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2-2023\BU7150\Session 1\"/>
    </mc:Choice>
  </mc:AlternateContent>
  <xr:revisionPtr revIDLastSave="0" documentId="13_ncr:1_{4AC1D57E-555A-46F0-9802-843874357A8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ensitivity Report 1" sheetId="18" r:id="rId1"/>
    <sheet name="Sheet1" sheetId="2" r:id="rId2"/>
  </sheets>
  <definedNames>
    <definedName name="sencount" hidden="1">1</definedName>
    <definedName name="solver_adj" localSheetId="1" hidden="1">Sheet1!$B$7:$B$15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Sheet1!$H$9</definedName>
    <definedName name="solver_lhs2" localSheetId="1" hidden="1">Sheet1!$H$10</definedName>
    <definedName name="solver_lhs3" localSheetId="1" hidden="1">Sheet1!$H$6:$H$8</definedName>
    <definedName name="solver_lhs4" localSheetId="1" hidden="1">Sheet1!$H$12</definedName>
    <definedName name="solver_lhs5" localSheetId="1" hidden="1">Sheet1!$H$11</definedName>
    <definedName name="solver_lhs6" localSheetId="1" hidden="1">Sheet1!$H$13:$H$17</definedName>
    <definedName name="solver_lhs7" localSheetId="1" hidden="1">Sheet1!$H$12</definedName>
    <definedName name="solver_lhs8" localSheetId="1" hidden="1">Sheet1!$H$13:$H$17</definedName>
    <definedName name="solver_lhs9" localSheetId="1" hidden="1">Sheet1!$H$15:$H$17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Sheet1!$C$16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3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3</definedName>
    <definedName name="solver_rhs1" localSheetId="1" hidden="1">Sheet1!$J$9</definedName>
    <definedName name="solver_rhs2" localSheetId="1" hidden="1">Sheet1!$J$10</definedName>
    <definedName name="solver_rhs3" localSheetId="1" hidden="1">Sheet1!$J$6:$J$8</definedName>
    <definedName name="solver_rhs4" localSheetId="1" hidden="1">Sheet1!$J$12</definedName>
    <definedName name="solver_rhs5" localSheetId="1" hidden="1">Sheet1!$J$11</definedName>
    <definedName name="solver_rhs6" localSheetId="1" hidden="1">Sheet1!$J$13:$J$17</definedName>
    <definedName name="solver_rhs7" localSheetId="1" hidden="1">Sheet1!$J$12</definedName>
    <definedName name="solver_rhs8" localSheetId="1" hidden="1">Sheet1!$J$13:$J$17</definedName>
    <definedName name="solver_rhs9" localSheetId="1" hidden="1">Sheet1!#REF!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K17" i="2" s="1"/>
  <c r="H16" i="2"/>
  <c r="K16" i="2" s="1"/>
  <c r="H15" i="2"/>
  <c r="K15" i="2" s="1"/>
  <c r="H14" i="2"/>
  <c r="K14" i="2" s="1"/>
  <c r="H13" i="2"/>
  <c r="K13" i="2" s="1"/>
  <c r="H12" i="2"/>
  <c r="K12" i="2" s="1"/>
  <c r="H11" i="2"/>
  <c r="K11" i="2" s="1"/>
  <c r="H10" i="2"/>
  <c r="K10" i="2" s="1"/>
  <c r="H9" i="2"/>
  <c r="K9" i="2" s="1"/>
  <c r="H8" i="2"/>
  <c r="K8" i="2" s="1"/>
  <c r="H7" i="2"/>
  <c r="K7" i="2" s="1"/>
  <c r="H6" i="2"/>
  <c r="K6" i="2" s="1"/>
  <c r="C16" i="2"/>
</calcChain>
</file>

<file path=xl/sharedStrings.xml><?xml version="1.0" encoding="utf-8"?>
<sst xmlns="http://schemas.openxmlformats.org/spreadsheetml/2006/main" count="118" uniqueCount="91">
  <si>
    <t>Adjustable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</si>
  <si>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</si>
  <si>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</si>
  <si>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</si>
  <si>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</si>
  <si>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</si>
  <si>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</si>
  <si>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</si>
  <si>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</si>
  <si>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</si>
  <si>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</si>
  <si>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</si>
  <si>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$B$7</t>
  </si>
  <si>
    <t>X1S values (bbls)</t>
  </si>
  <si>
    <t>$B$8</t>
  </si>
  <si>
    <t>X2S values (bbls)</t>
  </si>
  <si>
    <t>$B$9</t>
  </si>
  <si>
    <t>X3S values (bbls)</t>
  </si>
  <si>
    <t>$B$10</t>
  </si>
  <si>
    <t>X1P values (bbls)</t>
  </si>
  <si>
    <t>$B$11</t>
  </si>
  <si>
    <t>X2P values (bbls)</t>
  </si>
  <si>
    <t>$B$12</t>
  </si>
  <si>
    <t>X3P values (bbls)</t>
  </si>
  <si>
    <t>$B$13</t>
  </si>
  <si>
    <t>X1E values (bbls)</t>
  </si>
  <si>
    <t>$B$14</t>
  </si>
  <si>
    <t>X2E values (bbls)</t>
  </si>
  <si>
    <t>$B$15</t>
  </si>
  <si>
    <t>X3E values (bbls)</t>
  </si>
  <si>
    <t>Constraints</t>
  </si>
  <si>
    <t>Shadow</t>
  </si>
  <si>
    <t>Constraint</t>
  </si>
  <si>
    <t>Price</t>
  </si>
  <si>
    <t>R.H. Side</t>
  </si>
  <si>
    <t>A Blend Example</t>
  </si>
  <si>
    <t>Variables:</t>
  </si>
  <si>
    <t>component i</t>
  </si>
  <si>
    <r>
      <t>Solution</t>
    </r>
    <r>
      <rPr>
        <sz val="10"/>
        <rFont val="Arial"/>
        <family val="2"/>
      </rPr>
      <t xml:space="preserve"> </t>
    </r>
  </si>
  <si>
    <t>Slack/Surplus</t>
  </si>
  <si>
    <t>in grade j</t>
  </si>
  <si>
    <t>values (bbls)</t>
  </si>
  <si>
    <t>Profit ($)</t>
  </si>
  <si>
    <t xml:space="preserve">    component 1 availability</t>
  </si>
  <si>
    <t>X1S</t>
  </si>
  <si>
    <t xml:space="preserve">    component 2 availability</t>
  </si>
  <si>
    <t>X2S</t>
  </si>
  <si>
    <t xml:space="preserve">    component 3 availability</t>
  </si>
  <si>
    <t>X3S</t>
  </si>
  <si>
    <t xml:space="preserve">    blend - super</t>
  </si>
  <si>
    <t>X1P</t>
  </si>
  <si>
    <t>X2P</t>
  </si>
  <si>
    <t xml:space="preserve">    blend - premium</t>
  </si>
  <si>
    <t>X3P</t>
  </si>
  <si>
    <t>X1E</t>
  </si>
  <si>
    <t xml:space="preserve">    blend - extra</t>
  </si>
  <si>
    <t>X2E</t>
  </si>
  <si>
    <t>X3E</t>
  </si>
  <si>
    <t xml:space="preserve">    super required</t>
  </si>
  <si>
    <t>Total profit =</t>
  </si>
  <si>
    <t xml:space="preserve">    premium required</t>
  </si>
  <si>
    <t xml:space="preserve">    extra required</t>
  </si>
  <si>
    <t>Components/Blends</t>
  </si>
  <si>
    <t>Resources/</t>
  </si>
  <si>
    <t>Requirements</t>
  </si>
  <si>
    <t>Achievement</t>
  </si>
  <si>
    <t>&lt;=</t>
  </si>
  <si>
    <t>&gt;=</t>
  </si>
  <si>
    <t>Microsoft Excel 11.0 Sensitivity Report</t>
  </si>
  <si>
    <t>Worksheet: [Exhibit4.17.xls]Sheet1</t>
  </si>
  <si>
    <t>$H$13</t>
  </si>
  <si>
    <t xml:space="preserve">    blend - extra Achievement</t>
  </si>
  <si>
    <t>$H$14</t>
  </si>
  <si>
    <t>$H$15</t>
  </si>
  <si>
    <t xml:space="preserve">    super required Achievement</t>
  </si>
  <si>
    <t>$H$16</t>
  </si>
  <si>
    <t xml:space="preserve">    premium required Achievement</t>
  </si>
  <si>
    <t>$H$17</t>
  </si>
  <si>
    <t xml:space="preserve">    extra required Achievement</t>
  </si>
  <si>
    <t>$H$12</t>
  </si>
  <si>
    <t xml:space="preserve">    blend - premium Achievement</t>
  </si>
  <si>
    <t>$H$11</t>
  </si>
  <si>
    <t>$H$9</t>
  </si>
  <si>
    <t xml:space="preserve">    blend - super Achievement</t>
  </si>
  <si>
    <t>$H$10</t>
  </si>
  <si>
    <t>$H$6</t>
  </si>
  <si>
    <t xml:space="preserve">    component 1 availability Achievement</t>
  </si>
  <si>
    <t>$H$7</t>
  </si>
  <si>
    <t xml:space="preserve">    component 2 availability Achievement</t>
  </si>
  <si>
    <t>$H$8</t>
  </si>
  <si>
    <t xml:space="preserve">    component 3 availability 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</si>
</sst>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7" x14ac:knownFonts="1">
    <font>
      <sz val="10"/>
      <name val="Arial"/>
    </font>
    <font>
      <i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1" xfId="0" applyBorder="1"/>
    <xf numFmtId="0" fontId="1" fillId="0" borderId="12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13" xfId="0" applyBorder="1"/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/>
    <xf numFmtId="2" fontId="0" fillId="0" borderId="15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21</xdr:row>
      <xdr:rowOff>0</xdr:rowOff>
    </xdr:from>
    <xdr:to>
      <xdr:col>12</xdr:col>
      <xdr:colOff>457200</xdr:colOff>
      <xdr:row>41</xdr:row>
      <xdr:rowOff>95250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>
          <a:off x="2857500" y="3438525"/>
          <a:ext cx="6419850" cy="3333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maximize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Z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= 11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+ 13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+ 9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+ 8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+ 10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+ 6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+ 6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1e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+ 8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2e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+ 4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subject to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1e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&lt;= 4500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2e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&lt;= 2700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3e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&lt;= 3500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.50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.50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.50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&gt;= 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.70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.30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.30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&lt;= 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.60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.40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.40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&gt;= 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.75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.25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.25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&lt;= 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.90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2e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.10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1e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.10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3e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&gt;= 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 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&gt;= 3000  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3p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&gt;= 3000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    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      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1e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 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2e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3e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&gt;= 3000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ij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&gt;= 0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showGridLines="0" topLeftCell="A7" workbookViewId="0">
      <selection activeCell="B40" sqref="B40"/>
    </sheetView>
  </sheetViews>
  <sheetFormatPr defaultRowHeight="12.75" x14ac:dyDescent="0.2"/>
  <cols>
    <col min="1" max="1" width="2.28515625" customWidth="1"/>
    <col min="2" max="2" width="6.28515625" bestFit="1" customWidth="1"/>
    <col min="3" max="3" width="35" bestFit="1" customWidth="1"/>
    <col min="4" max="4" width="6.28515625" customWidth="1"/>
    <col min="5" max="5" width="9" bestFit="1" customWidth="1"/>
    <col min="6" max="6" width="12" bestFit="1" customWidth="1"/>
    <col min="7" max="8" width="12.42578125" bestFit="1" customWidth="1"/>
  </cols>
  <sheetData>
    <row r="1" spans="1:8" x14ac:dyDescent="0.2">
      <c r="A1" s="29" t="s">
        <v>68</v>
      </c>
    </row>
    <row r="2" spans="1:8" x14ac:dyDescent="0.2">
      <c r="A2" s="29" t="s">
        <v>69</v>
      </c>
    </row>
    <row r="3" spans="1:8" x14ac:dyDescent="0.2">
      <c r="A3" s="29"/>
    </row>
    <row r="6" spans="1:8" ht="13.5" thickBot="1" x14ac:dyDescent="0.25">
      <c r="A6" t="s">
        <v>0</v>
      </c>
    </row>
    <row r="7" spans="1:8" x14ac:dyDescent="0.2">
      <c r="B7" s="39"/>
      <c r="C7" s="39"/>
      <c r="D7" s="39" t="s">
        <v>1</v>
      </c>
      <c r="E7" s="39" t="s">
        <v>2</v>
      </c>
      <c r="F7" s="39" t="s">
        <v>3</v>
      </c>
      <c r="G7" s="39" t="s">
        <v>4</v>
      </c>
      <c r="H7" s="39" t="s">
        <v>4</v>
      </c>
    </row>
    <row r="8" spans="1:8" ht="13.5" thickBot="1" x14ac:dyDescent="0.25">
      <c r="B8" s="40" t="s">
        <v>5</v>
      </c>
      <c r="C8" s="40" t="s">
        <v>6</v>
      </c>
      <c r="D8" s="40" t="s">
        <v>7</v>
      </c>
      <c r="E8" s="40" t="s">
        <v>8</v>
      </c>
      <c r="F8" s="40" t="s">
        <v>9</v>
      </c>
      <c r="G8" s="40" t="s">
        <v>10</v>
      </c>
      <c r="H8" s="40" t="s">
        <v>11</v>
      </c>
    </row>
    <row r="9" spans="1:8" x14ac:dyDescent="0.2">
      <c r="B9" s="41" t="s">
        <v>12</v>
      </c>
      <c r="C9" s="41" t="s">
        <v>13</v>
      </c>
      <c r="D9" s="34">
        <v>1500.0000109146956</v>
      </c>
      <c r="E9" s="34">
        <v>0</v>
      </c>
      <c r="F9" s="41">
        <v>10.999999999918632</v>
      </c>
      <c r="G9" s="41">
        <v>1E+30</v>
      </c>
      <c r="H9" s="34">
        <v>2.9856723555976901</v>
      </c>
    </row>
    <row r="10" spans="1:8" x14ac:dyDescent="0.2">
      <c r="B10" s="41" t="s">
        <v>14</v>
      </c>
      <c r="C10" s="41" t="s">
        <v>15</v>
      </c>
      <c r="D10" s="34">
        <v>600.00000204785283</v>
      </c>
      <c r="E10" s="34">
        <v>0</v>
      </c>
      <c r="F10" s="41">
        <v>12.99999999976157</v>
      </c>
      <c r="G10" s="41">
        <v>0</v>
      </c>
      <c r="H10" s="41">
        <v>0</v>
      </c>
    </row>
    <row r="11" spans="1:8" x14ac:dyDescent="0.2">
      <c r="B11" s="41" t="s">
        <v>16</v>
      </c>
      <c r="C11" s="41" t="s">
        <v>17</v>
      </c>
      <c r="D11" s="34">
        <v>900.000008866484</v>
      </c>
      <c r="E11" s="34">
        <v>0</v>
      </c>
      <c r="F11" s="41">
        <v>8.9999999999758113</v>
      </c>
      <c r="G11" s="41">
        <v>0</v>
      </c>
      <c r="H11" s="41">
        <v>0</v>
      </c>
    </row>
    <row r="12" spans="1:8" x14ac:dyDescent="0.2">
      <c r="B12" s="41" t="s">
        <v>18</v>
      </c>
      <c r="C12" s="41" t="s">
        <v>19</v>
      </c>
      <c r="D12" s="34">
        <v>1199.9999999997729</v>
      </c>
      <c r="E12" s="34">
        <v>0</v>
      </c>
      <c r="F12" s="41">
        <v>7.9999999999757456</v>
      </c>
      <c r="G12" s="34">
        <v>2.9999999994135558</v>
      </c>
      <c r="H12" s="41">
        <v>1E+30</v>
      </c>
    </row>
    <row r="13" spans="1:8" x14ac:dyDescent="0.2">
      <c r="B13" s="41" t="s">
        <v>20</v>
      </c>
      <c r="C13" s="41" t="s">
        <v>21</v>
      </c>
      <c r="D13" s="34">
        <v>1800.0000000000541</v>
      </c>
      <c r="E13" s="34">
        <v>0</v>
      </c>
      <c r="F13" s="41">
        <v>10.000000000049088</v>
      </c>
      <c r="G13" s="41">
        <v>1.9999999996072515</v>
      </c>
      <c r="H13" s="41">
        <v>0</v>
      </c>
    </row>
    <row r="14" spans="1:8" x14ac:dyDescent="0.2">
      <c r="B14" s="41" t="s">
        <v>22</v>
      </c>
      <c r="C14" s="41" t="s">
        <v>23</v>
      </c>
      <c r="D14" s="34">
        <v>0</v>
      </c>
      <c r="E14" s="34">
        <v>0</v>
      </c>
      <c r="F14" s="41">
        <v>6.000000000055782</v>
      </c>
      <c r="G14" s="41">
        <v>0</v>
      </c>
      <c r="H14" s="41">
        <v>1E+30</v>
      </c>
    </row>
    <row r="15" spans="1:8" x14ac:dyDescent="0.2">
      <c r="B15" s="41" t="s">
        <v>24</v>
      </c>
      <c r="C15" s="41" t="s">
        <v>25</v>
      </c>
      <c r="D15" s="34">
        <v>1799.9999890855315</v>
      </c>
      <c r="E15" s="34">
        <v>0</v>
      </c>
      <c r="F15" s="41">
        <v>6.000000000012732</v>
      </c>
      <c r="G15" s="34">
        <v>2.9856723282677504</v>
      </c>
      <c r="H15" s="41">
        <v>1E+30</v>
      </c>
    </row>
    <row r="16" spans="1:8" x14ac:dyDescent="0.2">
      <c r="B16" s="41" t="s">
        <v>26</v>
      </c>
      <c r="C16" s="41" t="s">
        <v>27</v>
      </c>
      <c r="D16" s="34">
        <v>299.99999795468921</v>
      </c>
      <c r="E16" s="34">
        <v>0</v>
      </c>
      <c r="F16" s="41">
        <v>7.9999999999456879</v>
      </c>
      <c r="G16" s="41">
        <v>0</v>
      </c>
      <c r="H16" s="41">
        <v>1E+30</v>
      </c>
    </row>
    <row r="17" spans="1:8" ht="13.5" thickBot="1" x14ac:dyDescent="0.25">
      <c r="B17" s="42" t="s">
        <v>28</v>
      </c>
      <c r="C17" s="42" t="s">
        <v>29</v>
      </c>
      <c r="D17" s="35">
        <v>899.99999476914115</v>
      </c>
      <c r="E17" s="35">
        <v>0</v>
      </c>
      <c r="F17" s="35">
        <v>3.9999998989515002</v>
      </c>
      <c r="G17" s="30">
        <v>22.666666761802521</v>
      </c>
      <c r="H17" s="42">
        <v>0</v>
      </c>
    </row>
    <row r="19" spans="1:8" ht="13.5" thickBot="1" x14ac:dyDescent="0.25">
      <c r="A19" t="s">
        <v>30</v>
      </c>
    </row>
    <row r="20" spans="1:8" x14ac:dyDescent="0.2">
      <c r="B20" s="39"/>
      <c r="C20" s="39"/>
      <c r="D20" s="39" t="s">
        <v>1</v>
      </c>
      <c r="E20" s="39" t="s">
        <v>31</v>
      </c>
      <c r="F20" s="39" t="s">
        <v>32</v>
      </c>
      <c r="G20" s="39" t="s">
        <v>4</v>
      </c>
      <c r="H20" s="39" t="s">
        <v>4</v>
      </c>
    </row>
    <row r="21" spans="1:8" ht="13.5" thickBot="1" x14ac:dyDescent="0.25">
      <c r="B21" s="40" t="s">
        <v>5</v>
      </c>
      <c r="C21" s="40" t="s">
        <v>6</v>
      </c>
      <c r="D21" s="40" t="s">
        <v>7</v>
      </c>
      <c r="E21" s="40" t="s">
        <v>33</v>
      </c>
      <c r="F21" s="40" t="s">
        <v>34</v>
      </c>
      <c r="G21" s="40" t="s">
        <v>10</v>
      </c>
      <c r="H21" s="40" t="s">
        <v>11</v>
      </c>
    </row>
    <row r="22" spans="1:8" x14ac:dyDescent="0.2">
      <c r="B22" s="41" t="s">
        <v>70</v>
      </c>
      <c r="C22" s="41" t="s">
        <v>71</v>
      </c>
      <c r="D22" s="34">
        <v>-8.560618880437687E-11</v>
      </c>
      <c r="E22" s="34">
        <v>-18.000000036339614</v>
      </c>
      <c r="F22" s="41">
        <v>0</v>
      </c>
      <c r="G22" s="43">
        <v>1.0914858061761287E-5</v>
      </c>
      <c r="H22" s="43">
        <v>849.99999867256327</v>
      </c>
    </row>
    <row r="23" spans="1:8" x14ac:dyDescent="0.2">
      <c r="B23" s="41" t="s">
        <v>72</v>
      </c>
      <c r="C23" s="41" t="s">
        <v>71</v>
      </c>
      <c r="D23" s="34">
        <v>-2.2624698203799198E-7</v>
      </c>
      <c r="E23" s="34">
        <v>0</v>
      </c>
      <c r="F23" s="41">
        <v>0</v>
      </c>
      <c r="G23" s="43">
        <v>600.00000068496058</v>
      </c>
      <c r="H23" s="43">
        <v>299.99999727291896</v>
      </c>
    </row>
    <row r="24" spans="1:8" x14ac:dyDescent="0.2">
      <c r="B24" s="41" t="s">
        <v>73</v>
      </c>
      <c r="C24" s="41" t="s">
        <v>74</v>
      </c>
      <c r="D24" s="34">
        <v>3000.0000218290324</v>
      </c>
      <c r="E24" s="34">
        <v>0</v>
      </c>
      <c r="F24" s="41">
        <v>3000</v>
      </c>
      <c r="G24" s="43">
        <v>2.1829716388287146E-5</v>
      </c>
      <c r="H24" s="43">
        <v>1E+30</v>
      </c>
    </row>
    <row r="25" spans="1:8" x14ac:dyDescent="0.2">
      <c r="B25" s="41" t="s">
        <v>75</v>
      </c>
      <c r="C25" s="41" t="s">
        <v>76</v>
      </c>
      <c r="D25" s="34">
        <v>2999.9999999998272</v>
      </c>
      <c r="E25" s="34">
        <v>-1.1999999997633761</v>
      </c>
      <c r="F25" s="41">
        <v>3000</v>
      </c>
      <c r="G25" s="43">
        <v>2.7287145485473445E-5</v>
      </c>
      <c r="H25" s="43">
        <v>833.33334583866122</v>
      </c>
    </row>
    <row r="26" spans="1:8" x14ac:dyDescent="0.2">
      <c r="B26" s="41" t="s">
        <v>77</v>
      </c>
      <c r="C26" s="41" t="s">
        <v>78</v>
      </c>
      <c r="D26" s="34">
        <v>2999.999981809362</v>
      </c>
      <c r="E26" s="34">
        <v>-6.7999999890273024</v>
      </c>
      <c r="F26" s="41">
        <v>3000</v>
      </c>
      <c r="G26" s="43">
        <v>1.8191430433859998E-5</v>
      </c>
      <c r="H26" s="43">
        <v>2999.9999999962101</v>
      </c>
    </row>
    <row r="27" spans="1:8" x14ac:dyDescent="0.2">
      <c r="B27" s="41" t="s">
        <v>79</v>
      </c>
      <c r="C27" s="41" t="s">
        <v>80</v>
      </c>
      <c r="D27" s="34">
        <v>-749.9999999999568</v>
      </c>
      <c r="E27" s="34">
        <v>0</v>
      </c>
      <c r="F27" s="41">
        <v>0</v>
      </c>
      <c r="G27" s="43">
        <v>1E+30</v>
      </c>
      <c r="H27" s="43">
        <v>749.99999999936665</v>
      </c>
    </row>
    <row r="28" spans="1:8" x14ac:dyDescent="0.2">
      <c r="B28" s="41" t="s">
        <v>81</v>
      </c>
      <c r="C28" s="41" t="s">
        <v>80</v>
      </c>
      <c r="D28" s="34">
        <v>-1.5802470443304628E-10</v>
      </c>
      <c r="E28" s="34">
        <v>-18.000000000180648</v>
      </c>
      <c r="F28" s="41">
        <v>0</v>
      </c>
      <c r="G28" s="43">
        <v>1.0914858194198215E-5</v>
      </c>
      <c r="H28" s="43">
        <v>600.00000205100525</v>
      </c>
    </row>
    <row r="29" spans="1:8" x14ac:dyDescent="0.2">
      <c r="B29" s="41" t="s">
        <v>82</v>
      </c>
      <c r="C29" s="41" t="s">
        <v>83</v>
      </c>
      <c r="D29" s="34">
        <v>1.7939782992471009E-10</v>
      </c>
      <c r="E29" s="34">
        <v>-17.99999999996103</v>
      </c>
      <c r="F29" s="41">
        <v>0</v>
      </c>
      <c r="G29" s="43">
        <v>1.0914858194167204E-5</v>
      </c>
      <c r="H29" s="43">
        <v>849.99999931928517</v>
      </c>
    </row>
    <row r="30" spans="1:8" x14ac:dyDescent="0.2">
      <c r="B30" s="41" t="s">
        <v>84</v>
      </c>
      <c r="C30" s="41" t="s">
        <v>83</v>
      </c>
      <c r="D30" s="34">
        <v>-300.00000450085696</v>
      </c>
      <c r="E30" s="34">
        <v>0</v>
      </c>
      <c r="F30" s="41">
        <v>0</v>
      </c>
      <c r="G30" s="43">
        <v>1E+30</v>
      </c>
      <c r="H30" s="43">
        <v>300.00000450070559</v>
      </c>
    </row>
    <row r="31" spans="1:8" x14ac:dyDescent="0.2">
      <c r="B31" s="41" t="s">
        <v>85</v>
      </c>
      <c r="C31" s="41" t="s">
        <v>86</v>
      </c>
      <c r="D31" s="34">
        <v>4500</v>
      </c>
      <c r="E31" s="34">
        <v>19.999999999913825</v>
      </c>
      <c r="F31" s="41">
        <v>4500</v>
      </c>
      <c r="G31" s="43">
        <v>1699.9999986385701</v>
      </c>
      <c r="H31" s="43">
        <v>1.0914858194155386E-5</v>
      </c>
    </row>
    <row r="32" spans="1:8" x14ac:dyDescent="0.2">
      <c r="B32" s="41" t="s">
        <v>87</v>
      </c>
      <c r="C32" s="41" t="s">
        <v>88</v>
      </c>
      <c r="D32" s="34">
        <v>2700.0000000025962</v>
      </c>
      <c r="E32" s="34">
        <v>3.9999999997567492</v>
      </c>
      <c r="F32" s="41">
        <v>2700</v>
      </c>
      <c r="G32" s="43">
        <v>300.0000045007489</v>
      </c>
      <c r="H32" s="43">
        <v>600.00000204897503</v>
      </c>
    </row>
    <row r="33" spans="2:8" ht="13.5" thickBot="1" x14ac:dyDescent="0.25">
      <c r="B33" s="42" t="s">
        <v>89</v>
      </c>
      <c r="C33" s="42" t="s">
        <v>90</v>
      </c>
      <c r="D33" s="35">
        <v>1800.000003635625</v>
      </c>
      <c r="E33" s="35">
        <v>0</v>
      </c>
      <c r="F33" s="42">
        <v>3500</v>
      </c>
      <c r="G33" s="44">
        <v>1E+30</v>
      </c>
      <c r="H33" s="44">
        <v>1699.9999986348889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abSelected="1" zoomScale="120" zoomScaleNormal="120" workbookViewId="0">
      <selection activeCell="C16" sqref="C16"/>
    </sheetView>
  </sheetViews>
  <sheetFormatPr defaultRowHeight="12.75" x14ac:dyDescent="0.2"/>
  <cols>
    <col min="1" max="2" width="11.7109375" customWidth="1"/>
    <col min="4" max="4" width="6.5703125" customWidth="1"/>
    <col min="7" max="7" width="6.85546875" customWidth="1"/>
    <col min="8" max="10" width="14.42578125" customWidth="1"/>
    <col min="11" max="11" width="13" customWidth="1"/>
  </cols>
  <sheetData>
    <row r="1" spans="1:11" ht="15.75" x14ac:dyDescent="0.25">
      <c r="A1" s="1" t="s">
        <v>35</v>
      </c>
    </row>
    <row r="4" spans="1:11" x14ac:dyDescent="0.2">
      <c r="A4" s="2" t="s">
        <v>36</v>
      </c>
      <c r="B4" s="10"/>
      <c r="C4" s="4"/>
      <c r="E4" s="20"/>
      <c r="F4" s="3"/>
      <c r="G4" s="3"/>
      <c r="H4" s="27" t="s">
        <v>32</v>
      </c>
      <c r="I4" s="21"/>
      <c r="J4" s="27" t="s">
        <v>63</v>
      </c>
      <c r="K4" s="10"/>
    </row>
    <row r="5" spans="1:11" x14ac:dyDescent="0.2">
      <c r="A5" s="16" t="s">
        <v>37</v>
      </c>
      <c r="B5" s="11" t="s">
        <v>38</v>
      </c>
      <c r="C5" s="6"/>
      <c r="E5" s="45" t="s">
        <v>62</v>
      </c>
      <c r="F5" s="46"/>
      <c r="G5" s="46"/>
      <c r="H5" s="14" t="s">
        <v>65</v>
      </c>
      <c r="I5" s="26" t="s">
        <v>30</v>
      </c>
      <c r="J5" s="14" t="s">
        <v>64</v>
      </c>
      <c r="K5" s="14" t="s">
        <v>39</v>
      </c>
    </row>
    <row r="6" spans="1:11" x14ac:dyDescent="0.2">
      <c r="A6" s="17" t="s">
        <v>40</v>
      </c>
      <c r="B6" s="14" t="s">
        <v>41</v>
      </c>
      <c r="C6" s="15" t="s">
        <v>42</v>
      </c>
      <c r="E6" s="23" t="s">
        <v>43</v>
      </c>
      <c r="F6" s="22"/>
      <c r="G6" s="22"/>
      <c r="H6" s="33">
        <f>B7+B10+B13</f>
        <v>4500</v>
      </c>
      <c r="I6" s="36" t="s">
        <v>66</v>
      </c>
      <c r="J6" s="12">
        <v>4500</v>
      </c>
      <c r="K6" s="33">
        <f>J6-H6</f>
        <v>0</v>
      </c>
    </row>
    <row r="7" spans="1:11" x14ac:dyDescent="0.2">
      <c r="A7" s="5" t="s">
        <v>44</v>
      </c>
      <c r="B7" s="31">
        <v>1500.0000000000002</v>
      </c>
      <c r="C7" s="7">
        <v>11</v>
      </c>
      <c r="E7" s="23" t="s">
        <v>45</v>
      </c>
      <c r="F7" s="22"/>
      <c r="G7" s="22"/>
      <c r="H7" s="31">
        <f>B8+B11+B14</f>
        <v>2699.9999999999995</v>
      </c>
      <c r="I7" s="37" t="s">
        <v>66</v>
      </c>
      <c r="J7" s="12">
        <v>2700</v>
      </c>
      <c r="K7" s="31">
        <f>J7-H7</f>
        <v>0</v>
      </c>
    </row>
    <row r="8" spans="1:11" x14ac:dyDescent="0.2">
      <c r="A8" s="5" t="s">
        <v>46</v>
      </c>
      <c r="B8" s="31">
        <v>599.99999999999943</v>
      </c>
      <c r="C8" s="7">
        <v>13</v>
      </c>
      <c r="E8" s="23" t="s">
        <v>47</v>
      </c>
      <c r="F8" s="22"/>
      <c r="G8" s="22"/>
      <c r="H8" s="31">
        <f>B9+B12+B15</f>
        <v>1800.0000000000009</v>
      </c>
      <c r="I8" s="37" t="s">
        <v>66</v>
      </c>
      <c r="J8" s="12">
        <v>3500</v>
      </c>
      <c r="K8" s="31">
        <f>J8-H8</f>
        <v>1699.9999999999991</v>
      </c>
    </row>
    <row r="9" spans="1:11" x14ac:dyDescent="0.2">
      <c r="A9" s="5" t="s">
        <v>48</v>
      </c>
      <c r="B9" s="31">
        <v>900.0000000000008</v>
      </c>
      <c r="C9" s="7">
        <v>9</v>
      </c>
      <c r="E9" s="23" t="s">
        <v>49</v>
      </c>
      <c r="F9" s="22"/>
      <c r="G9" s="22"/>
      <c r="H9" s="31">
        <f>0.5*B7-0.5*B8-0.5*B9</f>
        <v>0</v>
      </c>
      <c r="I9" s="37" t="s">
        <v>67</v>
      </c>
      <c r="J9" s="12">
        <v>0</v>
      </c>
      <c r="K9" s="31">
        <f>H9-J9</f>
        <v>0</v>
      </c>
    </row>
    <row r="10" spans="1:11" x14ac:dyDescent="0.2">
      <c r="A10" s="5" t="s">
        <v>50</v>
      </c>
      <c r="B10" s="31">
        <v>1200</v>
      </c>
      <c r="C10" s="7">
        <v>8</v>
      </c>
      <c r="E10" s="23" t="s">
        <v>49</v>
      </c>
      <c r="F10" s="22"/>
      <c r="G10" s="22"/>
      <c r="H10" s="31">
        <f>0.7*B8-0.3*B7-0.3*B9</f>
        <v>-300.00000000000068</v>
      </c>
      <c r="I10" s="37" t="s">
        <v>66</v>
      </c>
      <c r="J10" s="12">
        <v>0</v>
      </c>
      <c r="K10" s="31">
        <f>J10-H10</f>
        <v>300.00000000000068</v>
      </c>
    </row>
    <row r="11" spans="1:11" x14ac:dyDescent="0.2">
      <c r="A11" s="5" t="s">
        <v>51</v>
      </c>
      <c r="B11" s="31">
        <v>1800</v>
      </c>
      <c r="C11" s="7">
        <v>10</v>
      </c>
      <c r="E11" s="23" t="s">
        <v>52</v>
      </c>
      <c r="F11" s="22"/>
      <c r="G11" s="22"/>
      <c r="H11" s="31">
        <f>0.6*B10-0.4*B11-0.4*B12</f>
        <v>0</v>
      </c>
      <c r="I11" s="37" t="s">
        <v>67</v>
      </c>
      <c r="J11" s="12">
        <v>0</v>
      </c>
      <c r="K11" s="31">
        <f>H11-J11</f>
        <v>0</v>
      </c>
    </row>
    <row r="12" spans="1:11" x14ac:dyDescent="0.2">
      <c r="A12" s="5" t="s">
        <v>53</v>
      </c>
      <c r="B12" s="31">
        <v>0</v>
      </c>
      <c r="C12" s="7">
        <v>6</v>
      </c>
      <c r="E12" s="23" t="s">
        <v>52</v>
      </c>
      <c r="F12" s="22"/>
      <c r="G12" s="22"/>
      <c r="H12" s="31">
        <f>0.75*B12-0.25*B10-0.25*B11</f>
        <v>-750</v>
      </c>
      <c r="I12" s="37" t="s">
        <v>66</v>
      </c>
      <c r="J12" s="12">
        <v>0</v>
      </c>
      <c r="K12" s="31">
        <f>J12-H12</f>
        <v>750</v>
      </c>
    </row>
    <row r="13" spans="1:11" x14ac:dyDescent="0.2">
      <c r="A13" s="5" t="s">
        <v>54</v>
      </c>
      <c r="B13" s="31">
        <v>1799.9999999999998</v>
      </c>
      <c r="C13" s="7">
        <v>6</v>
      </c>
      <c r="E13" s="23" t="s">
        <v>55</v>
      </c>
      <c r="F13" s="22"/>
      <c r="G13" s="22"/>
      <c r="H13" s="31">
        <f>0.4*B13-0.6*B14-0.6*B15</f>
        <v>0</v>
      </c>
      <c r="I13" s="37" t="s">
        <v>67</v>
      </c>
      <c r="J13" s="12">
        <v>0</v>
      </c>
      <c r="K13" s="31">
        <f>H13-J13</f>
        <v>0</v>
      </c>
    </row>
    <row r="14" spans="1:11" x14ac:dyDescent="0.2">
      <c r="A14" s="5" t="s">
        <v>56</v>
      </c>
      <c r="B14" s="31">
        <v>300</v>
      </c>
      <c r="C14" s="7">
        <v>8</v>
      </c>
      <c r="E14" s="23" t="s">
        <v>55</v>
      </c>
      <c r="F14" s="22"/>
      <c r="G14" s="22"/>
      <c r="H14" s="31">
        <f>0.9*B14-0.1*B13-0.1*B15</f>
        <v>0</v>
      </c>
      <c r="I14" s="37" t="s">
        <v>67</v>
      </c>
      <c r="J14" s="12">
        <v>0</v>
      </c>
      <c r="K14" s="31">
        <f>H14-J14</f>
        <v>0</v>
      </c>
    </row>
    <row r="15" spans="1:11" x14ac:dyDescent="0.2">
      <c r="A15" s="8" t="s">
        <v>57</v>
      </c>
      <c r="B15" s="32">
        <v>900.00000000000011</v>
      </c>
      <c r="C15" s="9">
        <v>4</v>
      </c>
      <c r="E15" s="23" t="s">
        <v>58</v>
      </c>
      <c r="F15" s="22"/>
      <c r="G15" s="22"/>
      <c r="H15" s="31">
        <f>B7+B8+B9</f>
        <v>3000.0000000000005</v>
      </c>
      <c r="I15" s="37" t="s">
        <v>67</v>
      </c>
      <c r="J15" s="12">
        <v>3000</v>
      </c>
      <c r="K15" s="31">
        <f>H15-J15</f>
        <v>0</v>
      </c>
    </row>
    <row r="16" spans="1:11" x14ac:dyDescent="0.2">
      <c r="A16" s="18"/>
      <c r="B16" s="19" t="s">
        <v>59</v>
      </c>
      <c r="C16" s="28">
        <f>SUMPRODUCT(B7:B15,C7:C15)</f>
        <v>76800</v>
      </c>
      <c r="E16" s="23" t="s">
        <v>60</v>
      </c>
      <c r="F16" s="22"/>
      <c r="G16" s="22"/>
      <c r="H16" s="31">
        <f>B10+B11+B12</f>
        <v>3000</v>
      </c>
      <c r="I16" s="37" t="s">
        <v>67</v>
      </c>
      <c r="J16" s="12">
        <v>3000</v>
      </c>
      <c r="K16" s="31">
        <f>H16-J16</f>
        <v>0</v>
      </c>
    </row>
    <row r="17" spans="5:11" x14ac:dyDescent="0.2">
      <c r="E17" s="24" t="s">
        <v>61</v>
      </c>
      <c r="F17" s="25"/>
      <c r="G17" s="25"/>
      <c r="H17" s="32">
        <f>B13+B14+B15</f>
        <v>3000</v>
      </c>
      <c r="I17" s="38" t="s">
        <v>67</v>
      </c>
      <c r="J17" s="13">
        <v>3000</v>
      </c>
      <c r="K17" s="32">
        <f>H17-J17</f>
        <v>0</v>
      </c>
    </row>
  </sheetData>
  <mergeCells count="1">
    <mergeCell ref="E5:G5"/>
  </mergeCells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2000 Customer</dc:creator>
  <cp:lastModifiedBy>Isilay Talay</cp:lastModifiedBy>
  <dcterms:created xsi:type="dcterms:W3CDTF">1997-09-10T12:56:49Z</dcterms:created>
  <dcterms:modified xsi:type="dcterms:W3CDTF">2023-01-31T05:47:45Z</dcterms:modified>
</cp:coreProperties>
</file>