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'Compare'!$A$4:$W$583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03 September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2026-09-03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14" customWidth="1" min="19" max="19"/>
    <col width="22" customWidth="1" min="20" max="20"/>
    <col hidden="1" width="10" customWidth="1" min="21" max="21"/>
    <col hidden="1" width="30" customWidth="1" min="22" max="22"/>
    <col hidden="1" width="8" customWidth="1" min="23" max="23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Lifetime Limit</t>
        </is>
      </c>
      <c r="T4" s="16" t="inlineStr">
        <is>
          <t>Cert No</t>
        </is>
      </c>
      <c r="U4" s="16" t="inlineStr">
        <is>
          <t>_tableage</t>
        </is>
      </c>
      <c r="V4" s="16" t="inlineStr">
        <is>
          <t>_key</t>
        </is>
      </c>
      <c r="W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IFERROR(IF(INDEX(Benefits!$B$3:$B$581,MATCH($T5,Benefits!$A$3:$A$581,0))="","Semi-private",INDEX(Benefits!$B$3:$B$581,MATCH($T5,Benefits!$A$3:$A$581,0))),"Semi-private")</f>
        <v/>
      </c>
      <c r="G5" s="17">
        <f>IFERROR(IF(INDEX(Benefits!$C$3:$C$581,MATCH($T5,Benefits!$A$3:$A$581,0))="","",INDEX(Benefits!$C$3:$C$581,MATCH($T5,Benefits!$A$3:$A$581,0))),"")</f>
        <v/>
      </c>
      <c r="H5" s="4">
        <f>IFERROR(IF(INDEX(Benefits!$D$3:$D$581,MATCH($T5,Benefits!$A$3:$A$581,0))="","",INDEX(Benefits!$D$3:$D$581,MATCH($T5,Benefits!$A$3:$A$581,0))),"")</f>
        <v/>
      </c>
      <c r="I5" s="4" t="inlineStr">
        <is>
          <t>HKD</t>
        </is>
      </c>
      <c r="J5" s="17">
        <f>IF($W5="","",IF(COUNT(INDEX(prem!$B$2:$CX$2857,$W5,$U5+1))=0,"",INDEX(prem!$B$2:$CX$2857,$W5,$U5+1)))</f>
        <v/>
      </c>
      <c r="K5" s="17">
        <f>IF($W5="","",IF($M5=0,"",SUM(INDEX(prem!$B$2:$CX$2857,$W5,$U5+1):INDEX(prem!$B$2:$CX$2857,$W5,MIN($U5+10,101)))))</f>
        <v/>
      </c>
      <c r="L5" s="17">
        <f>IF($K5="","",IF($M5=0,"",$K5/$M5))</f>
        <v/>
      </c>
      <c r="M5" s="4">
        <f>IF($W5="",0,COUNT(INDEX(prem!$B$2:$CX$2857,$W5,$U5+1):INDEX(prem!$B$2:$CX$2857,$W5,MIN($U5+10,101))))</f>
        <v/>
      </c>
      <c r="N5" s="4" t="inlineStr">
        <is>
          <t>A</t>
        </is>
      </c>
      <c r="O5" s="4">
        <f>IF(COUNTIF(prem!$A$2:$A$2857,$T5&amp;"|"&amp;Client!$C$9&amp;"|"&amp;Client!$C$7&amp;"|"&amp;Client!$C$8)&gt;0,Client!$C$9,IF(Client!$C$9="S","R","S"))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IFERROR(IF(COUNT(INDEX(Benefits!$E$3:$E$581,MATCH($T5,Benefits!$A$3:$A$581,0)))=0,"",INDEX(Benefits!$E$3:$E$581,MATCH($T5,Benefits!$A$3:$A$581,0))),"")</f>
        <v/>
      </c>
      <c r="R5">
        <f>IFERROR(IF(COUNT(INDEX(Benefits!$F$3:$F$581,MATCH($T5,Benefits!$A$3:$A$581,0)))=0,"",INDEX(Benefits!$F$3:$F$581,MATCH($T5,Benefits!$A$3:$A$581,0))),"")</f>
        <v/>
      </c>
      <c r="S5" s="4">
        <f>IFERROR(IF(INDEX(Benefits!$G$3:$G$581,MATCH($T5,Benefits!$A$3:$A$581,0))="","",INDEX(Benefits!$G$3:$G$581,MATCH($T5,Benefits!$A$3:$A$581,0))),"")</f>
        <v/>
      </c>
      <c r="T5" s="19" t="inlineStr">
        <is>
          <t>F00022-02-000-03</t>
        </is>
      </c>
      <c r="U5" s="4">
        <f>MIN(IF($N5="N",Client!$C$6+1,Client!$C$6),100)</f>
        <v/>
      </c>
      <c r="V5" s="4">
        <f>$T5&amp;"|"&amp;$O5&amp;"|"&amp;Client!$C$7&amp;"|"&amp;Client!$C$8</f>
        <v/>
      </c>
      <c r="W5" s="4">
        <f>IFERROR(MATCH($V5,prem!$A$2:$A$2857,0),"")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IFERROR(IF(INDEX(Benefits!$B$3:$B$581,MATCH($T6,Benefits!$A$3:$A$581,0))="","Semi-private",INDEX(Benefits!$B$3:$B$581,MATCH($T6,Benefits!$A$3:$A$581,0))),"Semi-private")</f>
        <v/>
      </c>
      <c r="G6" s="17">
        <f>IFERROR(IF(INDEX(Benefits!$C$3:$C$581,MATCH($T6,Benefits!$A$3:$A$581,0))="","",INDEX(Benefits!$C$3:$C$581,MATCH($T6,Benefits!$A$3:$A$581,0))),"")</f>
        <v/>
      </c>
      <c r="H6" s="4">
        <f>IFERROR(IF(INDEX(Benefits!$D$3:$D$581,MATCH($T6,Benefits!$A$3:$A$581,0))="","",INDEX(Benefits!$D$3:$D$581,MATCH($T6,Benefits!$A$3:$A$581,0))),"")</f>
        <v/>
      </c>
      <c r="I6" s="4" t="inlineStr">
        <is>
          <t>USD</t>
        </is>
      </c>
      <c r="J6" s="17">
        <f>IF($W6="","",IF(COUNT(INDEX(prem!$B$2:$CX$2857,$W6,$U6+1))=0,"",INDEX(prem!$B$2:$CX$2857,$W6,$U6+1)))</f>
        <v/>
      </c>
      <c r="K6" s="17">
        <f>IF($W6="","",IF($M6=0,"",SUM(INDEX(prem!$B$2:$CX$2857,$W6,$U6+1):INDEX(prem!$B$2:$CX$2857,$W6,MIN($U6+10,101)))))</f>
        <v/>
      </c>
      <c r="L6" s="17">
        <f>IF($K6="","",IF($M6=0,"",$K6/$M6))</f>
        <v/>
      </c>
      <c r="M6" s="4">
        <f>IF($W6="",0,COUNT(INDEX(prem!$B$2:$CX$2857,$W6,$U6+1):INDEX(prem!$B$2:$CX$2857,$W6,MIN($U6+10,101))))</f>
        <v/>
      </c>
      <c r="N6" s="4" t="inlineStr">
        <is>
          <t>A</t>
        </is>
      </c>
      <c r="O6" s="4">
        <f>IF(COUNTIF(prem!$A$2:$A$2857,$T6&amp;"|"&amp;Client!$C$9&amp;"|"&amp;Client!$C$7&amp;"|"&amp;Client!$C$8)&gt;0,Client!$C$9,IF(Client!$C$9="S","R","S"))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IFERROR(IF(COUNT(INDEX(Benefits!$E$3:$E$581,MATCH($T6,Benefits!$A$3:$A$581,0)))=0,"",INDEX(Benefits!$E$3:$E$581,MATCH($T6,Benefits!$A$3:$A$581,0))),"")</f>
        <v/>
      </c>
      <c r="R6">
        <f>IFERROR(IF(COUNT(INDEX(Benefits!$F$3:$F$581,MATCH($T6,Benefits!$A$3:$A$581,0)))=0,"",INDEX(Benefits!$F$3:$F$581,MATCH($T6,Benefits!$A$3:$A$581,0))),"")</f>
        <v/>
      </c>
      <c r="S6" s="4">
        <f>IFERROR(IF(INDEX(Benefits!$G$3:$G$581,MATCH($T6,Benefits!$A$3:$A$581,0))="","",INDEX(Benefits!$G$3:$G$581,MATCH($T6,Benefits!$A$3:$A$581,0))),"")</f>
        <v/>
      </c>
      <c r="T6" s="19" t="inlineStr">
        <is>
          <t>F00022-05-000-03</t>
        </is>
      </c>
      <c r="U6" s="4">
        <f>MIN(IF($N6="N",Client!$C$6+1,Client!$C$6),100)</f>
        <v/>
      </c>
      <c r="V6" s="4">
        <f>$T6&amp;"|"&amp;$O6&amp;"|"&amp;Client!$C$7&amp;"|"&amp;Client!$C$8</f>
        <v/>
      </c>
      <c r="W6" s="4">
        <f>IFERROR(MATCH($V6,prem!$A$2:$A$2857,0),"")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IFERROR(IF(INDEX(Benefits!$B$3:$B$581,MATCH($T7,Benefits!$A$3:$A$581,0))="","Standard Private",INDEX(Benefits!$B$3:$B$581,MATCH($T7,Benefits!$A$3:$A$581,0))),"Standard Private")</f>
        <v/>
      </c>
      <c r="G7" s="17">
        <f>IFERROR(IF(INDEX(Benefits!$C$3:$C$581,MATCH($T7,Benefits!$A$3:$A$581,0))="","",INDEX(Benefits!$C$3:$C$581,MATCH($T7,Benefits!$A$3:$A$581,0))),"")</f>
        <v/>
      </c>
      <c r="H7" s="4">
        <f>IFERROR(IF(INDEX(Benefits!$D$3:$D$581,MATCH($T7,Benefits!$A$3:$A$581,0))="","",INDEX(Benefits!$D$3:$D$581,MATCH($T7,Benefits!$A$3:$A$581,0))),"")</f>
        <v/>
      </c>
      <c r="I7" s="4" t="inlineStr">
        <is>
          <t>HKD</t>
        </is>
      </c>
      <c r="J7" s="17">
        <f>IF($W7="","",IF(COUNT(INDEX(prem!$B$2:$CX$2857,$W7,$U7+1))=0,"",INDEX(prem!$B$2:$CX$2857,$W7,$U7+1)))</f>
        <v/>
      </c>
      <c r="K7" s="17">
        <f>IF($W7="","",IF($M7=0,"",SUM(INDEX(prem!$B$2:$CX$2857,$W7,$U7+1):INDEX(prem!$B$2:$CX$2857,$W7,MIN($U7+10,101)))))</f>
        <v/>
      </c>
      <c r="L7" s="17">
        <f>IF($K7="","",IF($M7=0,"",$K7/$M7))</f>
        <v/>
      </c>
      <c r="M7" s="4">
        <f>IF($W7="",0,COUNT(INDEX(prem!$B$2:$CX$2857,$W7,$U7+1):INDEX(prem!$B$2:$CX$2857,$W7,MIN($U7+10,101))))</f>
        <v/>
      </c>
      <c r="N7" s="4" t="inlineStr">
        <is>
          <t>A</t>
        </is>
      </c>
      <c r="O7" s="4">
        <f>IF(COUNTIF(prem!$A$2:$A$2857,$T7&amp;"|"&amp;Client!$C$9&amp;"|"&amp;Client!$C$7&amp;"|"&amp;Client!$C$8)&gt;0,Client!$C$9,IF(Client!$C$9="S","R","S"))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IFERROR(IF(COUNT(INDEX(Benefits!$E$3:$E$581,MATCH($T7,Benefits!$A$3:$A$581,0)))=0,"",INDEX(Benefits!$E$3:$E$581,MATCH($T7,Benefits!$A$3:$A$581,0))),"")</f>
        <v/>
      </c>
      <c r="R7">
        <f>IFERROR(IF(COUNT(INDEX(Benefits!$F$3:$F$581,MATCH($T7,Benefits!$A$3:$A$581,0)))=0,"",INDEX(Benefits!$F$3:$F$581,MATCH($T7,Benefits!$A$3:$A$581,0))),"")</f>
        <v/>
      </c>
      <c r="S7" s="4">
        <f>IFERROR(IF(INDEX(Benefits!$G$3:$G$581,MATCH($T7,Benefits!$A$3:$A$581,0))="","",INDEX(Benefits!$G$3:$G$581,MATCH($T7,Benefits!$A$3:$A$581,0))),"")</f>
        <v/>
      </c>
      <c r="T7" s="19" t="inlineStr">
        <is>
          <t>F00022-03-000-03</t>
        </is>
      </c>
      <c r="U7" s="4">
        <f>MIN(IF($N7="N",Client!$C$6+1,Client!$C$6),100)</f>
        <v/>
      </c>
      <c r="V7" s="4">
        <f>$T7&amp;"|"&amp;$O7&amp;"|"&amp;Client!$C$7&amp;"|"&amp;Client!$C$8</f>
        <v/>
      </c>
      <c r="W7" s="4">
        <f>IFERROR(MATCH($V7,prem!$A$2:$A$2857,0),"")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IFERROR(IF(INDEX(Benefits!$B$3:$B$581,MATCH($T8,Benefits!$A$3:$A$581,0))="","Standard Private",INDEX(Benefits!$B$3:$B$581,MATCH($T8,Benefits!$A$3:$A$581,0))),"Standard Private")</f>
        <v/>
      </c>
      <c r="G8" s="17">
        <f>IFERROR(IF(INDEX(Benefits!$C$3:$C$581,MATCH($T8,Benefits!$A$3:$A$581,0))="","",INDEX(Benefits!$C$3:$C$581,MATCH($T8,Benefits!$A$3:$A$581,0))),"")</f>
        <v/>
      </c>
      <c r="H8" s="4">
        <f>IFERROR(IF(INDEX(Benefits!$D$3:$D$581,MATCH($T8,Benefits!$A$3:$A$581,0))="","",INDEX(Benefits!$D$3:$D$581,MATCH($T8,Benefits!$A$3:$A$581,0))),"")</f>
        <v/>
      </c>
      <c r="I8" s="4" t="inlineStr">
        <is>
          <t>USD</t>
        </is>
      </c>
      <c r="J8" s="17">
        <f>IF($W8="","",IF(COUNT(INDEX(prem!$B$2:$CX$2857,$W8,$U8+1))=0,"",INDEX(prem!$B$2:$CX$2857,$W8,$U8+1)))</f>
        <v/>
      </c>
      <c r="K8" s="17">
        <f>IF($W8="","",IF($M8=0,"",SUM(INDEX(prem!$B$2:$CX$2857,$W8,$U8+1):INDEX(prem!$B$2:$CX$2857,$W8,MIN($U8+10,101)))))</f>
        <v/>
      </c>
      <c r="L8" s="17">
        <f>IF($K8="","",IF($M8=0,"",$K8/$M8))</f>
        <v/>
      </c>
      <c r="M8" s="4">
        <f>IF($W8="",0,COUNT(INDEX(prem!$B$2:$CX$2857,$W8,$U8+1):INDEX(prem!$B$2:$CX$2857,$W8,MIN($U8+10,101))))</f>
        <v/>
      </c>
      <c r="N8" s="4" t="inlineStr">
        <is>
          <t>A</t>
        </is>
      </c>
      <c r="O8" s="4">
        <f>IF(COUNTIF(prem!$A$2:$A$2857,$T8&amp;"|"&amp;Client!$C$9&amp;"|"&amp;Client!$C$7&amp;"|"&amp;Client!$C$8)&gt;0,Client!$C$9,IF(Client!$C$9="S","R","S"))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IFERROR(IF(COUNT(INDEX(Benefits!$E$3:$E$581,MATCH($T8,Benefits!$A$3:$A$581,0)))=0,"",INDEX(Benefits!$E$3:$E$581,MATCH($T8,Benefits!$A$3:$A$581,0))),"")</f>
        <v/>
      </c>
      <c r="R8">
        <f>IFERROR(IF(COUNT(INDEX(Benefits!$F$3:$F$581,MATCH($T8,Benefits!$A$3:$A$581,0)))=0,"",INDEX(Benefits!$F$3:$F$581,MATCH($T8,Benefits!$A$3:$A$581,0))),"")</f>
        <v/>
      </c>
      <c r="S8" s="4">
        <f>IFERROR(IF(INDEX(Benefits!$G$3:$G$581,MATCH($T8,Benefits!$A$3:$A$581,0))="","",INDEX(Benefits!$G$3:$G$581,MATCH($T8,Benefits!$A$3:$A$581,0))),"")</f>
        <v/>
      </c>
      <c r="T8" s="19" t="inlineStr">
        <is>
          <t>F00022-06-000-03</t>
        </is>
      </c>
      <c r="U8" s="4">
        <f>MIN(IF($N8="N",Client!$C$6+1,Client!$C$6),100)</f>
        <v/>
      </c>
      <c r="V8" s="4">
        <f>$T8&amp;"|"&amp;$O8&amp;"|"&amp;Client!$C$7&amp;"|"&amp;Client!$C$8</f>
        <v/>
      </c>
      <c r="W8" s="4">
        <f>IFERROR(MATCH($V8,prem!$A$2:$A$2857,0),"")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IFERROR(IF(INDEX(Benefits!$B$3:$B$581,MATCH($T9,Benefits!$A$3:$A$581,0))="","Ward",INDEX(Benefits!$B$3:$B$581,MATCH($T9,Benefits!$A$3:$A$581,0))),"Ward")</f>
        <v/>
      </c>
      <c r="G9" s="17">
        <f>IFERROR(IF(INDEX(Benefits!$C$3:$C$581,MATCH($T9,Benefits!$A$3:$A$581,0))="","",INDEX(Benefits!$C$3:$C$581,MATCH($T9,Benefits!$A$3:$A$581,0))),"")</f>
        <v/>
      </c>
      <c r="H9" s="4">
        <f>IFERROR(IF(INDEX(Benefits!$D$3:$D$581,MATCH($T9,Benefits!$A$3:$A$581,0))="","",INDEX(Benefits!$D$3:$D$581,MATCH($T9,Benefits!$A$3:$A$581,0))),"")</f>
        <v/>
      </c>
      <c r="I9" s="4" t="inlineStr">
        <is>
          <t>HKD</t>
        </is>
      </c>
      <c r="J9" s="17">
        <f>IF($W9="","",IF(COUNT(INDEX(prem!$B$2:$CX$2857,$W9,$U9+1))=0,"",INDEX(prem!$B$2:$CX$2857,$W9,$U9+1)))</f>
        <v/>
      </c>
      <c r="K9" s="17">
        <f>IF($W9="","",IF($M9=0,"",SUM(INDEX(prem!$B$2:$CX$2857,$W9,$U9+1):INDEX(prem!$B$2:$CX$2857,$W9,MIN($U9+10,101)))))</f>
        <v/>
      </c>
      <c r="L9" s="17">
        <f>IF($K9="","",IF($M9=0,"",$K9/$M9))</f>
        <v/>
      </c>
      <c r="M9" s="4">
        <f>IF($W9="",0,COUNT(INDEX(prem!$B$2:$CX$2857,$W9,$U9+1):INDEX(prem!$B$2:$CX$2857,$W9,MIN($U9+10,101))))</f>
        <v/>
      </c>
      <c r="N9" s="4" t="inlineStr">
        <is>
          <t>A</t>
        </is>
      </c>
      <c r="O9" s="4">
        <f>IF(COUNTIF(prem!$A$2:$A$2857,$T9&amp;"|"&amp;Client!$C$9&amp;"|"&amp;Client!$C$7&amp;"|"&amp;Client!$C$8)&gt;0,Client!$C$9,IF(Client!$C$9="S","R","S"))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IFERROR(IF(COUNT(INDEX(Benefits!$E$3:$E$581,MATCH($T9,Benefits!$A$3:$A$581,0)))=0,"",INDEX(Benefits!$E$3:$E$581,MATCH($T9,Benefits!$A$3:$A$581,0))),"")</f>
        <v/>
      </c>
      <c r="R9">
        <f>IFERROR(IF(COUNT(INDEX(Benefits!$F$3:$F$581,MATCH($T9,Benefits!$A$3:$A$581,0)))=0,"",INDEX(Benefits!$F$3:$F$581,MATCH($T9,Benefits!$A$3:$A$581,0))),"")</f>
        <v/>
      </c>
      <c r="S9" s="4">
        <f>IFERROR(IF(INDEX(Benefits!$G$3:$G$581,MATCH($T9,Benefits!$A$3:$A$581,0))="","",INDEX(Benefits!$G$3:$G$581,MATCH($T9,Benefits!$A$3:$A$581,0))),"")</f>
        <v/>
      </c>
      <c r="T9" s="19" t="inlineStr">
        <is>
          <t>F00022-01-000-03</t>
        </is>
      </c>
      <c r="U9" s="4">
        <f>MIN(IF($N9="N",Client!$C$6+1,Client!$C$6),100)</f>
        <v/>
      </c>
      <c r="V9" s="4">
        <f>$T9&amp;"|"&amp;$O9&amp;"|"&amp;Client!$C$7&amp;"|"&amp;Client!$C$8</f>
        <v/>
      </c>
      <c r="W9" s="4">
        <f>IFERROR(MATCH($V9,prem!$A$2:$A$2857,0),"")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IFERROR(IF(INDEX(Benefits!$B$3:$B$581,MATCH($T10,Benefits!$A$3:$A$581,0))="","Ward",INDEX(Benefits!$B$3:$B$581,MATCH($T10,Benefits!$A$3:$A$581,0))),"Ward")</f>
        <v/>
      </c>
      <c r="G10" s="17">
        <f>IFERROR(IF(INDEX(Benefits!$C$3:$C$581,MATCH($T10,Benefits!$A$3:$A$581,0))="","",INDEX(Benefits!$C$3:$C$581,MATCH($T10,Benefits!$A$3:$A$581,0))),"")</f>
        <v/>
      </c>
      <c r="H10" s="4">
        <f>IFERROR(IF(INDEX(Benefits!$D$3:$D$581,MATCH($T10,Benefits!$A$3:$A$581,0))="","",INDEX(Benefits!$D$3:$D$581,MATCH($T10,Benefits!$A$3:$A$581,0))),"")</f>
        <v/>
      </c>
      <c r="I10" s="4" t="inlineStr">
        <is>
          <t>USD</t>
        </is>
      </c>
      <c r="J10" s="17">
        <f>IF($W10="","",IF(COUNT(INDEX(prem!$B$2:$CX$2857,$W10,$U10+1))=0,"",INDEX(prem!$B$2:$CX$2857,$W10,$U10+1)))</f>
        <v/>
      </c>
      <c r="K10" s="17">
        <f>IF($W10="","",IF($M10=0,"",SUM(INDEX(prem!$B$2:$CX$2857,$W10,$U10+1):INDEX(prem!$B$2:$CX$2857,$W10,MIN($U10+10,101)))))</f>
        <v/>
      </c>
      <c r="L10" s="17">
        <f>IF($K10="","",IF($M10=0,"",$K10/$M10))</f>
        <v/>
      </c>
      <c r="M10" s="4">
        <f>IF($W10="",0,COUNT(INDEX(prem!$B$2:$CX$2857,$W10,$U10+1):INDEX(prem!$B$2:$CX$2857,$W10,MIN($U10+10,101))))</f>
        <v/>
      </c>
      <c r="N10" s="4" t="inlineStr">
        <is>
          <t>A</t>
        </is>
      </c>
      <c r="O10" s="4">
        <f>IF(COUNTIF(prem!$A$2:$A$2857,$T10&amp;"|"&amp;Client!$C$9&amp;"|"&amp;Client!$C$7&amp;"|"&amp;Client!$C$8)&gt;0,Client!$C$9,IF(Client!$C$9="S","R","S"))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IFERROR(IF(COUNT(INDEX(Benefits!$E$3:$E$581,MATCH($T10,Benefits!$A$3:$A$581,0)))=0,"",INDEX(Benefits!$E$3:$E$581,MATCH($T10,Benefits!$A$3:$A$581,0))),"")</f>
        <v/>
      </c>
      <c r="R10">
        <f>IFERROR(IF(COUNT(INDEX(Benefits!$F$3:$F$581,MATCH($T10,Benefits!$A$3:$A$581,0)))=0,"",INDEX(Benefits!$F$3:$F$581,MATCH($T10,Benefits!$A$3:$A$581,0))),"")</f>
        <v/>
      </c>
      <c r="S10" s="4">
        <f>IFERROR(IF(INDEX(Benefits!$G$3:$G$581,MATCH($T10,Benefits!$A$3:$A$581,0))="","",INDEX(Benefits!$G$3:$G$581,MATCH($T10,Benefits!$A$3:$A$581,0))),"")</f>
        <v/>
      </c>
      <c r="T10" s="19" t="inlineStr">
        <is>
          <t>F00022-04-000-03</t>
        </is>
      </c>
      <c r="U10" s="4">
        <f>MIN(IF($N10="N",Client!$C$6+1,Client!$C$6),100)</f>
        <v/>
      </c>
      <c r="V10" s="4">
        <f>$T10&amp;"|"&amp;$O10&amp;"|"&amp;Client!$C$7&amp;"|"&amp;Client!$C$8</f>
        <v/>
      </c>
      <c r="W10" s="4">
        <f>IFERROR(MATCH($V10,prem!$A$2:$A$2857,0),"")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IFERROR(IF(INDEX(Benefits!$B$3:$B$581,MATCH($T11,Benefits!$A$3:$A$581,0))="","",INDEX(Benefits!$B$3:$B$581,MATCH($T11,Benefits!$A$3:$A$581,0))),"")</f>
        <v/>
      </c>
      <c r="G11" s="17">
        <f>IFERROR(IF(INDEX(Benefits!$C$3:$C$581,MATCH($T11,Benefits!$A$3:$A$581,0))="",0,INDEX(Benefits!$C$3:$C$581,MATCH($T11,Benefits!$A$3:$A$581,0))),0)</f>
        <v/>
      </c>
      <c r="H11" s="4">
        <f>IFERROR(IF(INDEX(Benefits!$D$3:$D$581,MATCH($T11,Benefits!$A$3:$A$581,0))="","",INDEX(Benefits!$D$3:$D$581,MATCH($T11,Benefits!$A$3:$A$581,0))),"")</f>
        <v/>
      </c>
      <c r="I11" s="4" t="inlineStr">
        <is>
          <t>HKD</t>
        </is>
      </c>
      <c r="J11" s="17">
        <f>IF($W11="","",IF(COUNT(INDEX(prem!$B$2:$CX$2857,$W11,$U11+1))=0,"",INDEX(prem!$B$2:$CX$2857,$W11,$U11+1)))</f>
        <v/>
      </c>
      <c r="K11" s="17">
        <f>IF($W11="","",IF($M11=0,"",SUM(INDEX(prem!$B$2:$CX$2857,$W11,$U11+1):INDEX(prem!$B$2:$CX$2857,$W11,MIN($U11+10,101)))))</f>
        <v/>
      </c>
      <c r="L11" s="17">
        <f>IF($K11="","",IF($M11=0,"",$K11/$M11))</f>
        <v/>
      </c>
      <c r="M11" s="4">
        <f>IF($W11="",0,COUNT(INDEX(prem!$B$2:$CX$2857,$W11,$U11+1):INDEX(prem!$B$2:$CX$2857,$W11,MIN($U11+10,101))))</f>
        <v/>
      </c>
      <c r="N11" s="4" t="inlineStr">
        <is>
          <t>A</t>
        </is>
      </c>
      <c r="O11" s="4">
        <f>IF(COUNTIF(prem!$A$2:$A$2857,$T11&amp;"|"&amp;Client!$C$9&amp;"|"&amp;Client!$C$7&amp;"|"&amp;Client!$C$8)&gt;0,Client!$C$9,IF(Client!$C$9="S","R","S"))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IFERROR(IF(COUNT(INDEX(Benefits!$E$3:$E$581,MATCH($T11,Benefits!$A$3:$A$581,0)))=0,"",INDEX(Benefits!$E$3:$E$581,MATCH($T11,Benefits!$A$3:$A$581,0))),"")</f>
        <v/>
      </c>
      <c r="R11">
        <f>IFERROR(IF(COUNT(INDEX(Benefits!$F$3:$F$581,MATCH($T11,Benefits!$A$3:$A$581,0)))=0,"",INDEX(Benefits!$F$3:$F$581,MATCH($T11,Benefits!$A$3:$A$581,0))),"")</f>
        <v/>
      </c>
      <c r="S11" s="4">
        <f>IFERROR(IF(INDEX(Benefits!$G$3:$G$581,MATCH($T11,Benefits!$A$3:$A$581,0))="","",INDEX(Benefits!$G$3:$G$581,MATCH($T11,Benefits!$A$3:$A$581,0))),"")</f>
        <v/>
      </c>
      <c r="T11" s="19" t="inlineStr">
        <is>
          <t>F00025-01-000-03</t>
        </is>
      </c>
      <c r="U11" s="4">
        <f>MIN(IF($N11="N",Client!$C$6+1,Client!$C$6),100)</f>
        <v/>
      </c>
      <c r="V11" s="4">
        <f>$T11&amp;"|"&amp;$O11&amp;"|"&amp;Client!$C$7&amp;"|"&amp;Client!$C$8</f>
        <v/>
      </c>
      <c r="W11" s="4">
        <f>IFERROR(MATCH($V11,prem!$A$2:$A$2857,0),"")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IFERROR(IF(INDEX(Benefits!$B$3:$B$581,MATCH($T12,Benefits!$A$3:$A$581,0))="","",INDEX(Benefits!$B$3:$B$581,MATCH($T12,Benefits!$A$3:$A$581,0))),"")</f>
        <v/>
      </c>
      <c r="G12" s="17">
        <f>IFERROR(IF(INDEX(Benefits!$C$3:$C$581,MATCH($T12,Benefits!$A$3:$A$581,0))="",16000,INDEX(Benefits!$C$3:$C$581,MATCH($T12,Benefits!$A$3:$A$581,0))),16000)</f>
        <v/>
      </c>
      <c r="H12" s="4">
        <f>IFERROR(IF(INDEX(Benefits!$D$3:$D$581,MATCH($T12,Benefits!$A$3:$A$581,0))="","",INDEX(Benefits!$D$3:$D$581,MATCH($T12,Benefits!$A$3:$A$581,0))),"")</f>
        <v/>
      </c>
      <c r="I12" s="4" t="inlineStr">
        <is>
          <t>HKD</t>
        </is>
      </c>
      <c r="J12" s="17">
        <f>IF($W12="","",IF(COUNT(INDEX(prem!$B$2:$CX$2857,$W12,$U12+1))=0,"",INDEX(prem!$B$2:$CX$2857,$W12,$U12+1)))</f>
        <v/>
      </c>
      <c r="K12" s="17">
        <f>IF($W12="","",IF($M12=0,"",SUM(INDEX(prem!$B$2:$CX$2857,$W12,$U12+1):INDEX(prem!$B$2:$CX$2857,$W12,MIN($U12+10,101)))))</f>
        <v/>
      </c>
      <c r="L12" s="17">
        <f>IF($K12="","",IF($M12=0,"",$K12/$M12))</f>
        <v/>
      </c>
      <c r="M12" s="4">
        <f>IF($W12="",0,COUNT(INDEX(prem!$B$2:$CX$2857,$W12,$U12+1):INDEX(prem!$B$2:$CX$2857,$W12,MIN($U12+10,101))))</f>
        <v/>
      </c>
      <c r="N12" s="4" t="inlineStr">
        <is>
          <t>A</t>
        </is>
      </c>
      <c r="O12" s="4">
        <f>IF(COUNTIF(prem!$A$2:$A$2857,$T12&amp;"|"&amp;Client!$C$9&amp;"|"&amp;Client!$C$7&amp;"|"&amp;Client!$C$8)&gt;0,Client!$C$9,IF(Client!$C$9="S","R","S"))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IFERROR(IF(COUNT(INDEX(Benefits!$E$3:$E$581,MATCH($T12,Benefits!$A$3:$A$581,0)))=0,"",INDEX(Benefits!$E$3:$E$581,MATCH($T12,Benefits!$A$3:$A$581,0))),"")</f>
        <v/>
      </c>
      <c r="R12">
        <f>IFERROR(IF(COUNT(INDEX(Benefits!$F$3:$F$581,MATCH($T12,Benefits!$A$3:$A$581,0)))=0,"",INDEX(Benefits!$F$3:$F$581,MATCH($T12,Benefits!$A$3:$A$581,0))),"")</f>
        <v/>
      </c>
      <c r="S12" s="4">
        <f>IFERROR(IF(INDEX(Benefits!$G$3:$G$581,MATCH($T12,Benefits!$A$3:$A$581,0))="","",INDEX(Benefits!$G$3:$G$581,MATCH($T12,Benefits!$A$3:$A$581,0))),"")</f>
        <v/>
      </c>
      <c r="T12" s="19" t="inlineStr">
        <is>
          <t>F00025-02-000-03</t>
        </is>
      </c>
      <c r="U12" s="4">
        <f>MIN(IF($N12="N",Client!$C$6+1,Client!$C$6),100)</f>
        <v/>
      </c>
      <c r="V12" s="4">
        <f>$T12&amp;"|"&amp;$O12&amp;"|"&amp;Client!$C$7&amp;"|"&amp;Client!$C$8</f>
        <v/>
      </c>
      <c r="W12" s="4">
        <f>IFERROR(MATCH($V12,prem!$A$2:$A$2857,0),"")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IFERROR(IF(INDEX(Benefits!$B$3:$B$581,MATCH($T13,Benefits!$A$3:$A$581,0))="","",INDEX(Benefits!$B$3:$B$581,MATCH($T13,Benefits!$A$3:$A$581,0))),"")</f>
        <v/>
      </c>
      <c r="G13" s="17">
        <f>IFERROR(IF(INDEX(Benefits!$C$3:$C$581,MATCH($T13,Benefits!$A$3:$A$581,0))="",25000,INDEX(Benefits!$C$3:$C$581,MATCH($T13,Benefits!$A$3:$A$581,0))),25000)</f>
        <v/>
      </c>
      <c r="H13" s="4">
        <f>IFERROR(IF(INDEX(Benefits!$D$3:$D$581,MATCH($T13,Benefits!$A$3:$A$581,0))="","",INDEX(Benefits!$D$3:$D$581,MATCH($T13,Benefits!$A$3:$A$581,0))),"")</f>
        <v/>
      </c>
      <c r="I13" s="4" t="inlineStr">
        <is>
          <t>HKD</t>
        </is>
      </c>
      <c r="J13" s="17">
        <f>IF($W13="","",IF(COUNT(INDEX(prem!$B$2:$CX$2857,$W13,$U13+1))=0,"",INDEX(prem!$B$2:$CX$2857,$W13,$U13+1)))</f>
        <v/>
      </c>
      <c r="K13" s="17">
        <f>IF($W13="","",IF($M13=0,"",SUM(INDEX(prem!$B$2:$CX$2857,$W13,$U13+1):INDEX(prem!$B$2:$CX$2857,$W13,MIN($U13+10,101)))))</f>
        <v/>
      </c>
      <c r="L13" s="17">
        <f>IF($K13="","",IF($M13=0,"",$K13/$M13))</f>
        <v/>
      </c>
      <c r="M13" s="4">
        <f>IF($W13="",0,COUNT(INDEX(prem!$B$2:$CX$2857,$W13,$U13+1):INDEX(prem!$B$2:$CX$2857,$W13,MIN($U13+10,101))))</f>
        <v/>
      </c>
      <c r="N13" s="4" t="inlineStr">
        <is>
          <t>A</t>
        </is>
      </c>
      <c r="O13" s="4">
        <f>IF(COUNTIF(prem!$A$2:$A$2857,$T13&amp;"|"&amp;Client!$C$9&amp;"|"&amp;Client!$C$7&amp;"|"&amp;Client!$C$8)&gt;0,Client!$C$9,IF(Client!$C$9="S","R","S"))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IFERROR(IF(COUNT(INDEX(Benefits!$E$3:$E$581,MATCH($T13,Benefits!$A$3:$A$581,0)))=0,"",INDEX(Benefits!$E$3:$E$581,MATCH($T13,Benefits!$A$3:$A$581,0))),"")</f>
        <v/>
      </c>
      <c r="R13">
        <f>IFERROR(IF(COUNT(INDEX(Benefits!$F$3:$F$581,MATCH($T13,Benefits!$A$3:$A$581,0)))=0,"",INDEX(Benefits!$F$3:$F$581,MATCH($T13,Benefits!$A$3:$A$581,0))),"")</f>
        <v/>
      </c>
      <c r="S13" s="4">
        <f>IFERROR(IF(INDEX(Benefits!$G$3:$G$581,MATCH($T13,Benefits!$A$3:$A$581,0))="","",INDEX(Benefits!$G$3:$G$581,MATCH($T13,Benefits!$A$3:$A$581,0))),"")</f>
        <v/>
      </c>
      <c r="T13" s="19" t="inlineStr">
        <is>
          <t>F00025-03-000-03</t>
        </is>
      </c>
      <c r="U13" s="4">
        <f>MIN(IF($N13="N",Client!$C$6+1,Client!$C$6),100)</f>
        <v/>
      </c>
      <c r="V13" s="4">
        <f>$T13&amp;"|"&amp;$O13&amp;"|"&amp;Client!$C$7&amp;"|"&amp;Client!$C$8</f>
        <v/>
      </c>
      <c r="W13" s="4">
        <f>IFERROR(MATCH($V13,prem!$A$2:$A$2857,0),"")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IFERROR(IF(INDEX(Benefits!$B$3:$B$581,MATCH($T14,Benefits!$A$3:$A$581,0))="","",INDEX(Benefits!$B$3:$B$581,MATCH($T14,Benefits!$A$3:$A$581,0))),"")</f>
        <v/>
      </c>
      <c r="G14" s="17">
        <f>IFERROR(IF(INDEX(Benefits!$C$3:$C$581,MATCH($T14,Benefits!$A$3:$A$581,0))="",0,INDEX(Benefits!$C$3:$C$581,MATCH($T14,Benefits!$A$3:$A$581,0))),0)</f>
        <v/>
      </c>
      <c r="H14" s="4">
        <f>IFERROR(IF(INDEX(Benefits!$D$3:$D$581,MATCH($T14,Benefits!$A$3:$A$581,0))="","",INDEX(Benefits!$D$3:$D$581,MATCH($T14,Benefits!$A$3:$A$581,0))),"")</f>
        <v/>
      </c>
      <c r="I14" s="4" t="inlineStr">
        <is>
          <t>USD</t>
        </is>
      </c>
      <c r="J14" s="17">
        <f>IF($W14="","",IF(COUNT(INDEX(prem!$B$2:$CX$2857,$W14,$U14+1))=0,"",INDEX(prem!$B$2:$CX$2857,$W14,$U14+1)))</f>
        <v/>
      </c>
      <c r="K14" s="17">
        <f>IF($W14="","",IF($M14=0,"",SUM(INDEX(prem!$B$2:$CX$2857,$W14,$U14+1):INDEX(prem!$B$2:$CX$2857,$W14,MIN($U14+10,101)))))</f>
        <v/>
      </c>
      <c r="L14" s="17">
        <f>IF($K14="","",IF($M14=0,"",$K14/$M14))</f>
        <v/>
      </c>
      <c r="M14" s="4">
        <f>IF($W14="",0,COUNT(INDEX(prem!$B$2:$CX$2857,$W14,$U14+1):INDEX(prem!$B$2:$CX$2857,$W14,MIN($U14+10,101))))</f>
        <v/>
      </c>
      <c r="N14" s="4" t="inlineStr">
        <is>
          <t>A</t>
        </is>
      </c>
      <c r="O14" s="4">
        <f>IF(COUNTIF(prem!$A$2:$A$2857,$T14&amp;"|"&amp;Client!$C$9&amp;"|"&amp;Client!$C$7&amp;"|"&amp;Client!$C$8)&gt;0,Client!$C$9,IF(Client!$C$9="S","R","S"))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IFERROR(IF(COUNT(INDEX(Benefits!$E$3:$E$581,MATCH($T14,Benefits!$A$3:$A$581,0)))=0,"",INDEX(Benefits!$E$3:$E$581,MATCH($T14,Benefits!$A$3:$A$581,0))),"")</f>
        <v/>
      </c>
      <c r="R14">
        <f>IFERROR(IF(COUNT(INDEX(Benefits!$F$3:$F$581,MATCH($T14,Benefits!$A$3:$A$581,0)))=0,"",INDEX(Benefits!$F$3:$F$581,MATCH($T14,Benefits!$A$3:$A$581,0))),"")</f>
        <v/>
      </c>
      <c r="S14" s="4">
        <f>IFERROR(IF(INDEX(Benefits!$G$3:$G$581,MATCH($T14,Benefits!$A$3:$A$581,0))="","",INDEX(Benefits!$G$3:$G$581,MATCH($T14,Benefits!$A$3:$A$581,0))),"")</f>
        <v/>
      </c>
      <c r="T14" s="19" t="inlineStr">
        <is>
          <t>F00025-04-000-03</t>
        </is>
      </c>
      <c r="U14" s="4">
        <f>MIN(IF($N14="N",Client!$C$6+1,Client!$C$6),100)</f>
        <v/>
      </c>
      <c r="V14" s="4">
        <f>$T14&amp;"|"&amp;$O14&amp;"|"&amp;Client!$C$7&amp;"|"&amp;Client!$C$8</f>
        <v/>
      </c>
      <c r="W14" s="4">
        <f>IFERROR(MATCH($V14,prem!$A$2:$A$2857,0),"")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IFERROR(IF(INDEX(Benefits!$B$3:$B$581,MATCH($T15,Benefits!$A$3:$A$581,0))="","",INDEX(Benefits!$B$3:$B$581,MATCH($T15,Benefits!$A$3:$A$581,0))),"")</f>
        <v/>
      </c>
      <c r="G15" s="17">
        <f>IFERROR(IF(INDEX(Benefits!$C$3:$C$581,MATCH($T15,Benefits!$A$3:$A$581,0))="",2000,INDEX(Benefits!$C$3:$C$581,MATCH($T15,Benefits!$A$3:$A$581,0))),2000)</f>
        <v/>
      </c>
      <c r="H15" s="4">
        <f>IFERROR(IF(INDEX(Benefits!$D$3:$D$581,MATCH($T15,Benefits!$A$3:$A$581,0))="","",INDEX(Benefits!$D$3:$D$581,MATCH($T15,Benefits!$A$3:$A$581,0))),"")</f>
        <v/>
      </c>
      <c r="I15" s="4" t="inlineStr">
        <is>
          <t>USD</t>
        </is>
      </c>
      <c r="J15" s="17">
        <f>IF($W15="","",IF(COUNT(INDEX(prem!$B$2:$CX$2857,$W15,$U15+1))=0,"",INDEX(prem!$B$2:$CX$2857,$W15,$U15+1)))</f>
        <v/>
      </c>
      <c r="K15" s="17">
        <f>IF($W15="","",IF($M15=0,"",SUM(INDEX(prem!$B$2:$CX$2857,$W15,$U15+1):INDEX(prem!$B$2:$CX$2857,$W15,MIN($U15+10,101)))))</f>
        <v/>
      </c>
      <c r="L15" s="17">
        <f>IF($K15="","",IF($M15=0,"",$K15/$M15))</f>
        <v/>
      </c>
      <c r="M15" s="4">
        <f>IF($W15="",0,COUNT(INDEX(prem!$B$2:$CX$2857,$W15,$U15+1):INDEX(prem!$B$2:$CX$2857,$W15,MIN($U15+10,101))))</f>
        <v/>
      </c>
      <c r="N15" s="4" t="inlineStr">
        <is>
          <t>A</t>
        </is>
      </c>
      <c r="O15" s="4">
        <f>IF(COUNTIF(prem!$A$2:$A$2857,$T15&amp;"|"&amp;Client!$C$9&amp;"|"&amp;Client!$C$7&amp;"|"&amp;Client!$C$8)&gt;0,Client!$C$9,IF(Client!$C$9="S","R","S"))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IFERROR(IF(COUNT(INDEX(Benefits!$E$3:$E$581,MATCH($T15,Benefits!$A$3:$A$581,0)))=0,"",INDEX(Benefits!$E$3:$E$581,MATCH($T15,Benefits!$A$3:$A$581,0))),"")</f>
        <v/>
      </c>
      <c r="R15">
        <f>IFERROR(IF(COUNT(INDEX(Benefits!$F$3:$F$581,MATCH($T15,Benefits!$A$3:$A$581,0)))=0,"",INDEX(Benefits!$F$3:$F$581,MATCH($T15,Benefits!$A$3:$A$581,0))),"")</f>
        <v/>
      </c>
      <c r="S15" s="4">
        <f>IFERROR(IF(INDEX(Benefits!$G$3:$G$581,MATCH($T15,Benefits!$A$3:$A$581,0))="","",INDEX(Benefits!$G$3:$G$581,MATCH($T15,Benefits!$A$3:$A$581,0))),"")</f>
        <v/>
      </c>
      <c r="T15" s="19" t="inlineStr">
        <is>
          <t>F00025-05-000-03</t>
        </is>
      </c>
      <c r="U15" s="4">
        <f>MIN(IF($N15="N",Client!$C$6+1,Client!$C$6),100)</f>
        <v/>
      </c>
      <c r="V15" s="4">
        <f>$T15&amp;"|"&amp;$O15&amp;"|"&amp;Client!$C$7&amp;"|"&amp;Client!$C$8</f>
        <v/>
      </c>
      <c r="W15" s="4">
        <f>IFERROR(MATCH($V15,prem!$A$2:$A$2857,0),"")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IFERROR(IF(INDEX(Benefits!$B$3:$B$581,MATCH($T16,Benefits!$A$3:$A$581,0))="","",INDEX(Benefits!$B$3:$B$581,MATCH($T16,Benefits!$A$3:$A$581,0))),"")</f>
        <v/>
      </c>
      <c r="G16" s="17">
        <f>IFERROR(IF(INDEX(Benefits!$C$3:$C$581,MATCH($T16,Benefits!$A$3:$A$581,0))="",3125,INDEX(Benefits!$C$3:$C$581,MATCH($T16,Benefits!$A$3:$A$581,0))),3125)</f>
        <v/>
      </c>
      <c r="H16" s="4">
        <f>IFERROR(IF(INDEX(Benefits!$D$3:$D$581,MATCH($T16,Benefits!$A$3:$A$581,0))="","",INDEX(Benefits!$D$3:$D$581,MATCH($T16,Benefits!$A$3:$A$581,0))),"")</f>
        <v/>
      </c>
      <c r="I16" s="4" t="inlineStr">
        <is>
          <t>USD</t>
        </is>
      </c>
      <c r="J16" s="17">
        <f>IF($W16="","",IF(COUNT(INDEX(prem!$B$2:$CX$2857,$W16,$U16+1))=0,"",INDEX(prem!$B$2:$CX$2857,$W16,$U16+1)))</f>
        <v/>
      </c>
      <c r="K16" s="17">
        <f>IF($W16="","",IF($M16=0,"",SUM(INDEX(prem!$B$2:$CX$2857,$W16,$U16+1):INDEX(prem!$B$2:$CX$2857,$W16,MIN($U16+10,101)))))</f>
        <v/>
      </c>
      <c r="L16" s="17">
        <f>IF($K16="","",IF($M16=0,"",$K16/$M16))</f>
        <v/>
      </c>
      <c r="M16" s="4">
        <f>IF($W16="",0,COUNT(INDEX(prem!$B$2:$CX$2857,$W16,$U16+1):INDEX(prem!$B$2:$CX$2857,$W16,MIN($U16+10,101))))</f>
        <v/>
      </c>
      <c r="N16" s="4" t="inlineStr">
        <is>
          <t>A</t>
        </is>
      </c>
      <c r="O16" s="4">
        <f>IF(COUNTIF(prem!$A$2:$A$2857,$T16&amp;"|"&amp;Client!$C$9&amp;"|"&amp;Client!$C$7&amp;"|"&amp;Client!$C$8)&gt;0,Client!$C$9,IF(Client!$C$9="S","R","S"))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IFERROR(IF(COUNT(INDEX(Benefits!$E$3:$E$581,MATCH($T16,Benefits!$A$3:$A$581,0)))=0,"",INDEX(Benefits!$E$3:$E$581,MATCH($T16,Benefits!$A$3:$A$581,0))),"")</f>
        <v/>
      </c>
      <c r="R16">
        <f>IFERROR(IF(COUNT(INDEX(Benefits!$F$3:$F$581,MATCH($T16,Benefits!$A$3:$A$581,0)))=0,"",INDEX(Benefits!$F$3:$F$581,MATCH($T16,Benefits!$A$3:$A$581,0))),"")</f>
        <v/>
      </c>
      <c r="S16" s="4">
        <f>IFERROR(IF(INDEX(Benefits!$G$3:$G$581,MATCH($T16,Benefits!$A$3:$A$581,0))="","",INDEX(Benefits!$G$3:$G$581,MATCH($T16,Benefits!$A$3:$A$581,0))),"")</f>
        <v/>
      </c>
      <c r="T16" s="19" t="inlineStr">
        <is>
          <t>F00025-06-000-03</t>
        </is>
      </c>
      <c r="U16" s="4">
        <f>MIN(IF($N16="N",Client!$C$6+1,Client!$C$6),100)</f>
        <v/>
      </c>
      <c r="V16" s="4">
        <f>$T16&amp;"|"&amp;$O16&amp;"|"&amp;Client!$C$7&amp;"|"&amp;Client!$C$8</f>
        <v/>
      </c>
      <c r="W16" s="4">
        <f>IFERROR(MATCH($V16,prem!$A$2:$A$2857,0),"")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IFERROR(IF(INDEX(Benefits!$B$3:$B$581,MATCH($T17,Benefits!$A$3:$A$581,0))="","",INDEX(Benefits!$B$3:$B$581,MATCH($T17,Benefits!$A$3:$A$581,0))),"")</f>
        <v/>
      </c>
      <c r="G17" s="17">
        <f>IFERROR(IF(INDEX(Benefits!$C$3:$C$581,MATCH($T17,Benefits!$A$3:$A$581,0))="",0,INDEX(Benefits!$C$3:$C$581,MATCH($T17,Benefits!$A$3:$A$581,0))),0)</f>
        <v/>
      </c>
      <c r="H17" s="4">
        <f>IFERROR(IF(INDEX(Benefits!$D$3:$D$581,MATCH($T17,Benefits!$A$3:$A$581,0))="","",INDEX(Benefits!$D$3:$D$581,MATCH($T17,Benefits!$A$3:$A$581,0))),"")</f>
        <v/>
      </c>
      <c r="I17" s="4" t="inlineStr">
        <is>
          <t>HKD</t>
        </is>
      </c>
      <c r="J17" s="17">
        <f>IF($W17="","",IF(COUNT(INDEX(prem!$B$2:$CX$2857,$W17,$U17+1))=0,"",INDEX(prem!$B$2:$CX$2857,$W17,$U17+1)))</f>
        <v/>
      </c>
      <c r="K17" s="17">
        <f>IF($W17="","",IF($M17=0,"",SUM(INDEX(prem!$B$2:$CX$2857,$W17,$U17+1):INDEX(prem!$B$2:$CX$2857,$W17,MIN($U17+10,101)))))</f>
        <v/>
      </c>
      <c r="L17" s="17">
        <f>IF($K17="","",IF($M17=0,"",$K17/$M17))</f>
        <v/>
      </c>
      <c r="M17" s="4">
        <f>IF($W17="",0,COUNT(INDEX(prem!$B$2:$CX$2857,$W17,$U17+1):INDEX(prem!$B$2:$CX$2857,$W17,MIN($U17+10,101))))</f>
        <v/>
      </c>
      <c r="N17" s="4" t="inlineStr">
        <is>
          <t>A</t>
        </is>
      </c>
      <c r="O17" s="4">
        <f>IF(COUNTIF(prem!$A$2:$A$2857,$T17&amp;"|"&amp;Client!$C$9&amp;"|"&amp;Client!$C$7&amp;"|"&amp;Client!$C$8)&gt;0,Client!$C$9,IF(Client!$C$9="S","R","S"))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IFERROR(IF(COUNT(INDEX(Benefits!$E$3:$E$581,MATCH($T17,Benefits!$A$3:$A$581,0)))=0,"",INDEX(Benefits!$E$3:$E$581,MATCH($T17,Benefits!$A$3:$A$581,0))),"")</f>
        <v/>
      </c>
      <c r="R17">
        <f>IFERROR(IF(COUNT(INDEX(Benefits!$F$3:$F$581,MATCH($T17,Benefits!$A$3:$A$581,0)))=0,"",INDEX(Benefits!$F$3:$F$581,MATCH($T17,Benefits!$A$3:$A$581,0))),"")</f>
        <v/>
      </c>
      <c r="S17" s="4">
        <f>IFERROR(IF(INDEX(Benefits!$G$3:$G$581,MATCH($T17,Benefits!$A$3:$A$581,0))="","",INDEX(Benefits!$G$3:$G$581,MATCH($T17,Benefits!$A$3:$A$581,0))),"")</f>
        <v/>
      </c>
      <c r="T17" s="19" t="inlineStr">
        <is>
          <t>F00054-01-000-02</t>
        </is>
      </c>
      <c r="U17" s="4">
        <f>MIN(IF($N17="N",Client!$C$6+1,Client!$C$6),100)</f>
        <v/>
      </c>
      <c r="V17" s="4">
        <f>$T17&amp;"|"&amp;$O17&amp;"|"&amp;Client!$C$7&amp;"|"&amp;Client!$C$8</f>
        <v/>
      </c>
      <c r="W17" s="4">
        <f>IFERROR(MATCH($V17,prem!$A$2:$A$2857,0),"")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IFERROR(IF(INDEX(Benefits!$B$3:$B$581,MATCH($T18,Benefits!$A$3:$A$581,0))="","",INDEX(Benefits!$B$3:$B$581,MATCH($T18,Benefits!$A$3:$A$581,0))),"")</f>
        <v/>
      </c>
      <c r="G18" s="17">
        <f>IFERROR(IF(INDEX(Benefits!$C$3:$C$581,MATCH($T18,Benefits!$A$3:$A$581,0))="",16000,INDEX(Benefits!$C$3:$C$581,MATCH($T18,Benefits!$A$3:$A$581,0))),16000)</f>
        <v/>
      </c>
      <c r="H18" s="4">
        <f>IFERROR(IF(INDEX(Benefits!$D$3:$D$581,MATCH($T18,Benefits!$A$3:$A$581,0))="","",INDEX(Benefits!$D$3:$D$581,MATCH($T18,Benefits!$A$3:$A$581,0))),"")</f>
        <v/>
      </c>
      <c r="I18" s="4" t="inlineStr">
        <is>
          <t>HKD</t>
        </is>
      </c>
      <c r="J18" s="17">
        <f>IF($W18="","",IF(COUNT(INDEX(prem!$B$2:$CX$2857,$W18,$U18+1))=0,"",INDEX(prem!$B$2:$CX$2857,$W18,$U18+1)))</f>
        <v/>
      </c>
      <c r="K18" s="17">
        <f>IF($W18="","",IF($M18=0,"",SUM(INDEX(prem!$B$2:$CX$2857,$W18,$U18+1):INDEX(prem!$B$2:$CX$2857,$W18,MIN($U18+10,101)))))</f>
        <v/>
      </c>
      <c r="L18" s="17">
        <f>IF($K18="","",IF($M18=0,"",$K18/$M18))</f>
        <v/>
      </c>
      <c r="M18" s="4">
        <f>IF($W18="",0,COUNT(INDEX(prem!$B$2:$CX$2857,$W18,$U18+1):INDEX(prem!$B$2:$CX$2857,$W18,MIN($U18+10,101))))</f>
        <v/>
      </c>
      <c r="N18" s="4" t="inlineStr">
        <is>
          <t>A</t>
        </is>
      </c>
      <c r="O18" s="4">
        <f>IF(COUNTIF(prem!$A$2:$A$2857,$T18&amp;"|"&amp;Client!$C$9&amp;"|"&amp;Client!$C$7&amp;"|"&amp;Client!$C$8)&gt;0,Client!$C$9,IF(Client!$C$9="S","R","S"))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IFERROR(IF(COUNT(INDEX(Benefits!$E$3:$E$581,MATCH($T18,Benefits!$A$3:$A$581,0)))=0,"",INDEX(Benefits!$E$3:$E$581,MATCH($T18,Benefits!$A$3:$A$581,0))),"")</f>
        <v/>
      </c>
      <c r="R18">
        <f>IFERROR(IF(COUNT(INDEX(Benefits!$F$3:$F$581,MATCH($T18,Benefits!$A$3:$A$581,0)))=0,"",INDEX(Benefits!$F$3:$F$581,MATCH($T18,Benefits!$A$3:$A$581,0))),"")</f>
        <v/>
      </c>
      <c r="S18" s="4">
        <f>IFERROR(IF(INDEX(Benefits!$G$3:$G$581,MATCH($T18,Benefits!$A$3:$A$581,0))="","",INDEX(Benefits!$G$3:$G$581,MATCH($T18,Benefits!$A$3:$A$581,0))),"")</f>
        <v/>
      </c>
      <c r="T18" s="19" t="inlineStr">
        <is>
          <t>F00054-02-000-02</t>
        </is>
      </c>
      <c r="U18" s="4">
        <f>MIN(IF($N18="N",Client!$C$6+1,Client!$C$6),100)</f>
        <v/>
      </c>
      <c r="V18" s="4">
        <f>$T18&amp;"|"&amp;$O18&amp;"|"&amp;Client!$C$7&amp;"|"&amp;Client!$C$8</f>
        <v/>
      </c>
      <c r="W18" s="4">
        <f>IFERROR(MATCH($V18,prem!$A$2:$A$2857,0),"")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IFERROR(IF(INDEX(Benefits!$B$3:$B$581,MATCH($T19,Benefits!$A$3:$A$581,0))="","",INDEX(Benefits!$B$3:$B$581,MATCH($T19,Benefits!$A$3:$A$581,0))),"")</f>
        <v/>
      </c>
      <c r="G19" s="17">
        <f>IFERROR(IF(INDEX(Benefits!$C$3:$C$581,MATCH($T19,Benefits!$A$3:$A$581,0))="",25000,INDEX(Benefits!$C$3:$C$581,MATCH($T19,Benefits!$A$3:$A$581,0))),25000)</f>
        <v/>
      </c>
      <c r="H19" s="4">
        <f>IFERROR(IF(INDEX(Benefits!$D$3:$D$581,MATCH($T19,Benefits!$A$3:$A$581,0))="","",INDEX(Benefits!$D$3:$D$581,MATCH($T19,Benefits!$A$3:$A$581,0))),"")</f>
        <v/>
      </c>
      <c r="I19" s="4" t="inlineStr">
        <is>
          <t>HKD</t>
        </is>
      </c>
      <c r="J19" s="17">
        <f>IF($W19="","",IF(COUNT(INDEX(prem!$B$2:$CX$2857,$W19,$U19+1))=0,"",INDEX(prem!$B$2:$CX$2857,$W19,$U19+1)))</f>
        <v/>
      </c>
      <c r="K19" s="17">
        <f>IF($W19="","",IF($M19=0,"",SUM(INDEX(prem!$B$2:$CX$2857,$W19,$U19+1):INDEX(prem!$B$2:$CX$2857,$W19,MIN($U19+10,101)))))</f>
        <v/>
      </c>
      <c r="L19" s="17">
        <f>IF($K19="","",IF($M19=0,"",$K19/$M19))</f>
        <v/>
      </c>
      <c r="M19" s="4">
        <f>IF($W19="",0,COUNT(INDEX(prem!$B$2:$CX$2857,$W19,$U19+1):INDEX(prem!$B$2:$CX$2857,$W19,MIN($U19+10,101))))</f>
        <v/>
      </c>
      <c r="N19" s="4" t="inlineStr">
        <is>
          <t>A</t>
        </is>
      </c>
      <c r="O19" s="4">
        <f>IF(COUNTIF(prem!$A$2:$A$2857,$T19&amp;"|"&amp;Client!$C$9&amp;"|"&amp;Client!$C$7&amp;"|"&amp;Client!$C$8)&gt;0,Client!$C$9,IF(Client!$C$9="S","R","S"))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IFERROR(IF(COUNT(INDEX(Benefits!$E$3:$E$581,MATCH($T19,Benefits!$A$3:$A$581,0)))=0,"",INDEX(Benefits!$E$3:$E$581,MATCH($T19,Benefits!$A$3:$A$581,0))),"")</f>
        <v/>
      </c>
      <c r="R19">
        <f>IFERROR(IF(COUNT(INDEX(Benefits!$F$3:$F$581,MATCH($T19,Benefits!$A$3:$A$581,0)))=0,"",INDEX(Benefits!$F$3:$F$581,MATCH($T19,Benefits!$A$3:$A$581,0))),"")</f>
        <v/>
      </c>
      <c r="S19" s="4">
        <f>IFERROR(IF(INDEX(Benefits!$G$3:$G$581,MATCH($T19,Benefits!$A$3:$A$581,0))="","",INDEX(Benefits!$G$3:$G$581,MATCH($T19,Benefits!$A$3:$A$581,0))),"")</f>
        <v/>
      </c>
      <c r="T19" s="19" t="inlineStr">
        <is>
          <t>F00054-03-000-02</t>
        </is>
      </c>
      <c r="U19" s="4">
        <f>MIN(IF($N19="N",Client!$C$6+1,Client!$C$6),100)</f>
        <v/>
      </c>
      <c r="V19" s="4">
        <f>$T19&amp;"|"&amp;$O19&amp;"|"&amp;Client!$C$7&amp;"|"&amp;Client!$C$8</f>
        <v/>
      </c>
      <c r="W19" s="4">
        <f>IFERROR(MATCH($V19,prem!$A$2:$A$2857,0),"")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IFERROR(IF(INDEX(Benefits!$B$3:$B$581,MATCH($T20,Benefits!$A$3:$A$581,0))="","",INDEX(Benefits!$B$3:$B$581,MATCH($T20,Benefits!$A$3:$A$581,0))),"")</f>
        <v/>
      </c>
      <c r="G20" s="17">
        <f>IFERROR(IF(INDEX(Benefits!$C$3:$C$581,MATCH($T20,Benefits!$A$3:$A$581,0))="",0,INDEX(Benefits!$C$3:$C$581,MATCH($T20,Benefits!$A$3:$A$581,0))),0)</f>
        <v/>
      </c>
      <c r="H20" s="4">
        <f>IFERROR(IF(INDEX(Benefits!$D$3:$D$581,MATCH($T20,Benefits!$A$3:$A$581,0))="","",INDEX(Benefits!$D$3:$D$581,MATCH($T20,Benefits!$A$3:$A$581,0))),"")</f>
        <v/>
      </c>
      <c r="I20" s="4" t="inlineStr">
        <is>
          <t>USD</t>
        </is>
      </c>
      <c r="J20" s="17">
        <f>IF($W20="","",IF(COUNT(INDEX(prem!$B$2:$CX$2857,$W20,$U20+1))=0,"",INDEX(prem!$B$2:$CX$2857,$W20,$U20+1)))</f>
        <v/>
      </c>
      <c r="K20" s="17">
        <f>IF($W20="","",IF($M20=0,"",SUM(INDEX(prem!$B$2:$CX$2857,$W20,$U20+1):INDEX(prem!$B$2:$CX$2857,$W20,MIN($U20+10,101)))))</f>
        <v/>
      </c>
      <c r="L20" s="17">
        <f>IF($K20="","",IF($M20=0,"",$K20/$M20))</f>
        <v/>
      </c>
      <c r="M20" s="4">
        <f>IF($W20="",0,COUNT(INDEX(prem!$B$2:$CX$2857,$W20,$U20+1):INDEX(prem!$B$2:$CX$2857,$W20,MIN($U20+10,101))))</f>
        <v/>
      </c>
      <c r="N20" s="4" t="inlineStr">
        <is>
          <t>A</t>
        </is>
      </c>
      <c r="O20" s="4">
        <f>IF(COUNTIF(prem!$A$2:$A$2857,$T20&amp;"|"&amp;Client!$C$9&amp;"|"&amp;Client!$C$7&amp;"|"&amp;Client!$C$8)&gt;0,Client!$C$9,IF(Client!$C$9="S","R","S"))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IFERROR(IF(COUNT(INDEX(Benefits!$E$3:$E$581,MATCH($T20,Benefits!$A$3:$A$581,0)))=0,"",INDEX(Benefits!$E$3:$E$581,MATCH($T20,Benefits!$A$3:$A$581,0))),"")</f>
        <v/>
      </c>
      <c r="R20">
        <f>IFERROR(IF(COUNT(INDEX(Benefits!$F$3:$F$581,MATCH($T20,Benefits!$A$3:$A$581,0)))=0,"",INDEX(Benefits!$F$3:$F$581,MATCH($T20,Benefits!$A$3:$A$581,0))),"")</f>
        <v/>
      </c>
      <c r="S20" s="4">
        <f>IFERROR(IF(INDEX(Benefits!$G$3:$G$581,MATCH($T20,Benefits!$A$3:$A$581,0))="","",INDEX(Benefits!$G$3:$G$581,MATCH($T20,Benefits!$A$3:$A$581,0))),"")</f>
        <v/>
      </c>
      <c r="T20" s="19" t="inlineStr">
        <is>
          <t>F00054-04-000-02</t>
        </is>
      </c>
      <c r="U20" s="4">
        <f>MIN(IF($N20="N",Client!$C$6+1,Client!$C$6),100)</f>
        <v/>
      </c>
      <c r="V20" s="4">
        <f>$T20&amp;"|"&amp;$O20&amp;"|"&amp;Client!$C$7&amp;"|"&amp;Client!$C$8</f>
        <v/>
      </c>
      <c r="W20" s="4">
        <f>IFERROR(MATCH($V20,prem!$A$2:$A$2857,0),"")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IFERROR(IF(INDEX(Benefits!$B$3:$B$581,MATCH($T21,Benefits!$A$3:$A$581,0))="","",INDEX(Benefits!$B$3:$B$581,MATCH($T21,Benefits!$A$3:$A$581,0))),"")</f>
        <v/>
      </c>
      <c r="G21" s="17">
        <f>IFERROR(IF(INDEX(Benefits!$C$3:$C$581,MATCH($T21,Benefits!$A$3:$A$581,0))="",2000,INDEX(Benefits!$C$3:$C$581,MATCH($T21,Benefits!$A$3:$A$581,0))),2000)</f>
        <v/>
      </c>
      <c r="H21" s="4">
        <f>IFERROR(IF(INDEX(Benefits!$D$3:$D$581,MATCH($T21,Benefits!$A$3:$A$581,0))="","",INDEX(Benefits!$D$3:$D$581,MATCH($T21,Benefits!$A$3:$A$581,0))),"")</f>
        <v/>
      </c>
      <c r="I21" s="4" t="inlineStr">
        <is>
          <t>USD</t>
        </is>
      </c>
      <c r="J21" s="17">
        <f>IF($W21="","",IF(COUNT(INDEX(prem!$B$2:$CX$2857,$W21,$U21+1))=0,"",INDEX(prem!$B$2:$CX$2857,$W21,$U21+1)))</f>
        <v/>
      </c>
      <c r="K21" s="17">
        <f>IF($W21="","",IF($M21=0,"",SUM(INDEX(prem!$B$2:$CX$2857,$W21,$U21+1):INDEX(prem!$B$2:$CX$2857,$W21,MIN($U21+10,101)))))</f>
        <v/>
      </c>
      <c r="L21" s="17">
        <f>IF($K21="","",IF($M21=0,"",$K21/$M21))</f>
        <v/>
      </c>
      <c r="M21" s="4">
        <f>IF($W21="",0,COUNT(INDEX(prem!$B$2:$CX$2857,$W21,$U21+1):INDEX(prem!$B$2:$CX$2857,$W21,MIN($U21+10,101))))</f>
        <v/>
      </c>
      <c r="N21" s="4" t="inlineStr">
        <is>
          <t>A</t>
        </is>
      </c>
      <c r="O21" s="4">
        <f>IF(COUNTIF(prem!$A$2:$A$2857,$T21&amp;"|"&amp;Client!$C$9&amp;"|"&amp;Client!$C$7&amp;"|"&amp;Client!$C$8)&gt;0,Client!$C$9,IF(Client!$C$9="S","R","S"))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IFERROR(IF(COUNT(INDEX(Benefits!$E$3:$E$581,MATCH($T21,Benefits!$A$3:$A$581,0)))=0,"",INDEX(Benefits!$E$3:$E$581,MATCH($T21,Benefits!$A$3:$A$581,0))),"")</f>
        <v/>
      </c>
      <c r="R21">
        <f>IFERROR(IF(COUNT(INDEX(Benefits!$F$3:$F$581,MATCH($T21,Benefits!$A$3:$A$581,0)))=0,"",INDEX(Benefits!$F$3:$F$581,MATCH($T21,Benefits!$A$3:$A$581,0))),"")</f>
        <v/>
      </c>
      <c r="S21" s="4">
        <f>IFERROR(IF(INDEX(Benefits!$G$3:$G$581,MATCH($T21,Benefits!$A$3:$A$581,0))="","",INDEX(Benefits!$G$3:$G$581,MATCH($T21,Benefits!$A$3:$A$581,0))),"")</f>
        <v/>
      </c>
      <c r="T21" s="19" t="inlineStr">
        <is>
          <t>F00054-05-000-02</t>
        </is>
      </c>
      <c r="U21" s="4">
        <f>MIN(IF($N21="N",Client!$C$6+1,Client!$C$6),100)</f>
        <v/>
      </c>
      <c r="V21" s="4">
        <f>$T21&amp;"|"&amp;$O21&amp;"|"&amp;Client!$C$7&amp;"|"&amp;Client!$C$8</f>
        <v/>
      </c>
      <c r="W21" s="4">
        <f>IFERROR(MATCH($V21,prem!$A$2:$A$2857,0),"")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IFERROR(IF(INDEX(Benefits!$B$3:$B$581,MATCH($T22,Benefits!$A$3:$A$581,0))="","",INDEX(Benefits!$B$3:$B$581,MATCH($T22,Benefits!$A$3:$A$581,0))),"")</f>
        <v/>
      </c>
      <c r="G22" s="17">
        <f>IFERROR(IF(INDEX(Benefits!$C$3:$C$581,MATCH($T22,Benefits!$A$3:$A$581,0))="",3125,INDEX(Benefits!$C$3:$C$581,MATCH($T22,Benefits!$A$3:$A$581,0))),3125)</f>
        <v/>
      </c>
      <c r="H22" s="4">
        <f>IFERROR(IF(INDEX(Benefits!$D$3:$D$581,MATCH($T22,Benefits!$A$3:$A$581,0))="","",INDEX(Benefits!$D$3:$D$581,MATCH($T22,Benefits!$A$3:$A$581,0))),"")</f>
        <v/>
      </c>
      <c r="I22" s="4" t="inlineStr">
        <is>
          <t>USD</t>
        </is>
      </c>
      <c r="J22" s="17">
        <f>IF($W22="","",IF(COUNT(INDEX(prem!$B$2:$CX$2857,$W22,$U22+1))=0,"",INDEX(prem!$B$2:$CX$2857,$W22,$U22+1)))</f>
        <v/>
      </c>
      <c r="K22" s="17">
        <f>IF($W22="","",IF($M22=0,"",SUM(INDEX(prem!$B$2:$CX$2857,$W22,$U22+1):INDEX(prem!$B$2:$CX$2857,$W22,MIN($U22+10,101)))))</f>
        <v/>
      </c>
      <c r="L22" s="17">
        <f>IF($K22="","",IF($M22=0,"",$K22/$M22))</f>
        <v/>
      </c>
      <c r="M22" s="4">
        <f>IF($W22="",0,COUNT(INDEX(prem!$B$2:$CX$2857,$W22,$U22+1):INDEX(prem!$B$2:$CX$2857,$W22,MIN($U22+10,101))))</f>
        <v/>
      </c>
      <c r="N22" s="4" t="inlineStr">
        <is>
          <t>A</t>
        </is>
      </c>
      <c r="O22" s="4">
        <f>IF(COUNTIF(prem!$A$2:$A$2857,$T22&amp;"|"&amp;Client!$C$9&amp;"|"&amp;Client!$C$7&amp;"|"&amp;Client!$C$8)&gt;0,Client!$C$9,IF(Client!$C$9="S","R","S"))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IFERROR(IF(COUNT(INDEX(Benefits!$E$3:$E$581,MATCH($T22,Benefits!$A$3:$A$581,0)))=0,"",INDEX(Benefits!$E$3:$E$581,MATCH($T22,Benefits!$A$3:$A$581,0))),"")</f>
        <v/>
      </c>
      <c r="R22">
        <f>IFERROR(IF(COUNT(INDEX(Benefits!$F$3:$F$581,MATCH($T22,Benefits!$A$3:$A$581,0)))=0,"",INDEX(Benefits!$F$3:$F$581,MATCH($T22,Benefits!$A$3:$A$581,0))),"")</f>
        <v/>
      </c>
      <c r="S22" s="4">
        <f>IFERROR(IF(INDEX(Benefits!$G$3:$G$581,MATCH($T22,Benefits!$A$3:$A$581,0))="","",INDEX(Benefits!$G$3:$G$581,MATCH($T22,Benefits!$A$3:$A$581,0))),"")</f>
        <v/>
      </c>
      <c r="T22" s="19" t="inlineStr">
        <is>
          <t>F00054-06-000-02</t>
        </is>
      </c>
      <c r="U22" s="4">
        <f>MIN(IF($N22="N",Client!$C$6+1,Client!$C$6),100)</f>
        <v/>
      </c>
      <c r="V22" s="4">
        <f>$T22&amp;"|"&amp;$O22&amp;"|"&amp;Client!$C$7&amp;"|"&amp;Client!$C$8</f>
        <v/>
      </c>
      <c r="W22" s="4">
        <f>IFERROR(MATCH($V22,prem!$A$2:$A$2857,0),"")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IFERROR(IF(INDEX(Benefits!$B$3:$B$581,MATCH($T23,Benefits!$A$3:$A$581,0))="","",INDEX(Benefits!$B$3:$B$581,MATCH($T23,Benefits!$A$3:$A$581,0))),"")</f>
        <v/>
      </c>
      <c r="G23" s="17">
        <f>IFERROR(IF(INDEX(Benefits!$C$3:$C$581,MATCH($T23,Benefits!$A$3:$A$581,0))="",0,INDEX(Benefits!$C$3:$C$581,MATCH($T23,Benefits!$A$3:$A$581,0))),0)</f>
        <v/>
      </c>
      <c r="H23" s="4">
        <f>IFERROR(IF(INDEX(Benefits!$D$3:$D$581,MATCH($T23,Benefits!$A$3:$A$581,0))="","",INDEX(Benefits!$D$3:$D$581,MATCH($T23,Benefits!$A$3:$A$581,0))),"")</f>
        <v/>
      </c>
      <c r="I23" s="4" t="inlineStr">
        <is>
          <t>HKD</t>
        </is>
      </c>
      <c r="J23" s="17">
        <f>IF($W23="","",IF(COUNT(INDEX(prem!$B$2:$CX$2857,$W23,$U23+1))=0,"",INDEX(prem!$B$2:$CX$2857,$W23,$U23+1)))</f>
        <v/>
      </c>
      <c r="K23" s="17">
        <f>IF($W23="","",IF($M23=0,"",SUM(INDEX(prem!$B$2:$CX$2857,$W23,$U23+1):INDEX(prem!$B$2:$CX$2857,$W23,MIN($U23+10,101)))))</f>
        <v/>
      </c>
      <c r="L23" s="17">
        <f>IF($K23="","",IF($M23=0,"",$K23/$M23))</f>
        <v/>
      </c>
      <c r="M23" s="4">
        <f>IF($W23="",0,COUNT(INDEX(prem!$B$2:$CX$2857,$W23,$U23+1):INDEX(prem!$B$2:$CX$2857,$W23,MIN($U23+10,101))))</f>
        <v/>
      </c>
      <c r="N23" s="4" t="inlineStr">
        <is>
          <t>A</t>
        </is>
      </c>
      <c r="O23" s="4">
        <f>IF(COUNTIF(prem!$A$2:$A$2857,$T23&amp;"|"&amp;Client!$C$9&amp;"|"&amp;Client!$C$7&amp;"|"&amp;Client!$C$8)&gt;0,Client!$C$9,IF(Client!$C$9="S","R","S"))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IFERROR(IF(COUNT(INDEX(Benefits!$E$3:$E$581,MATCH($T23,Benefits!$A$3:$A$581,0)))=0,"",INDEX(Benefits!$E$3:$E$581,MATCH($T23,Benefits!$A$3:$A$581,0))),"")</f>
        <v/>
      </c>
      <c r="R23">
        <f>IFERROR(IF(COUNT(INDEX(Benefits!$F$3:$F$581,MATCH($T23,Benefits!$A$3:$A$581,0)))=0,"",INDEX(Benefits!$F$3:$F$581,MATCH($T23,Benefits!$A$3:$A$581,0))),"")</f>
        <v/>
      </c>
      <c r="S23" s="4">
        <f>IFERROR(IF(INDEX(Benefits!$G$3:$G$581,MATCH($T23,Benefits!$A$3:$A$581,0))="","",INDEX(Benefits!$G$3:$G$581,MATCH($T23,Benefits!$A$3:$A$581,0))),"")</f>
        <v/>
      </c>
      <c r="T23" s="19" t="inlineStr">
        <is>
          <t>F00053-01-000-02</t>
        </is>
      </c>
      <c r="U23" s="4">
        <f>MIN(IF($N23="N",Client!$C$6+1,Client!$C$6),100)</f>
        <v/>
      </c>
      <c r="V23" s="4">
        <f>$T23&amp;"|"&amp;$O23&amp;"|"&amp;Client!$C$7&amp;"|"&amp;Client!$C$8</f>
        <v/>
      </c>
      <c r="W23" s="4">
        <f>IFERROR(MATCH($V23,prem!$A$2:$A$2857,0),"")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IFERROR(IF(INDEX(Benefits!$B$3:$B$581,MATCH($T24,Benefits!$A$3:$A$581,0))="","",INDEX(Benefits!$B$3:$B$581,MATCH($T24,Benefits!$A$3:$A$581,0))),"")</f>
        <v/>
      </c>
      <c r="G24" s="17">
        <f>IFERROR(IF(INDEX(Benefits!$C$3:$C$581,MATCH($T24,Benefits!$A$3:$A$581,0))="",16000,INDEX(Benefits!$C$3:$C$581,MATCH($T24,Benefits!$A$3:$A$581,0))),16000)</f>
        <v/>
      </c>
      <c r="H24" s="4">
        <f>IFERROR(IF(INDEX(Benefits!$D$3:$D$581,MATCH($T24,Benefits!$A$3:$A$581,0))="","",INDEX(Benefits!$D$3:$D$581,MATCH($T24,Benefits!$A$3:$A$581,0))),"")</f>
        <v/>
      </c>
      <c r="I24" s="4" t="inlineStr">
        <is>
          <t>HKD</t>
        </is>
      </c>
      <c r="J24" s="17">
        <f>IF($W24="","",IF(COUNT(INDEX(prem!$B$2:$CX$2857,$W24,$U24+1))=0,"",INDEX(prem!$B$2:$CX$2857,$W24,$U24+1)))</f>
        <v/>
      </c>
      <c r="K24" s="17">
        <f>IF($W24="","",IF($M24=0,"",SUM(INDEX(prem!$B$2:$CX$2857,$W24,$U24+1):INDEX(prem!$B$2:$CX$2857,$W24,MIN($U24+10,101)))))</f>
        <v/>
      </c>
      <c r="L24" s="17">
        <f>IF($K24="","",IF($M24=0,"",$K24/$M24))</f>
        <v/>
      </c>
      <c r="M24" s="4">
        <f>IF($W24="",0,COUNT(INDEX(prem!$B$2:$CX$2857,$W24,$U24+1):INDEX(prem!$B$2:$CX$2857,$W24,MIN($U24+10,101))))</f>
        <v/>
      </c>
      <c r="N24" s="4" t="inlineStr">
        <is>
          <t>A</t>
        </is>
      </c>
      <c r="O24" s="4">
        <f>IF(COUNTIF(prem!$A$2:$A$2857,$T24&amp;"|"&amp;Client!$C$9&amp;"|"&amp;Client!$C$7&amp;"|"&amp;Client!$C$8)&gt;0,Client!$C$9,IF(Client!$C$9="S","R","S"))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IFERROR(IF(COUNT(INDEX(Benefits!$E$3:$E$581,MATCH($T24,Benefits!$A$3:$A$581,0)))=0,"",INDEX(Benefits!$E$3:$E$581,MATCH($T24,Benefits!$A$3:$A$581,0))),"")</f>
        <v/>
      </c>
      <c r="R24">
        <f>IFERROR(IF(COUNT(INDEX(Benefits!$F$3:$F$581,MATCH($T24,Benefits!$A$3:$A$581,0)))=0,"",INDEX(Benefits!$F$3:$F$581,MATCH($T24,Benefits!$A$3:$A$581,0))),"")</f>
        <v/>
      </c>
      <c r="S24" s="4">
        <f>IFERROR(IF(INDEX(Benefits!$G$3:$G$581,MATCH($T24,Benefits!$A$3:$A$581,0))="","",INDEX(Benefits!$G$3:$G$581,MATCH($T24,Benefits!$A$3:$A$581,0))),"")</f>
        <v/>
      </c>
      <c r="T24" s="19" t="inlineStr">
        <is>
          <t>F00053-02-000-02</t>
        </is>
      </c>
      <c r="U24" s="4">
        <f>MIN(IF($N24="N",Client!$C$6+1,Client!$C$6),100)</f>
        <v/>
      </c>
      <c r="V24" s="4">
        <f>$T24&amp;"|"&amp;$O24&amp;"|"&amp;Client!$C$7&amp;"|"&amp;Client!$C$8</f>
        <v/>
      </c>
      <c r="W24" s="4">
        <f>IFERROR(MATCH($V24,prem!$A$2:$A$2857,0),"")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IFERROR(IF(INDEX(Benefits!$B$3:$B$581,MATCH($T25,Benefits!$A$3:$A$581,0))="","",INDEX(Benefits!$B$3:$B$581,MATCH($T25,Benefits!$A$3:$A$581,0))),"")</f>
        <v/>
      </c>
      <c r="G25" s="17">
        <f>IFERROR(IF(INDEX(Benefits!$C$3:$C$581,MATCH($T25,Benefits!$A$3:$A$581,0))="",25000,INDEX(Benefits!$C$3:$C$581,MATCH($T25,Benefits!$A$3:$A$581,0))),25000)</f>
        <v/>
      </c>
      <c r="H25" s="4">
        <f>IFERROR(IF(INDEX(Benefits!$D$3:$D$581,MATCH($T25,Benefits!$A$3:$A$581,0))="","",INDEX(Benefits!$D$3:$D$581,MATCH($T25,Benefits!$A$3:$A$581,0))),"")</f>
        <v/>
      </c>
      <c r="I25" s="4" t="inlineStr">
        <is>
          <t>HKD</t>
        </is>
      </c>
      <c r="J25" s="17">
        <f>IF($W25="","",IF(COUNT(INDEX(prem!$B$2:$CX$2857,$W25,$U25+1))=0,"",INDEX(prem!$B$2:$CX$2857,$W25,$U25+1)))</f>
        <v/>
      </c>
      <c r="K25" s="17">
        <f>IF($W25="","",IF($M25=0,"",SUM(INDEX(prem!$B$2:$CX$2857,$W25,$U25+1):INDEX(prem!$B$2:$CX$2857,$W25,MIN($U25+10,101)))))</f>
        <v/>
      </c>
      <c r="L25" s="17">
        <f>IF($K25="","",IF($M25=0,"",$K25/$M25))</f>
        <v/>
      </c>
      <c r="M25" s="4">
        <f>IF($W25="",0,COUNT(INDEX(prem!$B$2:$CX$2857,$W25,$U25+1):INDEX(prem!$B$2:$CX$2857,$W25,MIN($U25+10,101))))</f>
        <v/>
      </c>
      <c r="N25" s="4" t="inlineStr">
        <is>
          <t>A</t>
        </is>
      </c>
      <c r="O25" s="4">
        <f>IF(COUNTIF(prem!$A$2:$A$2857,$T25&amp;"|"&amp;Client!$C$9&amp;"|"&amp;Client!$C$7&amp;"|"&amp;Client!$C$8)&gt;0,Client!$C$9,IF(Client!$C$9="S","R","S"))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IFERROR(IF(COUNT(INDEX(Benefits!$E$3:$E$581,MATCH($T25,Benefits!$A$3:$A$581,0)))=0,"",INDEX(Benefits!$E$3:$E$581,MATCH($T25,Benefits!$A$3:$A$581,0))),"")</f>
        <v/>
      </c>
      <c r="R25">
        <f>IFERROR(IF(COUNT(INDEX(Benefits!$F$3:$F$581,MATCH($T25,Benefits!$A$3:$A$581,0)))=0,"",INDEX(Benefits!$F$3:$F$581,MATCH($T25,Benefits!$A$3:$A$581,0))),"")</f>
        <v/>
      </c>
      <c r="S25" s="4">
        <f>IFERROR(IF(INDEX(Benefits!$G$3:$G$581,MATCH($T25,Benefits!$A$3:$A$581,0))="","",INDEX(Benefits!$G$3:$G$581,MATCH($T25,Benefits!$A$3:$A$581,0))),"")</f>
        <v/>
      </c>
      <c r="T25" s="19" t="inlineStr">
        <is>
          <t>F00053-03-000-02</t>
        </is>
      </c>
      <c r="U25" s="4">
        <f>MIN(IF($N25="N",Client!$C$6+1,Client!$C$6),100)</f>
        <v/>
      </c>
      <c r="V25" s="4">
        <f>$T25&amp;"|"&amp;$O25&amp;"|"&amp;Client!$C$7&amp;"|"&amp;Client!$C$8</f>
        <v/>
      </c>
      <c r="W25" s="4">
        <f>IFERROR(MATCH($V25,prem!$A$2:$A$2857,0),"")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IFERROR(IF(INDEX(Benefits!$B$3:$B$581,MATCH($T26,Benefits!$A$3:$A$581,0))="","",INDEX(Benefits!$B$3:$B$581,MATCH($T26,Benefits!$A$3:$A$581,0))),"")</f>
        <v/>
      </c>
      <c r="G26" s="17">
        <f>IFERROR(IF(INDEX(Benefits!$C$3:$C$581,MATCH($T26,Benefits!$A$3:$A$581,0))="",0,INDEX(Benefits!$C$3:$C$581,MATCH($T26,Benefits!$A$3:$A$581,0))),0)</f>
        <v/>
      </c>
      <c r="H26" s="4">
        <f>IFERROR(IF(INDEX(Benefits!$D$3:$D$581,MATCH($T26,Benefits!$A$3:$A$581,0))="","",INDEX(Benefits!$D$3:$D$581,MATCH($T26,Benefits!$A$3:$A$581,0))),"")</f>
        <v/>
      </c>
      <c r="I26" s="4" t="inlineStr">
        <is>
          <t>USD</t>
        </is>
      </c>
      <c r="J26" s="17">
        <f>IF($W26="","",IF(COUNT(INDEX(prem!$B$2:$CX$2857,$W26,$U26+1))=0,"",INDEX(prem!$B$2:$CX$2857,$W26,$U26+1)))</f>
        <v/>
      </c>
      <c r="K26" s="17">
        <f>IF($W26="","",IF($M26=0,"",SUM(INDEX(prem!$B$2:$CX$2857,$W26,$U26+1):INDEX(prem!$B$2:$CX$2857,$W26,MIN($U26+10,101)))))</f>
        <v/>
      </c>
      <c r="L26" s="17">
        <f>IF($K26="","",IF($M26=0,"",$K26/$M26))</f>
        <v/>
      </c>
      <c r="M26" s="4">
        <f>IF($W26="",0,COUNT(INDEX(prem!$B$2:$CX$2857,$W26,$U26+1):INDEX(prem!$B$2:$CX$2857,$W26,MIN($U26+10,101))))</f>
        <v/>
      </c>
      <c r="N26" s="4" t="inlineStr">
        <is>
          <t>A</t>
        </is>
      </c>
      <c r="O26" s="4">
        <f>IF(COUNTIF(prem!$A$2:$A$2857,$T26&amp;"|"&amp;Client!$C$9&amp;"|"&amp;Client!$C$7&amp;"|"&amp;Client!$C$8)&gt;0,Client!$C$9,IF(Client!$C$9="S","R","S"))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IFERROR(IF(COUNT(INDEX(Benefits!$E$3:$E$581,MATCH($T26,Benefits!$A$3:$A$581,0)))=0,"",INDEX(Benefits!$E$3:$E$581,MATCH($T26,Benefits!$A$3:$A$581,0))),"")</f>
        <v/>
      </c>
      <c r="R26">
        <f>IFERROR(IF(COUNT(INDEX(Benefits!$F$3:$F$581,MATCH($T26,Benefits!$A$3:$A$581,0)))=0,"",INDEX(Benefits!$F$3:$F$581,MATCH($T26,Benefits!$A$3:$A$581,0))),"")</f>
        <v/>
      </c>
      <c r="S26" s="4">
        <f>IFERROR(IF(INDEX(Benefits!$G$3:$G$581,MATCH($T26,Benefits!$A$3:$A$581,0))="","",INDEX(Benefits!$G$3:$G$581,MATCH($T26,Benefits!$A$3:$A$581,0))),"")</f>
        <v/>
      </c>
      <c r="T26" s="19" t="inlineStr">
        <is>
          <t>F00053-04-000-02</t>
        </is>
      </c>
      <c r="U26" s="4">
        <f>MIN(IF($N26="N",Client!$C$6+1,Client!$C$6),100)</f>
        <v/>
      </c>
      <c r="V26" s="4">
        <f>$T26&amp;"|"&amp;$O26&amp;"|"&amp;Client!$C$7&amp;"|"&amp;Client!$C$8</f>
        <v/>
      </c>
      <c r="W26" s="4">
        <f>IFERROR(MATCH($V26,prem!$A$2:$A$2857,0),"")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IFERROR(IF(INDEX(Benefits!$B$3:$B$581,MATCH($T27,Benefits!$A$3:$A$581,0))="","",INDEX(Benefits!$B$3:$B$581,MATCH($T27,Benefits!$A$3:$A$581,0))),"")</f>
        <v/>
      </c>
      <c r="G27" s="17">
        <f>IFERROR(IF(INDEX(Benefits!$C$3:$C$581,MATCH($T27,Benefits!$A$3:$A$581,0))="",2000,INDEX(Benefits!$C$3:$C$581,MATCH($T27,Benefits!$A$3:$A$581,0))),2000)</f>
        <v/>
      </c>
      <c r="H27" s="4">
        <f>IFERROR(IF(INDEX(Benefits!$D$3:$D$581,MATCH($T27,Benefits!$A$3:$A$581,0))="","",INDEX(Benefits!$D$3:$D$581,MATCH($T27,Benefits!$A$3:$A$581,0))),"")</f>
        <v/>
      </c>
      <c r="I27" s="4" t="inlineStr">
        <is>
          <t>USD</t>
        </is>
      </c>
      <c r="J27" s="17">
        <f>IF($W27="","",IF(COUNT(INDEX(prem!$B$2:$CX$2857,$W27,$U27+1))=0,"",INDEX(prem!$B$2:$CX$2857,$W27,$U27+1)))</f>
        <v/>
      </c>
      <c r="K27" s="17">
        <f>IF($W27="","",IF($M27=0,"",SUM(INDEX(prem!$B$2:$CX$2857,$W27,$U27+1):INDEX(prem!$B$2:$CX$2857,$W27,MIN($U27+10,101)))))</f>
        <v/>
      </c>
      <c r="L27" s="17">
        <f>IF($K27="","",IF($M27=0,"",$K27/$M27))</f>
        <v/>
      </c>
      <c r="M27" s="4">
        <f>IF($W27="",0,COUNT(INDEX(prem!$B$2:$CX$2857,$W27,$U27+1):INDEX(prem!$B$2:$CX$2857,$W27,MIN($U27+10,101))))</f>
        <v/>
      </c>
      <c r="N27" s="4" t="inlineStr">
        <is>
          <t>A</t>
        </is>
      </c>
      <c r="O27" s="4">
        <f>IF(COUNTIF(prem!$A$2:$A$2857,$T27&amp;"|"&amp;Client!$C$9&amp;"|"&amp;Client!$C$7&amp;"|"&amp;Client!$C$8)&gt;0,Client!$C$9,IF(Client!$C$9="S","R","S"))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IFERROR(IF(COUNT(INDEX(Benefits!$E$3:$E$581,MATCH($T27,Benefits!$A$3:$A$581,0)))=0,"",INDEX(Benefits!$E$3:$E$581,MATCH($T27,Benefits!$A$3:$A$581,0))),"")</f>
        <v/>
      </c>
      <c r="R27">
        <f>IFERROR(IF(COUNT(INDEX(Benefits!$F$3:$F$581,MATCH($T27,Benefits!$A$3:$A$581,0)))=0,"",INDEX(Benefits!$F$3:$F$581,MATCH($T27,Benefits!$A$3:$A$581,0))),"")</f>
        <v/>
      </c>
      <c r="S27" s="4">
        <f>IFERROR(IF(INDEX(Benefits!$G$3:$G$581,MATCH($T27,Benefits!$A$3:$A$581,0))="","",INDEX(Benefits!$G$3:$G$581,MATCH($T27,Benefits!$A$3:$A$581,0))),"")</f>
        <v/>
      </c>
      <c r="T27" s="19" t="inlineStr">
        <is>
          <t>F00053-05-000-02</t>
        </is>
      </c>
      <c r="U27" s="4">
        <f>MIN(IF($N27="N",Client!$C$6+1,Client!$C$6),100)</f>
        <v/>
      </c>
      <c r="V27" s="4">
        <f>$T27&amp;"|"&amp;$O27&amp;"|"&amp;Client!$C$7&amp;"|"&amp;Client!$C$8</f>
        <v/>
      </c>
      <c r="W27" s="4">
        <f>IFERROR(MATCH($V27,prem!$A$2:$A$2857,0),"")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IFERROR(IF(INDEX(Benefits!$B$3:$B$581,MATCH($T28,Benefits!$A$3:$A$581,0))="","",INDEX(Benefits!$B$3:$B$581,MATCH($T28,Benefits!$A$3:$A$581,0))),"")</f>
        <v/>
      </c>
      <c r="G28" s="17">
        <f>IFERROR(IF(INDEX(Benefits!$C$3:$C$581,MATCH($T28,Benefits!$A$3:$A$581,0))="",3125,INDEX(Benefits!$C$3:$C$581,MATCH($T28,Benefits!$A$3:$A$581,0))),3125)</f>
        <v/>
      </c>
      <c r="H28" s="4">
        <f>IFERROR(IF(INDEX(Benefits!$D$3:$D$581,MATCH($T28,Benefits!$A$3:$A$581,0))="","",INDEX(Benefits!$D$3:$D$581,MATCH($T28,Benefits!$A$3:$A$581,0))),"")</f>
        <v/>
      </c>
      <c r="I28" s="4" t="inlineStr">
        <is>
          <t>USD</t>
        </is>
      </c>
      <c r="J28" s="17">
        <f>IF($W28="","",IF(COUNT(INDEX(prem!$B$2:$CX$2857,$W28,$U28+1))=0,"",INDEX(prem!$B$2:$CX$2857,$W28,$U28+1)))</f>
        <v/>
      </c>
      <c r="K28" s="17">
        <f>IF($W28="","",IF($M28=0,"",SUM(INDEX(prem!$B$2:$CX$2857,$W28,$U28+1):INDEX(prem!$B$2:$CX$2857,$W28,MIN($U28+10,101)))))</f>
        <v/>
      </c>
      <c r="L28" s="17">
        <f>IF($K28="","",IF($M28=0,"",$K28/$M28))</f>
        <v/>
      </c>
      <c r="M28" s="4">
        <f>IF($W28="",0,COUNT(INDEX(prem!$B$2:$CX$2857,$W28,$U28+1):INDEX(prem!$B$2:$CX$2857,$W28,MIN($U28+10,101))))</f>
        <v/>
      </c>
      <c r="N28" s="4" t="inlineStr">
        <is>
          <t>A</t>
        </is>
      </c>
      <c r="O28" s="4">
        <f>IF(COUNTIF(prem!$A$2:$A$2857,$T28&amp;"|"&amp;Client!$C$9&amp;"|"&amp;Client!$C$7&amp;"|"&amp;Client!$C$8)&gt;0,Client!$C$9,IF(Client!$C$9="S","R","S"))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IFERROR(IF(COUNT(INDEX(Benefits!$E$3:$E$581,MATCH($T28,Benefits!$A$3:$A$581,0)))=0,"",INDEX(Benefits!$E$3:$E$581,MATCH($T28,Benefits!$A$3:$A$581,0))),"")</f>
        <v/>
      </c>
      <c r="R28">
        <f>IFERROR(IF(COUNT(INDEX(Benefits!$F$3:$F$581,MATCH($T28,Benefits!$A$3:$A$581,0)))=0,"",INDEX(Benefits!$F$3:$F$581,MATCH($T28,Benefits!$A$3:$A$581,0))),"")</f>
        <v/>
      </c>
      <c r="S28" s="4">
        <f>IFERROR(IF(INDEX(Benefits!$G$3:$G$581,MATCH($T28,Benefits!$A$3:$A$581,0))="","",INDEX(Benefits!$G$3:$G$581,MATCH($T28,Benefits!$A$3:$A$581,0))),"")</f>
        <v/>
      </c>
      <c r="T28" s="19" t="inlineStr">
        <is>
          <t>F00053-06-000-02</t>
        </is>
      </c>
      <c r="U28" s="4">
        <f>MIN(IF($N28="N",Client!$C$6+1,Client!$C$6),100)</f>
        <v/>
      </c>
      <c r="V28" s="4">
        <f>$T28&amp;"|"&amp;$O28&amp;"|"&amp;Client!$C$7&amp;"|"&amp;Client!$C$8</f>
        <v/>
      </c>
      <c r="W28" s="4">
        <f>IFERROR(MATCH($V28,prem!$A$2:$A$2857,0),"")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IFERROR(IF(INDEX(Benefits!$B$3:$B$581,MATCH($T29,Benefits!$A$3:$A$581,0))="","",INDEX(Benefits!$B$3:$B$581,MATCH($T29,Benefits!$A$3:$A$581,0))),"")</f>
        <v/>
      </c>
      <c r="G29" s="17">
        <f>IFERROR(IF(INDEX(Benefits!$C$3:$C$581,MATCH($T29,Benefits!$A$3:$A$581,0))="",0,INDEX(Benefits!$C$3:$C$581,MATCH($T29,Benefits!$A$3:$A$581,0))),0)</f>
        <v/>
      </c>
      <c r="H29" s="4">
        <f>IFERROR(IF(INDEX(Benefits!$D$3:$D$581,MATCH($T29,Benefits!$A$3:$A$581,0))="","Worldwide excl. USA",INDEX(Benefits!$D$3:$D$581,MATCH($T29,Benefits!$A$3:$A$581,0))),"Worldwide excl. USA")</f>
        <v/>
      </c>
      <c r="I29" s="4" t="inlineStr">
        <is>
          <t>HKD</t>
        </is>
      </c>
      <c r="J29" s="17">
        <f>IF($W29="","",IF(COUNT(INDEX(prem!$B$2:$CX$2857,$W29,$U29+1))=0,"",INDEX(prem!$B$2:$CX$2857,$W29,$U29+1)))</f>
        <v/>
      </c>
      <c r="K29" s="17">
        <f>IF($W29="","",IF($M29=0,"",SUM(INDEX(prem!$B$2:$CX$2857,$W29,$U29+1):INDEX(prem!$B$2:$CX$2857,$W29,MIN($U29+10,101)))))</f>
        <v/>
      </c>
      <c r="L29" s="17">
        <f>IF($K29="","",IF($M29=0,"",$K29/$M29))</f>
        <v/>
      </c>
      <c r="M29" s="4">
        <f>IF($W29="",0,COUNT(INDEX(prem!$B$2:$CX$2857,$W29,$U29+1):INDEX(prem!$B$2:$CX$2857,$W29,MIN($U29+10,101))))</f>
        <v/>
      </c>
      <c r="N29" s="4" t="inlineStr">
        <is>
          <t>A</t>
        </is>
      </c>
      <c r="O29" s="4">
        <f>IF(COUNTIF(prem!$A$2:$A$2857,$T29&amp;"|"&amp;Client!$C$9&amp;"|"&amp;Client!$C$7&amp;"|"&amp;Client!$C$8)&gt;0,Client!$C$9,IF(Client!$C$9="S","R","S"))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IFERROR(IF(COUNT(INDEX(Benefits!$E$3:$E$581,MATCH($T29,Benefits!$A$3:$A$581,0)))=0,"",INDEX(Benefits!$E$3:$E$581,MATCH($T29,Benefits!$A$3:$A$581,0))),"")</f>
        <v/>
      </c>
      <c r="R29">
        <f>IFERROR(IF(COUNT(INDEX(Benefits!$F$3:$F$581,MATCH($T29,Benefits!$A$3:$A$581,0)))=0,"",INDEX(Benefits!$F$3:$F$581,MATCH($T29,Benefits!$A$3:$A$581,0))),"")</f>
        <v/>
      </c>
      <c r="S29" s="4">
        <f>IFERROR(IF(INDEX(Benefits!$G$3:$G$581,MATCH($T29,Benefits!$A$3:$A$581,0))="","",INDEX(Benefits!$G$3:$G$581,MATCH($T29,Benefits!$A$3:$A$581,0))),"")</f>
        <v/>
      </c>
      <c r="T29" s="19" t="inlineStr">
        <is>
          <t>F00074-05-000-01</t>
        </is>
      </c>
      <c r="U29" s="4">
        <f>MIN(IF($N29="N",Client!$C$6+1,Client!$C$6),100)</f>
        <v/>
      </c>
      <c r="V29" s="4">
        <f>$T29&amp;"|"&amp;$O29&amp;"|"&amp;Client!$C$7&amp;"|"&amp;Client!$C$8</f>
        <v/>
      </c>
      <c r="W29" s="4">
        <f>IFERROR(MATCH($V29,prem!$A$2:$A$2857,0),"")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IFERROR(IF(INDEX(Benefits!$B$3:$B$581,MATCH($T30,Benefits!$A$3:$A$581,0))="","",INDEX(Benefits!$B$3:$B$581,MATCH($T30,Benefits!$A$3:$A$581,0))),"")</f>
        <v/>
      </c>
      <c r="G30" s="17">
        <f>IFERROR(IF(INDEX(Benefits!$C$3:$C$581,MATCH($T30,Benefits!$A$3:$A$581,0))="",0,INDEX(Benefits!$C$3:$C$581,MATCH($T30,Benefits!$A$3:$A$581,0))),0)</f>
        <v/>
      </c>
      <c r="H30" s="4">
        <f>IFERROR(IF(INDEX(Benefits!$D$3:$D$581,MATCH($T30,Benefits!$A$3:$A$581,0))="","Asia",INDEX(Benefits!$D$3:$D$581,MATCH($T30,Benefits!$A$3:$A$581,0))),"Asia")</f>
        <v/>
      </c>
      <c r="I30" s="4" t="inlineStr">
        <is>
          <t>HKD</t>
        </is>
      </c>
      <c r="J30" s="17">
        <f>IF($W30="","",IF(COUNT(INDEX(prem!$B$2:$CX$2857,$W30,$U30+1))=0,"",INDEX(prem!$B$2:$CX$2857,$W30,$U30+1)))</f>
        <v/>
      </c>
      <c r="K30" s="17">
        <f>IF($W30="","",IF($M30=0,"",SUM(INDEX(prem!$B$2:$CX$2857,$W30,$U30+1):INDEX(prem!$B$2:$CX$2857,$W30,MIN($U30+10,101)))))</f>
        <v/>
      </c>
      <c r="L30" s="17">
        <f>IF($K30="","",IF($M30=0,"",$K30/$M30))</f>
        <v/>
      </c>
      <c r="M30" s="4">
        <f>IF($W30="",0,COUNT(INDEX(prem!$B$2:$CX$2857,$W30,$U30+1):INDEX(prem!$B$2:$CX$2857,$W30,MIN($U30+10,101))))</f>
        <v/>
      </c>
      <c r="N30" s="4" t="inlineStr">
        <is>
          <t>A</t>
        </is>
      </c>
      <c r="O30" s="4">
        <f>IF(COUNTIF(prem!$A$2:$A$2857,$T30&amp;"|"&amp;Client!$C$9&amp;"|"&amp;Client!$C$7&amp;"|"&amp;Client!$C$8)&gt;0,Client!$C$9,IF(Client!$C$9="S","R","S"))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IFERROR(IF(COUNT(INDEX(Benefits!$E$3:$E$581,MATCH($T30,Benefits!$A$3:$A$581,0)))=0,"",INDEX(Benefits!$E$3:$E$581,MATCH($T30,Benefits!$A$3:$A$581,0))),"")</f>
        <v/>
      </c>
      <c r="R30">
        <f>IFERROR(IF(COUNT(INDEX(Benefits!$F$3:$F$581,MATCH($T30,Benefits!$A$3:$A$581,0)))=0,"",INDEX(Benefits!$F$3:$F$581,MATCH($T30,Benefits!$A$3:$A$581,0))),"")</f>
        <v/>
      </c>
      <c r="S30" s="4">
        <f>IFERROR(IF(INDEX(Benefits!$G$3:$G$581,MATCH($T30,Benefits!$A$3:$A$581,0))="","",INDEX(Benefits!$G$3:$G$581,MATCH($T30,Benefits!$A$3:$A$581,0))),"")</f>
        <v/>
      </c>
      <c r="T30" s="19" t="inlineStr">
        <is>
          <t>F00074-01-000-01</t>
        </is>
      </c>
      <c r="U30" s="4">
        <f>MIN(IF($N30="N",Client!$C$6+1,Client!$C$6),100)</f>
        <v/>
      </c>
      <c r="V30" s="4">
        <f>$T30&amp;"|"&amp;$O30&amp;"|"&amp;Client!$C$7&amp;"|"&amp;Client!$C$8</f>
        <v/>
      </c>
      <c r="W30" s="4">
        <f>IFERROR(MATCH($V30,prem!$A$2:$A$2857,0),"")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IFERROR(IF(INDEX(Benefits!$B$3:$B$581,MATCH($T31,Benefits!$A$3:$A$581,0))="","",INDEX(Benefits!$B$3:$B$581,MATCH($T31,Benefits!$A$3:$A$581,0))),"")</f>
        <v/>
      </c>
      <c r="G31" s="17">
        <f>IFERROR(IF(INDEX(Benefits!$C$3:$C$581,MATCH($T31,Benefits!$A$3:$A$581,0))="",16000,INDEX(Benefits!$C$3:$C$581,MATCH($T31,Benefits!$A$3:$A$581,0))),16000)</f>
        <v/>
      </c>
      <c r="H31" s="4">
        <f>IFERROR(IF(INDEX(Benefits!$D$3:$D$581,MATCH($T31,Benefits!$A$3:$A$581,0))="","Worldwide excl. USA",INDEX(Benefits!$D$3:$D$581,MATCH($T31,Benefits!$A$3:$A$581,0))),"Worldwide excl. USA")</f>
        <v/>
      </c>
      <c r="I31" s="4" t="inlineStr">
        <is>
          <t>HKD</t>
        </is>
      </c>
      <c r="J31" s="17">
        <f>IF($W31="","",IF(COUNT(INDEX(prem!$B$2:$CX$2857,$W31,$U31+1))=0,"",INDEX(prem!$B$2:$CX$2857,$W31,$U31+1)))</f>
        <v/>
      </c>
      <c r="K31" s="17">
        <f>IF($W31="","",IF($M31=0,"",SUM(INDEX(prem!$B$2:$CX$2857,$W31,$U31+1):INDEX(prem!$B$2:$CX$2857,$W31,MIN($U31+10,101)))))</f>
        <v/>
      </c>
      <c r="L31" s="17">
        <f>IF($K31="","",IF($M31=0,"",$K31/$M31))</f>
        <v/>
      </c>
      <c r="M31" s="4">
        <f>IF($W31="",0,COUNT(INDEX(prem!$B$2:$CX$2857,$W31,$U31+1):INDEX(prem!$B$2:$CX$2857,$W31,MIN($U31+10,101))))</f>
        <v/>
      </c>
      <c r="N31" s="4" t="inlineStr">
        <is>
          <t>A</t>
        </is>
      </c>
      <c r="O31" s="4">
        <f>IF(COUNTIF(prem!$A$2:$A$2857,$T31&amp;"|"&amp;Client!$C$9&amp;"|"&amp;Client!$C$7&amp;"|"&amp;Client!$C$8)&gt;0,Client!$C$9,IF(Client!$C$9="S","R","S"))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IFERROR(IF(COUNT(INDEX(Benefits!$E$3:$E$581,MATCH($T31,Benefits!$A$3:$A$581,0)))=0,"",INDEX(Benefits!$E$3:$E$581,MATCH($T31,Benefits!$A$3:$A$581,0))),"")</f>
        <v/>
      </c>
      <c r="R31">
        <f>IFERROR(IF(COUNT(INDEX(Benefits!$F$3:$F$581,MATCH($T31,Benefits!$A$3:$A$581,0)))=0,"",INDEX(Benefits!$F$3:$F$581,MATCH($T31,Benefits!$A$3:$A$581,0))),"")</f>
        <v/>
      </c>
      <c r="S31" s="4">
        <f>IFERROR(IF(INDEX(Benefits!$G$3:$G$581,MATCH($T31,Benefits!$A$3:$A$581,0))="","",INDEX(Benefits!$G$3:$G$581,MATCH($T31,Benefits!$A$3:$A$581,0))),"")</f>
        <v/>
      </c>
      <c r="T31" s="19" t="inlineStr">
        <is>
          <t>F00074-06-000-01</t>
        </is>
      </c>
      <c r="U31" s="4">
        <f>MIN(IF($N31="N",Client!$C$6+1,Client!$C$6),100)</f>
        <v/>
      </c>
      <c r="V31" s="4">
        <f>$T31&amp;"|"&amp;$O31&amp;"|"&amp;Client!$C$7&amp;"|"&amp;Client!$C$8</f>
        <v/>
      </c>
      <c r="W31" s="4">
        <f>IFERROR(MATCH($V31,prem!$A$2:$A$2857,0),"")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IFERROR(IF(INDEX(Benefits!$B$3:$B$581,MATCH($T32,Benefits!$A$3:$A$581,0))="","",INDEX(Benefits!$B$3:$B$581,MATCH($T32,Benefits!$A$3:$A$581,0))),"")</f>
        <v/>
      </c>
      <c r="G32" s="17">
        <f>IFERROR(IF(INDEX(Benefits!$C$3:$C$581,MATCH($T32,Benefits!$A$3:$A$581,0))="",16000,INDEX(Benefits!$C$3:$C$581,MATCH($T32,Benefits!$A$3:$A$581,0))),16000)</f>
        <v/>
      </c>
      <c r="H32" s="4">
        <f>IFERROR(IF(INDEX(Benefits!$D$3:$D$581,MATCH($T32,Benefits!$A$3:$A$581,0))="","Asia",INDEX(Benefits!$D$3:$D$581,MATCH($T32,Benefits!$A$3:$A$581,0))),"Asia")</f>
        <v/>
      </c>
      <c r="I32" s="4" t="inlineStr">
        <is>
          <t>HKD</t>
        </is>
      </c>
      <c r="J32" s="17">
        <f>IF($W32="","",IF(COUNT(INDEX(prem!$B$2:$CX$2857,$W32,$U32+1))=0,"",INDEX(prem!$B$2:$CX$2857,$W32,$U32+1)))</f>
        <v/>
      </c>
      <c r="K32" s="17">
        <f>IF($W32="","",IF($M32=0,"",SUM(INDEX(prem!$B$2:$CX$2857,$W32,$U32+1):INDEX(prem!$B$2:$CX$2857,$W32,MIN($U32+10,101)))))</f>
        <v/>
      </c>
      <c r="L32" s="17">
        <f>IF($K32="","",IF($M32=0,"",$K32/$M32))</f>
        <v/>
      </c>
      <c r="M32" s="4">
        <f>IF($W32="",0,COUNT(INDEX(prem!$B$2:$CX$2857,$W32,$U32+1):INDEX(prem!$B$2:$CX$2857,$W32,MIN($U32+10,101))))</f>
        <v/>
      </c>
      <c r="N32" s="4" t="inlineStr">
        <is>
          <t>A</t>
        </is>
      </c>
      <c r="O32" s="4">
        <f>IF(COUNTIF(prem!$A$2:$A$2857,$T32&amp;"|"&amp;Client!$C$9&amp;"|"&amp;Client!$C$7&amp;"|"&amp;Client!$C$8)&gt;0,Client!$C$9,IF(Client!$C$9="S","R","S"))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IFERROR(IF(COUNT(INDEX(Benefits!$E$3:$E$581,MATCH($T32,Benefits!$A$3:$A$581,0)))=0,"",INDEX(Benefits!$E$3:$E$581,MATCH($T32,Benefits!$A$3:$A$581,0))),"")</f>
        <v/>
      </c>
      <c r="R32">
        <f>IFERROR(IF(COUNT(INDEX(Benefits!$F$3:$F$581,MATCH($T32,Benefits!$A$3:$A$581,0)))=0,"",INDEX(Benefits!$F$3:$F$581,MATCH($T32,Benefits!$A$3:$A$581,0))),"")</f>
        <v/>
      </c>
      <c r="S32" s="4">
        <f>IFERROR(IF(INDEX(Benefits!$G$3:$G$581,MATCH($T32,Benefits!$A$3:$A$581,0))="","",INDEX(Benefits!$G$3:$G$581,MATCH($T32,Benefits!$A$3:$A$581,0))),"")</f>
        <v/>
      </c>
      <c r="T32" s="19" t="inlineStr">
        <is>
          <t>F00074-02-000-01</t>
        </is>
      </c>
      <c r="U32" s="4">
        <f>MIN(IF($N32="N",Client!$C$6+1,Client!$C$6),100)</f>
        <v/>
      </c>
      <c r="V32" s="4">
        <f>$T32&amp;"|"&amp;$O32&amp;"|"&amp;Client!$C$7&amp;"|"&amp;Client!$C$8</f>
        <v/>
      </c>
      <c r="W32" s="4">
        <f>IFERROR(MATCH($V32,prem!$A$2:$A$2857,0),"")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IFERROR(IF(INDEX(Benefits!$B$3:$B$581,MATCH($T33,Benefits!$A$3:$A$581,0))="","",INDEX(Benefits!$B$3:$B$581,MATCH($T33,Benefits!$A$3:$A$581,0))),"")</f>
        <v/>
      </c>
      <c r="G33" s="17">
        <f>IFERROR(IF(INDEX(Benefits!$C$3:$C$581,MATCH($T33,Benefits!$A$3:$A$581,0))="",25000,INDEX(Benefits!$C$3:$C$581,MATCH($T33,Benefits!$A$3:$A$581,0))),25000)</f>
        <v/>
      </c>
      <c r="H33" s="4">
        <f>IFERROR(IF(INDEX(Benefits!$D$3:$D$581,MATCH($T33,Benefits!$A$3:$A$581,0))="","Asia",INDEX(Benefits!$D$3:$D$581,MATCH($T33,Benefits!$A$3:$A$581,0))),"Asia")</f>
        <v/>
      </c>
      <c r="I33" s="4" t="inlineStr">
        <is>
          <t>HKD</t>
        </is>
      </c>
      <c r="J33" s="17">
        <f>IF($W33="","",IF(COUNT(INDEX(prem!$B$2:$CX$2857,$W33,$U33+1))=0,"",INDEX(prem!$B$2:$CX$2857,$W33,$U33+1)))</f>
        <v/>
      </c>
      <c r="K33" s="17">
        <f>IF($W33="","",IF($M33=0,"",SUM(INDEX(prem!$B$2:$CX$2857,$W33,$U33+1):INDEX(prem!$B$2:$CX$2857,$W33,MIN($U33+10,101)))))</f>
        <v/>
      </c>
      <c r="L33" s="17">
        <f>IF($K33="","",IF($M33=0,"",$K33/$M33))</f>
        <v/>
      </c>
      <c r="M33" s="4">
        <f>IF($W33="",0,COUNT(INDEX(prem!$B$2:$CX$2857,$W33,$U33+1):INDEX(prem!$B$2:$CX$2857,$W33,MIN($U33+10,101))))</f>
        <v/>
      </c>
      <c r="N33" s="4" t="inlineStr">
        <is>
          <t>A</t>
        </is>
      </c>
      <c r="O33" s="4">
        <f>IF(COUNTIF(prem!$A$2:$A$2857,$T33&amp;"|"&amp;Client!$C$9&amp;"|"&amp;Client!$C$7&amp;"|"&amp;Client!$C$8)&gt;0,Client!$C$9,IF(Client!$C$9="S","R","S"))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IFERROR(IF(COUNT(INDEX(Benefits!$E$3:$E$581,MATCH($T33,Benefits!$A$3:$A$581,0)))=0,"",INDEX(Benefits!$E$3:$E$581,MATCH($T33,Benefits!$A$3:$A$581,0))),"")</f>
        <v/>
      </c>
      <c r="R33">
        <f>IFERROR(IF(COUNT(INDEX(Benefits!$F$3:$F$581,MATCH($T33,Benefits!$A$3:$A$581,0)))=0,"",INDEX(Benefits!$F$3:$F$581,MATCH($T33,Benefits!$A$3:$A$581,0))),"")</f>
        <v/>
      </c>
      <c r="S33" s="4">
        <f>IFERROR(IF(INDEX(Benefits!$G$3:$G$581,MATCH($T33,Benefits!$A$3:$A$581,0))="","",INDEX(Benefits!$G$3:$G$581,MATCH($T33,Benefits!$A$3:$A$581,0))),"")</f>
        <v/>
      </c>
      <c r="T33" s="19" t="inlineStr">
        <is>
          <t>F00074-03-000-01</t>
        </is>
      </c>
      <c r="U33" s="4">
        <f>MIN(IF($N33="N",Client!$C$6+1,Client!$C$6),100)</f>
        <v/>
      </c>
      <c r="V33" s="4">
        <f>$T33&amp;"|"&amp;$O33&amp;"|"&amp;Client!$C$7&amp;"|"&amp;Client!$C$8</f>
        <v/>
      </c>
      <c r="W33" s="4">
        <f>IFERROR(MATCH($V33,prem!$A$2:$A$2857,0),"")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IFERROR(IF(INDEX(Benefits!$B$3:$B$581,MATCH($T34,Benefits!$A$3:$A$581,0))="","",INDEX(Benefits!$B$3:$B$581,MATCH($T34,Benefits!$A$3:$A$581,0))),"")</f>
        <v/>
      </c>
      <c r="G34" s="17">
        <f>IFERROR(IF(INDEX(Benefits!$C$3:$C$581,MATCH($T34,Benefits!$A$3:$A$581,0))="",25000,INDEX(Benefits!$C$3:$C$581,MATCH($T34,Benefits!$A$3:$A$581,0))),25000)</f>
        <v/>
      </c>
      <c r="H34" s="4">
        <f>IFERROR(IF(INDEX(Benefits!$D$3:$D$581,MATCH($T34,Benefits!$A$3:$A$581,0))="","Worldwide excl. USA",INDEX(Benefits!$D$3:$D$581,MATCH($T34,Benefits!$A$3:$A$581,0))),"Worldwide excl. USA")</f>
        <v/>
      </c>
      <c r="I34" s="4" t="inlineStr">
        <is>
          <t>HKD</t>
        </is>
      </c>
      <c r="J34" s="17">
        <f>IF($W34="","",IF(COUNT(INDEX(prem!$B$2:$CX$2857,$W34,$U34+1))=0,"",INDEX(prem!$B$2:$CX$2857,$W34,$U34+1)))</f>
        <v/>
      </c>
      <c r="K34" s="17">
        <f>IF($W34="","",IF($M34=0,"",SUM(INDEX(prem!$B$2:$CX$2857,$W34,$U34+1):INDEX(prem!$B$2:$CX$2857,$W34,MIN($U34+10,101)))))</f>
        <v/>
      </c>
      <c r="L34" s="17">
        <f>IF($K34="","",IF($M34=0,"",$K34/$M34))</f>
        <v/>
      </c>
      <c r="M34" s="4">
        <f>IF($W34="",0,COUNT(INDEX(prem!$B$2:$CX$2857,$W34,$U34+1):INDEX(prem!$B$2:$CX$2857,$W34,MIN($U34+10,101))))</f>
        <v/>
      </c>
      <c r="N34" s="4" t="inlineStr">
        <is>
          <t>A</t>
        </is>
      </c>
      <c r="O34" s="4">
        <f>IF(COUNTIF(prem!$A$2:$A$2857,$T34&amp;"|"&amp;Client!$C$9&amp;"|"&amp;Client!$C$7&amp;"|"&amp;Client!$C$8)&gt;0,Client!$C$9,IF(Client!$C$9="S","R","S"))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IFERROR(IF(COUNT(INDEX(Benefits!$E$3:$E$581,MATCH($T34,Benefits!$A$3:$A$581,0)))=0,"",INDEX(Benefits!$E$3:$E$581,MATCH($T34,Benefits!$A$3:$A$581,0))),"")</f>
        <v/>
      </c>
      <c r="R34">
        <f>IFERROR(IF(COUNT(INDEX(Benefits!$F$3:$F$581,MATCH($T34,Benefits!$A$3:$A$581,0)))=0,"",INDEX(Benefits!$F$3:$F$581,MATCH($T34,Benefits!$A$3:$A$581,0))),"")</f>
        <v/>
      </c>
      <c r="S34" s="4">
        <f>IFERROR(IF(INDEX(Benefits!$G$3:$G$581,MATCH($T34,Benefits!$A$3:$A$581,0))="","",INDEX(Benefits!$G$3:$G$581,MATCH($T34,Benefits!$A$3:$A$581,0))),"")</f>
        <v/>
      </c>
      <c r="T34" s="19" t="inlineStr">
        <is>
          <t>F00074-07-000-01</t>
        </is>
      </c>
      <c r="U34" s="4">
        <f>MIN(IF($N34="N",Client!$C$6+1,Client!$C$6),100)</f>
        <v/>
      </c>
      <c r="V34" s="4">
        <f>$T34&amp;"|"&amp;$O34&amp;"|"&amp;Client!$C$7&amp;"|"&amp;Client!$C$8</f>
        <v/>
      </c>
      <c r="W34" s="4">
        <f>IFERROR(MATCH($V34,prem!$A$2:$A$2857,0),"")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IFERROR(IF(INDEX(Benefits!$B$3:$B$581,MATCH($T35,Benefits!$A$3:$A$581,0))="","",INDEX(Benefits!$B$3:$B$581,MATCH($T35,Benefits!$A$3:$A$581,0))),"")</f>
        <v/>
      </c>
      <c r="G35" s="17">
        <f>IFERROR(IF(INDEX(Benefits!$C$3:$C$581,MATCH($T35,Benefits!$A$3:$A$581,0))="",50000,INDEX(Benefits!$C$3:$C$581,MATCH($T35,Benefits!$A$3:$A$581,0))),50000)</f>
        <v/>
      </c>
      <c r="H35" s="4">
        <f>IFERROR(IF(INDEX(Benefits!$D$3:$D$581,MATCH($T35,Benefits!$A$3:$A$581,0))="","Asia",INDEX(Benefits!$D$3:$D$581,MATCH($T35,Benefits!$A$3:$A$581,0))),"Asia")</f>
        <v/>
      </c>
      <c r="I35" s="4" t="inlineStr">
        <is>
          <t>HKD</t>
        </is>
      </c>
      <c r="J35" s="17">
        <f>IF($W35="","",IF(COUNT(INDEX(prem!$B$2:$CX$2857,$W35,$U35+1))=0,"",INDEX(prem!$B$2:$CX$2857,$W35,$U35+1)))</f>
        <v/>
      </c>
      <c r="K35" s="17">
        <f>IF($W35="","",IF($M35=0,"",SUM(INDEX(prem!$B$2:$CX$2857,$W35,$U35+1):INDEX(prem!$B$2:$CX$2857,$W35,MIN($U35+10,101)))))</f>
        <v/>
      </c>
      <c r="L35" s="17">
        <f>IF($K35="","",IF($M35=0,"",$K35/$M35))</f>
        <v/>
      </c>
      <c r="M35" s="4">
        <f>IF($W35="",0,COUNT(INDEX(prem!$B$2:$CX$2857,$W35,$U35+1):INDEX(prem!$B$2:$CX$2857,$W35,MIN($U35+10,101))))</f>
        <v/>
      </c>
      <c r="N35" s="4" t="inlineStr">
        <is>
          <t>A</t>
        </is>
      </c>
      <c r="O35" s="4">
        <f>IF(COUNTIF(prem!$A$2:$A$2857,$T35&amp;"|"&amp;Client!$C$9&amp;"|"&amp;Client!$C$7&amp;"|"&amp;Client!$C$8)&gt;0,Client!$C$9,IF(Client!$C$9="S","R","S"))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IFERROR(IF(COUNT(INDEX(Benefits!$E$3:$E$581,MATCH($T35,Benefits!$A$3:$A$581,0)))=0,"",INDEX(Benefits!$E$3:$E$581,MATCH($T35,Benefits!$A$3:$A$581,0))),"")</f>
        <v/>
      </c>
      <c r="R35">
        <f>IFERROR(IF(COUNT(INDEX(Benefits!$F$3:$F$581,MATCH($T35,Benefits!$A$3:$A$581,0)))=0,"",INDEX(Benefits!$F$3:$F$581,MATCH($T35,Benefits!$A$3:$A$581,0))),"")</f>
        <v/>
      </c>
      <c r="S35" s="4">
        <f>IFERROR(IF(INDEX(Benefits!$G$3:$G$581,MATCH($T35,Benefits!$A$3:$A$581,0))="","",INDEX(Benefits!$G$3:$G$581,MATCH($T35,Benefits!$A$3:$A$581,0))),"")</f>
        <v/>
      </c>
      <c r="T35" s="19" t="inlineStr">
        <is>
          <t>F00074-04-000-01</t>
        </is>
      </c>
      <c r="U35" s="4">
        <f>MIN(IF($N35="N",Client!$C$6+1,Client!$C$6),100)</f>
        <v/>
      </c>
      <c r="V35" s="4">
        <f>$T35&amp;"|"&amp;$O35&amp;"|"&amp;Client!$C$7&amp;"|"&amp;Client!$C$8</f>
        <v/>
      </c>
      <c r="W35" s="4">
        <f>IFERROR(MATCH($V35,prem!$A$2:$A$2857,0),"")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IFERROR(IF(INDEX(Benefits!$B$3:$B$581,MATCH($T36,Benefits!$A$3:$A$581,0))="","",INDEX(Benefits!$B$3:$B$581,MATCH($T36,Benefits!$A$3:$A$581,0))),"")</f>
        <v/>
      </c>
      <c r="G36" s="17">
        <f>IFERROR(IF(INDEX(Benefits!$C$3:$C$581,MATCH($T36,Benefits!$A$3:$A$581,0))="",50000,INDEX(Benefits!$C$3:$C$581,MATCH($T36,Benefits!$A$3:$A$581,0))),50000)</f>
        <v/>
      </c>
      <c r="H36" s="4">
        <f>IFERROR(IF(INDEX(Benefits!$D$3:$D$581,MATCH($T36,Benefits!$A$3:$A$581,0))="","Worldwide excl. USA",INDEX(Benefits!$D$3:$D$581,MATCH($T36,Benefits!$A$3:$A$581,0))),"Worldwide excl. USA")</f>
        <v/>
      </c>
      <c r="I36" s="4" t="inlineStr">
        <is>
          <t>HKD</t>
        </is>
      </c>
      <c r="J36" s="17">
        <f>IF($W36="","",IF(COUNT(INDEX(prem!$B$2:$CX$2857,$W36,$U36+1))=0,"",INDEX(prem!$B$2:$CX$2857,$W36,$U36+1)))</f>
        <v/>
      </c>
      <c r="K36" s="17">
        <f>IF($W36="","",IF($M36=0,"",SUM(INDEX(prem!$B$2:$CX$2857,$W36,$U36+1):INDEX(prem!$B$2:$CX$2857,$W36,MIN($U36+10,101)))))</f>
        <v/>
      </c>
      <c r="L36" s="17">
        <f>IF($K36="","",IF($M36=0,"",$K36/$M36))</f>
        <v/>
      </c>
      <c r="M36" s="4">
        <f>IF($W36="",0,COUNT(INDEX(prem!$B$2:$CX$2857,$W36,$U36+1):INDEX(prem!$B$2:$CX$2857,$W36,MIN($U36+10,101))))</f>
        <v/>
      </c>
      <c r="N36" s="4" t="inlineStr">
        <is>
          <t>A</t>
        </is>
      </c>
      <c r="O36" s="4">
        <f>IF(COUNTIF(prem!$A$2:$A$2857,$T36&amp;"|"&amp;Client!$C$9&amp;"|"&amp;Client!$C$7&amp;"|"&amp;Client!$C$8)&gt;0,Client!$C$9,IF(Client!$C$9="S","R","S"))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IFERROR(IF(COUNT(INDEX(Benefits!$E$3:$E$581,MATCH($T36,Benefits!$A$3:$A$581,0)))=0,"",INDEX(Benefits!$E$3:$E$581,MATCH($T36,Benefits!$A$3:$A$581,0))),"")</f>
        <v/>
      </c>
      <c r="R36">
        <f>IFERROR(IF(COUNT(INDEX(Benefits!$F$3:$F$581,MATCH($T36,Benefits!$A$3:$A$581,0)))=0,"",INDEX(Benefits!$F$3:$F$581,MATCH($T36,Benefits!$A$3:$A$581,0))),"")</f>
        <v/>
      </c>
      <c r="S36" s="4">
        <f>IFERROR(IF(INDEX(Benefits!$G$3:$G$581,MATCH($T36,Benefits!$A$3:$A$581,0))="","",INDEX(Benefits!$G$3:$G$581,MATCH($T36,Benefits!$A$3:$A$581,0))),"")</f>
        <v/>
      </c>
      <c r="T36" s="19" t="inlineStr">
        <is>
          <t>F00074-08-000-01</t>
        </is>
      </c>
      <c r="U36" s="4">
        <f>MIN(IF($N36="N",Client!$C$6+1,Client!$C$6),100)</f>
        <v/>
      </c>
      <c r="V36" s="4">
        <f>$T36&amp;"|"&amp;$O36&amp;"|"&amp;Client!$C$7&amp;"|"&amp;Client!$C$8</f>
        <v/>
      </c>
      <c r="W36" s="4">
        <f>IFERROR(MATCH($V36,prem!$A$2:$A$2857,0),"")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IFERROR(IF(INDEX(Benefits!$B$3:$B$581,MATCH($T37,Benefits!$A$3:$A$581,0))="","",INDEX(Benefits!$B$3:$B$581,MATCH($T37,Benefits!$A$3:$A$581,0))),"")</f>
        <v/>
      </c>
      <c r="G37" s="17">
        <f>IFERROR(IF(INDEX(Benefits!$C$3:$C$581,MATCH($T37,Benefits!$A$3:$A$581,0))="",0,INDEX(Benefits!$C$3:$C$581,MATCH($T37,Benefits!$A$3:$A$581,0))),0)</f>
        <v/>
      </c>
      <c r="H37" s="4">
        <f>IFERROR(IF(INDEX(Benefits!$D$3:$D$581,MATCH($T37,Benefits!$A$3:$A$581,0))="","Asia",INDEX(Benefits!$D$3:$D$581,MATCH($T37,Benefits!$A$3:$A$581,0))),"Asia")</f>
        <v/>
      </c>
      <c r="I37" s="4" t="inlineStr">
        <is>
          <t>USD</t>
        </is>
      </c>
      <c r="J37" s="17">
        <f>IF($W37="","",IF(COUNT(INDEX(prem!$B$2:$CX$2857,$W37,$U37+1))=0,"",INDEX(prem!$B$2:$CX$2857,$W37,$U37+1)))</f>
        <v/>
      </c>
      <c r="K37" s="17">
        <f>IF($W37="","",IF($M37=0,"",SUM(INDEX(prem!$B$2:$CX$2857,$W37,$U37+1):INDEX(prem!$B$2:$CX$2857,$W37,MIN($U37+10,101)))))</f>
        <v/>
      </c>
      <c r="L37" s="17">
        <f>IF($K37="","",IF($M37=0,"",$K37/$M37))</f>
        <v/>
      </c>
      <c r="M37" s="4">
        <f>IF($W37="",0,COUNT(INDEX(prem!$B$2:$CX$2857,$W37,$U37+1):INDEX(prem!$B$2:$CX$2857,$W37,MIN($U37+10,101))))</f>
        <v/>
      </c>
      <c r="N37" s="4" t="inlineStr">
        <is>
          <t>A</t>
        </is>
      </c>
      <c r="O37" s="4">
        <f>IF(COUNTIF(prem!$A$2:$A$2857,$T37&amp;"|"&amp;Client!$C$9&amp;"|"&amp;Client!$C$7&amp;"|"&amp;Client!$C$8)&gt;0,Client!$C$9,IF(Client!$C$9="S","R","S"))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IFERROR(IF(COUNT(INDEX(Benefits!$E$3:$E$581,MATCH($T37,Benefits!$A$3:$A$581,0)))=0,"",INDEX(Benefits!$E$3:$E$581,MATCH($T37,Benefits!$A$3:$A$581,0))),"")</f>
        <v/>
      </c>
      <c r="R37">
        <f>IFERROR(IF(COUNT(INDEX(Benefits!$F$3:$F$581,MATCH($T37,Benefits!$A$3:$A$581,0)))=0,"",INDEX(Benefits!$F$3:$F$581,MATCH($T37,Benefits!$A$3:$A$581,0))),"")</f>
        <v/>
      </c>
      <c r="S37" s="4">
        <f>IFERROR(IF(INDEX(Benefits!$G$3:$G$581,MATCH($T37,Benefits!$A$3:$A$581,0))="","",INDEX(Benefits!$G$3:$G$581,MATCH($T37,Benefits!$A$3:$A$581,0))),"")</f>
        <v/>
      </c>
      <c r="T37" s="19" t="inlineStr">
        <is>
          <t>F00074-09-000-01</t>
        </is>
      </c>
      <c r="U37" s="4">
        <f>MIN(IF($N37="N",Client!$C$6+1,Client!$C$6),100)</f>
        <v/>
      </c>
      <c r="V37" s="4">
        <f>$T37&amp;"|"&amp;$O37&amp;"|"&amp;Client!$C$7&amp;"|"&amp;Client!$C$8</f>
        <v/>
      </c>
      <c r="W37" s="4">
        <f>IFERROR(MATCH($V37,prem!$A$2:$A$2857,0),"")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IFERROR(IF(INDEX(Benefits!$B$3:$B$581,MATCH($T38,Benefits!$A$3:$A$581,0))="","",INDEX(Benefits!$B$3:$B$581,MATCH($T38,Benefits!$A$3:$A$581,0))),"")</f>
        <v/>
      </c>
      <c r="G38" s="17">
        <f>IFERROR(IF(INDEX(Benefits!$C$3:$C$581,MATCH($T38,Benefits!$A$3:$A$581,0))="",0,INDEX(Benefits!$C$3:$C$581,MATCH($T38,Benefits!$A$3:$A$581,0))),0)</f>
        <v/>
      </c>
      <c r="H38" s="4">
        <f>IFERROR(IF(INDEX(Benefits!$D$3:$D$581,MATCH($T38,Benefits!$A$3:$A$581,0))="","Worldwide excl. USA",INDEX(Benefits!$D$3:$D$581,MATCH($T38,Benefits!$A$3:$A$581,0))),"Worldwide excl. USA")</f>
        <v/>
      </c>
      <c r="I38" s="4" t="inlineStr">
        <is>
          <t>USD</t>
        </is>
      </c>
      <c r="J38" s="17">
        <f>IF($W38="","",IF(COUNT(INDEX(prem!$B$2:$CX$2857,$W38,$U38+1))=0,"",INDEX(prem!$B$2:$CX$2857,$W38,$U38+1)))</f>
        <v/>
      </c>
      <c r="K38" s="17">
        <f>IF($W38="","",IF($M38=0,"",SUM(INDEX(prem!$B$2:$CX$2857,$W38,$U38+1):INDEX(prem!$B$2:$CX$2857,$W38,MIN($U38+10,101)))))</f>
        <v/>
      </c>
      <c r="L38" s="17">
        <f>IF($K38="","",IF($M38=0,"",$K38/$M38))</f>
        <v/>
      </c>
      <c r="M38" s="4">
        <f>IF($W38="",0,COUNT(INDEX(prem!$B$2:$CX$2857,$W38,$U38+1):INDEX(prem!$B$2:$CX$2857,$W38,MIN($U38+10,101))))</f>
        <v/>
      </c>
      <c r="N38" s="4" t="inlineStr">
        <is>
          <t>A</t>
        </is>
      </c>
      <c r="O38" s="4">
        <f>IF(COUNTIF(prem!$A$2:$A$2857,$T38&amp;"|"&amp;Client!$C$9&amp;"|"&amp;Client!$C$7&amp;"|"&amp;Client!$C$8)&gt;0,Client!$C$9,IF(Client!$C$9="S","R","S"))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IFERROR(IF(COUNT(INDEX(Benefits!$E$3:$E$581,MATCH($T38,Benefits!$A$3:$A$581,0)))=0,"",INDEX(Benefits!$E$3:$E$581,MATCH($T38,Benefits!$A$3:$A$581,0))),"")</f>
        <v/>
      </c>
      <c r="R38">
        <f>IFERROR(IF(COUNT(INDEX(Benefits!$F$3:$F$581,MATCH($T38,Benefits!$A$3:$A$581,0)))=0,"",INDEX(Benefits!$F$3:$F$581,MATCH($T38,Benefits!$A$3:$A$581,0))),"")</f>
        <v/>
      </c>
      <c r="S38" s="4">
        <f>IFERROR(IF(INDEX(Benefits!$G$3:$G$581,MATCH($T38,Benefits!$A$3:$A$581,0))="","",INDEX(Benefits!$G$3:$G$581,MATCH($T38,Benefits!$A$3:$A$581,0))),"")</f>
        <v/>
      </c>
      <c r="T38" s="19" t="inlineStr">
        <is>
          <t>F00074-13-000-01</t>
        </is>
      </c>
      <c r="U38" s="4">
        <f>MIN(IF($N38="N",Client!$C$6+1,Client!$C$6),100)</f>
        <v/>
      </c>
      <c r="V38" s="4">
        <f>$T38&amp;"|"&amp;$O38&amp;"|"&amp;Client!$C$7&amp;"|"&amp;Client!$C$8</f>
        <v/>
      </c>
      <c r="W38" s="4">
        <f>IFERROR(MATCH($V38,prem!$A$2:$A$2857,0),"")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IFERROR(IF(INDEX(Benefits!$B$3:$B$581,MATCH($T39,Benefits!$A$3:$A$581,0))="","",INDEX(Benefits!$B$3:$B$581,MATCH($T39,Benefits!$A$3:$A$581,0))),"")</f>
        <v/>
      </c>
      <c r="G39" s="17">
        <f>IFERROR(IF(INDEX(Benefits!$C$3:$C$581,MATCH($T39,Benefits!$A$3:$A$581,0))="",2000,INDEX(Benefits!$C$3:$C$581,MATCH($T39,Benefits!$A$3:$A$581,0))),2000)</f>
        <v/>
      </c>
      <c r="H39" s="4">
        <f>IFERROR(IF(INDEX(Benefits!$D$3:$D$581,MATCH($T39,Benefits!$A$3:$A$581,0))="","Asia",INDEX(Benefits!$D$3:$D$581,MATCH($T39,Benefits!$A$3:$A$581,0))),"Asia")</f>
        <v/>
      </c>
      <c r="I39" s="4" t="inlineStr">
        <is>
          <t>USD</t>
        </is>
      </c>
      <c r="J39" s="17">
        <f>IF($W39="","",IF(COUNT(INDEX(prem!$B$2:$CX$2857,$W39,$U39+1))=0,"",INDEX(prem!$B$2:$CX$2857,$W39,$U39+1)))</f>
        <v/>
      </c>
      <c r="K39" s="17">
        <f>IF($W39="","",IF($M39=0,"",SUM(INDEX(prem!$B$2:$CX$2857,$W39,$U39+1):INDEX(prem!$B$2:$CX$2857,$W39,MIN($U39+10,101)))))</f>
        <v/>
      </c>
      <c r="L39" s="17">
        <f>IF($K39="","",IF($M39=0,"",$K39/$M39))</f>
        <v/>
      </c>
      <c r="M39" s="4">
        <f>IF($W39="",0,COUNT(INDEX(prem!$B$2:$CX$2857,$W39,$U39+1):INDEX(prem!$B$2:$CX$2857,$W39,MIN($U39+10,101))))</f>
        <v/>
      </c>
      <c r="N39" s="4" t="inlineStr">
        <is>
          <t>A</t>
        </is>
      </c>
      <c r="O39" s="4">
        <f>IF(COUNTIF(prem!$A$2:$A$2857,$T39&amp;"|"&amp;Client!$C$9&amp;"|"&amp;Client!$C$7&amp;"|"&amp;Client!$C$8)&gt;0,Client!$C$9,IF(Client!$C$9="S","R","S"))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IFERROR(IF(COUNT(INDEX(Benefits!$E$3:$E$581,MATCH($T39,Benefits!$A$3:$A$581,0)))=0,"",INDEX(Benefits!$E$3:$E$581,MATCH($T39,Benefits!$A$3:$A$581,0))),"")</f>
        <v/>
      </c>
      <c r="R39">
        <f>IFERROR(IF(COUNT(INDEX(Benefits!$F$3:$F$581,MATCH($T39,Benefits!$A$3:$A$581,0)))=0,"",INDEX(Benefits!$F$3:$F$581,MATCH($T39,Benefits!$A$3:$A$581,0))),"")</f>
        <v/>
      </c>
      <c r="S39" s="4">
        <f>IFERROR(IF(INDEX(Benefits!$G$3:$G$581,MATCH($T39,Benefits!$A$3:$A$581,0))="","",INDEX(Benefits!$G$3:$G$581,MATCH($T39,Benefits!$A$3:$A$581,0))),"")</f>
        <v/>
      </c>
      <c r="T39" s="19" t="inlineStr">
        <is>
          <t>F00074-10-000-01</t>
        </is>
      </c>
      <c r="U39" s="4">
        <f>MIN(IF($N39="N",Client!$C$6+1,Client!$C$6),100)</f>
        <v/>
      </c>
      <c r="V39" s="4">
        <f>$T39&amp;"|"&amp;$O39&amp;"|"&amp;Client!$C$7&amp;"|"&amp;Client!$C$8</f>
        <v/>
      </c>
      <c r="W39" s="4">
        <f>IFERROR(MATCH($V39,prem!$A$2:$A$2857,0),"")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IFERROR(IF(INDEX(Benefits!$B$3:$B$581,MATCH($T40,Benefits!$A$3:$A$581,0))="","",INDEX(Benefits!$B$3:$B$581,MATCH($T40,Benefits!$A$3:$A$581,0))),"")</f>
        <v/>
      </c>
      <c r="G40" s="17">
        <f>IFERROR(IF(INDEX(Benefits!$C$3:$C$581,MATCH($T40,Benefits!$A$3:$A$581,0))="",2000,INDEX(Benefits!$C$3:$C$581,MATCH($T40,Benefits!$A$3:$A$581,0))),2000)</f>
        <v/>
      </c>
      <c r="H40" s="4">
        <f>IFERROR(IF(INDEX(Benefits!$D$3:$D$581,MATCH($T40,Benefits!$A$3:$A$581,0))="","Worldwide excl. USA",INDEX(Benefits!$D$3:$D$581,MATCH($T40,Benefits!$A$3:$A$581,0))),"Worldwide excl. USA")</f>
        <v/>
      </c>
      <c r="I40" s="4" t="inlineStr">
        <is>
          <t>USD</t>
        </is>
      </c>
      <c r="J40" s="17">
        <f>IF($W40="","",IF(COUNT(INDEX(prem!$B$2:$CX$2857,$W40,$U40+1))=0,"",INDEX(prem!$B$2:$CX$2857,$W40,$U40+1)))</f>
        <v/>
      </c>
      <c r="K40" s="17">
        <f>IF($W40="","",IF($M40=0,"",SUM(INDEX(prem!$B$2:$CX$2857,$W40,$U40+1):INDEX(prem!$B$2:$CX$2857,$W40,MIN($U40+10,101)))))</f>
        <v/>
      </c>
      <c r="L40" s="17">
        <f>IF($K40="","",IF($M40=0,"",$K40/$M40))</f>
        <v/>
      </c>
      <c r="M40" s="4">
        <f>IF($W40="",0,COUNT(INDEX(prem!$B$2:$CX$2857,$W40,$U40+1):INDEX(prem!$B$2:$CX$2857,$W40,MIN($U40+10,101))))</f>
        <v/>
      </c>
      <c r="N40" s="4" t="inlineStr">
        <is>
          <t>A</t>
        </is>
      </c>
      <c r="O40" s="4">
        <f>IF(COUNTIF(prem!$A$2:$A$2857,$T40&amp;"|"&amp;Client!$C$9&amp;"|"&amp;Client!$C$7&amp;"|"&amp;Client!$C$8)&gt;0,Client!$C$9,IF(Client!$C$9="S","R","S"))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IFERROR(IF(COUNT(INDEX(Benefits!$E$3:$E$581,MATCH($T40,Benefits!$A$3:$A$581,0)))=0,"",INDEX(Benefits!$E$3:$E$581,MATCH($T40,Benefits!$A$3:$A$581,0))),"")</f>
        <v/>
      </c>
      <c r="R40">
        <f>IFERROR(IF(COUNT(INDEX(Benefits!$F$3:$F$581,MATCH($T40,Benefits!$A$3:$A$581,0)))=0,"",INDEX(Benefits!$F$3:$F$581,MATCH($T40,Benefits!$A$3:$A$581,0))),"")</f>
        <v/>
      </c>
      <c r="S40" s="4">
        <f>IFERROR(IF(INDEX(Benefits!$G$3:$G$581,MATCH($T40,Benefits!$A$3:$A$581,0))="","",INDEX(Benefits!$G$3:$G$581,MATCH($T40,Benefits!$A$3:$A$581,0))),"")</f>
        <v/>
      </c>
      <c r="T40" s="19" t="inlineStr">
        <is>
          <t>F00074-14-000-01</t>
        </is>
      </c>
      <c r="U40" s="4">
        <f>MIN(IF($N40="N",Client!$C$6+1,Client!$C$6),100)</f>
        <v/>
      </c>
      <c r="V40" s="4">
        <f>$T40&amp;"|"&amp;$O40&amp;"|"&amp;Client!$C$7&amp;"|"&amp;Client!$C$8</f>
        <v/>
      </c>
      <c r="W40" s="4">
        <f>IFERROR(MATCH($V40,prem!$A$2:$A$2857,0),"")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IFERROR(IF(INDEX(Benefits!$B$3:$B$581,MATCH($T41,Benefits!$A$3:$A$581,0))="","",INDEX(Benefits!$B$3:$B$581,MATCH($T41,Benefits!$A$3:$A$581,0))),"")</f>
        <v/>
      </c>
      <c r="G41" s="17">
        <f>IFERROR(IF(INDEX(Benefits!$C$3:$C$581,MATCH($T41,Benefits!$A$3:$A$581,0))="",3125,INDEX(Benefits!$C$3:$C$581,MATCH($T41,Benefits!$A$3:$A$581,0))),3125)</f>
        <v/>
      </c>
      <c r="H41" s="4">
        <f>IFERROR(IF(INDEX(Benefits!$D$3:$D$581,MATCH($T41,Benefits!$A$3:$A$581,0))="","Asia",INDEX(Benefits!$D$3:$D$581,MATCH($T41,Benefits!$A$3:$A$581,0))),"Asia")</f>
        <v/>
      </c>
      <c r="I41" s="4" t="inlineStr">
        <is>
          <t>USD</t>
        </is>
      </c>
      <c r="J41" s="17">
        <f>IF($W41="","",IF(COUNT(INDEX(prem!$B$2:$CX$2857,$W41,$U41+1))=0,"",INDEX(prem!$B$2:$CX$2857,$W41,$U41+1)))</f>
        <v/>
      </c>
      <c r="K41" s="17">
        <f>IF($W41="","",IF($M41=0,"",SUM(INDEX(prem!$B$2:$CX$2857,$W41,$U41+1):INDEX(prem!$B$2:$CX$2857,$W41,MIN($U41+10,101)))))</f>
        <v/>
      </c>
      <c r="L41" s="17">
        <f>IF($K41="","",IF($M41=0,"",$K41/$M41))</f>
        <v/>
      </c>
      <c r="M41" s="4">
        <f>IF($W41="",0,COUNT(INDEX(prem!$B$2:$CX$2857,$W41,$U41+1):INDEX(prem!$B$2:$CX$2857,$W41,MIN($U41+10,101))))</f>
        <v/>
      </c>
      <c r="N41" s="4" t="inlineStr">
        <is>
          <t>A</t>
        </is>
      </c>
      <c r="O41" s="4">
        <f>IF(COUNTIF(prem!$A$2:$A$2857,$T41&amp;"|"&amp;Client!$C$9&amp;"|"&amp;Client!$C$7&amp;"|"&amp;Client!$C$8)&gt;0,Client!$C$9,IF(Client!$C$9="S","R","S"))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IFERROR(IF(COUNT(INDEX(Benefits!$E$3:$E$581,MATCH($T41,Benefits!$A$3:$A$581,0)))=0,"",INDEX(Benefits!$E$3:$E$581,MATCH($T41,Benefits!$A$3:$A$581,0))),"")</f>
        <v/>
      </c>
      <c r="R41">
        <f>IFERROR(IF(COUNT(INDEX(Benefits!$F$3:$F$581,MATCH($T41,Benefits!$A$3:$A$581,0)))=0,"",INDEX(Benefits!$F$3:$F$581,MATCH($T41,Benefits!$A$3:$A$581,0))),"")</f>
        <v/>
      </c>
      <c r="S41" s="4">
        <f>IFERROR(IF(INDEX(Benefits!$G$3:$G$581,MATCH($T41,Benefits!$A$3:$A$581,0))="","",INDEX(Benefits!$G$3:$G$581,MATCH($T41,Benefits!$A$3:$A$581,0))),"")</f>
        <v/>
      </c>
      <c r="T41" s="19" t="inlineStr">
        <is>
          <t>F00074-11-000-01</t>
        </is>
      </c>
      <c r="U41" s="4">
        <f>MIN(IF($N41="N",Client!$C$6+1,Client!$C$6),100)</f>
        <v/>
      </c>
      <c r="V41" s="4">
        <f>$T41&amp;"|"&amp;$O41&amp;"|"&amp;Client!$C$7&amp;"|"&amp;Client!$C$8</f>
        <v/>
      </c>
      <c r="W41" s="4">
        <f>IFERROR(MATCH($V41,prem!$A$2:$A$2857,0),"")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IFERROR(IF(INDEX(Benefits!$B$3:$B$581,MATCH($T42,Benefits!$A$3:$A$581,0))="","",INDEX(Benefits!$B$3:$B$581,MATCH($T42,Benefits!$A$3:$A$581,0))),"")</f>
        <v/>
      </c>
      <c r="G42" s="17">
        <f>IFERROR(IF(INDEX(Benefits!$C$3:$C$581,MATCH($T42,Benefits!$A$3:$A$581,0))="",3125,INDEX(Benefits!$C$3:$C$581,MATCH($T42,Benefits!$A$3:$A$581,0))),3125)</f>
        <v/>
      </c>
      <c r="H42" s="4">
        <f>IFERROR(IF(INDEX(Benefits!$D$3:$D$581,MATCH($T42,Benefits!$A$3:$A$581,0))="","Worldwide excl. USA",INDEX(Benefits!$D$3:$D$581,MATCH($T42,Benefits!$A$3:$A$581,0))),"Worldwide excl. USA")</f>
        <v/>
      </c>
      <c r="I42" s="4" t="inlineStr">
        <is>
          <t>USD</t>
        </is>
      </c>
      <c r="J42" s="17">
        <f>IF($W42="","",IF(COUNT(INDEX(prem!$B$2:$CX$2857,$W42,$U42+1))=0,"",INDEX(prem!$B$2:$CX$2857,$W42,$U42+1)))</f>
        <v/>
      </c>
      <c r="K42" s="17">
        <f>IF($W42="","",IF($M42=0,"",SUM(INDEX(prem!$B$2:$CX$2857,$W42,$U42+1):INDEX(prem!$B$2:$CX$2857,$W42,MIN($U42+10,101)))))</f>
        <v/>
      </c>
      <c r="L42" s="17">
        <f>IF($K42="","",IF($M42=0,"",$K42/$M42))</f>
        <v/>
      </c>
      <c r="M42" s="4">
        <f>IF($W42="",0,COUNT(INDEX(prem!$B$2:$CX$2857,$W42,$U42+1):INDEX(prem!$B$2:$CX$2857,$W42,MIN($U42+10,101))))</f>
        <v/>
      </c>
      <c r="N42" s="4" t="inlineStr">
        <is>
          <t>A</t>
        </is>
      </c>
      <c r="O42" s="4">
        <f>IF(COUNTIF(prem!$A$2:$A$2857,$T42&amp;"|"&amp;Client!$C$9&amp;"|"&amp;Client!$C$7&amp;"|"&amp;Client!$C$8)&gt;0,Client!$C$9,IF(Client!$C$9="S","R","S"))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IFERROR(IF(COUNT(INDEX(Benefits!$E$3:$E$581,MATCH($T42,Benefits!$A$3:$A$581,0)))=0,"",INDEX(Benefits!$E$3:$E$581,MATCH($T42,Benefits!$A$3:$A$581,0))),"")</f>
        <v/>
      </c>
      <c r="R42">
        <f>IFERROR(IF(COUNT(INDEX(Benefits!$F$3:$F$581,MATCH($T42,Benefits!$A$3:$A$581,0)))=0,"",INDEX(Benefits!$F$3:$F$581,MATCH($T42,Benefits!$A$3:$A$581,0))),"")</f>
        <v/>
      </c>
      <c r="S42" s="4">
        <f>IFERROR(IF(INDEX(Benefits!$G$3:$G$581,MATCH($T42,Benefits!$A$3:$A$581,0))="","",INDEX(Benefits!$G$3:$G$581,MATCH($T42,Benefits!$A$3:$A$581,0))),"")</f>
        <v/>
      </c>
      <c r="T42" s="19" t="inlineStr">
        <is>
          <t>F00074-15-000-01</t>
        </is>
      </c>
      <c r="U42" s="4">
        <f>MIN(IF($N42="N",Client!$C$6+1,Client!$C$6),100)</f>
        <v/>
      </c>
      <c r="V42" s="4">
        <f>$T42&amp;"|"&amp;$O42&amp;"|"&amp;Client!$C$7&amp;"|"&amp;Client!$C$8</f>
        <v/>
      </c>
      <c r="W42" s="4">
        <f>IFERROR(MATCH($V42,prem!$A$2:$A$2857,0),"")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IFERROR(IF(INDEX(Benefits!$B$3:$B$581,MATCH($T43,Benefits!$A$3:$A$581,0))="","",INDEX(Benefits!$B$3:$B$581,MATCH($T43,Benefits!$A$3:$A$581,0))),"")</f>
        <v/>
      </c>
      <c r="G43" s="17">
        <f>IFERROR(IF(INDEX(Benefits!$C$3:$C$581,MATCH($T43,Benefits!$A$3:$A$581,0))="",6250,INDEX(Benefits!$C$3:$C$581,MATCH($T43,Benefits!$A$3:$A$581,0))),6250)</f>
        <v/>
      </c>
      <c r="H43" s="4">
        <f>IFERROR(IF(INDEX(Benefits!$D$3:$D$581,MATCH($T43,Benefits!$A$3:$A$581,0))="","Asia",INDEX(Benefits!$D$3:$D$581,MATCH($T43,Benefits!$A$3:$A$581,0))),"Asia")</f>
        <v/>
      </c>
      <c r="I43" s="4" t="inlineStr">
        <is>
          <t>USD</t>
        </is>
      </c>
      <c r="J43" s="17">
        <f>IF($W43="","",IF(COUNT(INDEX(prem!$B$2:$CX$2857,$W43,$U43+1))=0,"",INDEX(prem!$B$2:$CX$2857,$W43,$U43+1)))</f>
        <v/>
      </c>
      <c r="K43" s="17">
        <f>IF($W43="","",IF($M43=0,"",SUM(INDEX(prem!$B$2:$CX$2857,$W43,$U43+1):INDEX(prem!$B$2:$CX$2857,$W43,MIN($U43+10,101)))))</f>
        <v/>
      </c>
      <c r="L43" s="17">
        <f>IF($K43="","",IF($M43=0,"",$K43/$M43))</f>
        <v/>
      </c>
      <c r="M43" s="4">
        <f>IF($W43="",0,COUNT(INDEX(prem!$B$2:$CX$2857,$W43,$U43+1):INDEX(prem!$B$2:$CX$2857,$W43,MIN($U43+10,101))))</f>
        <v/>
      </c>
      <c r="N43" s="4" t="inlineStr">
        <is>
          <t>A</t>
        </is>
      </c>
      <c r="O43" s="4">
        <f>IF(COUNTIF(prem!$A$2:$A$2857,$T43&amp;"|"&amp;Client!$C$9&amp;"|"&amp;Client!$C$7&amp;"|"&amp;Client!$C$8)&gt;0,Client!$C$9,IF(Client!$C$9="S","R","S"))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IFERROR(IF(COUNT(INDEX(Benefits!$E$3:$E$581,MATCH($T43,Benefits!$A$3:$A$581,0)))=0,"",INDEX(Benefits!$E$3:$E$581,MATCH($T43,Benefits!$A$3:$A$581,0))),"")</f>
        <v/>
      </c>
      <c r="R43">
        <f>IFERROR(IF(COUNT(INDEX(Benefits!$F$3:$F$581,MATCH($T43,Benefits!$A$3:$A$581,0)))=0,"",INDEX(Benefits!$F$3:$F$581,MATCH($T43,Benefits!$A$3:$A$581,0))),"")</f>
        <v/>
      </c>
      <c r="S43" s="4">
        <f>IFERROR(IF(INDEX(Benefits!$G$3:$G$581,MATCH($T43,Benefits!$A$3:$A$581,0))="","",INDEX(Benefits!$G$3:$G$581,MATCH($T43,Benefits!$A$3:$A$581,0))),"")</f>
        <v/>
      </c>
      <c r="T43" s="19" t="inlineStr">
        <is>
          <t>F00074-12-000-01</t>
        </is>
      </c>
      <c r="U43" s="4">
        <f>MIN(IF($N43="N",Client!$C$6+1,Client!$C$6),100)</f>
        <v/>
      </c>
      <c r="V43" s="4">
        <f>$T43&amp;"|"&amp;$O43&amp;"|"&amp;Client!$C$7&amp;"|"&amp;Client!$C$8</f>
        <v/>
      </c>
      <c r="W43" s="4">
        <f>IFERROR(MATCH($V43,prem!$A$2:$A$2857,0),"")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IFERROR(IF(INDEX(Benefits!$B$3:$B$581,MATCH($T44,Benefits!$A$3:$A$581,0))="","",INDEX(Benefits!$B$3:$B$581,MATCH($T44,Benefits!$A$3:$A$581,0))),"")</f>
        <v/>
      </c>
      <c r="G44" s="17">
        <f>IFERROR(IF(INDEX(Benefits!$C$3:$C$581,MATCH($T44,Benefits!$A$3:$A$581,0))="",6250,INDEX(Benefits!$C$3:$C$581,MATCH($T44,Benefits!$A$3:$A$581,0))),6250)</f>
        <v/>
      </c>
      <c r="H44" s="4">
        <f>IFERROR(IF(INDEX(Benefits!$D$3:$D$581,MATCH($T44,Benefits!$A$3:$A$581,0))="","Worldwide excl. USA",INDEX(Benefits!$D$3:$D$581,MATCH($T44,Benefits!$A$3:$A$581,0))),"Worldwide excl. USA")</f>
        <v/>
      </c>
      <c r="I44" s="4" t="inlineStr">
        <is>
          <t>USD</t>
        </is>
      </c>
      <c r="J44" s="17">
        <f>IF($W44="","",IF(COUNT(INDEX(prem!$B$2:$CX$2857,$W44,$U44+1))=0,"",INDEX(prem!$B$2:$CX$2857,$W44,$U44+1)))</f>
        <v/>
      </c>
      <c r="K44" s="17">
        <f>IF($W44="","",IF($M44=0,"",SUM(INDEX(prem!$B$2:$CX$2857,$W44,$U44+1):INDEX(prem!$B$2:$CX$2857,$W44,MIN($U44+10,101)))))</f>
        <v/>
      </c>
      <c r="L44" s="17">
        <f>IF($K44="","",IF($M44=0,"",$K44/$M44))</f>
        <v/>
      </c>
      <c r="M44" s="4">
        <f>IF($W44="",0,COUNT(INDEX(prem!$B$2:$CX$2857,$W44,$U44+1):INDEX(prem!$B$2:$CX$2857,$W44,MIN($U44+10,101))))</f>
        <v/>
      </c>
      <c r="N44" s="4" t="inlineStr">
        <is>
          <t>A</t>
        </is>
      </c>
      <c r="O44" s="4">
        <f>IF(COUNTIF(prem!$A$2:$A$2857,$T44&amp;"|"&amp;Client!$C$9&amp;"|"&amp;Client!$C$7&amp;"|"&amp;Client!$C$8)&gt;0,Client!$C$9,IF(Client!$C$9="S","R","S"))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IFERROR(IF(COUNT(INDEX(Benefits!$E$3:$E$581,MATCH($T44,Benefits!$A$3:$A$581,0)))=0,"",INDEX(Benefits!$E$3:$E$581,MATCH($T44,Benefits!$A$3:$A$581,0))),"")</f>
        <v/>
      </c>
      <c r="R44">
        <f>IFERROR(IF(COUNT(INDEX(Benefits!$F$3:$F$581,MATCH($T44,Benefits!$A$3:$A$581,0)))=0,"",INDEX(Benefits!$F$3:$F$581,MATCH($T44,Benefits!$A$3:$A$581,0))),"")</f>
        <v/>
      </c>
      <c r="S44" s="4">
        <f>IFERROR(IF(INDEX(Benefits!$G$3:$G$581,MATCH($T44,Benefits!$A$3:$A$581,0))="","",INDEX(Benefits!$G$3:$G$581,MATCH($T44,Benefits!$A$3:$A$581,0))),"")</f>
        <v/>
      </c>
      <c r="T44" s="19" t="inlineStr">
        <is>
          <t>F00074-16-000-01</t>
        </is>
      </c>
      <c r="U44" s="4">
        <f>MIN(IF($N44="N",Client!$C$6+1,Client!$C$6),100)</f>
        <v/>
      </c>
      <c r="V44" s="4">
        <f>$T44&amp;"|"&amp;$O44&amp;"|"&amp;Client!$C$7&amp;"|"&amp;Client!$C$8</f>
        <v/>
      </c>
      <c r="W44" s="4">
        <f>IFERROR(MATCH($V44,prem!$A$2:$A$2857,0),"")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IFERROR(IF(INDEX(Benefits!$B$3:$B$581,MATCH($T45,Benefits!$A$3:$A$581,0))="","",INDEX(Benefits!$B$3:$B$581,MATCH($T45,Benefits!$A$3:$A$581,0))),"")</f>
        <v/>
      </c>
      <c r="G45" s="17">
        <f>IFERROR(IF(INDEX(Benefits!$C$3:$C$581,MATCH($T45,Benefits!$A$3:$A$581,0))="",0,INDEX(Benefits!$C$3:$C$581,MATCH($T45,Benefits!$A$3:$A$581,0))),0)</f>
        <v/>
      </c>
      <c r="H45" s="4">
        <f>IFERROR(IF(INDEX(Benefits!$D$3:$D$581,MATCH($T45,Benefits!$A$3:$A$581,0))="","",INDEX(Benefits!$D$3:$D$581,MATCH($T45,Benefits!$A$3:$A$581,0))),"")</f>
        <v/>
      </c>
      <c r="I45" s="4" t="inlineStr">
        <is>
          <t>HKD</t>
        </is>
      </c>
      <c r="J45" s="17">
        <f>IF($W45="","",IF(COUNT(INDEX(prem!$B$2:$CX$2857,$W45,$U45+1))=0,"",INDEX(prem!$B$2:$CX$2857,$W45,$U45+1)))</f>
        <v/>
      </c>
      <c r="K45" s="17">
        <f>IF($W45="","",IF($M45=0,"",SUM(INDEX(prem!$B$2:$CX$2857,$W45,$U45+1):INDEX(prem!$B$2:$CX$2857,$W45,MIN($U45+10,101)))))</f>
        <v/>
      </c>
      <c r="L45" s="17">
        <f>IF($K45="","",IF($M45=0,"",$K45/$M45))</f>
        <v/>
      </c>
      <c r="M45" s="4">
        <f>IF($W45="",0,COUNT(INDEX(prem!$B$2:$CX$2857,$W45,$U45+1):INDEX(prem!$B$2:$CX$2857,$W45,MIN($U45+10,101))))</f>
        <v/>
      </c>
      <c r="N45" s="4" t="inlineStr">
        <is>
          <t>A</t>
        </is>
      </c>
      <c r="O45" s="4">
        <f>IF(COUNTIF(prem!$A$2:$A$2857,$T45&amp;"|"&amp;Client!$C$9&amp;"|"&amp;Client!$C$7&amp;"|"&amp;Client!$C$8)&gt;0,Client!$C$9,IF(Client!$C$9="S","R","S"))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IFERROR(IF(COUNT(INDEX(Benefits!$E$3:$E$581,MATCH($T45,Benefits!$A$3:$A$581,0)))=0,"",INDEX(Benefits!$E$3:$E$581,MATCH($T45,Benefits!$A$3:$A$581,0))),"")</f>
        <v/>
      </c>
      <c r="R45">
        <f>IFERROR(IF(COUNT(INDEX(Benefits!$F$3:$F$581,MATCH($T45,Benefits!$A$3:$A$581,0)))=0,"",INDEX(Benefits!$F$3:$F$581,MATCH($T45,Benefits!$A$3:$A$581,0))),"")</f>
        <v/>
      </c>
      <c r="S45" s="4">
        <f>IFERROR(IF(INDEX(Benefits!$G$3:$G$581,MATCH($T45,Benefits!$A$3:$A$581,0))="","",INDEX(Benefits!$G$3:$G$581,MATCH($T45,Benefits!$A$3:$A$581,0))),"")</f>
        <v/>
      </c>
      <c r="T45" s="19" t="inlineStr">
        <is>
          <t>F00081-01-000-01</t>
        </is>
      </c>
      <c r="U45" s="4">
        <f>MIN(IF($N45="N",Client!$C$6+1,Client!$C$6),100)</f>
        <v/>
      </c>
      <c r="V45" s="4">
        <f>$T45&amp;"|"&amp;$O45&amp;"|"&amp;Client!$C$7&amp;"|"&amp;Client!$C$8</f>
        <v/>
      </c>
      <c r="W45" s="4">
        <f>IFERROR(MATCH($V45,prem!$A$2:$A$2857,0),"")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IFERROR(IF(INDEX(Benefits!$B$3:$B$581,MATCH($T46,Benefits!$A$3:$A$581,0))="","",INDEX(Benefits!$B$3:$B$581,MATCH($T46,Benefits!$A$3:$A$581,0))),"")</f>
        <v/>
      </c>
      <c r="G46" s="17">
        <f>IFERROR(IF(INDEX(Benefits!$C$3:$C$581,MATCH($T46,Benefits!$A$3:$A$581,0))="",18000,INDEX(Benefits!$C$3:$C$581,MATCH($T46,Benefits!$A$3:$A$581,0))),18000)</f>
        <v/>
      </c>
      <c r="H46" s="4">
        <f>IFERROR(IF(INDEX(Benefits!$D$3:$D$581,MATCH($T46,Benefits!$A$3:$A$581,0))="","",INDEX(Benefits!$D$3:$D$581,MATCH($T46,Benefits!$A$3:$A$581,0))),"")</f>
        <v/>
      </c>
      <c r="I46" s="4" t="inlineStr">
        <is>
          <t>HKD</t>
        </is>
      </c>
      <c r="J46" s="17">
        <f>IF($W46="","",IF(COUNT(INDEX(prem!$B$2:$CX$2857,$W46,$U46+1))=0,"",INDEX(prem!$B$2:$CX$2857,$W46,$U46+1)))</f>
        <v/>
      </c>
      <c r="K46" s="17">
        <f>IF($W46="","",IF($M46=0,"",SUM(INDEX(prem!$B$2:$CX$2857,$W46,$U46+1):INDEX(prem!$B$2:$CX$2857,$W46,MIN($U46+10,101)))))</f>
        <v/>
      </c>
      <c r="L46" s="17">
        <f>IF($K46="","",IF($M46=0,"",$K46/$M46))</f>
        <v/>
      </c>
      <c r="M46" s="4">
        <f>IF($W46="",0,COUNT(INDEX(prem!$B$2:$CX$2857,$W46,$U46+1):INDEX(prem!$B$2:$CX$2857,$W46,MIN($U46+10,101))))</f>
        <v/>
      </c>
      <c r="N46" s="4" t="inlineStr">
        <is>
          <t>A</t>
        </is>
      </c>
      <c r="O46" s="4">
        <f>IF(COUNTIF(prem!$A$2:$A$2857,$T46&amp;"|"&amp;Client!$C$9&amp;"|"&amp;Client!$C$7&amp;"|"&amp;Client!$C$8)&gt;0,Client!$C$9,IF(Client!$C$9="S","R","S"))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IFERROR(IF(COUNT(INDEX(Benefits!$E$3:$E$581,MATCH($T46,Benefits!$A$3:$A$581,0)))=0,"",INDEX(Benefits!$E$3:$E$581,MATCH($T46,Benefits!$A$3:$A$581,0))),"")</f>
        <v/>
      </c>
      <c r="R46">
        <f>IFERROR(IF(COUNT(INDEX(Benefits!$F$3:$F$581,MATCH($T46,Benefits!$A$3:$A$581,0)))=0,"",INDEX(Benefits!$F$3:$F$581,MATCH($T46,Benefits!$A$3:$A$581,0))),"")</f>
        <v/>
      </c>
      <c r="S46" s="4">
        <f>IFERROR(IF(INDEX(Benefits!$G$3:$G$581,MATCH($T46,Benefits!$A$3:$A$581,0))="","",INDEX(Benefits!$G$3:$G$581,MATCH($T46,Benefits!$A$3:$A$581,0))),"")</f>
        <v/>
      </c>
      <c r="T46" s="19" t="inlineStr">
        <is>
          <t>F00081-03-000-01</t>
        </is>
      </c>
      <c r="U46" s="4">
        <f>MIN(IF($N46="N",Client!$C$6+1,Client!$C$6),100)</f>
        <v/>
      </c>
      <c r="V46" s="4">
        <f>$T46&amp;"|"&amp;$O46&amp;"|"&amp;Client!$C$7&amp;"|"&amp;Client!$C$8</f>
        <v/>
      </c>
      <c r="W46" s="4">
        <f>IFERROR(MATCH($V46,prem!$A$2:$A$2857,0),"")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IFERROR(IF(INDEX(Benefits!$B$3:$B$581,MATCH($T47,Benefits!$A$3:$A$581,0))="","",INDEX(Benefits!$B$3:$B$581,MATCH($T47,Benefits!$A$3:$A$581,0))),"")</f>
        <v/>
      </c>
      <c r="G47" s="17">
        <f>IFERROR(IF(INDEX(Benefits!$C$3:$C$581,MATCH($T47,Benefits!$A$3:$A$581,0))="",30000,INDEX(Benefits!$C$3:$C$581,MATCH($T47,Benefits!$A$3:$A$581,0))),30000)</f>
        <v/>
      </c>
      <c r="H47" s="4">
        <f>IFERROR(IF(INDEX(Benefits!$D$3:$D$581,MATCH($T47,Benefits!$A$3:$A$581,0))="","",INDEX(Benefits!$D$3:$D$581,MATCH($T47,Benefits!$A$3:$A$581,0))),"")</f>
        <v/>
      </c>
      <c r="I47" s="4" t="inlineStr">
        <is>
          <t>HKD</t>
        </is>
      </c>
      <c r="J47" s="17">
        <f>IF($W47="","",IF(COUNT(INDEX(prem!$B$2:$CX$2857,$W47,$U47+1))=0,"",INDEX(prem!$B$2:$CX$2857,$W47,$U47+1)))</f>
        <v/>
      </c>
      <c r="K47" s="17">
        <f>IF($W47="","",IF($M47=0,"",SUM(INDEX(prem!$B$2:$CX$2857,$W47,$U47+1):INDEX(prem!$B$2:$CX$2857,$W47,MIN($U47+10,101)))))</f>
        <v/>
      </c>
      <c r="L47" s="17">
        <f>IF($K47="","",IF($M47=0,"",$K47/$M47))</f>
        <v/>
      </c>
      <c r="M47" s="4">
        <f>IF($W47="",0,COUNT(INDEX(prem!$B$2:$CX$2857,$W47,$U47+1):INDEX(prem!$B$2:$CX$2857,$W47,MIN($U47+10,101))))</f>
        <v/>
      </c>
      <c r="N47" s="4" t="inlineStr">
        <is>
          <t>A</t>
        </is>
      </c>
      <c r="O47" s="4">
        <f>IF(COUNTIF(prem!$A$2:$A$2857,$T47&amp;"|"&amp;Client!$C$9&amp;"|"&amp;Client!$C$7&amp;"|"&amp;Client!$C$8)&gt;0,Client!$C$9,IF(Client!$C$9="S","R","S"))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IFERROR(IF(COUNT(INDEX(Benefits!$E$3:$E$581,MATCH($T47,Benefits!$A$3:$A$581,0)))=0,"",INDEX(Benefits!$E$3:$E$581,MATCH($T47,Benefits!$A$3:$A$581,0))),"")</f>
        <v/>
      </c>
      <c r="R47">
        <f>IFERROR(IF(COUNT(INDEX(Benefits!$F$3:$F$581,MATCH($T47,Benefits!$A$3:$A$581,0)))=0,"",INDEX(Benefits!$F$3:$F$581,MATCH($T47,Benefits!$A$3:$A$581,0))),"")</f>
        <v/>
      </c>
      <c r="S47" s="4">
        <f>IFERROR(IF(INDEX(Benefits!$G$3:$G$581,MATCH($T47,Benefits!$A$3:$A$581,0))="","",INDEX(Benefits!$G$3:$G$581,MATCH($T47,Benefits!$A$3:$A$581,0))),"")</f>
        <v/>
      </c>
      <c r="T47" s="19" t="inlineStr">
        <is>
          <t>F00081-04-000-01</t>
        </is>
      </c>
      <c r="U47" s="4">
        <f>MIN(IF($N47="N",Client!$C$6+1,Client!$C$6),100)</f>
        <v/>
      </c>
      <c r="V47" s="4">
        <f>$T47&amp;"|"&amp;$O47&amp;"|"&amp;Client!$C$7&amp;"|"&amp;Client!$C$8</f>
        <v/>
      </c>
      <c r="W47" s="4">
        <f>IFERROR(MATCH($V47,prem!$A$2:$A$2857,0),"")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IFERROR(IF(INDEX(Benefits!$B$3:$B$581,MATCH($T48,Benefits!$A$3:$A$581,0))="","",INDEX(Benefits!$B$3:$B$581,MATCH($T48,Benefits!$A$3:$A$581,0))),"")</f>
        <v/>
      </c>
      <c r="G48" s="17">
        <f>IFERROR(IF(INDEX(Benefits!$C$3:$C$581,MATCH($T48,Benefits!$A$3:$A$581,0))="",55000,INDEX(Benefits!$C$3:$C$581,MATCH($T48,Benefits!$A$3:$A$581,0))),55000)</f>
        <v/>
      </c>
      <c r="H48" s="4">
        <f>IFERROR(IF(INDEX(Benefits!$D$3:$D$581,MATCH($T48,Benefits!$A$3:$A$581,0))="","",INDEX(Benefits!$D$3:$D$581,MATCH($T48,Benefits!$A$3:$A$581,0))),"")</f>
        <v/>
      </c>
      <c r="I48" s="4" t="inlineStr">
        <is>
          <t>HKD</t>
        </is>
      </c>
      <c r="J48" s="17">
        <f>IF($W48="","",IF(COUNT(INDEX(prem!$B$2:$CX$2857,$W48,$U48+1))=0,"",INDEX(prem!$B$2:$CX$2857,$W48,$U48+1)))</f>
        <v/>
      </c>
      <c r="K48" s="17">
        <f>IF($W48="","",IF($M48=0,"",SUM(INDEX(prem!$B$2:$CX$2857,$W48,$U48+1):INDEX(prem!$B$2:$CX$2857,$W48,MIN($U48+10,101)))))</f>
        <v/>
      </c>
      <c r="L48" s="17">
        <f>IF($K48="","",IF($M48=0,"",$K48/$M48))</f>
        <v/>
      </c>
      <c r="M48" s="4">
        <f>IF($W48="",0,COUNT(INDEX(prem!$B$2:$CX$2857,$W48,$U48+1):INDEX(prem!$B$2:$CX$2857,$W48,MIN($U48+10,101))))</f>
        <v/>
      </c>
      <c r="N48" s="4" t="inlineStr">
        <is>
          <t>A</t>
        </is>
      </c>
      <c r="O48" s="4">
        <f>IF(COUNTIF(prem!$A$2:$A$2857,$T48&amp;"|"&amp;Client!$C$9&amp;"|"&amp;Client!$C$7&amp;"|"&amp;Client!$C$8)&gt;0,Client!$C$9,IF(Client!$C$9="S","R","S"))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IFERROR(IF(COUNT(INDEX(Benefits!$E$3:$E$581,MATCH($T48,Benefits!$A$3:$A$581,0)))=0,"",INDEX(Benefits!$E$3:$E$581,MATCH($T48,Benefits!$A$3:$A$581,0))),"")</f>
        <v/>
      </c>
      <c r="R48">
        <f>IFERROR(IF(COUNT(INDEX(Benefits!$F$3:$F$581,MATCH($T48,Benefits!$A$3:$A$581,0)))=0,"",INDEX(Benefits!$F$3:$F$581,MATCH($T48,Benefits!$A$3:$A$581,0))),"")</f>
        <v/>
      </c>
      <c r="S48" s="4">
        <f>IFERROR(IF(INDEX(Benefits!$G$3:$G$581,MATCH($T48,Benefits!$A$3:$A$581,0))="","",INDEX(Benefits!$G$3:$G$581,MATCH($T48,Benefits!$A$3:$A$581,0))),"")</f>
        <v/>
      </c>
      <c r="T48" s="19" t="inlineStr">
        <is>
          <t>F00081-05-000-01</t>
        </is>
      </c>
      <c r="U48" s="4">
        <f>MIN(IF($N48="N",Client!$C$6+1,Client!$C$6),100)</f>
        <v/>
      </c>
      <c r="V48" s="4">
        <f>$T48&amp;"|"&amp;$O48&amp;"|"&amp;Client!$C$7&amp;"|"&amp;Client!$C$8</f>
        <v/>
      </c>
      <c r="W48" s="4">
        <f>IFERROR(MATCH($V48,prem!$A$2:$A$2857,0),"")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IFERROR(IF(INDEX(Benefits!$B$3:$B$581,MATCH($T49,Benefits!$A$3:$A$581,0))="","",INDEX(Benefits!$B$3:$B$581,MATCH($T49,Benefits!$A$3:$A$581,0))),"")</f>
        <v/>
      </c>
      <c r="G49" s="17">
        <f>IFERROR(IF(INDEX(Benefits!$C$3:$C$581,MATCH($T49,Benefits!$A$3:$A$581,0))="",8800,INDEX(Benefits!$C$3:$C$581,MATCH($T49,Benefits!$A$3:$A$581,0))),8800)</f>
        <v/>
      </c>
      <c r="H49" s="4">
        <f>IFERROR(IF(INDEX(Benefits!$D$3:$D$581,MATCH($T49,Benefits!$A$3:$A$581,0))="","",INDEX(Benefits!$D$3:$D$581,MATCH($T49,Benefits!$A$3:$A$581,0))),"")</f>
        <v/>
      </c>
      <c r="I49" s="4" t="inlineStr">
        <is>
          <t>HKD</t>
        </is>
      </c>
      <c r="J49" s="17">
        <f>IF($W49="","",IF(COUNT(INDEX(prem!$B$2:$CX$2857,$W49,$U49+1))=0,"",INDEX(prem!$B$2:$CX$2857,$W49,$U49+1)))</f>
        <v/>
      </c>
      <c r="K49" s="17">
        <f>IF($W49="","",IF($M49=0,"",SUM(INDEX(prem!$B$2:$CX$2857,$W49,$U49+1):INDEX(prem!$B$2:$CX$2857,$W49,MIN($U49+10,101)))))</f>
        <v/>
      </c>
      <c r="L49" s="17">
        <f>IF($K49="","",IF($M49=0,"",$K49/$M49))</f>
        <v/>
      </c>
      <c r="M49" s="4">
        <f>IF($W49="",0,COUNT(INDEX(prem!$B$2:$CX$2857,$W49,$U49+1):INDEX(prem!$B$2:$CX$2857,$W49,MIN($U49+10,101))))</f>
        <v/>
      </c>
      <c r="N49" s="4" t="inlineStr">
        <is>
          <t>A</t>
        </is>
      </c>
      <c r="O49" s="4">
        <f>IF(COUNTIF(prem!$A$2:$A$2857,$T49&amp;"|"&amp;Client!$C$9&amp;"|"&amp;Client!$C$7&amp;"|"&amp;Client!$C$8)&gt;0,Client!$C$9,IF(Client!$C$9="S","R","S"))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IFERROR(IF(COUNT(INDEX(Benefits!$E$3:$E$581,MATCH($T49,Benefits!$A$3:$A$581,0)))=0,"",INDEX(Benefits!$E$3:$E$581,MATCH($T49,Benefits!$A$3:$A$581,0))),"")</f>
        <v/>
      </c>
      <c r="R49">
        <f>IFERROR(IF(COUNT(INDEX(Benefits!$F$3:$F$581,MATCH($T49,Benefits!$A$3:$A$581,0)))=0,"",INDEX(Benefits!$F$3:$F$581,MATCH($T49,Benefits!$A$3:$A$581,0))),"")</f>
        <v/>
      </c>
      <c r="S49" s="4">
        <f>IFERROR(IF(INDEX(Benefits!$G$3:$G$581,MATCH($T49,Benefits!$A$3:$A$581,0))="","",INDEX(Benefits!$G$3:$G$581,MATCH($T49,Benefits!$A$3:$A$581,0))),"")</f>
        <v/>
      </c>
      <c r="T49" s="19" t="inlineStr">
        <is>
          <t>F00081-02-000-01</t>
        </is>
      </c>
      <c r="U49" s="4">
        <f>MIN(IF($N49="N",Client!$C$6+1,Client!$C$6),100)</f>
        <v/>
      </c>
      <c r="V49" s="4">
        <f>$T49&amp;"|"&amp;$O49&amp;"|"&amp;Client!$C$7&amp;"|"&amp;Client!$C$8</f>
        <v/>
      </c>
      <c r="W49" s="4">
        <f>IFERROR(MATCH($V49,prem!$A$2:$A$2857,0),"")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IFERROR(IF(INDEX(Benefits!$B$3:$B$581,MATCH($T50,Benefits!$A$3:$A$581,0))="","",INDEX(Benefits!$B$3:$B$581,MATCH($T50,Benefits!$A$3:$A$581,0))),"")</f>
        <v/>
      </c>
      <c r="G50" s="17">
        <f>IFERROR(IF(INDEX(Benefits!$C$3:$C$581,MATCH($T50,Benefits!$A$3:$A$581,0))="",0,INDEX(Benefits!$C$3:$C$581,MATCH($T50,Benefits!$A$3:$A$581,0))),0)</f>
        <v/>
      </c>
      <c r="H50" s="4">
        <f>IFERROR(IF(INDEX(Benefits!$D$3:$D$581,MATCH($T50,Benefits!$A$3:$A$581,0))="","",INDEX(Benefits!$D$3:$D$581,MATCH($T50,Benefits!$A$3:$A$581,0))),"")</f>
        <v/>
      </c>
      <c r="I50" s="4" t="inlineStr">
        <is>
          <t>USD</t>
        </is>
      </c>
      <c r="J50" s="17">
        <f>IF($W50="","",IF(COUNT(INDEX(prem!$B$2:$CX$2857,$W50,$U50+1))=0,"",INDEX(prem!$B$2:$CX$2857,$W50,$U50+1)))</f>
        <v/>
      </c>
      <c r="K50" s="17">
        <f>IF($W50="","",IF($M50=0,"",SUM(INDEX(prem!$B$2:$CX$2857,$W50,$U50+1):INDEX(prem!$B$2:$CX$2857,$W50,MIN($U50+10,101)))))</f>
        <v/>
      </c>
      <c r="L50" s="17">
        <f>IF($K50="","",IF($M50=0,"",$K50/$M50))</f>
        <v/>
      </c>
      <c r="M50" s="4">
        <f>IF($W50="",0,COUNT(INDEX(prem!$B$2:$CX$2857,$W50,$U50+1):INDEX(prem!$B$2:$CX$2857,$W50,MIN($U50+10,101))))</f>
        <v/>
      </c>
      <c r="N50" s="4" t="inlineStr">
        <is>
          <t>A</t>
        </is>
      </c>
      <c r="O50" s="4">
        <f>IF(COUNTIF(prem!$A$2:$A$2857,$T50&amp;"|"&amp;Client!$C$9&amp;"|"&amp;Client!$C$7&amp;"|"&amp;Client!$C$8)&gt;0,Client!$C$9,IF(Client!$C$9="S","R","S"))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IFERROR(IF(COUNT(INDEX(Benefits!$E$3:$E$581,MATCH($T50,Benefits!$A$3:$A$581,0)))=0,"",INDEX(Benefits!$E$3:$E$581,MATCH($T50,Benefits!$A$3:$A$581,0))),"")</f>
        <v/>
      </c>
      <c r="R50">
        <f>IFERROR(IF(COUNT(INDEX(Benefits!$F$3:$F$581,MATCH($T50,Benefits!$A$3:$A$581,0)))=0,"",INDEX(Benefits!$F$3:$F$581,MATCH($T50,Benefits!$A$3:$A$581,0))),"")</f>
        <v/>
      </c>
      <c r="S50" s="4">
        <f>IFERROR(IF(INDEX(Benefits!$G$3:$G$581,MATCH($T50,Benefits!$A$3:$A$581,0))="","",INDEX(Benefits!$G$3:$G$581,MATCH($T50,Benefits!$A$3:$A$581,0))),"")</f>
        <v/>
      </c>
      <c r="T50" s="19" t="inlineStr">
        <is>
          <t>F00081-06-000-01</t>
        </is>
      </c>
      <c r="U50" s="4">
        <f>MIN(IF($N50="N",Client!$C$6+1,Client!$C$6),100)</f>
        <v/>
      </c>
      <c r="V50" s="4">
        <f>$T50&amp;"|"&amp;$O50&amp;"|"&amp;Client!$C$7&amp;"|"&amp;Client!$C$8</f>
        <v/>
      </c>
      <c r="W50" s="4">
        <f>IFERROR(MATCH($V50,prem!$A$2:$A$2857,0),"")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IFERROR(IF(INDEX(Benefits!$B$3:$B$581,MATCH($T51,Benefits!$A$3:$A$581,0))="","",INDEX(Benefits!$B$3:$B$581,MATCH($T51,Benefits!$A$3:$A$581,0))),"")</f>
        <v/>
      </c>
      <c r="G51" s="17">
        <f>IFERROR(IF(INDEX(Benefits!$C$3:$C$581,MATCH($T51,Benefits!$A$3:$A$581,0))="",1100,INDEX(Benefits!$C$3:$C$581,MATCH($T51,Benefits!$A$3:$A$581,0))),1100)</f>
        <v/>
      </c>
      <c r="H51" s="4">
        <f>IFERROR(IF(INDEX(Benefits!$D$3:$D$581,MATCH($T51,Benefits!$A$3:$A$581,0))="","",INDEX(Benefits!$D$3:$D$581,MATCH($T51,Benefits!$A$3:$A$581,0))),"")</f>
        <v/>
      </c>
      <c r="I51" s="4" t="inlineStr">
        <is>
          <t>USD</t>
        </is>
      </c>
      <c r="J51" s="17">
        <f>IF($W51="","",IF(COUNT(INDEX(prem!$B$2:$CX$2857,$W51,$U51+1))=0,"",INDEX(prem!$B$2:$CX$2857,$W51,$U51+1)))</f>
        <v/>
      </c>
      <c r="K51" s="17">
        <f>IF($W51="","",IF($M51=0,"",SUM(INDEX(prem!$B$2:$CX$2857,$W51,$U51+1):INDEX(prem!$B$2:$CX$2857,$W51,MIN($U51+10,101)))))</f>
        <v/>
      </c>
      <c r="L51" s="17">
        <f>IF($K51="","",IF($M51=0,"",$K51/$M51))</f>
        <v/>
      </c>
      <c r="M51" s="4">
        <f>IF($W51="",0,COUNT(INDEX(prem!$B$2:$CX$2857,$W51,$U51+1):INDEX(prem!$B$2:$CX$2857,$W51,MIN($U51+10,101))))</f>
        <v/>
      </c>
      <c r="N51" s="4" t="inlineStr">
        <is>
          <t>A</t>
        </is>
      </c>
      <c r="O51" s="4">
        <f>IF(COUNTIF(prem!$A$2:$A$2857,$T51&amp;"|"&amp;Client!$C$9&amp;"|"&amp;Client!$C$7&amp;"|"&amp;Client!$C$8)&gt;0,Client!$C$9,IF(Client!$C$9="S","R","S"))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IFERROR(IF(COUNT(INDEX(Benefits!$E$3:$E$581,MATCH($T51,Benefits!$A$3:$A$581,0)))=0,"",INDEX(Benefits!$E$3:$E$581,MATCH($T51,Benefits!$A$3:$A$581,0))),"")</f>
        <v/>
      </c>
      <c r="R51">
        <f>IFERROR(IF(COUNT(INDEX(Benefits!$F$3:$F$581,MATCH($T51,Benefits!$A$3:$A$581,0)))=0,"",INDEX(Benefits!$F$3:$F$581,MATCH($T51,Benefits!$A$3:$A$581,0))),"")</f>
        <v/>
      </c>
      <c r="S51" s="4">
        <f>IFERROR(IF(INDEX(Benefits!$G$3:$G$581,MATCH($T51,Benefits!$A$3:$A$581,0))="","",INDEX(Benefits!$G$3:$G$581,MATCH($T51,Benefits!$A$3:$A$581,0))),"")</f>
        <v/>
      </c>
      <c r="T51" s="19" t="inlineStr">
        <is>
          <t>F00081-07-000-01</t>
        </is>
      </c>
      <c r="U51" s="4">
        <f>MIN(IF($N51="N",Client!$C$6+1,Client!$C$6),100)</f>
        <v/>
      </c>
      <c r="V51" s="4">
        <f>$T51&amp;"|"&amp;$O51&amp;"|"&amp;Client!$C$7&amp;"|"&amp;Client!$C$8</f>
        <v/>
      </c>
      <c r="W51" s="4">
        <f>IFERROR(MATCH($V51,prem!$A$2:$A$2857,0),"")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IFERROR(IF(INDEX(Benefits!$B$3:$B$581,MATCH($T52,Benefits!$A$3:$A$581,0))="","",INDEX(Benefits!$B$3:$B$581,MATCH($T52,Benefits!$A$3:$A$581,0))),"")</f>
        <v/>
      </c>
      <c r="G52" s="17">
        <f>IFERROR(IF(INDEX(Benefits!$C$3:$C$581,MATCH($T52,Benefits!$A$3:$A$581,0))="",2250,INDEX(Benefits!$C$3:$C$581,MATCH($T52,Benefits!$A$3:$A$581,0))),2250)</f>
        <v/>
      </c>
      <c r="H52" s="4">
        <f>IFERROR(IF(INDEX(Benefits!$D$3:$D$581,MATCH($T52,Benefits!$A$3:$A$581,0))="","",INDEX(Benefits!$D$3:$D$581,MATCH($T52,Benefits!$A$3:$A$581,0))),"")</f>
        <v/>
      </c>
      <c r="I52" s="4" t="inlineStr">
        <is>
          <t>USD</t>
        </is>
      </c>
      <c r="J52" s="17">
        <f>IF($W52="","",IF(COUNT(INDEX(prem!$B$2:$CX$2857,$W52,$U52+1))=0,"",INDEX(prem!$B$2:$CX$2857,$W52,$U52+1)))</f>
        <v/>
      </c>
      <c r="K52" s="17">
        <f>IF($W52="","",IF($M52=0,"",SUM(INDEX(prem!$B$2:$CX$2857,$W52,$U52+1):INDEX(prem!$B$2:$CX$2857,$W52,MIN($U52+10,101)))))</f>
        <v/>
      </c>
      <c r="L52" s="17">
        <f>IF($K52="","",IF($M52=0,"",$K52/$M52))</f>
        <v/>
      </c>
      <c r="M52" s="4">
        <f>IF($W52="",0,COUNT(INDEX(prem!$B$2:$CX$2857,$W52,$U52+1):INDEX(prem!$B$2:$CX$2857,$W52,MIN($U52+10,101))))</f>
        <v/>
      </c>
      <c r="N52" s="4" t="inlineStr">
        <is>
          <t>A</t>
        </is>
      </c>
      <c r="O52" s="4">
        <f>IF(COUNTIF(prem!$A$2:$A$2857,$T52&amp;"|"&amp;Client!$C$9&amp;"|"&amp;Client!$C$7&amp;"|"&amp;Client!$C$8)&gt;0,Client!$C$9,IF(Client!$C$9="S","R","S"))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IFERROR(IF(COUNT(INDEX(Benefits!$E$3:$E$581,MATCH($T52,Benefits!$A$3:$A$581,0)))=0,"",INDEX(Benefits!$E$3:$E$581,MATCH($T52,Benefits!$A$3:$A$581,0))),"")</f>
        <v/>
      </c>
      <c r="R52">
        <f>IFERROR(IF(COUNT(INDEX(Benefits!$F$3:$F$581,MATCH($T52,Benefits!$A$3:$A$581,0)))=0,"",INDEX(Benefits!$F$3:$F$581,MATCH($T52,Benefits!$A$3:$A$581,0))),"")</f>
        <v/>
      </c>
      <c r="S52" s="4">
        <f>IFERROR(IF(INDEX(Benefits!$G$3:$G$581,MATCH($T52,Benefits!$A$3:$A$581,0))="","",INDEX(Benefits!$G$3:$G$581,MATCH($T52,Benefits!$A$3:$A$581,0))),"")</f>
        <v/>
      </c>
      <c r="T52" s="19" t="inlineStr">
        <is>
          <t>F00081-08-000-01</t>
        </is>
      </c>
      <c r="U52" s="4">
        <f>MIN(IF($N52="N",Client!$C$6+1,Client!$C$6),100)</f>
        <v/>
      </c>
      <c r="V52" s="4">
        <f>$T52&amp;"|"&amp;$O52&amp;"|"&amp;Client!$C$7&amp;"|"&amp;Client!$C$8</f>
        <v/>
      </c>
      <c r="W52" s="4">
        <f>IFERROR(MATCH($V52,prem!$A$2:$A$2857,0),"")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IFERROR(IF(INDEX(Benefits!$B$3:$B$581,MATCH($T53,Benefits!$A$3:$A$581,0))="","",INDEX(Benefits!$B$3:$B$581,MATCH($T53,Benefits!$A$3:$A$581,0))),"")</f>
        <v/>
      </c>
      <c r="G53" s="17">
        <f>IFERROR(IF(INDEX(Benefits!$C$3:$C$581,MATCH($T53,Benefits!$A$3:$A$581,0))="",3750,INDEX(Benefits!$C$3:$C$581,MATCH($T53,Benefits!$A$3:$A$581,0))),3750)</f>
        <v/>
      </c>
      <c r="H53" s="4">
        <f>IFERROR(IF(INDEX(Benefits!$D$3:$D$581,MATCH($T53,Benefits!$A$3:$A$581,0))="","",INDEX(Benefits!$D$3:$D$581,MATCH($T53,Benefits!$A$3:$A$581,0))),"")</f>
        <v/>
      </c>
      <c r="I53" s="4" t="inlineStr">
        <is>
          <t>USD</t>
        </is>
      </c>
      <c r="J53" s="17">
        <f>IF($W53="","",IF(COUNT(INDEX(prem!$B$2:$CX$2857,$W53,$U53+1))=0,"",INDEX(prem!$B$2:$CX$2857,$W53,$U53+1)))</f>
        <v/>
      </c>
      <c r="K53" s="17">
        <f>IF($W53="","",IF($M53=0,"",SUM(INDEX(prem!$B$2:$CX$2857,$W53,$U53+1):INDEX(prem!$B$2:$CX$2857,$W53,MIN($U53+10,101)))))</f>
        <v/>
      </c>
      <c r="L53" s="17">
        <f>IF($K53="","",IF($M53=0,"",$K53/$M53))</f>
        <v/>
      </c>
      <c r="M53" s="4">
        <f>IF($W53="",0,COUNT(INDEX(prem!$B$2:$CX$2857,$W53,$U53+1):INDEX(prem!$B$2:$CX$2857,$W53,MIN($U53+10,101))))</f>
        <v/>
      </c>
      <c r="N53" s="4" t="inlineStr">
        <is>
          <t>A</t>
        </is>
      </c>
      <c r="O53" s="4">
        <f>IF(COUNTIF(prem!$A$2:$A$2857,$T53&amp;"|"&amp;Client!$C$9&amp;"|"&amp;Client!$C$7&amp;"|"&amp;Client!$C$8)&gt;0,Client!$C$9,IF(Client!$C$9="S","R","S"))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IFERROR(IF(COUNT(INDEX(Benefits!$E$3:$E$581,MATCH($T53,Benefits!$A$3:$A$581,0)))=0,"",INDEX(Benefits!$E$3:$E$581,MATCH($T53,Benefits!$A$3:$A$581,0))),"")</f>
        <v/>
      </c>
      <c r="R53">
        <f>IFERROR(IF(COUNT(INDEX(Benefits!$F$3:$F$581,MATCH($T53,Benefits!$A$3:$A$581,0)))=0,"",INDEX(Benefits!$F$3:$F$581,MATCH($T53,Benefits!$A$3:$A$581,0))),"")</f>
        <v/>
      </c>
      <c r="S53" s="4">
        <f>IFERROR(IF(INDEX(Benefits!$G$3:$G$581,MATCH($T53,Benefits!$A$3:$A$581,0))="","",INDEX(Benefits!$G$3:$G$581,MATCH($T53,Benefits!$A$3:$A$581,0))),"")</f>
        <v/>
      </c>
      <c r="T53" s="19" t="inlineStr">
        <is>
          <t>F00081-09-000-01</t>
        </is>
      </c>
      <c r="U53" s="4">
        <f>MIN(IF($N53="N",Client!$C$6+1,Client!$C$6),100)</f>
        <v/>
      </c>
      <c r="V53" s="4">
        <f>$T53&amp;"|"&amp;$O53&amp;"|"&amp;Client!$C$7&amp;"|"&amp;Client!$C$8</f>
        <v/>
      </c>
      <c r="W53" s="4">
        <f>IFERROR(MATCH($V53,prem!$A$2:$A$2857,0),"")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IFERROR(IF(INDEX(Benefits!$B$3:$B$581,MATCH($T54,Benefits!$A$3:$A$581,0))="","",INDEX(Benefits!$B$3:$B$581,MATCH($T54,Benefits!$A$3:$A$581,0))),"")</f>
        <v/>
      </c>
      <c r="G54" s="17">
        <f>IFERROR(IF(INDEX(Benefits!$C$3:$C$581,MATCH($T54,Benefits!$A$3:$A$581,0))="",6875,INDEX(Benefits!$C$3:$C$581,MATCH($T54,Benefits!$A$3:$A$581,0))),6875)</f>
        <v/>
      </c>
      <c r="H54" s="4">
        <f>IFERROR(IF(INDEX(Benefits!$D$3:$D$581,MATCH($T54,Benefits!$A$3:$A$581,0))="","",INDEX(Benefits!$D$3:$D$581,MATCH($T54,Benefits!$A$3:$A$581,0))),"")</f>
        <v/>
      </c>
      <c r="I54" s="4" t="inlineStr">
        <is>
          <t>USD</t>
        </is>
      </c>
      <c r="J54" s="17">
        <f>IF($W54="","",IF(COUNT(INDEX(prem!$B$2:$CX$2857,$W54,$U54+1))=0,"",INDEX(prem!$B$2:$CX$2857,$W54,$U54+1)))</f>
        <v/>
      </c>
      <c r="K54" s="17">
        <f>IF($W54="","",IF($M54=0,"",SUM(INDEX(prem!$B$2:$CX$2857,$W54,$U54+1):INDEX(prem!$B$2:$CX$2857,$W54,MIN($U54+10,101)))))</f>
        <v/>
      </c>
      <c r="L54" s="17">
        <f>IF($K54="","",IF($M54=0,"",$K54/$M54))</f>
        <v/>
      </c>
      <c r="M54" s="4">
        <f>IF($W54="",0,COUNT(INDEX(prem!$B$2:$CX$2857,$W54,$U54+1):INDEX(prem!$B$2:$CX$2857,$W54,MIN($U54+10,101))))</f>
        <v/>
      </c>
      <c r="N54" s="4" t="inlineStr">
        <is>
          <t>A</t>
        </is>
      </c>
      <c r="O54" s="4">
        <f>IF(COUNTIF(prem!$A$2:$A$2857,$T54&amp;"|"&amp;Client!$C$9&amp;"|"&amp;Client!$C$7&amp;"|"&amp;Client!$C$8)&gt;0,Client!$C$9,IF(Client!$C$9="S","R","S"))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IFERROR(IF(COUNT(INDEX(Benefits!$E$3:$E$581,MATCH($T54,Benefits!$A$3:$A$581,0)))=0,"",INDEX(Benefits!$E$3:$E$581,MATCH($T54,Benefits!$A$3:$A$581,0))),"")</f>
        <v/>
      </c>
      <c r="R54">
        <f>IFERROR(IF(COUNT(INDEX(Benefits!$F$3:$F$581,MATCH($T54,Benefits!$A$3:$A$581,0)))=0,"",INDEX(Benefits!$F$3:$F$581,MATCH($T54,Benefits!$A$3:$A$581,0))),"")</f>
        <v/>
      </c>
      <c r="S54" s="4">
        <f>IFERROR(IF(INDEX(Benefits!$G$3:$G$581,MATCH($T54,Benefits!$A$3:$A$581,0))="","",INDEX(Benefits!$G$3:$G$581,MATCH($T54,Benefits!$A$3:$A$581,0))),"")</f>
        <v/>
      </c>
      <c r="T54" s="19" t="inlineStr">
        <is>
          <t>F00081-10-000-01</t>
        </is>
      </c>
      <c r="U54" s="4">
        <f>MIN(IF($N54="N",Client!$C$6+1,Client!$C$6),100)</f>
        <v/>
      </c>
      <c r="V54" s="4">
        <f>$T54&amp;"|"&amp;$O54&amp;"|"&amp;Client!$C$7&amp;"|"&amp;Client!$C$8</f>
        <v/>
      </c>
      <c r="W54" s="4">
        <f>IFERROR(MATCH($V54,prem!$A$2:$A$2857,0),"")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IFERROR(IF(INDEX(Benefits!$B$3:$B$581,MATCH($T55,Benefits!$A$3:$A$581,0))="","",INDEX(Benefits!$B$3:$B$581,MATCH($T55,Benefits!$A$3:$A$581,0))),"")</f>
        <v/>
      </c>
      <c r="G55" s="17">
        <f>IFERROR(IF(INDEX(Benefits!$C$3:$C$581,MATCH($T55,Benefits!$A$3:$A$581,0))="","",INDEX(Benefits!$C$3:$C$581,MATCH($T55,Benefits!$A$3:$A$581,0))),"")</f>
        <v/>
      </c>
      <c r="H55" s="4">
        <f>IFERROR(IF(INDEX(Benefits!$D$3:$D$581,MATCH($T55,Benefits!$A$3:$A$581,0))="","",INDEX(Benefits!$D$3:$D$581,MATCH($T55,Benefits!$A$3:$A$581,0))),"")</f>
        <v/>
      </c>
      <c r="I55" s="4" t="inlineStr">
        <is>
          <t>HKD</t>
        </is>
      </c>
      <c r="J55" s="17">
        <f>IF($W55="","",IF(COUNT(INDEX(prem!$B$2:$CX$2857,$W55,$U55+1))=0,"",INDEX(prem!$B$2:$CX$2857,$W55,$U55+1)))</f>
        <v/>
      </c>
      <c r="K55" s="17">
        <f>IF($W55="","",IF($M55=0,"",SUM(INDEX(prem!$B$2:$CX$2857,$W55,$U55+1):INDEX(prem!$B$2:$CX$2857,$W55,MIN($U55+10,101)))))</f>
        <v/>
      </c>
      <c r="L55" s="17">
        <f>IF($K55="","",IF($M55=0,"",$K55/$M55))</f>
        <v/>
      </c>
      <c r="M55" s="4">
        <f>IF($W55="",0,COUNT(INDEX(prem!$B$2:$CX$2857,$W55,$U55+1):INDEX(prem!$B$2:$CX$2857,$W55,MIN($U55+10,101))))</f>
        <v/>
      </c>
      <c r="N55" s="4" t="inlineStr">
        <is>
          <t>A</t>
        </is>
      </c>
      <c r="O55" s="4">
        <f>IF(COUNTIF(prem!$A$2:$A$2857,$T55&amp;"|"&amp;Client!$C$9&amp;"|"&amp;Client!$C$7&amp;"|"&amp;Client!$C$8)&gt;0,Client!$C$9,IF(Client!$C$9="S","R","S"))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IFERROR(IF(COUNT(INDEX(Benefits!$E$3:$E$581,MATCH($T55,Benefits!$A$3:$A$581,0)))=0,"",INDEX(Benefits!$E$3:$E$581,MATCH($T55,Benefits!$A$3:$A$581,0))),"")</f>
        <v/>
      </c>
      <c r="R55">
        <f>IFERROR(IF(COUNT(INDEX(Benefits!$F$3:$F$581,MATCH($T55,Benefits!$A$3:$A$581,0)))=0,"",INDEX(Benefits!$F$3:$F$581,MATCH($T55,Benefits!$A$3:$A$581,0))),"")</f>
        <v/>
      </c>
      <c r="S55" s="4">
        <f>IFERROR(IF(INDEX(Benefits!$G$3:$G$581,MATCH($T55,Benefits!$A$3:$A$581,0))="","",INDEX(Benefits!$G$3:$G$581,MATCH($T55,Benefits!$A$3:$A$581,0))),"")</f>
        <v/>
      </c>
      <c r="T55" s="19" t="inlineStr">
        <is>
          <t>S00013-01-000-02</t>
        </is>
      </c>
      <c r="U55" s="4">
        <f>MIN(IF($N55="N",Client!$C$6+1,Client!$C$6),100)</f>
        <v/>
      </c>
      <c r="V55" s="4">
        <f>$T55&amp;"|"&amp;$O55&amp;"|"&amp;Client!$C$7&amp;"|"&amp;Client!$C$8</f>
        <v/>
      </c>
      <c r="W55" s="4">
        <f>IFERROR(MATCH($V55,prem!$A$2:$A$2857,0),"")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IFERROR(IF(INDEX(Benefits!$B$3:$B$581,MATCH($T56,Benefits!$A$3:$A$581,0))="","",INDEX(Benefits!$B$3:$B$581,MATCH($T56,Benefits!$A$3:$A$581,0))),"")</f>
        <v/>
      </c>
      <c r="G56" s="17">
        <f>IFERROR(IF(INDEX(Benefits!$C$3:$C$581,MATCH($T56,Benefits!$A$3:$A$581,0))="","",INDEX(Benefits!$C$3:$C$581,MATCH($T56,Benefits!$A$3:$A$581,0))),"")</f>
        <v/>
      </c>
      <c r="H56" s="4">
        <f>IFERROR(IF(INDEX(Benefits!$D$3:$D$581,MATCH($T56,Benefits!$A$3:$A$581,0))="","",INDEX(Benefits!$D$3:$D$581,MATCH($T56,Benefits!$A$3:$A$581,0))),"")</f>
        <v/>
      </c>
      <c r="I56" s="4" t="inlineStr">
        <is>
          <t>HKD</t>
        </is>
      </c>
      <c r="J56" s="17">
        <f>IF($W56="","",IF(COUNT(INDEX(prem!$B$2:$CX$2857,$W56,$U56+1))=0,"",INDEX(prem!$B$2:$CX$2857,$W56,$U56+1)))</f>
        <v/>
      </c>
      <c r="K56" s="17">
        <f>IF($W56="","",IF($M56=0,"",SUM(INDEX(prem!$B$2:$CX$2857,$W56,$U56+1):INDEX(prem!$B$2:$CX$2857,$W56,MIN($U56+10,101)))))</f>
        <v/>
      </c>
      <c r="L56" s="17">
        <f>IF($K56="","",IF($M56=0,"",$K56/$M56))</f>
        <v/>
      </c>
      <c r="M56" s="4">
        <f>IF($W56="",0,COUNT(INDEX(prem!$B$2:$CX$2857,$W56,$U56+1):INDEX(prem!$B$2:$CX$2857,$W56,MIN($U56+10,101))))</f>
        <v/>
      </c>
      <c r="N56" s="4" t="inlineStr">
        <is>
          <t>A</t>
        </is>
      </c>
      <c r="O56" s="4">
        <f>IF(COUNTIF(prem!$A$2:$A$2857,$T56&amp;"|"&amp;Client!$C$9&amp;"|"&amp;Client!$C$7&amp;"|"&amp;Client!$C$8)&gt;0,Client!$C$9,IF(Client!$C$9="S","R","S"))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IFERROR(IF(COUNT(INDEX(Benefits!$E$3:$E$581,MATCH($T56,Benefits!$A$3:$A$581,0)))=0,"",INDEX(Benefits!$E$3:$E$581,MATCH($T56,Benefits!$A$3:$A$581,0))),"")</f>
        <v/>
      </c>
      <c r="R56">
        <f>IFERROR(IF(COUNT(INDEX(Benefits!$F$3:$F$581,MATCH($T56,Benefits!$A$3:$A$581,0)))=0,"",INDEX(Benefits!$F$3:$F$581,MATCH($T56,Benefits!$A$3:$A$581,0))),"")</f>
        <v/>
      </c>
      <c r="S56" s="4">
        <f>IFERROR(IF(INDEX(Benefits!$G$3:$G$581,MATCH($T56,Benefits!$A$3:$A$581,0))="","",INDEX(Benefits!$G$3:$G$581,MATCH($T56,Benefits!$A$3:$A$581,0))),"")</f>
        <v/>
      </c>
      <c r="T56" s="19" t="inlineStr">
        <is>
          <t>S00014-01-000-03</t>
        </is>
      </c>
      <c r="U56" s="4">
        <f>MIN(IF($N56="N",Client!$C$6+1,Client!$C$6),100)</f>
        <v/>
      </c>
      <c r="V56" s="4">
        <f>$T56&amp;"|"&amp;$O56&amp;"|"&amp;Client!$C$7&amp;"|"&amp;Client!$C$8</f>
        <v/>
      </c>
      <c r="W56" s="4">
        <f>IFERROR(MATCH($V56,prem!$A$2:$A$2857,0),"")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IFERROR(IF(INDEX(Benefits!$B$3:$B$581,MATCH($T57,Benefits!$A$3:$A$581,0))="","",INDEX(Benefits!$B$3:$B$581,MATCH($T57,Benefits!$A$3:$A$581,0))),"")</f>
        <v/>
      </c>
      <c r="G57" s="17">
        <f>IFERROR(IF(INDEX(Benefits!$C$3:$C$581,MATCH($T57,Benefits!$A$3:$A$581,0))="",0,INDEX(Benefits!$C$3:$C$581,MATCH($T57,Benefits!$A$3:$A$581,0))),0)</f>
        <v/>
      </c>
      <c r="H57" s="4">
        <f>IFERROR(IF(INDEX(Benefits!$D$3:$D$581,MATCH($T57,Benefits!$A$3:$A$581,0))="","",INDEX(Benefits!$D$3:$D$581,MATCH($T57,Benefits!$A$3:$A$581,0))),"")</f>
        <v/>
      </c>
      <c r="I57" s="4" t="inlineStr">
        <is>
          <t>HKD</t>
        </is>
      </c>
      <c r="J57" s="17">
        <f>IF($W57="","",IF(COUNT(INDEX(prem!$B$2:$CX$2857,$W57,$U57+1))=0,"",INDEX(prem!$B$2:$CX$2857,$W57,$U57+1)))</f>
        <v/>
      </c>
      <c r="K57" s="17">
        <f>IF($W57="","",IF($M57=0,"",SUM(INDEX(prem!$B$2:$CX$2857,$W57,$U57+1):INDEX(prem!$B$2:$CX$2857,$W57,MIN($U57+10,101)))))</f>
        <v/>
      </c>
      <c r="L57" s="17">
        <f>IF($K57="","",IF($M57=0,"",$K57/$M57))</f>
        <v/>
      </c>
      <c r="M57" s="4">
        <f>IF($W57="",0,COUNT(INDEX(prem!$B$2:$CX$2857,$W57,$U57+1):INDEX(prem!$B$2:$CX$2857,$W57,MIN($U57+10,101))))</f>
        <v/>
      </c>
      <c r="N57" s="4" t="inlineStr">
        <is>
          <t>A</t>
        </is>
      </c>
      <c r="O57" s="4">
        <f>IF(COUNTIF(prem!$A$2:$A$2857,$T57&amp;"|"&amp;Client!$C$9&amp;"|"&amp;Client!$C$7&amp;"|"&amp;Client!$C$8)&gt;0,Client!$C$9,IF(Client!$C$9="S","R","S"))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IFERROR(IF(COUNT(INDEX(Benefits!$E$3:$E$581,MATCH($T57,Benefits!$A$3:$A$581,0)))=0,"",INDEX(Benefits!$E$3:$E$581,MATCH($T57,Benefits!$A$3:$A$581,0))),"")</f>
        <v/>
      </c>
      <c r="R57">
        <f>IFERROR(IF(COUNT(INDEX(Benefits!$F$3:$F$581,MATCH($T57,Benefits!$A$3:$A$581,0)))=0,"",INDEX(Benefits!$F$3:$F$581,MATCH($T57,Benefits!$A$3:$A$581,0))),"")</f>
        <v/>
      </c>
      <c r="S57" s="4">
        <f>IFERROR(IF(INDEX(Benefits!$G$3:$G$581,MATCH($T57,Benefits!$A$3:$A$581,0))="","",INDEX(Benefits!$G$3:$G$581,MATCH($T57,Benefits!$A$3:$A$581,0))),"")</f>
        <v/>
      </c>
      <c r="T57" s="19" t="inlineStr">
        <is>
          <t>F00034-04-000-05</t>
        </is>
      </c>
      <c r="U57" s="4">
        <f>MIN(IF($N57="N",Client!$C$6+1,Client!$C$6),100)</f>
        <v/>
      </c>
      <c r="V57" s="4">
        <f>$T57&amp;"|"&amp;$O57&amp;"|"&amp;Client!$C$7&amp;"|"&amp;Client!$C$8</f>
        <v/>
      </c>
      <c r="W57" s="4">
        <f>IFERROR(MATCH($V57,prem!$A$2:$A$2857,0),"")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IFERROR(IF(INDEX(Benefits!$B$3:$B$581,MATCH($T58,Benefits!$A$3:$A$581,0))="","",INDEX(Benefits!$B$3:$B$581,MATCH($T58,Benefits!$A$3:$A$581,0))),"")</f>
        <v/>
      </c>
      <c r="G58" s="17">
        <f>IFERROR(IF(INDEX(Benefits!$C$3:$C$581,MATCH($T58,Benefits!$A$3:$A$581,0))="",20000,INDEX(Benefits!$C$3:$C$581,MATCH($T58,Benefits!$A$3:$A$581,0))),20000)</f>
        <v/>
      </c>
      <c r="H58" s="4">
        <f>IFERROR(IF(INDEX(Benefits!$D$3:$D$581,MATCH($T58,Benefits!$A$3:$A$581,0))="","",INDEX(Benefits!$D$3:$D$581,MATCH($T58,Benefits!$A$3:$A$581,0))),"")</f>
        <v/>
      </c>
      <c r="I58" s="4" t="inlineStr">
        <is>
          <t>HKD</t>
        </is>
      </c>
      <c r="J58" s="17">
        <f>IF($W58="","",IF(COUNT(INDEX(prem!$B$2:$CX$2857,$W58,$U58+1))=0,"",INDEX(prem!$B$2:$CX$2857,$W58,$U58+1)))</f>
        <v/>
      </c>
      <c r="K58" s="17">
        <f>IF($W58="","",IF($M58=0,"",SUM(INDEX(prem!$B$2:$CX$2857,$W58,$U58+1):INDEX(prem!$B$2:$CX$2857,$W58,MIN($U58+10,101)))))</f>
        <v/>
      </c>
      <c r="L58" s="17">
        <f>IF($K58="","",IF($M58=0,"",$K58/$M58))</f>
        <v/>
      </c>
      <c r="M58" s="4">
        <f>IF($W58="",0,COUNT(INDEX(prem!$B$2:$CX$2857,$W58,$U58+1):INDEX(prem!$B$2:$CX$2857,$W58,MIN($U58+10,101))))</f>
        <v/>
      </c>
      <c r="N58" s="4" t="inlineStr">
        <is>
          <t>A</t>
        </is>
      </c>
      <c r="O58" s="4">
        <f>IF(COUNTIF(prem!$A$2:$A$2857,$T58&amp;"|"&amp;Client!$C$9&amp;"|"&amp;Client!$C$7&amp;"|"&amp;Client!$C$8)&gt;0,Client!$C$9,IF(Client!$C$9="S","R","S"))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IFERROR(IF(COUNT(INDEX(Benefits!$E$3:$E$581,MATCH($T58,Benefits!$A$3:$A$581,0)))=0,"",INDEX(Benefits!$E$3:$E$581,MATCH($T58,Benefits!$A$3:$A$581,0))),"")</f>
        <v/>
      </c>
      <c r="R58">
        <f>IFERROR(IF(COUNT(INDEX(Benefits!$F$3:$F$581,MATCH($T58,Benefits!$A$3:$A$581,0)))=0,"",INDEX(Benefits!$F$3:$F$581,MATCH($T58,Benefits!$A$3:$A$581,0))),"")</f>
        <v/>
      </c>
      <c r="S58" s="4">
        <f>IFERROR(IF(INDEX(Benefits!$G$3:$G$581,MATCH($T58,Benefits!$A$3:$A$581,0))="","",INDEX(Benefits!$G$3:$G$581,MATCH($T58,Benefits!$A$3:$A$581,0))),"")</f>
        <v/>
      </c>
      <c r="T58" s="19" t="inlineStr">
        <is>
          <t>F00034-05-000-05</t>
        </is>
      </c>
      <c r="U58" s="4">
        <f>MIN(IF($N58="N",Client!$C$6+1,Client!$C$6),100)</f>
        <v/>
      </c>
      <c r="V58" s="4">
        <f>$T58&amp;"|"&amp;$O58&amp;"|"&amp;Client!$C$7&amp;"|"&amp;Client!$C$8</f>
        <v/>
      </c>
      <c r="W58" s="4">
        <f>IFERROR(MATCH($V58,prem!$A$2:$A$2857,0),"")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IFERROR(IF(INDEX(Benefits!$B$3:$B$581,MATCH($T59,Benefits!$A$3:$A$581,0))="","",INDEX(Benefits!$B$3:$B$581,MATCH($T59,Benefits!$A$3:$A$581,0))),"")</f>
        <v/>
      </c>
      <c r="G59" s="17">
        <f>IFERROR(IF(INDEX(Benefits!$C$3:$C$581,MATCH($T59,Benefits!$A$3:$A$581,0))="",50000,INDEX(Benefits!$C$3:$C$581,MATCH($T59,Benefits!$A$3:$A$581,0))),50000)</f>
        <v/>
      </c>
      <c r="H59" s="4">
        <f>IFERROR(IF(INDEX(Benefits!$D$3:$D$581,MATCH($T59,Benefits!$A$3:$A$581,0))="","",INDEX(Benefits!$D$3:$D$581,MATCH($T59,Benefits!$A$3:$A$581,0))),"")</f>
        <v/>
      </c>
      <c r="I59" s="4" t="inlineStr">
        <is>
          <t>HKD</t>
        </is>
      </c>
      <c r="J59" s="17">
        <f>IF($W59="","",IF(COUNT(INDEX(prem!$B$2:$CX$2857,$W59,$U59+1))=0,"",INDEX(prem!$B$2:$CX$2857,$W59,$U59+1)))</f>
        <v/>
      </c>
      <c r="K59" s="17">
        <f>IF($W59="","",IF($M59=0,"",SUM(INDEX(prem!$B$2:$CX$2857,$W59,$U59+1):INDEX(prem!$B$2:$CX$2857,$W59,MIN($U59+10,101)))))</f>
        <v/>
      </c>
      <c r="L59" s="17">
        <f>IF($K59="","",IF($M59=0,"",$K59/$M59))</f>
        <v/>
      </c>
      <c r="M59" s="4">
        <f>IF($W59="",0,COUNT(INDEX(prem!$B$2:$CX$2857,$W59,$U59+1):INDEX(prem!$B$2:$CX$2857,$W59,MIN($U59+10,101))))</f>
        <v/>
      </c>
      <c r="N59" s="4" t="inlineStr">
        <is>
          <t>A</t>
        </is>
      </c>
      <c r="O59" s="4">
        <f>IF(COUNTIF(prem!$A$2:$A$2857,$T59&amp;"|"&amp;Client!$C$9&amp;"|"&amp;Client!$C$7&amp;"|"&amp;Client!$C$8)&gt;0,Client!$C$9,IF(Client!$C$9="S","R","S"))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IFERROR(IF(COUNT(INDEX(Benefits!$E$3:$E$581,MATCH($T59,Benefits!$A$3:$A$581,0)))=0,"",INDEX(Benefits!$E$3:$E$581,MATCH($T59,Benefits!$A$3:$A$581,0))),"")</f>
        <v/>
      </c>
      <c r="R59">
        <f>IFERROR(IF(COUNT(INDEX(Benefits!$F$3:$F$581,MATCH($T59,Benefits!$A$3:$A$581,0)))=0,"",INDEX(Benefits!$F$3:$F$581,MATCH($T59,Benefits!$A$3:$A$581,0))),"")</f>
        <v/>
      </c>
      <c r="S59" s="4">
        <f>IFERROR(IF(INDEX(Benefits!$G$3:$G$581,MATCH($T59,Benefits!$A$3:$A$581,0))="","",INDEX(Benefits!$G$3:$G$581,MATCH($T59,Benefits!$A$3:$A$581,0))),"")</f>
        <v/>
      </c>
      <c r="T59" s="19" t="inlineStr">
        <is>
          <t>F00034-06-000-05</t>
        </is>
      </c>
      <c r="U59" s="4">
        <f>MIN(IF($N59="N",Client!$C$6+1,Client!$C$6),100)</f>
        <v/>
      </c>
      <c r="V59" s="4">
        <f>$T59&amp;"|"&amp;$O59&amp;"|"&amp;Client!$C$7&amp;"|"&amp;Client!$C$8</f>
        <v/>
      </c>
      <c r="W59" s="4">
        <f>IFERROR(MATCH($V59,prem!$A$2:$A$2857,0),"")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IFERROR(IF(INDEX(Benefits!$B$3:$B$581,MATCH($T60,Benefits!$A$3:$A$581,0))="","",INDEX(Benefits!$B$3:$B$581,MATCH($T60,Benefits!$A$3:$A$581,0))),"")</f>
        <v/>
      </c>
      <c r="G60" s="17">
        <f>IFERROR(IF(INDEX(Benefits!$C$3:$C$581,MATCH($T60,Benefits!$A$3:$A$581,0))="",0,INDEX(Benefits!$C$3:$C$581,MATCH($T60,Benefits!$A$3:$A$581,0))),0)</f>
        <v/>
      </c>
      <c r="H60" s="4">
        <f>IFERROR(IF(INDEX(Benefits!$D$3:$D$581,MATCH($T60,Benefits!$A$3:$A$581,0))="","",INDEX(Benefits!$D$3:$D$581,MATCH($T60,Benefits!$A$3:$A$581,0))),"")</f>
        <v/>
      </c>
      <c r="I60" s="4" t="inlineStr">
        <is>
          <t>USD</t>
        </is>
      </c>
      <c r="J60" s="17">
        <f>IF($W60="","",IF(COUNT(INDEX(prem!$B$2:$CX$2857,$W60,$U60+1))=0,"",INDEX(prem!$B$2:$CX$2857,$W60,$U60+1)))</f>
        <v/>
      </c>
      <c r="K60" s="17">
        <f>IF($W60="","",IF($M60=0,"",SUM(INDEX(prem!$B$2:$CX$2857,$W60,$U60+1):INDEX(prem!$B$2:$CX$2857,$W60,MIN($U60+10,101)))))</f>
        <v/>
      </c>
      <c r="L60" s="17">
        <f>IF($K60="","",IF($M60=0,"",$K60/$M60))</f>
        <v/>
      </c>
      <c r="M60" s="4">
        <f>IF($W60="",0,COUNT(INDEX(prem!$B$2:$CX$2857,$W60,$U60+1):INDEX(prem!$B$2:$CX$2857,$W60,MIN($U60+10,101))))</f>
        <v/>
      </c>
      <c r="N60" s="4" t="inlineStr">
        <is>
          <t>A</t>
        </is>
      </c>
      <c r="O60" s="4">
        <f>IF(COUNTIF(prem!$A$2:$A$2857,$T60&amp;"|"&amp;Client!$C$9&amp;"|"&amp;Client!$C$7&amp;"|"&amp;Client!$C$8)&gt;0,Client!$C$9,IF(Client!$C$9="S","R","S"))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IFERROR(IF(COUNT(INDEX(Benefits!$E$3:$E$581,MATCH($T60,Benefits!$A$3:$A$581,0)))=0,"",INDEX(Benefits!$E$3:$E$581,MATCH($T60,Benefits!$A$3:$A$581,0))),"")</f>
        <v/>
      </c>
      <c r="R60">
        <f>IFERROR(IF(COUNT(INDEX(Benefits!$F$3:$F$581,MATCH($T60,Benefits!$A$3:$A$581,0)))=0,"",INDEX(Benefits!$F$3:$F$581,MATCH($T60,Benefits!$A$3:$A$581,0))),"")</f>
        <v/>
      </c>
      <c r="S60" s="4">
        <f>IFERROR(IF(INDEX(Benefits!$G$3:$G$581,MATCH($T60,Benefits!$A$3:$A$581,0))="","",INDEX(Benefits!$G$3:$G$581,MATCH($T60,Benefits!$A$3:$A$581,0))),"")</f>
        <v/>
      </c>
      <c r="T60" s="19" t="inlineStr">
        <is>
          <t>F00034-13-000-05</t>
        </is>
      </c>
      <c r="U60" s="4">
        <f>MIN(IF($N60="N",Client!$C$6+1,Client!$C$6),100)</f>
        <v/>
      </c>
      <c r="V60" s="4">
        <f>$T60&amp;"|"&amp;$O60&amp;"|"&amp;Client!$C$7&amp;"|"&amp;Client!$C$8</f>
        <v/>
      </c>
      <c r="W60" s="4">
        <f>IFERROR(MATCH($V60,prem!$A$2:$A$2857,0),"")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IFERROR(IF(INDEX(Benefits!$B$3:$B$581,MATCH($T61,Benefits!$A$3:$A$581,0))="","",INDEX(Benefits!$B$3:$B$581,MATCH($T61,Benefits!$A$3:$A$581,0))),"")</f>
        <v/>
      </c>
      <c r="G61" s="17">
        <f>IFERROR(IF(INDEX(Benefits!$C$3:$C$581,MATCH($T61,Benefits!$A$3:$A$581,0))="",2500,INDEX(Benefits!$C$3:$C$581,MATCH($T61,Benefits!$A$3:$A$581,0))),2500)</f>
        <v/>
      </c>
      <c r="H61" s="4">
        <f>IFERROR(IF(INDEX(Benefits!$D$3:$D$581,MATCH($T61,Benefits!$A$3:$A$581,0))="","",INDEX(Benefits!$D$3:$D$581,MATCH($T61,Benefits!$A$3:$A$581,0))),"")</f>
        <v/>
      </c>
      <c r="I61" s="4" t="inlineStr">
        <is>
          <t>USD</t>
        </is>
      </c>
      <c r="J61" s="17">
        <f>IF($W61="","",IF(COUNT(INDEX(prem!$B$2:$CX$2857,$W61,$U61+1))=0,"",INDEX(prem!$B$2:$CX$2857,$W61,$U61+1)))</f>
        <v/>
      </c>
      <c r="K61" s="17">
        <f>IF($W61="","",IF($M61=0,"",SUM(INDEX(prem!$B$2:$CX$2857,$W61,$U61+1):INDEX(prem!$B$2:$CX$2857,$W61,MIN($U61+10,101)))))</f>
        <v/>
      </c>
      <c r="L61" s="17">
        <f>IF($K61="","",IF($M61=0,"",$K61/$M61))</f>
        <v/>
      </c>
      <c r="M61" s="4">
        <f>IF($W61="",0,COUNT(INDEX(prem!$B$2:$CX$2857,$W61,$U61+1):INDEX(prem!$B$2:$CX$2857,$W61,MIN($U61+10,101))))</f>
        <v/>
      </c>
      <c r="N61" s="4" t="inlineStr">
        <is>
          <t>A</t>
        </is>
      </c>
      <c r="O61" s="4">
        <f>IF(COUNTIF(prem!$A$2:$A$2857,$T61&amp;"|"&amp;Client!$C$9&amp;"|"&amp;Client!$C$7&amp;"|"&amp;Client!$C$8)&gt;0,Client!$C$9,IF(Client!$C$9="S","R","S"))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IFERROR(IF(COUNT(INDEX(Benefits!$E$3:$E$581,MATCH($T61,Benefits!$A$3:$A$581,0)))=0,"",INDEX(Benefits!$E$3:$E$581,MATCH($T61,Benefits!$A$3:$A$581,0))),"")</f>
        <v/>
      </c>
      <c r="R61">
        <f>IFERROR(IF(COUNT(INDEX(Benefits!$F$3:$F$581,MATCH($T61,Benefits!$A$3:$A$581,0)))=0,"",INDEX(Benefits!$F$3:$F$581,MATCH($T61,Benefits!$A$3:$A$581,0))),"")</f>
        <v/>
      </c>
      <c r="S61" s="4">
        <f>IFERROR(IF(INDEX(Benefits!$G$3:$G$581,MATCH($T61,Benefits!$A$3:$A$581,0))="","",INDEX(Benefits!$G$3:$G$581,MATCH($T61,Benefits!$A$3:$A$581,0))),"")</f>
        <v/>
      </c>
      <c r="T61" s="19" t="inlineStr">
        <is>
          <t>F00034-14-000-05</t>
        </is>
      </c>
      <c r="U61" s="4">
        <f>MIN(IF($N61="N",Client!$C$6+1,Client!$C$6),100)</f>
        <v/>
      </c>
      <c r="V61" s="4">
        <f>$T61&amp;"|"&amp;$O61&amp;"|"&amp;Client!$C$7&amp;"|"&amp;Client!$C$8</f>
        <v/>
      </c>
      <c r="W61" s="4">
        <f>IFERROR(MATCH($V61,prem!$A$2:$A$2857,0),"")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IFERROR(IF(INDEX(Benefits!$B$3:$B$581,MATCH($T62,Benefits!$A$3:$A$581,0))="","",INDEX(Benefits!$B$3:$B$581,MATCH($T62,Benefits!$A$3:$A$581,0))),"")</f>
        <v/>
      </c>
      <c r="G62" s="17">
        <f>IFERROR(IF(INDEX(Benefits!$C$3:$C$581,MATCH($T62,Benefits!$A$3:$A$581,0))="",6250,INDEX(Benefits!$C$3:$C$581,MATCH($T62,Benefits!$A$3:$A$581,0))),6250)</f>
        <v/>
      </c>
      <c r="H62" s="4">
        <f>IFERROR(IF(INDEX(Benefits!$D$3:$D$581,MATCH($T62,Benefits!$A$3:$A$581,0))="","",INDEX(Benefits!$D$3:$D$581,MATCH($T62,Benefits!$A$3:$A$581,0))),"")</f>
        <v/>
      </c>
      <c r="I62" s="4" t="inlineStr">
        <is>
          <t>USD</t>
        </is>
      </c>
      <c r="J62" s="17">
        <f>IF($W62="","",IF(COUNT(INDEX(prem!$B$2:$CX$2857,$W62,$U62+1))=0,"",INDEX(prem!$B$2:$CX$2857,$W62,$U62+1)))</f>
        <v/>
      </c>
      <c r="K62" s="17">
        <f>IF($W62="","",IF($M62=0,"",SUM(INDEX(prem!$B$2:$CX$2857,$W62,$U62+1):INDEX(prem!$B$2:$CX$2857,$W62,MIN($U62+10,101)))))</f>
        <v/>
      </c>
      <c r="L62" s="17">
        <f>IF($K62="","",IF($M62=0,"",$K62/$M62))</f>
        <v/>
      </c>
      <c r="M62" s="4">
        <f>IF($W62="",0,COUNT(INDEX(prem!$B$2:$CX$2857,$W62,$U62+1):INDEX(prem!$B$2:$CX$2857,$W62,MIN($U62+10,101))))</f>
        <v/>
      </c>
      <c r="N62" s="4" t="inlineStr">
        <is>
          <t>A</t>
        </is>
      </c>
      <c r="O62" s="4">
        <f>IF(COUNTIF(prem!$A$2:$A$2857,$T62&amp;"|"&amp;Client!$C$9&amp;"|"&amp;Client!$C$7&amp;"|"&amp;Client!$C$8)&gt;0,Client!$C$9,IF(Client!$C$9="S","R","S"))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IFERROR(IF(COUNT(INDEX(Benefits!$E$3:$E$581,MATCH($T62,Benefits!$A$3:$A$581,0)))=0,"",INDEX(Benefits!$E$3:$E$581,MATCH($T62,Benefits!$A$3:$A$581,0))),"")</f>
        <v/>
      </c>
      <c r="R62">
        <f>IFERROR(IF(COUNT(INDEX(Benefits!$F$3:$F$581,MATCH($T62,Benefits!$A$3:$A$581,0)))=0,"",INDEX(Benefits!$F$3:$F$581,MATCH($T62,Benefits!$A$3:$A$581,0))),"")</f>
        <v/>
      </c>
      <c r="S62" s="4">
        <f>IFERROR(IF(INDEX(Benefits!$G$3:$G$581,MATCH($T62,Benefits!$A$3:$A$581,0))="","",INDEX(Benefits!$G$3:$G$581,MATCH($T62,Benefits!$A$3:$A$581,0))),"")</f>
        <v/>
      </c>
      <c r="T62" s="19" t="inlineStr">
        <is>
          <t>F00034-15-000-05</t>
        </is>
      </c>
      <c r="U62" s="4">
        <f>MIN(IF($N62="N",Client!$C$6+1,Client!$C$6),100)</f>
        <v/>
      </c>
      <c r="V62" s="4">
        <f>$T62&amp;"|"&amp;$O62&amp;"|"&amp;Client!$C$7&amp;"|"&amp;Client!$C$8</f>
        <v/>
      </c>
      <c r="W62" s="4">
        <f>IFERROR(MATCH($V62,prem!$A$2:$A$2857,0),"")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IFERROR(IF(INDEX(Benefits!$B$3:$B$581,MATCH($T63,Benefits!$A$3:$A$581,0))="","",INDEX(Benefits!$B$3:$B$581,MATCH($T63,Benefits!$A$3:$A$581,0))),"")</f>
        <v/>
      </c>
      <c r="G63" s="17">
        <f>IFERROR(IF(INDEX(Benefits!$C$3:$C$581,MATCH($T63,Benefits!$A$3:$A$581,0))="",0,INDEX(Benefits!$C$3:$C$581,MATCH($T63,Benefits!$A$3:$A$581,0))),0)</f>
        <v/>
      </c>
      <c r="H63" s="4">
        <f>IFERROR(IF(INDEX(Benefits!$D$3:$D$581,MATCH($T63,Benefits!$A$3:$A$581,0))="","",INDEX(Benefits!$D$3:$D$581,MATCH($T63,Benefits!$A$3:$A$581,0))),"")</f>
        <v/>
      </c>
      <c r="I63" s="4" t="inlineStr">
        <is>
          <t>HKD</t>
        </is>
      </c>
      <c r="J63" s="17">
        <f>IF($W63="","",IF(COUNT(INDEX(prem!$B$2:$CX$2857,$W63,$U63+1))=0,"",INDEX(prem!$B$2:$CX$2857,$W63,$U63+1)))</f>
        <v/>
      </c>
      <c r="K63" s="17">
        <f>IF($W63="","",IF($M63=0,"",SUM(INDEX(prem!$B$2:$CX$2857,$W63,$U63+1):INDEX(prem!$B$2:$CX$2857,$W63,MIN($U63+10,101)))))</f>
        <v/>
      </c>
      <c r="L63" s="17">
        <f>IF($K63="","",IF($M63=0,"",$K63/$M63))</f>
        <v/>
      </c>
      <c r="M63" s="4">
        <f>IF($W63="",0,COUNT(INDEX(prem!$B$2:$CX$2857,$W63,$U63+1):INDEX(prem!$B$2:$CX$2857,$W63,MIN($U63+10,101))))</f>
        <v/>
      </c>
      <c r="N63" s="4" t="inlineStr">
        <is>
          <t>A</t>
        </is>
      </c>
      <c r="O63" s="4">
        <f>IF(COUNTIF(prem!$A$2:$A$2857,$T63&amp;"|"&amp;Client!$C$9&amp;"|"&amp;Client!$C$7&amp;"|"&amp;Client!$C$8)&gt;0,Client!$C$9,IF(Client!$C$9="S","R","S"))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IFERROR(IF(COUNT(INDEX(Benefits!$E$3:$E$581,MATCH($T63,Benefits!$A$3:$A$581,0)))=0,"",INDEX(Benefits!$E$3:$E$581,MATCH($T63,Benefits!$A$3:$A$581,0))),"")</f>
        <v/>
      </c>
      <c r="R63">
        <f>IFERROR(IF(COUNT(INDEX(Benefits!$F$3:$F$581,MATCH($T63,Benefits!$A$3:$A$581,0)))=0,"",INDEX(Benefits!$F$3:$F$581,MATCH($T63,Benefits!$A$3:$A$581,0))),"")</f>
        <v/>
      </c>
      <c r="S63" s="4">
        <f>IFERROR(IF(INDEX(Benefits!$G$3:$G$581,MATCH($T63,Benefits!$A$3:$A$581,0))="","",INDEX(Benefits!$G$3:$G$581,MATCH($T63,Benefits!$A$3:$A$581,0))),"")</f>
        <v/>
      </c>
      <c r="T63" s="19" t="inlineStr">
        <is>
          <t>F00034-19-000-03</t>
        </is>
      </c>
      <c r="U63" s="4">
        <f>MIN(IF($N63="N",Client!$C$6+1,Client!$C$6),100)</f>
        <v/>
      </c>
      <c r="V63" s="4">
        <f>$T63&amp;"|"&amp;$O63&amp;"|"&amp;Client!$C$7&amp;"|"&amp;Client!$C$8</f>
        <v/>
      </c>
      <c r="W63" s="4">
        <f>IFERROR(MATCH($V63,prem!$A$2:$A$2857,0),"")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IFERROR(IF(INDEX(Benefits!$B$3:$B$581,MATCH($T64,Benefits!$A$3:$A$581,0))="","",INDEX(Benefits!$B$3:$B$581,MATCH($T64,Benefits!$A$3:$A$581,0))),"")</f>
        <v/>
      </c>
      <c r="G64" s="17">
        <f>IFERROR(IF(INDEX(Benefits!$C$3:$C$581,MATCH($T64,Benefits!$A$3:$A$581,0))="",20000,INDEX(Benefits!$C$3:$C$581,MATCH($T64,Benefits!$A$3:$A$581,0))),20000)</f>
        <v/>
      </c>
      <c r="H64" s="4">
        <f>IFERROR(IF(INDEX(Benefits!$D$3:$D$581,MATCH($T64,Benefits!$A$3:$A$581,0))="","",INDEX(Benefits!$D$3:$D$581,MATCH($T64,Benefits!$A$3:$A$581,0))),"")</f>
        <v/>
      </c>
      <c r="I64" s="4" t="inlineStr">
        <is>
          <t>HKD</t>
        </is>
      </c>
      <c r="J64" s="17">
        <f>IF($W64="","",IF(COUNT(INDEX(prem!$B$2:$CX$2857,$W64,$U64+1))=0,"",INDEX(prem!$B$2:$CX$2857,$W64,$U64+1)))</f>
        <v/>
      </c>
      <c r="K64" s="17">
        <f>IF($W64="","",IF($M64=0,"",SUM(INDEX(prem!$B$2:$CX$2857,$W64,$U64+1):INDEX(prem!$B$2:$CX$2857,$W64,MIN($U64+10,101)))))</f>
        <v/>
      </c>
      <c r="L64" s="17">
        <f>IF($K64="","",IF($M64=0,"",$K64/$M64))</f>
        <v/>
      </c>
      <c r="M64" s="4">
        <f>IF($W64="",0,COUNT(INDEX(prem!$B$2:$CX$2857,$W64,$U64+1):INDEX(prem!$B$2:$CX$2857,$W64,MIN($U64+10,101))))</f>
        <v/>
      </c>
      <c r="N64" s="4" t="inlineStr">
        <is>
          <t>A</t>
        </is>
      </c>
      <c r="O64" s="4">
        <f>IF(COUNTIF(prem!$A$2:$A$2857,$T64&amp;"|"&amp;Client!$C$9&amp;"|"&amp;Client!$C$7&amp;"|"&amp;Client!$C$8)&gt;0,Client!$C$9,IF(Client!$C$9="S","R","S"))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IFERROR(IF(COUNT(INDEX(Benefits!$E$3:$E$581,MATCH($T64,Benefits!$A$3:$A$581,0)))=0,"",INDEX(Benefits!$E$3:$E$581,MATCH($T64,Benefits!$A$3:$A$581,0))),"")</f>
        <v/>
      </c>
      <c r="R64">
        <f>IFERROR(IF(COUNT(INDEX(Benefits!$F$3:$F$581,MATCH($T64,Benefits!$A$3:$A$581,0)))=0,"",INDEX(Benefits!$F$3:$F$581,MATCH($T64,Benefits!$A$3:$A$581,0))),"")</f>
        <v/>
      </c>
      <c r="S64" s="4">
        <f>IFERROR(IF(INDEX(Benefits!$G$3:$G$581,MATCH($T64,Benefits!$A$3:$A$581,0))="","",INDEX(Benefits!$G$3:$G$581,MATCH($T64,Benefits!$A$3:$A$581,0))),"")</f>
        <v/>
      </c>
      <c r="T64" s="19" t="inlineStr">
        <is>
          <t>F00034-20-000-03</t>
        </is>
      </c>
      <c r="U64" s="4">
        <f>MIN(IF($N64="N",Client!$C$6+1,Client!$C$6),100)</f>
        <v/>
      </c>
      <c r="V64" s="4">
        <f>$T64&amp;"|"&amp;$O64&amp;"|"&amp;Client!$C$7&amp;"|"&amp;Client!$C$8</f>
        <v/>
      </c>
      <c r="W64" s="4">
        <f>IFERROR(MATCH($V64,prem!$A$2:$A$2857,0),"")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IFERROR(IF(INDEX(Benefits!$B$3:$B$581,MATCH($T65,Benefits!$A$3:$A$581,0))="","",INDEX(Benefits!$B$3:$B$581,MATCH($T65,Benefits!$A$3:$A$581,0))),"")</f>
        <v/>
      </c>
      <c r="G65" s="17">
        <f>IFERROR(IF(INDEX(Benefits!$C$3:$C$581,MATCH($T65,Benefits!$A$3:$A$581,0))="",50000,INDEX(Benefits!$C$3:$C$581,MATCH($T65,Benefits!$A$3:$A$581,0))),50000)</f>
        <v/>
      </c>
      <c r="H65" s="4">
        <f>IFERROR(IF(INDEX(Benefits!$D$3:$D$581,MATCH($T65,Benefits!$A$3:$A$581,0))="","",INDEX(Benefits!$D$3:$D$581,MATCH($T65,Benefits!$A$3:$A$581,0))),"")</f>
        <v/>
      </c>
      <c r="I65" s="4" t="inlineStr">
        <is>
          <t>HKD</t>
        </is>
      </c>
      <c r="J65" s="17">
        <f>IF($W65="","",IF(COUNT(INDEX(prem!$B$2:$CX$2857,$W65,$U65+1))=0,"",INDEX(prem!$B$2:$CX$2857,$W65,$U65+1)))</f>
        <v/>
      </c>
      <c r="K65" s="17">
        <f>IF($W65="","",IF($M65=0,"",SUM(INDEX(prem!$B$2:$CX$2857,$W65,$U65+1):INDEX(prem!$B$2:$CX$2857,$W65,MIN($U65+10,101)))))</f>
        <v/>
      </c>
      <c r="L65" s="17">
        <f>IF($K65="","",IF($M65=0,"",$K65/$M65))</f>
        <v/>
      </c>
      <c r="M65" s="4">
        <f>IF($W65="",0,COUNT(INDEX(prem!$B$2:$CX$2857,$W65,$U65+1):INDEX(prem!$B$2:$CX$2857,$W65,MIN($U65+10,101))))</f>
        <v/>
      </c>
      <c r="N65" s="4" t="inlineStr">
        <is>
          <t>A</t>
        </is>
      </c>
      <c r="O65" s="4">
        <f>IF(COUNTIF(prem!$A$2:$A$2857,$T65&amp;"|"&amp;Client!$C$9&amp;"|"&amp;Client!$C$7&amp;"|"&amp;Client!$C$8)&gt;0,Client!$C$9,IF(Client!$C$9="S","R","S"))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IFERROR(IF(COUNT(INDEX(Benefits!$E$3:$E$581,MATCH($T65,Benefits!$A$3:$A$581,0)))=0,"",INDEX(Benefits!$E$3:$E$581,MATCH($T65,Benefits!$A$3:$A$581,0))),"")</f>
        <v/>
      </c>
      <c r="R65">
        <f>IFERROR(IF(COUNT(INDEX(Benefits!$F$3:$F$581,MATCH($T65,Benefits!$A$3:$A$581,0)))=0,"",INDEX(Benefits!$F$3:$F$581,MATCH($T65,Benefits!$A$3:$A$581,0))),"")</f>
        <v/>
      </c>
      <c r="S65" s="4">
        <f>IFERROR(IF(INDEX(Benefits!$G$3:$G$581,MATCH($T65,Benefits!$A$3:$A$581,0))="","",INDEX(Benefits!$G$3:$G$581,MATCH($T65,Benefits!$A$3:$A$581,0))),"")</f>
        <v/>
      </c>
      <c r="T65" s="19" t="inlineStr">
        <is>
          <t>F00034-21-000-03</t>
        </is>
      </c>
      <c r="U65" s="4">
        <f>MIN(IF($N65="N",Client!$C$6+1,Client!$C$6),100)</f>
        <v/>
      </c>
      <c r="V65" s="4">
        <f>$T65&amp;"|"&amp;$O65&amp;"|"&amp;Client!$C$7&amp;"|"&amp;Client!$C$8</f>
        <v/>
      </c>
      <c r="W65" s="4">
        <f>IFERROR(MATCH($V65,prem!$A$2:$A$2857,0),"")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IFERROR(IF(INDEX(Benefits!$B$3:$B$581,MATCH($T66,Benefits!$A$3:$A$581,0))="","",INDEX(Benefits!$B$3:$B$581,MATCH($T66,Benefits!$A$3:$A$581,0))),"")</f>
        <v/>
      </c>
      <c r="G66" s="17">
        <f>IFERROR(IF(INDEX(Benefits!$C$3:$C$581,MATCH($T66,Benefits!$A$3:$A$581,0))="",0,INDEX(Benefits!$C$3:$C$581,MATCH($T66,Benefits!$A$3:$A$581,0))),0)</f>
        <v/>
      </c>
      <c r="H66" s="4">
        <f>IFERROR(IF(INDEX(Benefits!$D$3:$D$581,MATCH($T66,Benefits!$A$3:$A$581,0))="","",INDEX(Benefits!$D$3:$D$581,MATCH($T66,Benefits!$A$3:$A$581,0))),"")</f>
        <v/>
      </c>
      <c r="I66" s="4" t="inlineStr">
        <is>
          <t>USD</t>
        </is>
      </c>
      <c r="J66" s="17">
        <f>IF($W66="","",IF(COUNT(INDEX(prem!$B$2:$CX$2857,$W66,$U66+1))=0,"",INDEX(prem!$B$2:$CX$2857,$W66,$U66+1)))</f>
        <v/>
      </c>
      <c r="K66" s="17">
        <f>IF($W66="","",IF($M66=0,"",SUM(INDEX(prem!$B$2:$CX$2857,$W66,$U66+1):INDEX(prem!$B$2:$CX$2857,$W66,MIN($U66+10,101)))))</f>
        <v/>
      </c>
      <c r="L66" s="17">
        <f>IF($K66="","",IF($M66=0,"",$K66/$M66))</f>
        <v/>
      </c>
      <c r="M66" s="4">
        <f>IF($W66="",0,COUNT(INDEX(prem!$B$2:$CX$2857,$W66,$U66+1):INDEX(prem!$B$2:$CX$2857,$W66,MIN($U66+10,101))))</f>
        <v/>
      </c>
      <c r="N66" s="4" t="inlineStr">
        <is>
          <t>A</t>
        </is>
      </c>
      <c r="O66" s="4">
        <f>IF(COUNTIF(prem!$A$2:$A$2857,$T66&amp;"|"&amp;Client!$C$9&amp;"|"&amp;Client!$C$7&amp;"|"&amp;Client!$C$8)&gt;0,Client!$C$9,IF(Client!$C$9="S","R","S"))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IFERROR(IF(COUNT(INDEX(Benefits!$E$3:$E$581,MATCH($T66,Benefits!$A$3:$A$581,0)))=0,"",INDEX(Benefits!$E$3:$E$581,MATCH($T66,Benefits!$A$3:$A$581,0))),"")</f>
        <v/>
      </c>
      <c r="R66">
        <f>IFERROR(IF(COUNT(INDEX(Benefits!$F$3:$F$581,MATCH($T66,Benefits!$A$3:$A$581,0)))=0,"",INDEX(Benefits!$F$3:$F$581,MATCH($T66,Benefits!$A$3:$A$581,0))),"")</f>
        <v/>
      </c>
      <c r="S66" s="4">
        <f>IFERROR(IF(INDEX(Benefits!$G$3:$G$581,MATCH($T66,Benefits!$A$3:$A$581,0))="","",INDEX(Benefits!$G$3:$G$581,MATCH($T66,Benefits!$A$3:$A$581,0))),"")</f>
        <v/>
      </c>
      <c r="T66" s="19" t="inlineStr">
        <is>
          <t>F00034-22-000-03</t>
        </is>
      </c>
      <c r="U66" s="4">
        <f>MIN(IF($N66="N",Client!$C$6+1,Client!$C$6),100)</f>
        <v/>
      </c>
      <c r="V66" s="4">
        <f>$T66&amp;"|"&amp;$O66&amp;"|"&amp;Client!$C$7&amp;"|"&amp;Client!$C$8</f>
        <v/>
      </c>
      <c r="W66" s="4">
        <f>IFERROR(MATCH($V66,prem!$A$2:$A$2857,0),"")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IFERROR(IF(INDEX(Benefits!$B$3:$B$581,MATCH($T67,Benefits!$A$3:$A$581,0))="","",INDEX(Benefits!$B$3:$B$581,MATCH($T67,Benefits!$A$3:$A$581,0))),"")</f>
        <v/>
      </c>
      <c r="G67" s="17">
        <f>IFERROR(IF(INDEX(Benefits!$C$3:$C$581,MATCH($T67,Benefits!$A$3:$A$581,0))="",2500,INDEX(Benefits!$C$3:$C$581,MATCH($T67,Benefits!$A$3:$A$581,0))),2500)</f>
        <v/>
      </c>
      <c r="H67" s="4">
        <f>IFERROR(IF(INDEX(Benefits!$D$3:$D$581,MATCH($T67,Benefits!$A$3:$A$581,0))="","",INDEX(Benefits!$D$3:$D$581,MATCH($T67,Benefits!$A$3:$A$581,0))),"")</f>
        <v/>
      </c>
      <c r="I67" s="4" t="inlineStr">
        <is>
          <t>USD</t>
        </is>
      </c>
      <c r="J67" s="17">
        <f>IF($W67="","",IF(COUNT(INDEX(prem!$B$2:$CX$2857,$W67,$U67+1))=0,"",INDEX(prem!$B$2:$CX$2857,$W67,$U67+1)))</f>
        <v/>
      </c>
      <c r="K67" s="17">
        <f>IF($W67="","",IF($M67=0,"",SUM(INDEX(prem!$B$2:$CX$2857,$W67,$U67+1):INDEX(prem!$B$2:$CX$2857,$W67,MIN($U67+10,101)))))</f>
        <v/>
      </c>
      <c r="L67" s="17">
        <f>IF($K67="","",IF($M67=0,"",$K67/$M67))</f>
        <v/>
      </c>
      <c r="M67" s="4">
        <f>IF($W67="",0,COUNT(INDEX(prem!$B$2:$CX$2857,$W67,$U67+1):INDEX(prem!$B$2:$CX$2857,$W67,MIN($U67+10,101))))</f>
        <v/>
      </c>
      <c r="N67" s="4" t="inlineStr">
        <is>
          <t>A</t>
        </is>
      </c>
      <c r="O67" s="4">
        <f>IF(COUNTIF(prem!$A$2:$A$2857,$T67&amp;"|"&amp;Client!$C$9&amp;"|"&amp;Client!$C$7&amp;"|"&amp;Client!$C$8)&gt;0,Client!$C$9,IF(Client!$C$9="S","R","S"))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IFERROR(IF(COUNT(INDEX(Benefits!$E$3:$E$581,MATCH($T67,Benefits!$A$3:$A$581,0)))=0,"",INDEX(Benefits!$E$3:$E$581,MATCH($T67,Benefits!$A$3:$A$581,0))),"")</f>
        <v/>
      </c>
      <c r="R67">
        <f>IFERROR(IF(COUNT(INDEX(Benefits!$F$3:$F$581,MATCH($T67,Benefits!$A$3:$A$581,0)))=0,"",INDEX(Benefits!$F$3:$F$581,MATCH($T67,Benefits!$A$3:$A$581,0))),"")</f>
        <v/>
      </c>
      <c r="S67" s="4">
        <f>IFERROR(IF(INDEX(Benefits!$G$3:$G$581,MATCH($T67,Benefits!$A$3:$A$581,0))="","",INDEX(Benefits!$G$3:$G$581,MATCH($T67,Benefits!$A$3:$A$581,0))),"")</f>
        <v/>
      </c>
      <c r="T67" s="19" t="inlineStr">
        <is>
          <t>F00034-23-000-03</t>
        </is>
      </c>
      <c r="U67" s="4">
        <f>MIN(IF($N67="N",Client!$C$6+1,Client!$C$6),100)</f>
        <v/>
      </c>
      <c r="V67" s="4">
        <f>$T67&amp;"|"&amp;$O67&amp;"|"&amp;Client!$C$7&amp;"|"&amp;Client!$C$8</f>
        <v/>
      </c>
      <c r="W67" s="4">
        <f>IFERROR(MATCH($V67,prem!$A$2:$A$2857,0),"")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IFERROR(IF(INDEX(Benefits!$B$3:$B$581,MATCH($T68,Benefits!$A$3:$A$581,0))="","",INDEX(Benefits!$B$3:$B$581,MATCH($T68,Benefits!$A$3:$A$581,0))),"")</f>
        <v/>
      </c>
      <c r="G68" s="17">
        <f>IFERROR(IF(INDEX(Benefits!$C$3:$C$581,MATCH($T68,Benefits!$A$3:$A$581,0))="",6250,INDEX(Benefits!$C$3:$C$581,MATCH($T68,Benefits!$A$3:$A$581,0))),6250)</f>
        <v/>
      </c>
      <c r="H68" s="4">
        <f>IFERROR(IF(INDEX(Benefits!$D$3:$D$581,MATCH($T68,Benefits!$A$3:$A$581,0))="","",INDEX(Benefits!$D$3:$D$581,MATCH($T68,Benefits!$A$3:$A$581,0))),"")</f>
        <v/>
      </c>
      <c r="I68" s="4" t="inlineStr">
        <is>
          <t>USD</t>
        </is>
      </c>
      <c r="J68" s="17">
        <f>IF($W68="","",IF(COUNT(INDEX(prem!$B$2:$CX$2857,$W68,$U68+1))=0,"",INDEX(prem!$B$2:$CX$2857,$W68,$U68+1)))</f>
        <v/>
      </c>
      <c r="K68" s="17">
        <f>IF($W68="","",IF($M68=0,"",SUM(INDEX(prem!$B$2:$CX$2857,$W68,$U68+1):INDEX(prem!$B$2:$CX$2857,$W68,MIN($U68+10,101)))))</f>
        <v/>
      </c>
      <c r="L68" s="17">
        <f>IF($K68="","",IF($M68=0,"",$K68/$M68))</f>
        <v/>
      </c>
      <c r="M68" s="4">
        <f>IF($W68="",0,COUNT(INDEX(prem!$B$2:$CX$2857,$W68,$U68+1):INDEX(prem!$B$2:$CX$2857,$W68,MIN($U68+10,101))))</f>
        <v/>
      </c>
      <c r="N68" s="4" t="inlineStr">
        <is>
          <t>A</t>
        </is>
      </c>
      <c r="O68" s="4">
        <f>IF(COUNTIF(prem!$A$2:$A$2857,$T68&amp;"|"&amp;Client!$C$9&amp;"|"&amp;Client!$C$7&amp;"|"&amp;Client!$C$8)&gt;0,Client!$C$9,IF(Client!$C$9="S","R","S"))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IFERROR(IF(COUNT(INDEX(Benefits!$E$3:$E$581,MATCH($T68,Benefits!$A$3:$A$581,0)))=0,"",INDEX(Benefits!$E$3:$E$581,MATCH($T68,Benefits!$A$3:$A$581,0))),"")</f>
        <v/>
      </c>
      <c r="R68">
        <f>IFERROR(IF(COUNT(INDEX(Benefits!$F$3:$F$581,MATCH($T68,Benefits!$A$3:$A$581,0)))=0,"",INDEX(Benefits!$F$3:$F$581,MATCH($T68,Benefits!$A$3:$A$581,0))),"")</f>
        <v/>
      </c>
      <c r="S68" s="4">
        <f>IFERROR(IF(INDEX(Benefits!$G$3:$G$581,MATCH($T68,Benefits!$A$3:$A$581,0))="","",INDEX(Benefits!$G$3:$G$581,MATCH($T68,Benefits!$A$3:$A$581,0))),"")</f>
        <v/>
      </c>
      <c r="T68" s="19" t="inlineStr">
        <is>
          <t>F00034-24-000-03</t>
        </is>
      </c>
      <c r="U68" s="4">
        <f>MIN(IF($N68="N",Client!$C$6+1,Client!$C$6),100)</f>
        <v/>
      </c>
      <c r="V68" s="4">
        <f>$T68&amp;"|"&amp;$O68&amp;"|"&amp;Client!$C$7&amp;"|"&amp;Client!$C$8</f>
        <v/>
      </c>
      <c r="W68" s="4">
        <f>IFERROR(MATCH($V68,prem!$A$2:$A$2857,0),"")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IFERROR(IF(INDEX(Benefits!$B$3:$B$581,MATCH($T69,Benefits!$A$3:$A$581,0))="","",INDEX(Benefits!$B$3:$B$581,MATCH($T69,Benefits!$A$3:$A$581,0))),"")</f>
        <v/>
      </c>
      <c r="G69" s="17">
        <f>IFERROR(IF(INDEX(Benefits!$C$3:$C$581,MATCH($T69,Benefits!$A$3:$A$581,0))="",0,INDEX(Benefits!$C$3:$C$581,MATCH($T69,Benefits!$A$3:$A$581,0))),0)</f>
        <v/>
      </c>
      <c r="H69" s="4">
        <f>IFERROR(IF(INDEX(Benefits!$D$3:$D$581,MATCH($T69,Benefits!$A$3:$A$581,0))="","",INDEX(Benefits!$D$3:$D$581,MATCH($T69,Benefits!$A$3:$A$581,0))),"")</f>
        <v/>
      </c>
      <c r="I69" s="4" t="inlineStr">
        <is>
          <t>HKD</t>
        </is>
      </c>
      <c r="J69" s="17">
        <f>IF($W69="","",IF(COUNT(INDEX(prem!$B$2:$CX$2857,$W69,$U69+1))=0,"",INDEX(prem!$B$2:$CX$2857,$W69,$U69+1)))</f>
        <v/>
      </c>
      <c r="K69" s="17">
        <f>IF($W69="","",IF($M69=0,"",SUM(INDEX(prem!$B$2:$CX$2857,$W69,$U69+1):INDEX(prem!$B$2:$CX$2857,$W69,MIN($U69+10,101)))))</f>
        <v/>
      </c>
      <c r="L69" s="17">
        <f>IF($K69="","",IF($M69=0,"",$K69/$M69))</f>
        <v/>
      </c>
      <c r="M69" s="4">
        <f>IF($W69="",0,COUNT(INDEX(prem!$B$2:$CX$2857,$W69,$U69+1):INDEX(prem!$B$2:$CX$2857,$W69,MIN($U69+10,101))))</f>
        <v/>
      </c>
      <c r="N69" s="4" t="inlineStr">
        <is>
          <t>A</t>
        </is>
      </c>
      <c r="O69" s="4">
        <f>IF(COUNTIF(prem!$A$2:$A$2857,$T69&amp;"|"&amp;Client!$C$9&amp;"|"&amp;Client!$C$7&amp;"|"&amp;Client!$C$8)&gt;0,Client!$C$9,IF(Client!$C$9="S","R","S"))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IFERROR(IF(COUNT(INDEX(Benefits!$E$3:$E$581,MATCH($T69,Benefits!$A$3:$A$581,0)))=0,"",INDEX(Benefits!$E$3:$E$581,MATCH($T69,Benefits!$A$3:$A$581,0))),"")</f>
        <v/>
      </c>
      <c r="R69">
        <f>IFERROR(IF(COUNT(INDEX(Benefits!$F$3:$F$581,MATCH($T69,Benefits!$A$3:$A$581,0)))=0,"",INDEX(Benefits!$F$3:$F$581,MATCH($T69,Benefits!$A$3:$A$581,0))),"")</f>
        <v/>
      </c>
      <c r="S69" s="4">
        <f>IFERROR(IF(INDEX(Benefits!$G$3:$G$581,MATCH($T69,Benefits!$A$3:$A$581,0))="","",INDEX(Benefits!$G$3:$G$581,MATCH($T69,Benefits!$A$3:$A$581,0))),"")</f>
        <v/>
      </c>
      <c r="T69" s="19" t="inlineStr">
        <is>
          <t>F00034-07-000-05</t>
        </is>
      </c>
      <c r="U69" s="4">
        <f>MIN(IF($N69="N",Client!$C$6+1,Client!$C$6),100)</f>
        <v/>
      </c>
      <c r="V69" s="4">
        <f>$T69&amp;"|"&amp;$O69&amp;"|"&amp;Client!$C$7&amp;"|"&amp;Client!$C$8</f>
        <v/>
      </c>
      <c r="W69" s="4">
        <f>IFERROR(MATCH($V69,prem!$A$2:$A$2857,0),"")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IFERROR(IF(INDEX(Benefits!$B$3:$B$581,MATCH($T70,Benefits!$A$3:$A$581,0))="","",INDEX(Benefits!$B$3:$B$581,MATCH($T70,Benefits!$A$3:$A$581,0))),"")</f>
        <v/>
      </c>
      <c r="G70" s="17">
        <f>IFERROR(IF(INDEX(Benefits!$C$3:$C$581,MATCH($T70,Benefits!$A$3:$A$581,0))="",20000,INDEX(Benefits!$C$3:$C$581,MATCH($T70,Benefits!$A$3:$A$581,0))),20000)</f>
        <v/>
      </c>
      <c r="H70" s="4">
        <f>IFERROR(IF(INDEX(Benefits!$D$3:$D$581,MATCH($T70,Benefits!$A$3:$A$581,0))="","",INDEX(Benefits!$D$3:$D$581,MATCH($T70,Benefits!$A$3:$A$581,0))),"")</f>
        <v/>
      </c>
      <c r="I70" s="4" t="inlineStr">
        <is>
          <t>HKD</t>
        </is>
      </c>
      <c r="J70" s="17">
        <f>IF($W70="","",IF(COUNT(INDEX(prem!$B$2:$CX$2857,$W70,$U70+1))=0,"",INDEX(prem!$B$2:$CX$2857,$W70,$U70+1)))</f>
        <v/>
      </c>
      <c r="K70" s="17">
        <f>IF($W70="","",IF($M70=0,"",SUM(INDEX(prem!$B$2:$CX$2857,$W70,$U70+1):INDEX(prem!$B$2:$CX$2857,$W70,MIN($U70+10,101)))))</f>
        <v/>
      </c>
      <c r="L70" s="17">
        <f>IF($K70="","",IF($M70=0,"",$K70/$M70))</f>
        <v/>
      </c>
      <c r="M70" s="4">
        <f>IF($W70="",0,COUNT(INDEX(prem!$B$2:$CX$2857,$W70,$U70+1):INDEX(prem!$B$2:$CX$2857,$W70,MIN($U70+10,101))))</f>
        <v/>
      </c>
      <c r="N70" s="4" t="inlineStr">
        <is>
          <t>A</t>
        </is>
      </c>
      <c r="O70" s="4">
        <f>IF(COUNTIF(prem!$A$2:$A$2857,$T70&amp;"|"&amp;Client!$C$9&amp;"|"&amp;Client!$C$7&amp;"|"&amp;Client!$C$8)&gt;0,Client!$C$9,IF(Client!$C$9="S","R","S"))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IFERROR(IF(COUNT(INDEX(Benefits!$E$3:$E$581,MATCH($T70,Benefits!$A$3:$A$581,0)))=0,"",INDEX(Benefits!$E$3:$E$581,MATCH($T70,Benefits!$A$3:$A$581,0))),"")</f>
        <v/>
      </c>
      <c r="R70">
        <f>IFERROR(IF(COUNT(INDEX(Benefits!$F$3:$F$581,MATCH($T70,Benefits!$A$3:$A$581,0)))=0,"",INDEX(Benefits!$F$3:$F$581,MATCH($T70,Benefits!$A$3:$A$581,0))),"")</f>
        <v/>
      </c>
      <c r="S70" s="4">
        <f>IFERROR(IF(INDEX(Benefits!$G$3:$G$581,MATCH($T70,Benefits!$A$3:$A$581,0))="","",INDEX(Benefits!$G$3:$G$581,MATCH($T70,Benefits!$A$3:$A$581,0))),"")</f>
        <v/>
      </c>
      <c r="T70" s="19" t="inlineStr">
        <is>
          <t>F00034-08-000-05</t>
        </is>
      </c>
      <c r="U70" s="4">
        <f>MIN(IF($N70="N",Client!$C$6+1,Client!$C$6),100)</f>
        <v/>
      </c>
      <c r="V70" s="4">
        <f>$T70&amp;"|"&amp;$O70&amp;"|"&amp;Client!$C$7&amp;"|"&amp;Client!$C$8</f>
        <v/>
      </c>
      <c r="W70" s="4">
        <f>IFERROR(MATCH($V70,prem!$A$2:$A$2857,0),"")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IFERROR(IF(INDEX(Benefits!$B$3:$B$581,MATCH($T71,Benefits!$A$3:$A$581,0))="","",INDEX(Benefits!$B$3:$B$581,MATCH($T71,Benefits!$A$3:$A$581,0))),"")</f>
        <v/>
      </c>
      <c r="G71" s="17">
        <f>IFERROR(IF(INDEX(Benefits!$C$3:$C$581,MATCH($T71,Benefits!$A$3:$A$581,0))="",50000,INDEX(Benefits!$C$3:$C$581,MATCH($T71,Benefits!$A$3:$A$581,0))),50000)</f>
        <v/>
      </c>
      <c r="H71" s="4">
        <f>IFERROR(IF(INDEX(Benefits!$D$3:$D$581,MATCH($T71,Benefits!$A$3:$A$581,0))="","",INDEX(Benefits!$D$3:$D$581,MATCH($T71,Benefits!$A$3:$A$581,0))),"")</f>
        <v/>
      </c>
      <c r="I71" s="4" t="inlineStr">
        <is>
          <t>HKD</t>
        </is>
      </c>
      <c r="J71" s="17">
        <f>IF($W71="","",IF(COUNT(INDEX(prem!$B$2:$CX$2857,$W71,$U71+1))=0,"",INDEX(prem!$B$2:$CX$2857,$W71,$U71+1)))</f>
        <v/>
      </c>
      <c r="K71" s="17">
        <f>IF($W71="","",IF($M71=0,"",SUM(INDEX(prem!$B$2:$CX$2857,$W71,$U71+1):INDEX(prem!$B$2:$CX$2857,$W71,MIN($U71+10,101)))))</f>
        <v/>
      </c>
      <c r="L71" s="17">
        <f>IF($K71="","",IF($M71=0,"",$K71/$M71))</f>
        <v/>
      </c>
      <c r="M71" s="4">
        <f>IF($W71="",0,COUNT(INDEX(prem!$B$2:$CX$2857,$W71,$U71+1):INDEX(prem!$B$2:$CX$2857,$W71,MIN($U71+10,101))))</f>
        <v/>
      </c>
      <c r="N71" s="4" t="inlineStr">
        <is>
          <t>A</t>
        </is>
      </c>
      <c r="O71" s="4">
        <f>IF(COUNTIF(prem!$A$2:$A$2857,$T71&amp;"|"&amp;Client!$C$9&amp;"|"&amp;Client!$C$7&amp;"|"&amp;Client!$C$8)&gt;0,Client!$C$9,IF(Client!$C$9="S","R","S"))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IFERROR(IF(COUNT(INDEX(Benefits!$E$3:$E$581,MATCH($T71,Benefits!$A$3:$A$581,0)))=0,"",INDEX(Benefits!$E$3:$E$581,MATCH($T71,Benefits!$A$3:$A$581,0))),"")</f>
        <v/>
      </c>
      <c r="R71">
        <f>IFERROR(IF(COUNT(INDEX(Benefits!$F$3:$F$581,MATCH($T71,Benefits!$A$3:$A$581,0)))=0,"",INDEX(Benefits!$F$3:$F$581,MATCH($T71,Benefits!$A$3:$A$581,0))),"")</f>
        <v/>
      </c>
      <c r="S71" s="4">
        <f>IFERROR(IF(INDEX(Benefits!$G$3:$G$581,MATCH($T71,Benefits!$A$3:$A$581,0))="","",INDEX(Benefits!$G$3:$G$581,MATCH($T71,Benefits!$A$3:$A$581,0))),"")</f>
        <v/>
      </c>
      <c r="T71" s="19" t="inlineStr">
        <is>
          <t>F00034-09-000-05</t>
        </is>
      </c>
      <c r="U71" s="4">
        <f>MIN(IF($N71="N",Client!$C$6+1,Client!$C$6),100)</f>
        <v/>
      </c>
      <c r="V71" s="4">
        <f>$T71&amp;"|"&amp;$O71&amp;"|"&amp;Client!$C$7&amp;"|"&amp;Client!$C$8</f>
        <v/>
      </c>
      <c r="W71" s="4">
        <f>IFERROR(MATCH($V71,prem!$A$2:$A$2857,0),"")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IFERROR(IF(INDEX(Benefits!$B$3:$B$581,MATCH($T72,Benefits!$A$3:$A$581,0))="","",INDEX(Benefits!$B$3:$B$581,MATCH($T72,Benefits!$A$3:$A$581,0))),"")</f>
        <v/>
      </c>
      <c r="G72" s="17">
        <f>IFERROR(IF(INDEX(Benefits!$C$3:$C$581,MATCH($T72,Benefits!$A$3:$A$581,0))="",0,INDEX(Benefits!$C$3:$C$581,MATCH($T72,Benefits!$A$3:$A$581,0))),0)</f>
        <v/>
      </c>
      <c r="H72" s="4">
        <f>IFERROR(IF(INDEX(Benefits!$D$3:$D$581,MATCH($T72,Benefits!$A$3:$A$581,0))="","",INDEX(Benefits!$D$3:$D$581,MATCH($T72,Benefits!$A$3:$A$581,0))),"")</f>
        <v/>
      </c>
      <c r="I72" s="4" t="inlineStr">
        <is>
          <t>USD</t>
        </is>
      </c>
      <c r="J72" s="17">
        <f>IF($W72="","",IF(COUNT(INDEX(prem!$B$2:$CX$2857,$W72,$U72+1))=0,"",INDEX(prem!$B$2:$CX$2857,$W72,$U72+1)))</f>
        <v/>
      </c>
      <c r="K72" s="17">
        <f>IF($W72="","",IF($M72=0,"",SUM(INDEX(prem!$B$2:$CX$2857,$W72,$U72+1):INDEX(prem!$B$2:$CX$2857,$W72,MIN($U72+10,101)))))</f>
        <v/>
      </c>
      <c r="L72" s="17">
        <f>IF($K72="","",IF($M72=0,"",$K72/$M72))</f>
        <v/>
      </c>
      <c r="M72" s="4">
        <f>IF($W72="",0,COUNT(INDEX(prem!$B$2:$CX$2857,$W72,$U72+1):INDEX(prem!$B$2:$CX$2857,$W72,MIN($U72+10,101))))</f>
        <v/>
      </c>
      <c r="N72" s="4" t="inlineStr">
        <is>
          <t>A</t>
        </is>
      </c>
      <c r="O72" s="4">
        <f>IF(COUNTIF(prem!$A$2:$A$2857,$T72&amp;"|"&amp;Client!$C$9&amp;"|"&amp;Client!$C$7&amp;"|"&amp;Client!$C$8)&gt;0,Client!$C$9,IF(Client!$C$9="S","R","S"))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IFERROR(IF(COUNT(INDEX(Benefits!$E$3:$E$581,MATCH($T72,Benefits!$A$3:$A$581,0)))=0,"",INDEX(Benefits!$E$3:$E$581,MATCH($T72,Benefits!$A$3:$A$581,0))),"")</f>
        <v/>
      </c>
      <c r="R72">
        <f>IFERROR(IF(COUNT(INDEX(Benefits!$F$3:$F$581,MATCH($T72,Benefits!$A$3:$A$581,0)))=0,"",INDEX(Benefits!$F$3:$F$581,MATCH($T72,Benefits!$A$3:$A$581,0))),"")</f>
        <v/>
      </c>
      <c r="S72" s="4">
        <f>IFERROR(IF(INDEX(Benefits!$G$3:$G$581,MATCH($T72,Benefits!$A$3:$A$581,0))="","",INDEX(Benefits!$G$3:$G$581,MATCH($T72,Benefits!$A$3:$A$581,0))),"")</f>
        <v/>
      </c>
      <c r="T72" s="19" t="inlineStr">
        <is>
          <t>F00034-16-000-05</t>
        </is>
      </c>
      <c r="U72" s="4">
        <f>MIN(IF($N72="N",Client!$C$6+1,Client!$C$6),100)</f>
        <v/>
      </c>
      <c r="V72" s="4">
        <f>$T72&amp;"|"&amp;$O72&amp;"|"&amp;Client!$C$7&amp;"|"&amp;Client!$C$8</f>
        <v/>
      </c>
      <c r="W72" s="4">
        <f>IFERROR(MATCH($V72,prem!$A$2:$A$2857,0),"")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IFERROR(IF(INDEX(Benefits!$B$3:$B$581,MATCH($T73,Benefits!$A$3:$A$581,0))="","",INDEX(Benefits!$B$3:$B$581,MATCH($T73,Benefits!$A$3:$A$581,0))),"")</f>
        <v/>
      </c>
      <c r="G73" s="17">
        <f>IFERROR(IF(INDEX(Benefits!$C$3:$C$581,MATCH($T73,Benefits!$A$3:$A$581,0))="",2500,INDEX(Benefits!$C$3:$C$581,MATCH($T73,Benefits!$A$3:$A$581,0))),2500)</f>
        <v/>
      </c>
      <c r="H73" s="4">
        <f>IFERROR(IF(INDEX(Benefits!$D$3:$D$581,MATCH($T73,Benefits!$A$3:$A$581,0))="","",INDEX(Benefits!$D$3:$D$581,MATCH($T73,Benefits!$A$3:$A$581,0))),"")</f>
        <v/>
      </c>
      <c r="I73" s="4" t="inlineStr">
        <is>
          <t>USD</t>
        </is>
      </c>
      <c r="J73" s="17">
        <f>IF($W73="","",IF(COUNT(INDEX(prem!$B$2:$CX$2857,$W73,$U73+1))=0,"",INDEX(prem!$B$2:$CX$2857,$W73,$U73+1)))</f>
        <v/>
      </c>
      <c r="K73" s="17">
        <f>IF($W73="","",IF($M73=0,"",SUM(INDEX(prem!$B$2:$CX$2857,$W73,$U73+1):INDEX(prem!$B$2:$CX$2857,$W73,MIN($U73+10,101)))))</f>
        <v/>
      </c>
      <c r="L73" s="17">
        <f>IF($K73="","",IF($M73=0,"",$K73/$M73))</f>
        <v/>
      </c>
      <c r="M73" s="4">
        <f>IF($W73="",0,COUNT(INDEX(prem!$B$2:$CX$2857,$W73,$U73+1):INDEX(prem!$B$2:$CX$2857,$W73,MIN($U73+10,101))))</f>
        <v/>
      </c>
      <c r="N73" s="4" t="inlineStr">
        <is>
          <t>A</t>
        </is>
      </c>
      <c r="O73" s="4">
        <f>IF(COUNTIF(prem!$A$2:$A$2857,$T73&amp;"|"&amp;Client!$C$9&amp;"|"&amp;Client!$C$7&amp;"|"&amp;Client!$C$8)&gt;0,Client!$C$9,IF(Client!$C$9="S","R","S"))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IFERROR(IF(COUNT(INDEX(Benefits!$E$3:$E$581,MATCH($T73,Benefits!$A$3:$A$581,0)))=0,"",INDEX(Benefits!$E$3:$E$581,MATCH($T73,Benefits!$A$3:$A$581,0))),"")</f>
        <v/>
      </c>
      <c r="R73">
        <f>IFERROR(IF(COUNT(INDEX(Benefits!$F$3:$F$581,MATCH($T73,Benefits!$A$3:$A$581,0)))=0,"",INDEX(Benefits!$F$3:$F$581,MATCH($T73,Benefits!$A$3:$A$581,0))),"")</f>
        <v/>
      </c>
      <c r="S73" s="4">
        <f>IFERROR(IF(INDEX(Benefits!$G$3:$G$581,MATCH($T73,Benefits!$A$3:$A$581,0))="","",INDEX(Benefits!$G$3:$G$581,MATCH($T73,Benefits!$A$3:$A$581,0))),"")</f>
        <v/>
      </c>
      <c r="T73" s="19" t="inlineStr">
        <is>
          <t>F00034-17-000-05</t>
        </is>
      </c>
      <c r="U73" s="4">
        <f>MIN(IF($N73="N",Client!$C$6+1,Client!$C$6),100)</f>
        <v/>
      </c>
      <c r="V73" s="4">
        <f>$T73&amp;"|"&amp;$O73&amp;"|"&amp;Client!$C$7&amp;"|"&amp;Client!$C$8</f>
        <v/>
      </c>
      <c r="W73" s="4">
        <f>IFERROR(MATCH($V73,prem!$A$2:$A$2857,0),"")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IFERROR(IF(INDEX(Benefits!$B$3:$B$581,MATCH($T74,Benefits!$A$3:$A$581,0))="","",INDEX(Benefits!$B$3:$B$581,MATCH($T74,Benefits!$A$3:$A$581,0))),"")</f>
        <v/>
      </c>
      <c r="G74" s="17">
        <f>IFERROR(IF(INDEX(Benefits!$C$3:$C$581,MATCH($T74,Benefits!$A$3:$A$581,0))="",6250,INDEX(Benefits!$C$3:$C$581,MATCH($T74,Benefits!$A$3:$A$581,0))),6250)</f>
        <v/>
      </c>
      <c r="H74" s="4">
        <f>IFERROR(IF(INDEX(Benefits!$D$3:$D$581,MATCH($T74,Benefits!$A$3:$A$581,0))="","",INDEX(Benefits!$D$3:$D$581,MATCH($T74,Benefits!$A$3:$A$581,0))),"")</f>
        <v/>
      </c>
      <c r="I74" s="4" t="inlineStr">
        <is>
          <t>USD</t>
        </is>
      </c>
      <c r="J74" s="17">
        <f>IF($W74="","",IF(COUNT(INDEX(prem!$B$2:$CX$2857,$W74,$U74+1))=0,"",INDEX(prem!$B$2:$CX$2857,$W74,$U74+1)))</f>
        <v/>
      </c>
      <c r="K74" s="17">
        <f>IF($W74="","",IF($M74=0,"",SUM(INDEX(prem!$B$2:$CX$2857,$W74,$U74+1):INDEX(prem!$B$2:$CX$2857,$W74,MIN($U74+10,101)))))</f>
        <v/>
      </c>
      <c r="L74" s="17">
        <f>IF($K74="","",IF($M74=0,"",$K74/$M74))</f>
        <v/>
      </c>
      <c r="M74" s="4">
        <f>IF($W74="",0,COUNT(INDEX(prem!$B$2:$CX$2857,$W74,$U74+1):INDEX(prem!$B$2:$CX$2857,$W74,MIN($U74+10,101))))</f>
        <v/>
      </c>
      <c r="N74" s="4" t="inlineStr">
        <is>
          <t>A</t>
        </is>
      </c>
      <c r="O74" s="4">
        <f>IF(COUNTIF(prem!$A$2:$A$2857,$T74&amp;"|"&amp;Client!$C$9&amp;"|"&amp;Client!$C$7&amp;"|"&amp;Client!$C$8)&gt;0,Client!$C$9,IF(Client!$C$9="S","R","S"))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IFERROR(IF(COUNT(INDEX(Benefits!$E$3:$E$581,MATCH($T74,Benefits!$A$3:$A$581,0)))=0,"",INDEX(Benefits!$E$3:$E$581,MATCH($T74,Benefits!$A$3:$A$581,0))),"")</f>
        <v/>
      </c>
      <c r="R74">
        <f>IFERROR(IF(COUNT(INDEX(Benefits!$F$3:$F$581,MATCH($T74,Benefits!$A$3:$A$581,0)))=0,"",INDEX(Benefits!$F$3:$F$581,MATCH($T74,Benefits!$A$3:$A$581,0))),"")</f>
        <v/>
      </c>
      <c r="S74" s="4">
        <f>IFERROR(IF(INDEX(Benefits!$G$3:$G$581,MATCH($T74,Benefits!$A$3:$A$581,0))="","",INDEX(Benefits!$G$3:$G$581,MATCH($T74,Benefits!$A$3:$A$581,0))),"")</f>
        <v/>
      </c>
      <c r="T74" s="19" t="inlineStr">
        <is>
          <t>F00034-18-000-05</t>
        </is>
      </c>
      <c r="U74" s="4">
        <f>MIN(IF($N74="N",Client!$C$6+1,Client!$C$6),100)</f>
        <v/>
      </c>
      <c r="V74" s="4">
        <f>$T74&amp;"|"&amp;$O74&amp;"|"&amp;Client!$C$7&amp;"|"&amp;Client!$C$8</f>
        <v/>
      </c>
      <c r="W74" s="4">
        <f>IFERROR(MATCH($V74,prem!$A$2:$A$2857,0),"")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IFERROR(IF(INDEX(Benefits!$B$3:$B$581,MATCH($T75,Benefits!$A$3:$A$581,0))="","",INDEX(Benefits!$B$3:$B$581,MATCH($T75,Benefits!$A$3:$A$581,0))),"")</f>
        <v/>
      </c>
      <c r="G75" s="17">
        <f>IFERROR(IF(INDEX(Benefits!$C$3:$C$581,MATCH($T75,Benefits!$A$3:$A$581,0))="",0,INDEX(Benefits!$C$3:$C$581,MATCH($T75,Benefits!$A$3:$A$581,0))),0)</f>
        <v/>
      </c>
      <c r="H75" s="4">
        <f>IFERROR(IF(INDEX(Benefits!$D$3:$D$581,MATCH($T75,Benefits!$A$3:$A$581,0))="","",INDEX(Benefits!$D$3:$D$581,MATCH($T75,Benefits!$A$3:$A$581,0))),"")</f>
        <v/>
      </c>
      <c r="I75" s="4" t="inlineStr">
        <is>
          <t>HKD</t>
        </is>
      </c>
      <c r="J75" s="17">
        <f>IF($W75="","",IF(COUNT(INDEX(prem!$B$2:$CX$2857,$W75,$U75+1))=0,"",INDEX(prem!$B$2:$CX$2857,$W75,$U75+1)))</f>
        <v/>
      </c>
      <c r="K75" s="17">
        <f>IF($W75="","",IF($M75=0,"",SUM(INDEX(prem!$B$2:$CX$2857,$W75,$U75+1):INDEX(prem!$B$2:$CX$2857,$W75,MIN($U75+10,101)))))</f>
        <v/>
      </c>
      <c r="L75" s="17">
        <f>IF($K75="","",IF($M75=0,"",$K75/$M75))</f>
        <v/>
      </c>
      <c r="M75" s="4">
        <f>IF($W75="",0,COUNT(INDEX(prem!$B$2:$CX$2857,$W75,$U75+1):INDEX(prem!$B$2:$CX$2857,$W75,MIN($U75+10,101))))</f>
        <v/>
      </c>
      <c r="N75" s="4" t="inlineStr">
        <is>
          <t>A</t>
        </is>
      </c>
      <c r="O75" s="4">
        <f>IF(COUNTIF(prem!$A$2:$A$2857,$T75&amp;"|"&amp;Client!$C$9&amp;"|"&amp;Client!$C$7&amp;"|"&amp;Client!$C$8)&gt;0,Client!$C$9,IF(Client!$C$9="S","R","S"))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IFERROR(IF(COUNT(INDEX(Benefits!$E$3:$E$581,MATCH($T75,Benefits!$A$3:$A$581,0)))=0,"",INDEX(Benefits!$E$3:$E$581,MATCH($T75,Benefits!$A$3:$A$581,0))),"")</f>
        <v/>
      </c>
      <c r="R75">
        <f>IFERROR(IF(COUNT(INDEX(Benefits!$F$3:$F$581,MATCH($T75,Benefits!$A$3:$A$581,0)))=0,"",INDEX(Benefits!$F$3:$F$581,MATCH($T75,Benefits!$A$3:$A$581,0))),"")</f>
        <v/>
      </c>
      <c r="S75" s="4">
        <f>IFERROR(IF(INDEX(Benefits!$G$3:$G$581,MATCH($T75,Benefits!$A$3:$A$581,0))="","",INDEX(Benefits!$G$3:$G$581,MATCH($T75,Benefits!$A$3:$A$581,0))),"")</f>
        <v/>
      </c>
      <c r="T75" s="19" t="inlineStr">
        <is>
          <t>F00034-01-000-05</t>
        </is>
      </c>
      <c r="U75" s="4">
        <f>MIN(IF($N75="N",Client!$C$6+1,Client!$C$6),100)</f>
        <v/>
      </c>
      <c r="V75" s="4">
        <f>$T75&amp;"|"&amp;$O75&amp;"|"&amp;Client!$C$7&amp;"|"&amp;Client!$C$8</f>
        <v/>
      </c>
      <c r="W75" s="4">
        <f>IFERROR(MATCH($V75,prem!$A$2:$A$2857,0),"")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IFERROR(IF(INDEX(Benefits!$B$3:$B$581,MATCH($T76,Benefits!$A$3:$A$581,0))="","",INDEX(Benefits!$B$3:$B$581,MATCH($T76,Benefits!$A$3:$A$581,0))),"")</f>
        <v/>
      </c>
      <c r="G76" s="17">
        <f>IFERROR(IF(INDEX(Benefits!$C$3:$C$581,MATCH($T76,Benefits!$A$3:$A$581,0))="",20000,INDEX(Benefits!$C$3:$C$581,MATCH($T76,Benefits!$A$3:$A$581,0))),20000)</f>
        <v/>
      </c>
      <c r="H76" s="4">
        <f>IFERROR(IF(INDEX(Benefits!$D$3:$D$581,MATCH($T76,Benefits!$A$3:$A$581,0))="","",INDEX(Benefits!$D$3:$D$581,MATCH($T76,Benefits!$A$3:$A$581,0))),"")</f>
        <v/>
      </c>
      <c r="I76" s="4" t="inlineStr">
        <is>
          <t>HKD</t>
        </is>
      </c>
      <c r="J76" s="17">
        <f>IF($W76="","",IF(COUNT(INDEX(prem!$B$2:$CX$2857,$W76,$U76+1))=0,"",INDEX(prem!$B$2:$CX$2857,$W76,$U76+1)))</f>
        <v/>
      </c>
      <c r="K76" s="17">
        <f>IF($W76="","",IF($M76=0,"",SUM(INDEX(prem!$B$2:$CX$2857,$W76,$U76+1):INDEX(prem!$B$2:$CX$2857,$W76,MIN($U76+10,101)))))</f>
        <v/>
      </c>
      <c r="L76" s="17">
        <f>IF($K76="","",IF($M76=0,"",$K76/$M76))</f>
        <v/>
      </c>
      <c r="M76" s="4">
        <f>IF($W76="",0,COUNT(INDEX(prem!$B$2:$CX$2857,$W76,$U76+1):INDEX(prem!$B$2:$CX$2857,$W76,MIN($U76+10,101))))</f>
        <v/>
      </c>
      <c r="N76" s="4" t="inlineStr">
        <is>
          <t>A</t>
        </is>
      </c>
      <c r="O76" s="4">
        <f>IF(COUNTIF(prem!$A$2:$A$2857,$T76&amp;"|"&amp;Client!$C$9&amp;"|"&amp;Client!$C$7&amp;"|"&amp;Client!$C$8)&gt;0,Client!$C$9,IF(Client!$C$9="S","R","S"))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IFERROR(IF(COUNT(INDEX(Benefits!$E$3:$E$581,MATCH($T76,Benefits!$A$3:$A$581,0)))=0,"",INDEX(Benefits!$E$3:$E$581,MATCH($T76,Benefits!$A$3:$A$581,0))),"")</f>
        <v/>
      </c>
      <c r="R76">
        <f>IFERROR(IF(COUNT(INDEX(Benefits!$F$3:$F$581,MATCH($T76,Benefits!$A$3:$A$581,0)))=0,"",INDEX(Benefits!$F$3:$F$581,MATCH($T76,Benefits!$A$3:$A$581,0))),"")</f>
        <v/>
      </c>
      <c r="S76" s="4">
        <f>IFERROR(IF(INDEX(Benefits!$G$3:$G$581,MATCH($T76,Benefits!$A$3:$A$581,0))="","",INDEX(Benefits!$G$3:$G$581,MATCH($T76,Benefits!$A$3:$A$581,0))),"")</f>
        <v/>
      </c>
      <c r="T76" s="19" t="inlineStr">
        <is>
          <t>F00034-02-000-05</t>
        </is>
      </c>
      <c r="U76" s="4">
        <f>MIN(IF($N76="N",Client!$C$6+1,Client!$C$6),100)</f>
        <v/>
      </c>
      <c r="V76" s="4">
        <f>$T76&amp;"|"&amp;$O76&amp;"|"&amp;Client!$C$7&amp;"|"&amp;Client!$C$8</f>
        <v/>
      </c>
      <c r="W76" s="4">
        <f>IFERROR(MATCH($V76,prem!$A$2:$A$2857,0),"")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IFERROR(IF(INDEX(Benefits!$B$3:$B$581,MATCH($T77,Benefits!$A$3:$A$581,0))="","",INDEX(Benefits!$B$3:$B$581,MATCH($T77,Benefits!$A$3:$A$581,0))),"")</f>
        <v/>
      </c>
      <c r="G77" s="17">
        <f>IFERROR(IF(INDEX(Benefits!$C$3:$C$581,MATCH($T77,Benefits!$A$3:$A$581,0))="",50000,INDEX(Benefits!$C$3:$C$581,MATCH($T77,Benefits!$A$3:$A$581,0))),50000)</f>
        <v/>
      </c>
      <c r="H77" s="4">
        <f>IFERROR(IF(INDEX(Benefits!$D$3:$D$581,MATCH($T77,Benefits!$A$3:$A$581,0))="","",INDEX(Benefits!$D$3:$D$581,MATCH($T77,Benefits!$A$3:$A$581,0))),"")</f>
        <v/>
      </c>
      <c r="I77" s="4" t="inlineStr">
        <is>
          <t>HKD</t>
        </is>
      </c>
      <c r="J77" s="17">
        <f>IF($W77="","",IF(COUNT(INDEX(prem!$B$2:$CX$2857,$W77,$U77+1))=0,"",INDEX(prem!$B$2:$CX$2857,$W77,$U77+1)))</f>
        <v/>
      </c>
      <c r="K77" s="17">
        <f>IF($W77="","",IF($M77=0,"",SUM(INDEX(prem!$B$2:$CX$2857,$W77,$U77+1):INDEX(prem!$B$2:$CX$2857,$W77,MIN($U77+10,101)))))</f>
        <v/>
      </c>
      <c r="L77" s="17">
        <f>IF($K77="","",IF($M77=0,"",$K77/$M77))</f>
        <v/>
      </c>
      <c r="M77" s="4">
        <f>IF($W77="",0,COUNT(INDEX(prem!$B$2:$CX$2857,$W77,$U77+1):INDEX(prem!$B$2:$CX$2857,$W77,MIN($U77+10,101))))</f>
        <v/>
      </c>
      <c r="N77" s="4" t="inlineStr">
        <is>
          <t>A</t>
        </is>
      </c>
      <c r="O77" s="4">
        <f>IF(COUNTIF(prem!$A$2:$A$2857,$T77&amp;"|"&amp;Client!$C$9&amp;"|"&amp;Client!$C$7&amp;"|"&amp;Client!$C$8)&gt;0,Client!$C$9,IF(Client!$C$9="S","R","S"))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IFERROR(IF(COUNT(INDEX(Benefits!$E$3:$E$581,MATCH($T77,Benefits!$A$3:$A$581,0)))=0,"",INDEX(Benefits!$E$3:$E$581,MATCH($T77,Benefits!$A$3:$A$581,0))),"")</f>
        <v/>
      </c>
      <c r="R77">
        <f>IFERROR(IF(COUNT(INDEX(Benefits!$F$3:$F$581,MATCH($T77,Benefits!$A$3:$A$581,0)))=0,"",INDEX(Benefits!$F$3:$F$581,MATCH($T77,Benefits!$A$3:$A$581,0))),"")</f>
        <v/>
      </c>
      <c r="S77" s="4">
        <f>IFERROR(IF(INDEX(Benefits!$G$3:$G$581,MATCH($T77,Benefits!$A$3:$A$581,0))="","",INDEX(Benefits!$G$3:$G$581,MATCH($T77,Benefits!$A$3:$A$581,0))),"")</f>
        <v/>
      </c>
      <c r="T77" s="19" t="inlineStr">
        <is>
          <t>F00034-03-000-05</t>
        </is>
      </c>
      <c r="U77" s="4">
        <f>MIN(IF($N77="N",Client!$C$6+1,Client!$C$6),100)</f>
        <v/>
      </c>
      <c r="V77" s="4">
        <f>$T77&amp;"|"&amp;$O77&amp;"|"&amp;Client!$C$7&amp;"|"&amp;Client!$C$8</f>
        <v/>
      </c>
      <c r="W77" s="4">
        <f>IFERROR(MATCH($V77,prem!$A$2:$A$2857,0),"")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IFERROR(IF(INDEX(Benefits!$B$3:$B$581,MATCH($T78,Benefits!$A$3:$A$581,0))="","",INDEX(Benefits!$B$3:$B$581,MATCH($T78,Benefits!$A$3:$A$581,0))),"")</f>
        <v/>
      </c>
      <c r="G78" s="17">
        <f>IFERROR(IF(INDEX(Benefits!$C$3:$C$581,MATCH($T78,Benefits!$A$3:$A$581,0))="",0,INDEX(Benefits!$C$3:$C$581,MATCH($T78,Benefits!$A$3:$A$581,0))),0)</f>
        <v/>
      </c>
      <c r="H78" s="4">
        <f>IFERROR(IF(INDEX(Benefits!$D$3:$D$581,MATCH($T78,Benefits!$A$3:$A$581,0))="","",INDEX(Benefits!$D$3:$D$581,MATCH($T78,Benefits!$A$3:$A$581,0))),"")</f>
        <v/>
      </c>
      <c r="I78" s="4" t="inlineStr">
        <is>
          <t>USD</t>
        </is>
      </c>
      <c r="J78" s="17">
        <f>IF($W78="","",IF(COUNT(INDEX(prem!$B$2:$CX$2857,$W78,$U78+1))=0,"",INDEX(prem!$B$2:$CX$2857,$W78,$U78+1)))</f>
        <v/>
      </c>
      <c r="K78" s="17">
        <f>IF($W78="","",IF($M78=0,"",SUM(INDEX(prem!$B$2:$CX$2857,$W78,$U78+1):INDEX(prem!$B$2:$CX$2857,$W78,MIN($U78+10,101)))))</f>
        <v/>
      </c>
      <c r="L78" s="17">
        <f>IF($K78="","",IF($M78=0,"",$K78/$M78))</f>
        <v/>
      </c>
      <c r="M78" s="4">
        <f>IF($W78="",0,COUNT(INDEX(prem!$B$2:$CX$2857,$W78,$U78+1):INDEX(prem!$B$2:$CX$2857,$W78,MIN($U78+10,101))))</f>
        <v/>
      </c>
      <c r="N78" s="4" t="inlineStr">
        <is>
          <t>A</t>
        </is>
      </c>
      <c r="O78" s="4">
        <f>IF(COUNTIF(prem!$A$2:$A$2857,$T78&amp;"|"&amp;Client!$C$9&amp;"|"&amp;Client!$C$7&amp;"|"&amp;Client!$C$8)&gt;0,Client!$C$9,IF(Client!$C$9="S","R","S"))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IFERROR(IF(COUNT(INDEX(Benefits!$E$3:$E$581,MATCH($T78,Benefits!$A$3:$A$581,0)))=0,"",INDEX(Benefits!$E$3:$E$581,MATCH($T78,Benefits!$A$3:$A$581,0))),"")</f>
        <v/>
      </c>
      <c r="R78">
        <f>IFERROR(IF(COUNT(INDEX(Benefits!$F$3:$F$581,MATCH($T78,Benefits!$A$3:$A$581,0)))=0,"",INDEX(Benefits!$F$3:$F$581,MATCH($T78,Benefits!$A$3:$A$581,0))),"")</f>
        <v/>
      </c>
      <c r="S78" s="4">
        <f>IFERROR(IF(INDEX(Benefits!$G$3:$G$581,MATCH($T78,Benefits!$A$3:$A$581,0))="","",INDEX(Benefits!$G$3:$G$581,MATCH($T78,Benefits!$A$3:$A$581,0))),"")</f>
        <v/>
      </c>
      <c r="T78" s="19" t="inlineStr">
        <is>
          <t>F00034-10-000-05</t>
        </is>
      </c>
      <c r="U78" s="4">
        <f>MIN(IF($N78="N",Client!$C$6+1,Client!$C$6),100)</f>
        <v/>
      </c>
      <c r="V78" s="4">
        <f>$T78&amp;"|"&amp;$O78&amp;"|"&amp;Client!$C$7&amp;"|"&amp;Client!$C$8</f>
        <v/>
      </c>
      <c r="W78" s="4">
        <f>IFERROR(MATCH($V78,prem!$A$2:$A$2857,0),"")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IFERROR(IF(INDEX(Benefits!$B$3:$B$581,MATCH($T79,Benefits!$A$3:$A$581,0))="","",INDEX(Benefits!$B$3:$B$581,MATCH($T79,Benefits!$A$3:$A$581,0))),"")</f>
        <v/>
      </c>
      <c r="G79" s="17">
        <f>IFERROR(IF(INDEX(Benefits!$C$3:$C$581,MATCH($T79,Benefits!$A$3:$A$581,0))="",2500,INDEX(Benefits!$C$3:$C$581,MATCH($T79,Benefits!$A$3:$A$581,0))),2500)</f>
        <v/>
      </c>
      <c r="H79" s="4">
        <f>IFERROR(IF(INDEX(Benefits!$D$3:$D$581,MATCH($T79,Benefits!$A$3:$A$581,0))="","",INDEX(Benefits!$D$3:$D$581,MATCH($T79,Benefits!$A$3:$A$581,0))),"")</f>
        <v/>
      </c>
      <c r="I79" s="4" t="inlineStr">
        <is>
          <t>USD</t>
        </is>
      </c>
      <c r="J79" s="17">
        <f>IF($W79="","",IF(COUNT(INDEX(prem!$B$2:$CX$2857,$W79,$U79+1))=0,"",INDEX(prem!$B$2:$CX$2857,$W79,$U79+1)))</f>
        <v/>
      </c>
      <c r="K79" s="17">
        <f>IF($W79="","",IF($M79=0,"",SUM(INDEX(prem!$B$2:$CX$2857,$W79,$U79+1):INDEX(prem!$B$2:$CX$2857,$W79,MIN($U79+10,101)))))</f>
        <v/>
      </c>
      <c r="L79" s="17">
        <f>IF($K79="","",IF($M79=0,"",$K79/$M79))</f>
        <v/>
      </c>
      <c r="M79" s="4">
        <f>IF($W79="",0,COUNT(INDEX(prem!$B$2:$CX$2857,$W79,$U79+1):INDEX(prem!$B$2:$CX$2857,$W79,MIN($U79+10,101))))</f>
        <v/>
      </c>
      <c r="N79" s="4" t="inlineStr">
        <is>
          <t>A</t>
        </is>
      </c>
      <c r="O79" s="4">
        <f>IF(COUNTIF(prem!$A$2:$A$2857,$T79&amp;"|"&amp;Client!$C$9&amp;"|"&amp;Client!$C$7&amp;"|"&amp;Client!$C$8)&gt;0,Client!$C$9,IF(Client!$C$9="S","R","S"))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IFERROR(IF(COUNT(INDEX(Benefits!$E$3:$E$581,MATCH($T79,Benefits!$A$3:$A$581,0)))=0,"",INDEX(Benefits!$E$3:$E$581,MATCH($T79,Benefits!$A$3:$A$581,0))),"")</f>
        <v/>
      </c>
      <c r="R79">
        <f>IFERROR(IF(COUNT(INDEX(Benefits!$F$3:$F$581,MATCH($T79,Benefits!$A$3:$A$581,0)))=0,"",INDEX(Benefits!$F$3:$F$581,MATCH($T79,Benefits!$A$3:$A$581,0))),"")</f>
        <v/>
      </c>
      <c r="S79" s="4">
        <f>IFERROR(IF(INDEX(Benefits!$G$3:$G$581,MATCH($T79,Benefits!$A$3:$A$581,0))="","",INDEX(Benefits!$G$3:$G$581,MATCH($T79,Benefits!$A$3:$A$581,0))),"")</f>
        <v/>
      </c>
      <c r="T79" s="19" t="inlineStr">
        <is>
          <t>F00034-11-000-05</t>
        </is>
      </c>
      <c r="U79" s="4">
        <f>MIN(IF($N79="N",Client!$C$6+1,Client!$C$6),100)</f>
        <v/>
      </c>
      <c r="V79" s="4">
        <f>$T79&amp;"|"&amp;$O79&amp;"|"&amp;Client!$C$7&amp;"|"&amp;Client!$C$8</f>
        <v/>
      </c>
      <c r="W79" s="4">
        <f>IFERROR(MATCH($V79,prem!$A$2:$A$2857,0),"")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IFERROR(IF(INDEX(Benefits!$B$3:$B$581,MATCH($T80,Benefits!$A$3:$A$581,0))="","",INDEX(Benefits!$B$3:$B$581,MATCH($T80,Benefits!$A$3:$A$581,0))),"")</f>
        <v/>
      </c>
      <c r="G80" s="17">
        <f>IFERROR(IF(INDEX(Benefits!$C$3:$C$581,MATCH($T80,Benefits!$A$3:$A$581,0))="",6250,INDEX(Benefits!$C$3:$C$581,MATCH($T80,Benefits!$A$3:$A$581,0))),6250)</f>
        <v/>
      </c>
      <c r="H80" s="4">
        <f>IFERROR(IF(INDEX(Benefits!$D$3:$D$581,MATCH($T80,Benefits!$A$3:$A$581,0))="","",INDEX(Benefits!$D$3:$D$581,MATCH($T80,Benefits!$A$3:$A$581,0))),"")</f>
        <v/>
      </c>
      <c r="I80" s="4" t="inlineStr">
        <is>
          <t>USD</t>
        </is>
      </c>
      <c r="J80" s="17">
        <f>IF($W80="","",IF(COUNT(INDEX(prem!$B$2:$CX$2857,$W80,$U80+1))=0,"",INDEX(prem!$B$2:$CX$2857,$W80,$U80+1)))</f>
        <v/>
      </c>
      <c r="K80" s="17">
        <f>IF($W80="","",IF($M80=0,"",SUM(INDEX(prem!$B$2:$CX$2857,$W80,$U80+1):INDEX(prem!$B$2:$CX$2857,$W80,MIN($U80+10,101)))))</f>
        <v/>
      </c>
      <c r="L80" s="17">
        <f>IF($K80="","",IF($M80=0,"",$K80/$M80))</f>
        <v/>
      </c>
      <c r="M80" s="4">
        <f>IF($W80="",0,COUNT(INDEX(prem!$B$2:$CX$2857,$W80,$U80+1):INDEX(prem!$B$2:$CX$2857,$W80,MIN($U80+10,101))))</f>
        <v/>
      </c>
      <c r="N80" s="4" t="inlineStr">
        <is>
          <t>A</t>
        </is>
      </c>
      <c r="O80" s="4">
        <f>IF(COUNTIF(prem!$A$2:$A$2857,$T80&amp;"|"&amp;Client!$C$9&amp;"|"&amp;Client!$C$7&amp;"|"&amp;Client!$C$8)&gt;0,Client!$C$9,IF(Client!$C$9="S","R","S"))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IFERROR(IF(COUNT(INDEX(Benefits!$E$3:$E$581,MATCH($T80,Benefits!$A$3:$A$581,0)))=0,"",INDEX(Benefits!$E$3:$E$581,MATCH($T80,Benefits!$A$3:$A$581,0))),"")</f>
        <v/>
      </c>
      <c r="R80">
        <f>IFERROR(IF(COUNT(INDEX(Benefits!$F$3:$F$581,MATCH($T80,Benefits!$A$3:$A$581,0)))=0,"",INDEX(Benefits!$F$3:$F$581,MATCH($T80,Benefits!$A$3:$A$581,0))),"")</f>
        <v/>
      </c>
      <c r="S80" s="4">
        <f>IFERROR(IF(INDEX(Benefits!$G$3:$G$581,MATCH($T80,Benefits!$A$3:$A$581,0))="","",INDEX(Benefits!$G$3:$G$581,MATCH($T80,Benefits!$A$3:$A$581,0))),"")</f>
        <v/>
      </c>
      <c r="T80" s="19" t="inlineStr">
        <is>
          <t>F00034-12-000-05</t>
        </is>
      </c>
      <c r="U80" s="4">
        <f>MIN(IF($N80="N",Client!$C$6+1,Client!$C$6),100)</f>
        <v/>
      </c>
      <c r="V80" s="4">
        <f>$T80&amp;"|"&amp;$O80&amp;"|"&amp;Client!$C$7&amp;"|"&amp;Client!$C$8</f>
        <v/>
      </c>
      <c r="W80" s="4">
        <f>IFERROR(MATCH($V80,prem!$A$2:$A$2857,0),"")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IFERROR(IF(INDEX(Benefits!$B$3:$B$581,MATCH($T81,Benefits!$A$3:$A$581,0))="","",INDEX(Benefits!$B$3:$B$581,MATCH($T81,Benefits!$A$3:$A$581,0))),"")</f>
        <v/>
      </c>
      <c r="G81" s="17">
        <f>IFERROR(IF(INDEX(Benefits!$C$3:$C$581,MATCH($T81,Benefits!$A$3:$A$581,0))="","",INDEX(Benefits!$C$3:$C$581,MATCH($T81,Benefits!$A$3:$A$581,0))),"")</f>
        <v/>
      </c>
      <c r="H81" s="4">
        <f>IFERROR(IF(INDEX(Benefits!$D$3:$D$581,MATCH($T81,Benefits!$A$3:$A$581,0))="","",INDEX(Benefits!$D$3:$D$581,MATCH($T81,Benefits!$A$3:$A$581,0))),"")</f>
        <v/>
      </c>
      <c r="I81" s="4" t="inlineStr">
        <is>
          <t>HKD</t>
        </is>
      </c>
      <c r="J81" s="17">
        <f>IF($W81="","",IF(COUNT(INDEX(prem!$B$2:$CX$2857,$W81,$U81+1))=0,"",INDEX(prem!$B$2:$CX$2857,$W81,$U81+1)))</f>
        <v/>
      </c>
      <c r="K81" s="17">
        <f>IF($W81="","",IF($M81=0,"",SUM(INDEX(prem!$B$2:$CX$2857,$W81,$U81+1):INDEX(prem!$B$2:$CX$2857,$W81,MIN($U81+10,101)))))</f>
        <v/>
      </c>
      <c r="L81" s="17">
        <f>IF($K81="","",IF($M81=0,"",$K81/$M81))</f>
        <v/>
      </c>
      <c r="M81" s="4">
        <f>IF($W81="",0,COUNT(INDEX(prem!$B$2:$CX$2857,$W81,$U81+1):INDEX(prem!$B$2:$CX$2857,$W81,MIN($U81+10,101))))</f>
        <v/>
      </c>
      <c r="N81" s="4" t="inlineStr">
        <is>
          <t>A</t>
        </is>
      </c>
      <c r="O81" s="4">
        <f>IF(COUNTIF(prem!$A$2:$A$2857,$T81&amp;"|"&amp;Client!$C$9&amp;"|"&amp;Client!$C$7&amp;"|"&amp;Client!$C$8)&gt;0,Client!$C$9,IF(Client!$C$9="S","R","S"))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IFERROR(IF(COUNT(INDEX(Benefits!$E$3:$E$581,MATCH($T81,Benefits!$A$3:$A$581,0)))=0,"",INDEX(Benefits!$E$3:$E$581,MATCH($T81,Benefits!$A$3:$A$581,0))),"")</f>
        <v/>
      </c>
      <c r="R81">
        <f>IFERROR(IF(COUNT(INDEX(Benefits!$F$3:$F$581,MATCH($T81,Benefits!$A$3:$A$581,0)))=0,"",INDEX(Benefits!$F$3:$F$581,MATCH($T81,Benefits!$A$3:$A$581,0))),"")</f>
        <v/>
      </c>
      <c r="S81" s="4">
        <f>IFERROR(IF(INDEX(Benefits!$G$3:$G$581,MATCH($T81,Benefits!$A$3:$A$581,0))="","",INDEX(Benefits!$G$3:$G$581,MATCH($T81,Benefits!$A$3:$A$581,0))),"")</f>
        <v/>
      </c>
      <c r="T81" s="19" t="inlineStr">
        <is>
          <t>F00017-03-000-04</t>
        </is>
      </c>
      <c r="U81" s="4">
        <f>MIN(IF($N81="N",Client!$C$6+1,Client!$C$6),100)</f>
        <v/>
      </c>
      <c r="V81" s="4">
        <f>$T81&amp;"|"&amp;$O81&amp;"|"&amp;Client!$C$7&amp;"|"&amp;Client!$C$8</f>
        <v/>
      </c>
      <c r="W81" s="4">
        <f>IFERROR(MATCH($V81,prem!$A$2:$A$2857,0),"")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IFERROR(IF(INDEX(Benefits!$B$3:$B$581,MATCH($T82,Benefits!$A$3:$A$581,0))="","",INDEX(Benefits!$B$3:$B$581,MATCH($T82,Benefits!$A$3:$A$581,0))),"")</f>
        <v/>
      </c>
      <c r="G82" s="17">
        <f>IFERROR(IF(INDEX(Benefits!$C$3:$C$581,MATCH($T82,Benefits!$A$3:$A$581,0))="","",INDEX(Benefits!$C$3:$C$581,MATCH($T82,Benefits!$A$3:$A$581,0))),"")</f>
        <v/>
      </c>
      <c r="H82" s="4">
        <f>IFERROR(IF(INDEX(Benefits!$D$3:$D$581,MATCH($T82,Benefits!$A$3:$A$581,0))="","",INDEX(Benefits!$D$3:$D$581,MATCH($T82,Benefits!$A$3:$A$581,0))),"")</f>
        <v/>
      </c>
      <c r="I82" s="4" t="inlineStr">
        <is>
          <t>USD</t>
        </is>
      </c>
      <c r="J82" s="17">
        <f>IF($W82="","",IF(COUNT(INDEX(prem!$B$2:$CX$2857,$W82,$U82+1))=0,"",INDEX(prem!$B$2:$CX$2857,$W82,$U82+1)))</f>
        <v/>
      </c>
      <c r="K82" s="17">
        <f>IF($W82="","",IF($M82=0,"",SUM(INDEX(prem!$B$2:$CX$2857,$W82,$U82+1):INDEX(prem!$B$2:$CX$2857,$W82,MIN($U82+10,101)))))</f>
        <v/>
      </c>
      <c r="L82" s="17">
        <f>IF($K82="","",IF($M82=0,"",$K82/$M82))</f>
        <v/>
      </c>
      <c r="M82" s="4">
        <f>IF($W82="",0,COUNT(INDEX(prem!$B$2:$CX$2857,$W82,$U82+1):INDEX(prem!$B$2:$CX$2857,$W82,MIN($U82+10,101))))</f>
        <v/>
      </c>
      <c r="N82" s="4" t="inlineStr">
        <is>
          <t>A</t>
        </is>
      </c>
      <c r="O82" s="4">
        <f>IF(COUNTIF(prem!$A$2:$A$2857,$T82&amp;"|"&amp;Client!$C$9&amp;"|"&amp;Client!$C$7&amp;"|"&amp;Client!$C$8)&gt;0,Client!$C$9,IF(Client!$C$9="S","R","S"))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IFERROR(IF(COUNT(INDEX(Benefits!$E$3:$E$581,MATCH($T82,Benefits!$A$3:$A$581,0)))=0,"",INDEX(Benefits!$E$3:$E$581,MATCH($T82,Benefits!$A$3:$A$581,0))),"")</f>
        <v/>
      </c>
      <c r="R82">
        <f>IFERROR(IF(COUNT(INDEX(Benefits!$F$3:$F$581,MATCH($T82,Benefits!$A$3:$A$581,0)))=0,"",INDEX(Benefits!$F$3:$F$581,MATCH($T82,Benefits!$A$3:$A$581,0))),"")</f>
        <v/>
      </c>
      <c r="S82" s="4">
        <f>IFERROR(IF(INDEX(Benefits!$G$3:$G$581,MATCH($T82,Benefits!$A$3:$A$581,0))="","",INDEX(Benefits!$G$3:$G$581,MATCH($T82,Benefits!$A$3:$A$581,0))),"")</f>
        <v/>
      </c>
      <c r="T82" s="19" t="inlineStr">
        <is>
          <t>F00017-06-000-04</t>
        </is>
      </c>
      <c r="U82" s="4">
        <f>MIN(IF($N82="N",Client!$C$6+1,Client!$C$6),100)</f>
        <v/>
      </c>
      <c r="V82" s="4">
        <f>$T82&amp;"|"&amp;$O82&amp;"|"&amp;Client!$C$7&amp;"|"&amp;Client!$C$8</f>
        <v/>
      </c>
      <c r="W82" s="4">
        <f>IFERROR(MATCH($V82,prem!$A$2:$A$2857,0),"")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IFERROR(IF(INDEX(Benefits!$B$3:$B$581,MATCH($T83,Benefits!$A$3:$A$581,0))="","",INDEX(Benefits!$B$3:$B$581,MATCH($T83,Benefits!$A$3:$A$581,0))),"")</f>
        <v/>
      </c>
      <c r="G83" s="17">
        <f>IFERROR(IF(INDEX(Benefits!$C$3:$C$581,MATCH($T83,Benefits!$A$3:$A$581,0))="","",INDEX(Benefits!$C$3:$C$581,MATCH($T83,Benefits!$A$3:$A$581,0))),"")</f>
        <v/>
      </c>
      <c r="H83" s="4">
        <f>IFERROR(IF(INDEX(Benefits!$D$3:$D$581,MATCH($T83,Benefits!$A$3:$A$581,0))="","",INDEX(Benefits!$D$3:$D$581,MATCH($T83,Benefits!$A$3:$A$581,0))),"")</f>
        <v/>
      </c>
      <c r="I83" s="4" t="inlineStr">
        <is>
          <t>HKD</t>
        </is>
      </c>
      <c r="J83" s="17">
        <f>IF($W83="","",IF(COUNT(INDEX(prem!$B$2:$CX$2857,$W83,$U83+1))=0,"",INDEX(prem!$B$2:$CX$2857,$W83,$U83+1)))</f>
        <v/>
      </c>
      <c r="K83" s="17">
        <f>IF($W83="","",IF($M83=0,"",SUM(INDEX(prem!$B$2:$CX$2857,$W83,$U83+1):INDEX(prem!$B$2:$CX$2857,$W83,MIN($U83+10,101)))))</f>
        <v/>
      </c>
      <c r="L83" s="17">
        <f>IF($K83="","",IF($M83=0,"",$K83/$M83))</f>
        <v/>
      </c>
      <c r="M83" s="4">
        <f>IF($W83="",0,COUNT(INDEX(prem!$B$2:$CX$2857,$W83,$U83+1):INDEX(prem!$B$2:$CX$2857,$W83,MIN($U83+10,101))))</f>
        <v/>
      </c>
      <c r="N83" s="4" t="inlineStr">
        <is>
          <t>A</t>
        </is>
      </c>
      <c r="O83" s="4">
        <f>IF(COUNTIF(prem!$A$2:$A$2857,$T83&amp;"|"&amp;Client!$C$9&amp;"|"&amp;Client!$C$7&amp;"|"&amp;Client!$C$8)&gt;0,Client!$C$9,IF(Client!$C$9="S","R","S"))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IFERROR(IF(COUNT(INDEX(Benefits!$E$3:$E$581,MATCH($T83,Benefits!$A$3:$A$581,0)))=0,"",INDEX(Benefits!$E$3:$E$581,MATCH($T83,Benefits!$A$3:$A$581,0))),"")</f>
        <v/>
      </c>
      <c r="R83">
        <f>IFERROR(IF(COUNT(INDEX(Benefits!$F$3:$F$581,MATCH($T83,Benefits!$A$3:$A$581,0)))=0,"",INDEX(Benefits!$F$3:$F$581,MATCH($T83,Benefits!$A$3:$A$581,0))),"")</f>
        <v/>
      </c>
      <c r="S83" s="4">
        <f>IFERROR(IF(INDEX(Benefits!$G$3:$G$581,MATCH($T83,Benefits!$A$3:$A$581,0))="","",INDEX(Benefits!$G$3:$G$581,MATCH($T83,Benefits!$A$3:$A$581,0))),"")</f>
        <v/>
      </c>
      <c r="T83" s="19" t="inlineStr">
        <is>
          <t>F00017-03-001-04</t>
        </is>
      </c>
      <c r="U83" s="4">
        <f>MIN(IF($N83="N",Client!$C$6+1,Client!$C$6),100)</f>
        <v/>
      </c>
      <c r="V83" s="4">
        <f>$T83&amp;"|"&amp;$O83&amp;"|"&amp;Client!$C$7&amp;"|"&amp;Client!$C$8</f>
        <v/>
      </c>
      <c r="W83" s="4">
        <f>IFERROR(MATCH($V83,prem!$A$2:$A$2857,0),"")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IFERROR(IF(INDEX(Benefits!$B$3:$B$581,MATCH($T84,Benefits!$A$3:$A$581,0))="","",INDEX(Benefits!$B$3:$B$581,MATCH($T84,Benefits!$A$3:$A$581,0))),"")</f>
        <v/>
      </c>
      <c r="G84" s="17">
        <f>IFERROR(IF(INDEX(Benefits!$C$3:$C$581,MATCH($T84,Benefits!$A$3:$A$581,0))="","",INDEX(Benefits!$C$3:$C$581,MATCH($T84,Benefits!$A$3:$A$581,0))),"")</f>
        <v/>
      </c>
      <c r="H84" s="4">
        <f>IFERROR(IF(INDEX(Benefits!$D$3:$D$581,MATCH($T84,Benefits!$A$3:$A$581,0))="","",INDEX(Benefits!$D$3:$D$581,MATCH($T84,Benefits!$A$3:$A$581,0))),"")</f>
        <v/>
      </c>
      <c r="I84" s="4" t="inlineStr">
        <is>
          <t>USD</t>
        </is>
      </c>
      <c r="J84" s="17">
        <f>IF($W84="","",IF(COUNT(INDEX(prem!$B$2:$CX$2857,$W84,$U84+1))=0,"",INDEX(prem!$B$2:$CX$2857,$W84,$U84+1)))</f>
        <v/>
      </c>
      <c r="K84" s="17">
        <f>IF($W84="","",IF($M84=0,"",SUM(INDEX(prem!$B$2:$CX$2857,$W84,$U84+1):INDEX(prem!$B$2:$CX$2857,$W84,MIN($U84+10,101)))))</f>
        <v/>
      </c>
      <c r="L84" s="17">
        <f>IF($K84="","",IF($M84=0,"",$K84/$M84))</f>
        <v/>
      </c>
      <c r="M84" s="4">
        <f>IF($W84="",0,COUNT(INDEX(prem!$B$2:$CX$2857,$W84,$U84+1):INDEX(prem!$B$2:$CX$2857,$W84,MIN($U84+10,101))))</f>
        <v/>
      </c>
      <c r="N84" s="4" t="inlineStr">
        <is>
          <t>A</t>
        </is>
      </c>
      <c r="O84" s="4">
        <f>IF(COUNTIF(prem!$A$2:$A$2857,$T84&amp;"|"&amp;Client!$C$9&amp;"|"&amp;Client!$C$7&amp;"|"&amp;Client!$C$8)&gt;0,Client!$C$9,IF(Client!$C$9="S","R","S"))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IFERROR(IF(COUNT(INDEX(Benefits!$E$3:$E$581,MATCH($T84,Benefits!$A$3:$A$581,0)))=0,"",INDEX(Benefits!$E$3:$E$581,MATCH($T84,Benefits!$A$3:$A$581,0))),"")</f>
        <v/>
      </c>
      <c r="R84">
        <f>IFERROR(IF(COUNT(INDEX(Benefits!$F$3:$F$581,MATCH($T84,Benefits!$A$3:$A$581,0)))=0,"",INDEX(Benefits!$F$3:$F$581,MATCH($T84,Benefits!$A$3:$A$581,0))),"")</f>
        <v/>
      </c>
      <c r="S84" s="4">
        <f>IFERROR(IF(INDEX(Benefits!$G$3:$G$581,MATCH($T84,Benefits!$A$3:$A$581,0))="","",INDEX(Benefits!$G$3:$G$581,MATCH($T84,Benefits!$A$3:$A$581,0))),"")</f>
        <v/>
      </c>
      <c r="T84" s="19" t="inlineStr">
        <is>
          <t>F00017-06-001-04</t>
        </is>
      </c>
      <c r="U84" s="4">
        <f>MIN(IF($N84="N",Client!$C$6+1,Client!$C$6),100)</f>
        <v/>
      </c>
      <c r="V84" s="4">
        <f>$T84&amp;"|"&amp;$O84&amp;"|"&amp;Client!$C$7&amp;"|"&amp;Client!$C$8</f>
        <v/>
      </c>
      <c r="W84" s="4">
        <f>IFERROR(MATCH($V84,prem!$A$2:$A$2857,0),"")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IFERROR(IF(INDEX(Benefits!$B$3:$B$581,MATCH($T85,Benefits!$A$3:$A$581,0))="","",INDEX(Benefits!$B$3:$B$581,MATCH($T85,Benefits!$A$3:$A$581,0))),"")</f>
        <v/>
      </c>
      <c r="G85" s="17">
        <f>IFERROR(IF(INDEX(Benefits!$C$3:$C$581,MATCH($T85,Benefits!$A$3:$A$581,0))="","",INDEX(Benefits!$C$3:$C$581,MATCH($T85,Benefits!$A$3:$A$581,0))),"")</f>
        <v/>
      </c>
      <c r="H85" s="4">
        <f>IFERROR(IF(INDEX(Benefits!$D$3:$D$581,MATCH($T85,Benefits!$A$3:$A$581,0))="","",INDEX(Benefits!$D$3:$D$581,MATCH($T85,Benefits!$A$3:$A$581,0))),"")</f>
        <v/>
      </c>
      <c r="I85" s="4" t="inlineStr">
        <is>
          <t>HKD</t>
        </is>
      </c>
      <c r="J85" s="17">
        <f>IF($W85="","",IF(COUNT(INDEX(prem!$B$2:$CX$2857,$W85,$U85+1))=0,"",INDEX(prem!$B$2:$CX$2857,$W85,$U85+1)))</f>
        <v/>
      </c>
      <c r="K85" s="17">
        <f>IF($W85="","",IF($M85=0,"",SUM(INDEX(prem!$B$2:$CX$2857,$W85,$U85+1):INDEX(prem!$B$2:$CX$2857,$W85,MIN($U85+10,101)))))</f>
        <v/>
      </c>
      <c r="L85" s="17">
        <f>IF($K85="","",IF($M85=0,"",$K85/$M85))</f>
        <v/>
      </c>
      <c r="M85" s="4">
        <f>IF($W85="",0,COUNT(INDEX(prem!$B$2:$CX$2857,$W85,$U85+1):INDEX(prem!$B$2:$CX$2857,$W85,MIN($U85+10,101))))</f>
        <v/>
      </c>
      <c r="N85" s="4" t="inlineStr">
        <is>
          <t>A</t>
        </is>
      </c>
      <c r="O85" s="4">
        <f>IF(COUNTIF(prem!$A$2:$A$2857,$T85&amp;"|"&amp;Client!$C$9&amp;"|"&amp;Client!$C$7&amp;"|"&amp;Client!$C$8)&gt;0,Client!$C$9,IF(Client!$C$9="S","R","S"))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IFERROR(IF(COUNT(INDEX(Benefits!$E$3:$E$581,MATCH($T85,Benefits!$A$3:$A$581,0)))=0,"",INDEX(Benefits!$E$3:$E$581,MATCH($T85,Benefits!$A$3:$A$581,0))),"")</f>
        <v/>
      </c>
      <c r="R85">
        <f>IFERROR(IF(COUNT(INDEX(Benefits!$F$3:$F$581,MATCH($T85,Benefits!$A$3:$A$581,0)))=0,"",INDEX(Benefits!$F$3:$F$581,MATCH($T85,Benefits!$A$3:$A$581,0))),"")</f>
        <v/>
      </c>
      <c r="S85" s="4">
        <f>IFERROR(IF(INDEX(Benefits!$G$3:$G$581,MATCH($T85,Benefits!$A$3:$A$581,0))="","",INDEX(Benefits!$G$3:$G$581,MATCH($T85,Benefits!$A$3:$A$581,0))),"")</f>
        <v/>
      </c>
      <c r="T85" s="19" t="inlineStr">
        <is>
          <t>F00017-01-000-04</t>
        </is>
      </c>
      <c r="U85" s="4">
        <f>MIN(IF($N85="N",Client!$C$6+1,Client!$C$6),100)</f>
        <v/>
      </c>
      <c r="V85" s="4">
        <f>$T85&amp;"|"&amp;$O85&amp;"|"&amp;Client!$C$7&amp;"|"&amp;Client!$C$8</f>
        <v/>
      </c>
      <c r="W85" s="4">
        <f>IFERROR(MATCH($V85,prem!$A$2:$A$2857,0),"")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IFERROR(IF(INDEX(Benefits!$B$3:$B$581,MATCH($T86,Benefits!$A$3:$A$581,0))="","",INDEX(Benefits!$B$3:$B$581,MATCH($T86,Benefits!$A$3:$A$581,0))),"")</f>
        <v/>
      </c>
      <c r="G86" s="17">
        <f>IFERROR(IF(INDEX(Benefits!$C$3:$C$581,MATCH($T86,Benefits!$A$3:$A$581,0))="","",INDEX(Benefits!$C$3:$C$581,MATCH($T86,Benefits!$A$3:$A$581,0))),"")</f>
        <v/>
      </c>
      <c r="H86" s="4">
        <f>IFERROR(IF(INDEX(Benefits!$D$3:$D$581,MATCH($T86,Benefits!$A$3:$A$581,0))="","",INDEX(Benefits!$D$3:$D$581,MATCH($T86,Benefits!$A$3:$A$581,0))),"")</f>
        <v/>
      </c>
      <c r="I86" s="4" t="inlineStr">
        <is>
          <t>USD</t>
        </is>
      </c>
      <c r="J86" s="17">
        <f>IF($W86="","",IF(COUNT(INDEX(prem!$B$2:$CX$2857,$W86,$U86+1))=0,"",INDEX(prem!$B$2:$CX$2857,$W86,$U86+1)))</f>
        <v/>
      </c>
      <c r="K86" s="17">
        <f>IF($W86="","",IF($M86=0,"",SUM(INDEX(prem!$B$2:$CX$2857,$W86,$U86+1):INDEX(prem!$B$2:$CX$2857,$W86,MIN($U86+10,101)))))</f>
        <v/>
      </c>
      <c r="L86" s="17">
        <f>IF($K86="","",IF($M86=0,"",$K86/$M86))</f>
        <v/>
      </c>
      <c r="M86" s="4">
        <f>IF($W86="",0,COUNT(INDEX(prem!$B$2:$CX$2857,$W86,$U86+1):INDEX(prem!$B$2:$CX$2857,$W86,MIN($U86+10,101))))</f>
        <v/>
      </c>
      <c r="N86" s="4" t="inlineStr">
        <is>
          <t>A</t>
        </is>
      </c>
      <c r="O86" s="4">
        <f>IF(COUNTIF(prem!$A$2:$A$2857,$T86&amp;"|"&amp;Client!$C$9&amp;"|"&amp;Client!$C$7&amp;"|"&amp;Client!$C$8)&gt;0,Client!$C$9,IF(Client!$C$9="S","R","S"))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IFERROR(IF(COUNT(INDEX(Benefits!$E$3:$E$581,MATCH($T86,Benefits!$A$3:$A$581,0)))=0,"",INDEX(Benefits!$E$3:$E$581,MATCH($T86,Benefits!$A$3:$A$581,0))),"")</f>
        <v/>
      </c>
      <c r="R86">
        <f>IFERROR(IF(COUNT(INDEX(Benefits!$F$3:$F$581,MATCH($T86,Benefits!$A$3:$A$581,0)))=0,"",INDEX(Benefits!$F$3:$F$581,MATCH($T86,Benefits!$A$3:$A$581,0))),"")</f>
        <v/>
      </c>
      <c r="S86" s="4">
        <f>IFERROR(IF(INDEX(Benefits!$G$3:$G$581,MATCH($T86,Benefits!$A$3:$A$581,0))="","",INDEX(Benefits!$G$3:$G$581,MATCH($T86,Benefits!$A$3:$A$581,0))),"")</f>
        <v/>
      </c>
      <c r="T86" s="19" t="inlineStr">
        <is>
          <t>F00017-04-000-04</t>
        </is>
      </c>
      <c r="U86" s="4">
        <f>MIN(IF($N86="N",Client!$C$6+1,Client!$C$6),100)</f>
        <v/>
      </c>
      <c r="V86" s="4">
        <f>$T86&amp;"|"&amp;$O86&amp;"|"&amp;Client!$C$7&amp;"|"&amp;Client!$C$8</f>
        <v/>
      </c>
      <c r="W86" s="4">
        <f>IFERROR(MATCH($V86,prem!$A$2:$A$2857,0),"")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IFERROR(IF(INDEX(Benefits!$B$3:$B$581,MATCH($T87,Benefits!$A$3:$A$581,0))="","",INDEX(Benefits!$B$3:$B$581,MATCH($T87,Benefits!$A$3:$A$581,0))),"")</f>
        <v/>
      </c>
      <c r="G87" s="17">
        <f>IFERROR(IF(INDEX(Benefits!$C$3:$C$581,MATCH($T87,Benefits!$A$3:$A$581,0))="","",INDEX(Benefits!$C$3:$C$581,MATCH($T87,Benefits!$A$3:$A$581,0))),"")</f>
        <v/>
      </c>
      <c r="H87" s="4">
        <f>IFERROR(IF(INDEX(Benefits!$D$3:$D$581,MATCH($T87,Benefits!$A$3:$A$581,0))="","",INDEX(Benefits!$D$3:$D$581,MATCH($T87,Benefits!$A$3:$A$581,0))),"")</f>
        <v/>
      </c>
      <c r="I87" s="4" t="inlineStr">
        <is>
          <t>HKD</t>
        </is>
      </c>
      <c r="J87" s="17">
        <f>IF($W87="","",IF(COUNT(INDEX(prem!$B$2:$CX$2857,$W87,$U87+1))=0,"",INDEX(prem!$B$2:$CX$2857,$W87,$U87+1)))</f>
        <v/>
      </c>
      <c r="K87" s="17">
        <f>IF($W87="","",IF($M87=0,"",SUM(INDEX(prem!$B$2:$CX$2857,$W87,$U87+1):INDEX(prem!$B$2:$CX$2857,$W87,MIN($U87+10,101)))))</f>
        <v/>
      </c>
      <c r="L87" s="17">
        <f>IF($K87="","",IF($M87=0,"",$K87/$M87))</f>
        <v/>
      </c>
      <c r="M87" s="4">
        <f>IF($W87="",0,COUNT(INDEX(prem!$B$2:$CX$2857,$W87,$U87+1):INDEX(prem!$B$2:$CX$2857,$W87,MIN($U87+10,101))))</f>
        <v/>
      </c>
      <c r="N87" s="4" t="inlineStr">
        <is>
          <t>A</t>
        </is>
      </c>
      <c r="O87" s="4">
        <f>IF(COUNTIF(prem!$A$2:$A$2857,$T87&amp;"|"&amp;Client!$C$9&amp;"|"&amp;Client!$C$7&amp;"|"&amp;Client!$C$8)&gt;0,Client!$C$9,IF(Client!$C$9="S","R","S"))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IFERROR(IF(COUNT(INDEX(Benefits!$E$3:$E$581,MATCH($T87,Benefits!$A$3:$A$581,0)))=0,"",INDEX(Benefits!$E$3:$E$581,MATCH($T87,Benefits!$A$3:$A$581,0))),"")</f>
        <v/>
      </c>
      <c r="R87">
        <f>IFERROR(IF(COUNT(INDEX(Benefits!$F$3:$F$581,MATCH($T87,Benefits!$A$3:$A$581,0)))=0,"",INDEX(Benefits!$F$3:$F$581,MATCH($T87,Benefits!$A$3:$A$581,0))),"")</f>
        <v/>
      </c>
      <c r="S87" s="4">
        <f>IFERROR(IF(INDEX(Benefits!$G$3:$G$581,MATCH($T87,Benefits!$A$3:$A$581,0))="","",INDEX(Benefits!$G$3:$G$581,MATCH($T87,Benefits!$A$3:$A$581,0))),"")</f>
        <v/>
      </c>
      <c r="T87" s="19" t="inlineStr">
        <is>
          <t>F00017-01-001-04</t>
        </is>
      </c>
      <c r="U87" s="4">
        <f>MIN(IF($N87="N",Client!$C$6+1,Client!$C$6),100)</f>
        <v/>
      </c>
      <c r="V87" s="4">
        <f>$T87&amp;"|"&amp;$O87&amp;"|"&amp;Client!$C$7&amp;"|"&amp;Client!$C$8</f>
        <v/>
      </c>
      <c r="W87" s="4">
        <f>IFERROR(MATCH($V87,prem!$A$2:$A$2857,0),"")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IFERROR(IF(INDEX(Benefits!$B$3:$B$581,MATCH($T88,Benefits!$A$3:$A$581,0))="","",INDEX(Benefits!$B$3:$B$581,MATCH($T88,Benefits!$A$3:$A$581,0))),"")</f>
        <v/>
      </c>
      <c r="G88" s="17">
        <f>IFERROR(IF(INDEX(Benefits!$C$3:$C$581,MATCH($T88,Benefits!$A$3:$A$581,0))="","",INDEX(Benefits!$C$3:$C$581,MATCH($T88,Benefits!$A$3:$A$581,0))),"")</f>
        <v/>
      </c>
      <c r="H88" s="4">
        <f>IFERROR(IF(INDEX(Benefits!$D$3:$D$581,MATCH($T88,Benefits!$A$3:$A$581,0))="","",INDEX(Benefits!$D$3:$D$581,MATCH($T88,Benefits!$A$3:$A$581,0))),"")</f>
        <v/>
      </c>
      <c r="I88" s="4" t="inlineStr">
        <is>
          <t>USD</t>
        </is>
      </c>
      <c r="J88" s="17">
        <f>IF($W88="","",IF(COUNT(INDEX(prem!$B$2:$CX$2857,$W88,$U88+1))=0,"",INDEX(prem!$B$2:$CX$2857,$W88,$U88+1)))</f>
        <v/>
      </c>
      <c r="K88" s="17">
        <f>IF($W88="","",IF($M88=0,"",SUM(INDEX(prem!$B$2:$CX$2857,$W88,$U88+1):INDEX(prem!$B$2:$CX$2857,$W88,MIN($U88+10,101)))))</f>
        <v/>
      </c>
      <c r="L88" s="17">
        <f>IF($K88="","",IF($M88=0,"",$K88/$M88))</f>
        <v/>
      </c>
      <c r="M88" s="4">
        <f>IF($W88="",0,COUNT(INDEX(prem!$B$2:$CX$2857,$W88,$U88+1):INDEX(prem!$B$2:$CX$2857,$W88,MIN($U88+10,101))))</f>
        <v/>
      </c>
      <c r="N88" s="4" t="inlineStr">
        <is>
          <t>A</t>
        </is>
      </c>
      <c r="O88" s="4">
        <f>IF(COUNTIF(prem!$A$2:$A$2857,$T88&amp;"|"&amp;Client!$C$9&amp;"|"&amp;Client!$C$7&amp;"|"&amp;Client!$C$8)&gt;0,Client!$C$9,IF(Client!$C$9="S","R","S"))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IFERROR(IF(COUNT(INDEX(Benefits!$E$3:$E$581,MATCH($T88,Benefits!$A$3:$A$581,0)))=0,"",INDEX(Benefits!$E$3:$E$581,MATCH($T88,Benefits!$A$3:$A$581,0))),"")</f>
        <v/>
      </c>
      <c r="R88">
        <f>IFERROR(IF(COUNT(INDEX(Benefits!$F$3:$F$581,MATCH($T88,Benefits!$A$3:$A$581,0)))=0,"",INDEX(Benefits!$F$3:$F$581,MATCH($T88,Benefits!$A$3:$A$581,0))),"")</f>
        <v/>
      </c>
      <c r="S88" s="4">
        <f>IFERROR(IF(INDEX(Benefits!$G$3:$G$581,MATCH($T88,Benefits!$A$3:$A$581,0))="","",INDEX(Benefits!$G$3:$G$581,MATCH($T88,Benefits!$A$3:$A$581,0))),"")</f>
        <v/>
      </c>
      <c r="T88" s="19" t="inlineStr">
        <is>
          <t>F00017-04-001-04</t>
        </is>
      </c>
      <c r="U88" s="4">
        <f>MIN(IF($N88="N",Client!$C$6+1,Client!$C$6),100)</f>
        <v/>
      </c>
      <c r="V88" s="4">
        <f>$T88&amp;"|"&amp;$O88&amp;"|"&amp;Client!$C$7&amp;"|"&amp;Client!$C$8</f>
        <v/>
      </c>
      <c r="W88" s="4">
        <f>IFERROR(MATCH($V88,prem!$A$2:$A$2857,0),"")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IFERROR(IF(INDEX(Benefits!$B$3:$B$581,MATCH($T89,Benefits!$A$3:$A$581,0))="","",INDEX(Benefits!$B$3:$B$581,MATCH($T89,Benefits!$A$3:$A$581,0))),"")</f>
        <v/>
      </c>
      <c r="G89" s="17">
        <f>IFERROR(IF(INDEX(Benefits!$C$3:$C$581,MATCH($T89,Benefits!$A$3:$A$581,0))="","",INDEX(Benefits!$C$3:$C$581,MATCH($T89,Benefits!$A$3:$A$581,0))),"")</f>
        <v/>
      </c>
      <c r="H89" s="4">
        <f>IFERROR(IF(INDEX(Benefits!$D$3:$D$581,MATCH($T89,Benefits!$A$3:$A$581,0))="","",INDEX(Benefits!$D$3:$D$581,MATCH($T89,Benefits!$A$3:$A$581,0))),"")</f>
        <v/>
      </c>
      <c r="I89" s="4" t="inlineStr">
        <is>
          <t>HKD</t>
        </is>
      </c>
      <c r="J89" s="17">
        <f>IF($W89="","",IF(COUNT(INDEX(prem!$B$2:$CX$2857,$W89,$U89+1))=0,"",INDEX(prem!$B$2:$CX$2857,$W89,$U89+1)))</f>
        <v/>
      </c>
      <c r="K89" s="17">
        <f>IF($W89="","",IF($M89=0,"",SUM(INDEX(prem!$B$2:$CX$2857,$W89,$U89+1):INDEX(prem!$B$2:$CX$2857,$W89,MIN($U89+10,101)))))</f>
        <v/>
      </c>
      <c r="L89" s="17">
        <f>IF($K89="","",IF($M89=0,"",$K89/$M89))</f>
        <v/>
      </c>
      <c r="M89" s="4">
        <f>IF($W89="",0,COUNT(INDEX(prem!$B$2:$CX$2857,$W89,$U89+1):INDEX(prem!$B$2:$CX$2857,$W89,MIN($U89+10,101))))</f>
        <v/>
      </c>
      <c r="N89" s="4" t="inlineStr">
        <is>
          <t>A</t>
        </is>
      </c>
      <c r="O89" s="4">
        <f>IF(COUNTIF(prem!$A$2:$A$2857,$T89&amp;"|"&amp;Client!$C$9&amp;"|"&amp;Client!$C$7&amp;"|"&amp;Client!$C$8)&gt;0,Client!$C$9,IF(Client!$C$9="S","R","S"))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IFERROR(IF(COUNT(INDEX(Benefits!$E$3:$E$581,MATCH($T89,Benefits!$A$3:$A$581,0)))=0,"",INDEX(Benefits!$E$3:$E$581,MATCH($T89,Benefits!$A$3:$A$581,0))),"")</f>
        <v/>
      </c>
      <c r="R89">
        <f>IFERROR(IF(COUNT(INDEX(Benefits!$F$3:$F$581,MATCH($T89,Benefits!$A$3:$A$581,0)))=0,"",INDEX(Benefits!$F$3:$F$581,MATCH($T89,Benefits!$A$3:$A$581,0))),"")</f>
        <v/>
      </c>
      <c r="S89" s="4">
        <f>IFERROR(IF(INDEX(Benefits!$G$3:$G$581,MATCH($T89,Benefits!$A$3:$A$581,0))="","",INDEX(Benefits!$G$3:$G$581,MATCH($T89,Benefits!$A$3:$A$581,0))),"")</f>
        <v/>
      </c>
      <c r="T89" s="19" t="inlineStr">
        <is>
          <t>F00017-02-000-04</t>
        </is>
      </c>
      <c r="U89" s="4">
        <f>MIN(IF($N89="N",Client!$C$6+1,Client!$C$6),100)</f>
        <v/>
      </c>
      <c r="V89" s="4">
        <f>$T89&amp;"|"&amp;$O89&amp;"|"&amp;Client!$C$7&amp;"|"&amp;Client!$C$8</f>
        <v/>
      </c>
      <c r="W89" s="4">
        <f>IFERROR(MATCH($V89,prem!$A$2:$A$2857,0),"")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IFERROR(IF(INDEX(Benefits!$B$3:$B$581,MATCH($T90,Benefits!$A$3:$A$581,0))="","",INDEX(Benefits!$B$3:$B$581,MATCH($T90,Benefits!$A$3:$A$581,0))),"")</f>
        <v/>
      </c>
      <c r="G90" s="17">
        <f>IFERROR(IF(INDEX(Benefits!$C$3:$C$581,MATCH($T90,Benefits!$A$3:$A$581,0))="","",INDEX(Benefits!$C$3:$C$581,MATCH($T90,Benefits!$A$3:$A$581,0))),"")</f>
        <v/>
      </c>
      <c r="H90" s="4">
        <f>IFERROR(IF(INDEX(Benefits!$D$3:$D$581,MATCH($T90,Benefits!$A$3:$A$581,0))="","",INDEX(Benefits!$D$3:$D$581,MATCH($T90,Benefits!$A$3:$A$581,0))),"")</f>
        <v/>
      </c>
      <c r="I90" s="4" t="inlineStr">
        <is>
          <t>USD</t>
        </is>
      </c>
      <c r="J90" s="17">
        <f>IF($W90="","",IF(COUNT(INDEX(prem!$B$2:$CX$2857,$W90,$U90+1))=0,"",INDEX(prem!$B$2:$CX$2857,$W90,$U90+1)))</f>
        <v/>
      </c>
      <c r="K90" s="17">
        <f>IF($W90="","",IF($M90=0,"",SUM(INDEX(prem!$B$2:$CX$2857,$W90,$U90+1):INDEX(prem!$B$2:$CX$2857,$W90,MIN($U90+10,101)))))</f>
        <v/>
      </c>
      <c r="L90" s="17">
        <f>IF($K90="","",IF($M90=0,"",$K90/$M90))</f>
        <v/>
      </c>
      <c r="M90" s="4">
        <f>IF($W90="",0,COUNT(INDEX(prem!$B$2:$CX$2857,$W90,$U90+1):INDEX(prem!$B$2:$CX$2857,$W90,MIN($U90+10,101))))</f>
        <v/>
      </c>
      <c r="N90" s="4" t="inlineStr">
        <is>
          <t>A</t>
        </is>
      </c>
      <c r="O90" s="4">
        <f>IF(COUNTIF(prem!$A$2:$A$2857,$T90&amp;"|"&amp;Client!$C$9&amp;"|"&amp;Client!$C$7&amp;"|"&amp;Client!$C$8)&gt;0,Client!$C$9,IF(Client!$C$9="S","R","S"))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IFERROR(IF(COUNT(INDEX(Benefits!$E$3:$E$581,MATCH($T90,Benefits!$A$3:$A$581,0)))=0,"",INDEX(Benefits!$E$3:$E$581,MATCH($T90,Benefits!$A$3:$A$581,0))),"")</f>
        <v/>
      </c>
      <c r="R90">
        <f>IFERROR(IF(COUNT(INDEX(Benefits!$F$3:$F$581,MATCH($T90,Benefits!$A$3:$A$581,0)))=0,"",INDEX(Benefits!$F$3:$F$581,MATCH($T90,Benefits!$A$3:$A$581,0))),"")</f>
        <v/>
      </c>
      <c r="S90" s="4">
        <f>IFERROR(IF(INDEX(Benefits!$G$3:$G$581,MATCH($T90,Benefits!$A$3:$A$581,0))="","",INDEX(Benefits!$G$3:$G$581,MATCH($T90,Benefits!$A$3:$A$581,0))),"")</f>
        <v/>
      </c>
      <c r="T90" s="19" t="inlineStr">
        <is>
          <t>F00017-05-000-04</t>
        </is>
      </c>
      <c r="U90" s="4">
        <f>MIN(IF($N90="N",Client!$C$6+1,Client!$C$6),100)</f>
        <v/>
      </c>
      <c r="V90" s="4">
        <f>$T90&amp;"|"&amp;$O90&amp;"|"&amp;Client!$C$7&amp;"|"&amp;Client!$C$8</f>
        <v/>
      </c>
      <c r="W90" s="4">
        <f>IFERROR(MATCH($V90,prem!$A$2:$A$2857,0),"")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IFERROR(IF(INDEX(Benefits!$B$3:$B$581,MATCH($T91,Benefits!$A$3:$A$581,0))="","",INDEX(Benefits!$B$3:$B$581,MATCH($T91,Benefits!$A$3:$A$581,0))),"")</f>
        <v/>
      </c>
      <c r="G91" s="17">
        <f>IFERROR(IF(INDEX(Benefits!$C$3:$C$581,MATCH($T91,Benefits!$A$3:$A$581,0))="","",INDEX(Benefits!$C$3:$C$581,MATCH($T91,Benefits!$A$3:$A$581,0))),"")</f>
        <v/>
      </c>
      <c r="H91" s="4">
        <f>IFERROR(IF(INDEX(Benefits!$D$3:$D$581,MATCH($T91,Benefits!$A$3:$A$581,0))="","",INDEX(Benefits!$D$3:$D$581,MATCH($T91,Benefits!$A$3:$A$581,0))),"")</f>
        <v/>
      </c>
      <c r="I91" s="4" t="inlineStr">
        <is>
          <t>HKD</t>
        </is>
      </c>
      <c r="J91" s="17">
        <f>IF($W91="","",IF(COUNT(INDEX(prem!$B$2:$CX$2857,$W91,$U91+1))=0,"",INDEX(prem!$B$2:$CX$2857,$W91,$U91+1)))</f>
        <v/>
      </c>
      <c r="K91" s="17">
        <f>IF($W91="","",IF($M91=0,"",SUM(INDEX(prem!$B$2:$CX$2857,$W91,$U91+1):INDEX(prem!$B$2:$CX$2857,$W91,MIN($U91+10,101)))))</f>
        <v/>
      </c>
      <c r="L91" s="17">
        <f>IF($K91="","",IF($M91=0,"",$K91/$M91))</f>
        <v/>
      </c>
      <c r="M91" s="4">
        <f>IF($W91="",0,COUNT(INDEX(prem!$B$2:$CX$2857,$W91,$U91+1):INDEX(prem!$B$2:$CX$2857,$W91,MIN($U91+10,101))))</f>
        <v/>
      </c>
      <c r="N91" s="4" t="inlineStr">
        <is>
          <t>A</t>
        </is>
      </c>
      <c r="O91" s="4">
        <f>IF(COUNTIF(prem!$A$2:$A$2857,$T91&amp;"|"&amp;Client!$C$9&amp;"|"&amp;Client!$C$7&amp;"|"&amp;Client!$C$8)&gt;0,Client!$C$9,IF(Client!$C$9="S","R","S"))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IFERROR(IF(COUNT(INDEX(Benefits!$E$3:$E$581,MATCH($T91,Benefits!$A$3:$A$581,0)))=0,"",INDEX(Benefits!$E$3:$E$581,MATCH($T91,Benefits!$A$3:$A$581,0))),"")</f>
        <v/>
      </c>
      <c r="R91">
        <f>IFERROR(IF(COUNT(INDEX(Benefits!$F$3:$F$581,MATCH($T91,Benefits!$A$3:$A$581,0)))=0,"",INDEX(Benefits!$F$3:$F$581,MATCH($T91,Benefits!$A$3:$A$581,0))),"")</f>
        <v/>
      </c>
      <c r="S91" s="4">
        <f>IFERROR(IF(INDEX(Benefits!$G$3:$G$581,MATCH($T91,Benefits!$A$3:$A$581,0))="","",INDEX(Benefits!$G$3:$G$581,MATCH($T91,Benefits!$A$3:$A$581,0))),"")</f>
        <v/>
      </c>
      <c r="T91" s="19" t="inlineStr">
        <is>
          <t>F00017-02-001-04</t>
        </is>
      </c>
      <c r="U91" s="4">
        <f>MIN(IF($N91="N",Client!$C$6+1,Client!$C$6),100)</f>
        <v/>
      </c>
      <c r="V91" s="4">
        <f>$T91&amp;"|"&amp;$O91&amp;"|"&amp;Client!$C$7&amp;"|"&amp;Client!$C$8</f>
        <v/>
      </c>
      <c r="W91" s="4">
        <f>IFERROR(MATCH($V91,prem!$A$2:$A$2857,0),"")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IFERROR(IF(INDEX(Benefits!$B$3:$B$581,MATCH($T92,Benefits!$A$3:$A$581,0))="","",INDEX(Benefits!$B$3:$B$581,MATCH($T92,Benefits!$A$3:$A$581,0))),"")</f>
        <v/>
      </c>
      <c r="G92" s="17">
        <f>IFERROR(IF(INDEX(Benefits!$C$3:$C$581,MATCH($T92,Benefits!$A$3:$A$581,0))="","",INDEX(Benefits!$C$3:$C$581,MATCH($T92,Benefits!$A$3:$A$581,0))),"")</f>
        <v/>
      </c>
      <c r="H92" s="4">
        <f>IFERROR(IF(INDEX(Benefits!$D$3:$D$581,MATCH($T92,Benefits!$A$3:$A$581,0))="","",INDEX(Benefits!$D$3:$D$581,MATCH($T92,Benefits!$A$3:$A$581,0))),"")</f>
        <v/>
      </c>
      <c r="I92" s="4" t="inlineStr">
        <is>
          <t>USD</t>
        </is>
      </c>
      <c r="J92" s="17">
        <f>IF($W92="","",IF(COUNT(INDEX(prem!$B$2:$CX$2857,$W92,$U92+1))=0,"",INDEX(prem!$B$2:$CX$2857,$W92,$U92+1)))</f>
        <v/>
      </c>
      <c r="K92" s="17">
        <f>IF($W92="","",IF($M92=0,"",SUM(INDEX(prem!$B$2:$CX$2857,$W92,$U92+1):INDEX(prem!$B$2:$CX$2857,$W92,MIN($U92+10,101)))))</f>
        <v/>
      </c>
      <c r="L92" s="17">
        <f>IF($K92="","",IF($M92=0,"",$K92/$M92))</f>
        <v/>
      </c>
      <c r="M92" s="4">
        <f>IF($W92="",0,COUNT(INDEX(prem!$B$2:$CX$2857,$W92,$U92+1):INDEX(prem!$B$2:$CX$2857,$W92,MIN($U92+10,101))))</f>
        <v/>
      </c>
      <c r="N92" s="4" t="inlineStr">
        <is>
          <t>A</t>
        </is>
      </c>
      <c r="O92" s="4">
        <f>IF(COUNTIF(prem!$A$2:$A$2857,$T92&amp;"|"&amp;Client!$C$9&amp;"|"&amp;Client!$C$7&amp;"|"&amp;Client!$C$8)&gt;0,Client!$C$9,IF(Client!$C$9="S","R","S"))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IFERROR(IF(COUNT(INDEX(Benefits!$E$3:$E$581,MATCH($T92,Benefits!$A$3:$A$581,0)))=0,"",INDEX(Benefits!$E$3:$E$581,MATCH($T92,Benefits!$A$3:$A$581,0))),"")</f>
        <v/>
      </c>
      <c r="R92">
        <f>IFERROR(IF(COUNT(INDEX(Benefits!$F$3:$F$581,MATCH($T92,Benefits!$A$3:$A$581,0)))=0,"",INDEX(Benefits!$F$3:$F$581,MATCH($T92,Benefits!$A$3:$A$581,0))),"")</f>
        <v/>
      </c>
      <c r="S92" s="4">
        <f>IFERROR(IF(INDEX(Benefits!$G$3:$G$581,MATCH($T92,Benefits!$A$3:$A$581,0))="","",INDEX(Benefits!$G$3:$G$581,MATCH($T92,Benefits!$A$3:$A$581,0))),"")</f>
        <v/>
      </c>
      <c r="T92" s="19" t="inlineStr">
        <is>
          <t>F00017-05-001-04</t>
        </is>
      </c>
      <c r="U92" s="4">
        <f>MIN(IF($N92="N",Client!$C$6+1,Client!$C$6),100)</f>
        <v/>
      </c>
      <c r="V92" s="4">
        <f>$T92&amp;"|"&amp;$O92&amp;"|"&amp;Client!$C$7&amp;"|"&amp;Client!$C$8</f>
        <v/>
      </c>
      <c r="W92" s="4">
        <f>IFERROR(MATCH($V92,prem!$A$2:$A$2857,0),"")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IFERROR(IF(INDEX(Benefits!$B$3:$B$581,MATCH($T93,Benefits!$A$3:$A$581,0))="","",INDEX(Benefits!$B$3:$B$581,MATCH($T93,Benefits!$A$3:$A$581,0))),"")</f>
        <v/>
      </c>
      <c r="G93" s="17">
        <f>IFERROR(IF(INDEX(Benefits!$C$3:$C$581,MATCH($T93,Benefits!$A$3:$A$581,0))="","",INDEX(Benefits!$C$3:$C$581,MATCH($T93,Benefits!$A$3:$A$581,0))),"")</f>
        <v/>
      </c>
      <c r="H93" s="4">
        <f>IFERROR(IF(INDEX(Benefits!$D$3:$D$581,MATCH($T93,Benefits!$A$3:$A$581,0))="","",INDEX(Benefits!$D$3:$D$581,MATCH($T93,Benefits!$A$3:$A$581,0))),"")</f>
        <v/>
      </c>
      <c r="I93" s="4" t="inlineStr">
        <is>
          <t>HKD</t>
        </is>
      </c>
      <c r="J93" s="17">
        <f>IF($W93="","",IF(COUNT(INDEX(prem!$B$2:$CX$2857,$W93,$U93+1))=0,"",INDEX(prem!$B$2:$CX$2857,$W93,$U93+1)))</f>
        <v/>
      </c>
      <c r="K93" s="17">
        <f>IF($W93="","",IF($M93=0,"",SUM(INDEX(prem!$B$2:$CX$2857,$W93,$U93+1):INDEX(prem!$B$2:$CX$2857,$W93,MIN($U93+10,101)))))</f>
        <v/>
      </c>
      <c r="L93" s="17">
        <f>IF($K93="","",IF($M93=0,"",$K93/$M93))</f>
        <v/>
      </c>
      <c r="M93" s="4">
        <f>IF($W93="",0,COUNT(INDEX(prem!$B$2:$CX$2857,$W93,$U93+1):INDEX(prem!$B$2:$CX$2857,$W93,MIN($U93+10,101))))</f>
        <v/>
      </c>
      <c r="N93" s="4" t="inlineStr">
        <is>
          <t>A</t>
        </is>
      </c>
      <c r="O93" s="4">
        <f>IF(COUNTIF(prem!$A$2:$A$2857,$T93&amp;"|"&amp;Client!$C$9&amp;"|"&amp;Client!$C$7&amp;"|"&amp;Client!$C$8)&gt;0,Client!$C$9,IF(Client!$C$9="S","R","S"))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IFERROR(IF(COUNT(INDEX(Benefits!$E$3:$E$581,MATCH($T93,Benefits!$A$3:$A$581,0)))=0,"",INDEX(Benefits!$E$3:$E$581,MATCH($T93,Benefits!$A$3:$A$581,0))),"")</f>
        <v/>
      </c>
      <c r="R93">
        <f>IFERROR(IF(COUNT(INDEX(Benefits!$F$3:$F$581,MATCH($T93,Benefits!$A$3:$A$581,0)))=0,"",INDEX(Benefits!$F$3:$F$581,MATCH($T93,Benefits!$A$3:$A$581,0))),"")</f>
        <v/>
      </c>
      <c r="S93" s="4">
        <f>IFERROR(IF(INDEX(Benefits!$G$3:$G$581,MATCH($T93,Benefits!$A$3:$A$581,0))="","",INDEX(Benefits!$G$3:$G$581,MATCH($T93,Benefits!$A$3:$A$581,0))),"")</f>
        <v/>
      </c>
      <c r="T93" s="19" t="inlineStr">
        <is>
          <t>S00033-01-000-02</t>
        </is>
      </c>
      <c r="U93" s="4">
        <f>MIN(IF($N93="N",Client!$C$6+1,Client!$C$6),100)</f>
        <v/>
      </c>
      <c r="V93" s="4">
        <f>$T93&amp;"|"&amp;$O93&amp;"|"&amp;Client!$C$7&amp;"|"&amp;Client!$C$8</f>
        <v/>
      </c>
      <c r="W93" s="4">
        <f>IFERROR(MATCH($V93,prem!$A$2:$A$2857,0),"")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IFERROR(IF(INDEX(Benefits!$B$3:$B$581,MATCH($T94,Benefits!$A$3:$A$581,0))="","",INDEX(Benefits!$B$3:$B$581,MATCH($T94,Benefits!$A$3:$A$581,0))),"")</f>
        <v/>
      </c>
      <c r="G94" s="17">
        <f>IFERROR(IF(INDEX(Benefits!$C$3:$C$581,MATCH($T94,Benefits!$A$3:$A$581,0))="","",INDEX(Benefits!$C$3:$C$581,MATCH($T94,Benefits!$A$3:$A$581,0))),"")</f>
        <v/>
      </c>
      <c r="H94" s="4">
        <f>IFERROR(IF(INDEX(Benefits!$D$3:$D$581,MATCH($T94,Benefits!$A$3:$A$581,0))="","",INDEX(Benefits!$D$3:$D$581,MATCH($T94,Benefits!$A$3:$A$581,0))),"")</f>
        <v/>
      </c>
      <c r="I94" s="4" t="inlineStr">
        <is>
          <t>HKD</t>
        </is>
      </c>
      <c r="J94" s="17">
        <f>IF($W94="","",IF(COUNT(INDEX(prem!$B$2:$CX$2857,$W94,$U94+1))=0,"",INDEX(prem!$B$2:$CX$2857,$W94,$U94+1)))</f>
        <v/>
      </c>
      <c r="K94" s="17">
        <f>IF($W94="","",IF($M94=0,"",SUM(INDEX(prem!$B$2:$CX$2857,$W94,$U94+1):INDEX(prem!$B$2:$CX$2857,$W94,MIN($U94+10,101)))))</f>
        <v/>
      </c>
      <c r="L94" s="17">
        <f>IF($K94="","",IF($M94=0,"",$K94/$M94))</f>
        <v/>
      </c>
      <c r="M94" s="4">
        <f>IF($W94="",0,COUNT(INDEX(prem!$B$2:$CX$2857,$W94,$U94+1):INDEX(prem!$B$2:$CX$2857,$W94,MIN($U94+10,101))))</f>
        <v/>
      </c>
      <c r="N94" s="4" t="inlineStr">
        <is>
          <t>A</t>
        </is>
      </c>
      <c r="O94" s="4">
        <f>IF(COUNTIF(prem!$A$2:$A$2857,$T94&amp;"|"&amp;Client!$C$9&amp;"|"&amp;Client!$C$7&amp;"|"&amp;Client!$C$8)&gt;0,Client!$C$9,IF(Client!$C$9="S","R","S"))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IFERROR(IF(COUNT(INDEX(Benefits!$E$3:$E$581,MATCH($T94,Benefits!$A$3:$A$581,0)))=0,"",INDEX(Benefits!$E$3:$E$581,MATCH($T94,Benefits!$A$3:$A$581,0))),"")</f>
        <v/>
      </c>
      <c r="R94">
        <f>IFERROR(IF(COUNT(INDEX(Benefits!$F$3:$F$581,MATCH($T94,Benefits!$A$3:$A$581,0)))=0,"",INDEX(Benefits!$F$3:$F$581,MATCH($T94,Benefits!$A$3:$A$581,0))),"")</f>
        <v/>
      </c>
      <c r="S94" s="4">
        <f>IFERROR(IF(INDEX(Benefits!$G$3:$G$581,MATCH($T94,Benefits!$A$3:$A$581,0))="","",INDEX(Benefits!$G$3:$G$581,MATCH($T94,Benefits!$A$3:$A$581,0))),"")</f>
        <v/>
      </c>
      <c r="T94" s="19" t="inlineStr">
        <is>
          <t>F00018-03-000-03</t>
        </is>
      </c>
      <c r="U94" s="4">
        <f>MIN(IF($N94="N",Client!$C$6+1,Client!$C$6),100)</f>
        <v/>
      </c>
      <c r="V94" s="4">
        <f>$T94&amp;"|"&amp;$O94&amp;"|"&amp;Client!$C$7&amp;"|"&amp;Client!$C$8</f>
        <v/>
      </c>
      <c r="W94" s="4">
        <f>IFERROR(MATCH($V94,prem!$A$2:$A$2857,0),"")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IFERROR(IF(INDEX(Benefits!$B$3:$B$581,MATCH($T95,Benefits!$A$3:$A$581,0))="","",INDEX(Benefits!$B$3:$B$581,MATCH($T95,Benefits!$A$3:$A$581,0))),"")</f>
        <v/>
      </c>
      <c r="G95" s="17">
        <f>IFERROR(IF(INDEX(Benefits!$C$3:$C$581,MATCH($T95,Benefits!$A$3:$A$581,0))="","",INDEX(Benefits!$C$3:$C$581,MATCH($T95,Benefits!$A$3:$A$581,0))),"")</f>
        <v/>
      </c>
      <c r="H95" s="4">
        <f>IFERROR(IF(INDEX(Benefits!$D$3:$D$581,MATCH($T95,Benefits!$A$3:$A$581,0))="","",INDEX(Benefits!$D$3:$D$581,MATCH($T95,Benefits!$A$3:$A$581,0))),"")</f>
        <v/>
      </c>
      <c r="I95" s="4" t="inlineStr">
        <is>
          <t>USD</t>
        </is>
      </c>
      <c r="J95" s="17">
        <f>IF($W95="","",IF(COUNT(INDEX(prem!$B$2:$CX$2857,$W95,$U95+1))=0,"",INDEX(prem!$B$2:$CX$2857,$W95,$U95+1)))</f>
        <v/>
      </c>
      <c r="K95" s="17">
        <f>IF($W95="","",IF($M95=0,"",SUM(INDEX(prem!$B$2:$CX$2857,$W95,$U95+1):INDEX(prem!$B$2:$CX$2857,$W95,MIN($U95+10,101)))))</f>
        <v/>
      </c>
      <c r="L95" s="17">
        <f>IF($K95="","",IF($M95=0,"",$K95/$M95))</f>
        <v/>
      </c>
      <c r="M95" s="4">
        <f>IF($W95="",0,COUNT(INDEX(prem!$B$2:$CX$2857,$W95,$U95+1):INDEX(prem!$B$2:$CX$2857,$W95,MIN($U95+10,101))))</f>
        <v/>
      </c>
      <c r="N95" s="4" t="inlineStr">
        <is>
          <t>A</t>
        </is>
      </c>
      <c r="O95" s="4">
        <f>IF(COUNTIF(prem!$A$2:$A$2857,$T95&amp;"|"&amp;Client!$C$9&amp;"|"&amp;Client!$C$7&amp;"|"&amp;Client!$C$8)&gt;0,Client!$C$9,IF(Client!$C$9="S","R","S"))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IFERROR(IF(COUNT(INDEX(Benefits!$E$3:$E$581,MATCH($T95,Benefits!$A$3:$A$581,0)))=0,"",INDEX(Benefits!$E$3:$E$581,MATCH($T95,Benefits!$A$3:$A$581,0))),"")</f>
        <v/>
      </c>
      <c r="R95">
        <f>IFERROR(IF(COUNT(INDEX(Benefits!$F$3:$F$581,MATCH($T95,Benefits!$A$3:$A$581,0)))=0,"",INDEX(Benefits!$F$3:$F$581,MATCH($T95,Benefits!$A$3:$A$581,0))),"")</f>
        <v/>
      </c>
      <c r="S95" s="4">
        <f>IFERROR(IF(INDEX(Benefits!$G$3:$G$581,MATCH($T95,Benefits!$A$3:$A$581,0))="","",INDEX(Benefits!$G$3:$G$581,MATCH($T95,Benefits!$A$3:$A$581,0))),"")</f>
        <v/>
      </c>
      <c r="T95" s="19" t="inlineStr">
        <is>
          <t>F00018-06-000-03</t>
        </is>
      </c>
      <c r="U95" s="4">
        <f>MIN(IF($N95="N",Client!$C$6+1,Client!$C$6),100)</f>
        <v/>
      </c>
      <c r="V95" s="4">
        <f>$T95&amp;"|"&amp;$O95&amp;"|"&amp;Client!$C$7&amp;"|"&amp;Client!$C$8</f>
        <v/>
      </c>
      <c r="W95" s="4">
        <f>IFERROR(MATCH($V95,prem!$A$2:$A$2857,0),"")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IFERROR(IF(INDEX(Benefits!$B$3:$B$581,MATCH($T96,Benefits!$A$3:$A$581,0))="","",INDEX(Benefits!$B$3:$B$581,MATCH($T96,Benefits!$A$3:$A$581,0))),"")</f>
        <v/>
      </c>
      <c r="G96" s="17">
        <f>IFERROR(IF(INDEX(Benefits!$C$3:$C$581,MATCH($T96,Benefits!$A$3:$A$581,0))="","",INDEX(Benefits!$C$3:$C$581,MATCH($T96,Benefits!$A$3:$A$581,0))),"")</f>
        <v/>
      </c>
      <c r="H96" s="4">
        <f>IFERROR(IF(INDEX(Benefits!$D$3:$D$581,MATCH($T96,Benefits!$A$3:$A$581,0))="","",INDEX(Benefits!$D$3:$D$581,MATCH($T96,Benefits!$A$3:$A$581,0))),"")</f>
        <v/>
      </c>
      <c r="I96" s="4" t="inlineStr">
        <is>
          <t>HKD</t>
        </is>
      </c>
      <c r="J96" s="17">
        <f>IF($W96="","",IF(COUNT(INDEX(prem!$B$2:$CX$2857,$W96,$U96+1))=0,"",INDEX(prem!$B$2:$CX$2857,$W96,$U96+1)))</f>
        <v/>
      </c>
      <c r="K96" s="17">
        <f>IF($W96="","",IF($M96=0,"",SUM(INDEX(prem!$B$2:$CX$2857,$W96,$U96+1):INDEX(prem!$B$2:$CX$2857,$W96,MIN($U96+10,101)))))</f>
        <v/>
      </c>
      <c r="L96" s="17">
        <f>IF($K96="","",IF($M96=0,"",$K96/$M96))</f>
        <v/>
      </c>
      <c r="M96" s="4">
        <f>IF($W96="",0,COUNT(INDEX(prem!$B$2:$CX$2857,$W96,$U96+1):INDEX(prem!$B$2:$CX$2857,$W96,MIN($U96+10,101))))</f>
        <v/>
      </c>
      <c r="N96" s="4" t="inlineStr">
        <is>
          <t>A</t>
        </is>
      </c>
      <c r="O96" s="4">
        <f>IF(COUNTIF(prem!$A$2:$A$2857,$T96&amp;"|"&amp;Client!$C$9&amp;"|"&amp;Client!$C$7&amp;"|"&amp;Client!$C$8)&gt;0,Client!$C$9,IF(Client!$C$9="S","R","S"))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IFERROR(IF(COUNT(INDEX(Benefits!$E$3:$E$581,MATCH($T96,Benefits!$A$3:$A$581,0)))=0,"",INDEX(Benefits!$E$3:$E$581,MATCH($T96,Benefits!$A$3:$A$581,0))),"")</f>
        <v/>
      </c>
      <c r="R96">
        <f>IFERROR(IF(COUNT(INDEX(Benefits!$F$3:$F$581,MATCH($T96,Benefits!$A$3:$A$581,0)))=0,"",INDEX(Benefits!$F$3:$F$581,MATCH($T96,Benefits!$A$3:$A$581,0))),"")</f>
        <v/>
      </c>
      <c r="S96" s="4">
        <f>IFERROR(IF(INDEX(Benefits!$G$3:$G$581,MATCH($T96,Benefits!$A$3:$A$581,0))="","",INDEX(Benefits!$G$3:$G$581,MATCH($T96,Benefits!$A$3:$A$581,0))),"")</f>
        <v/>
      </c>
      <c r="T96" s="19" t="inlineStr">
        <is>
          <t>F00018-03-001-03</t>
        </is>
      </c>
      <c r="U96" s="4">
        <f>MIN(IF($N96="N",Client!$C$6+1,Client!$C$6),100)</f>
        <v/>
      </c>
      <c r="V96" s="4">
        <f>$T96&amp;"|"&amp;$O96&amp;"|"&amp;Client!$C$7&amp;"|"&amp;Client!$C$8</f>
        <v/>
      </c>
      <c r="W96" s="4">
        <f>IFERROR(MATCH($V96,prem!$A$2:$A$2857,0),"")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IFERROR(IF(INDEX(Benefits!$B$3:$B$581,MATCH($T97,Benefits!$A$3:$A$581,0))="","",INDEX(Benefits!$B$3:$B$581,MATCH($T97,Benefits!$A$3:$A$581,0))),"")</f>
        <v/>
      </c>
      <c r="G97" s="17">
        <f>IFERROR(IF(INDEX(Benefits!$C$3:$C$581,MATCH($T97,Benefits!$A$3:$A$581,0))="","",INDEX(Benefits!$C$3:$C$581,MATCH($T97,Benefits!$A$3:$A$581,0))),"")</f>
        <v/>
      </c>
      <c r="H97" s="4">
        <f>IFERROR(IF(INDEX(Benefits!$D$3:$D$581,MATCH($T97,Benefits!$A$3:$A$581,0))="","",INDEX(Benefits!$D$3:$D$581,MATCH($T97,Benefits!$A$3:$A$581,0))),"")</f>
        <v/>
      </c>
      <c r="I97" s="4" t="inlineStr">
        <is>
          <t>USD</t>
        </is>
      </c>
      <c r="J97" s="17">
        <f>IF($W97="","",IF(COUNT(INDEX(prem!$B$2:$CX$2857,$W97,$U97+1))=0,"",INDEX(prem!$B$2:$CX$2857,$W97,$U97+1)))</f>
        <v/>
      </c>
      <c r="K97" s="17">
        <f>IF($W97="","",IF($M97=0,"",SUM(INDEX(prem!$B$2:$CX$2857,$W97,$U97+1):INDEX(prem!$B$2:$CX$2857,$W97,MIN($U97+10,101)))))</f>
        <v/>
      </c>
      <c r="L97" s="17">
        <f>IF($K97="","",IF($M97=0,"",$K97/$M97))</f>
        <v/>
      </c>
      <c r="M97" s="4">
        <f>IF($W97="",0,COUNT(INDEX(prem!$B$2:$CX$2857,$W97,$U97+1):INDEX(prem!$B$2:$CX$2857,$W97,MIN($U97+10,101))))</f>
        <v/>
      </c>
      <c r="N97" s="4" t="inlineStr">
        <is>
          <t>A</t>
        </is>
      </c>
      <c r="O97" s="4">
        <f>IF(COUNTIF(prem!$A$2:$A$2857,$T97&amp;"|"&amp;Client!$C$9&amp;"|"&amp;Client!$C$7&amp;"|"&amp;Client!$C$8)&gt;0,Client!$C$9,IF(Client!$C$9="S","R","S"))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IFERROR(IF(COUNT(INDEX(Benefits!$E$3:$E$581,MATCH($T97,Benefits!$A$3:$A$581,0)))=0,"",INDEX(Benefits!$E$3:$E$581,MATCH($T97,Benefits!$A$3:$A$581,0))),"")</f>
        <v/>
      </c>
      <c r="R97">
        <f>IFERROR(IF(COUNT(INDEX(Benefits!$F$3:$F$581,MATCH($T97,Benefits!$A$3:$A$581,0)))=0,"",INDEX(Benefits!$F$3:$F$581,MATCH($T97,Benefits!$A$3:$A$581,0))),"")</f>
        <v/>
      </c>
      <c r="S97" s="4">
        <f>IFERROR(IF(INDEX(Benefits!$G$3:$G$581,MATCH($T97,Benefits!$A$3:$A$581,0))="","",INDEX(Benefits!$G$3:$G$581,MATCH($T97,Benefits!$A$3:$A$581,0))),"")</f>
        <v/>
      </c>
      <c r="T97" s="19" t="inlineStr">
        <is>
          <t>F00018-06-001-03</t>
        </is>
      </c>
      <c r="U97" s="4">
        <f>MIN(IF($N97="N",Client!$C$6+1,Client!$C$6),100)</f>
        <v/>
      </c>
      <c r="V97" s="4">
        <f>$T97&amp;"|"&amp;$O97&amp;"|"&amp;Client!$C$7&amp;"|"&amp;Client!$C$8</f>
        <v/>
      </c>
      <c r="W97" s="4">
        <f>IFERROR(MATCH($V97,prem!$A$2:$A$2857,0),"")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IFERROR(IF(INDEX(Benefits!$B$3:$B$581,MATCH($T98,Benefits!$A$3:$A$581,0))="","",INDEX(Benefits!$B$3:$B$581,MATCH($T98,Benefits!$A$3:$A$581,0))),"")</f>
        <v/>
      </c>
      <c r="G98" s="17">
        <f>IFERROR(IF(INDEX(Benefits!$C$3:$C$581,MATCH($T98,Benefits!$A$3:$A$581,0))="","",INDEX(Benefits!$C$3:$C$581,MATCH($T98,Benefits!$A$3:$A$581,0))),"")</f>
        <v/>
      </c>
      <c r="H98" s="4">
        <f>IFERROR(IF(INDEX(Benefits!$D$3:$D$581,MATCH($T98,Benefits!$A$3:$A$581,0))="","",INDEX(Benefits!$D$3:$D$581,MATCH($T98,Benefits!$A$3:$A$581,0))),"")</f>
        <v/>
      </c>
      <c r="I98" s="4" t="inlineStr">
        <is>
          <t>HKD</t>
        </is>
      </c>
      <c r="J98" s="17">
        <f>IF($W98="","",IF(COUNT(INDEX(prem!$B$2:$CX$2857,$W98,$U98+1))=0,"",INDEX(prem!$B$2:$CX$2857,$W98,$U98+1)))</f>
        <v/>
      </c>
      <c r="K98" s="17">
        <f>IF($W98="","",IF($M98=0,"",SUM(INDEX(prem!$B$2:$CX$2857,$W98,$U98+1):INDEX(prem!$B$2:$CX$2857,$W98,MIN($U98+10,101)))))</f>
        <v/>
      </c>
      <c r="L98" s="17">
        <f>IF($K98="","",IF($M98=0,"",$K98/$M98))</f>
        <v/>
      </c>
      <c r="M98" s="4">
        <f>IF($W98="",0,COUNT(INDEX(prem!$B$2:$CX$2857,$W98,$U98+1):INDEX(prem!$B$2:$CX$2857,$W98,MIN($U98+10,101))))</f>
        <v/>
      </c>
      <c r="N98" s="4" t="inlineStr">
        <is>
          <t>A</t>
        </is>
      </c>
      <c r="O98" s="4">
        <f>IF(COUNTIF(prem!$A$2:$A$2857,$T98&amp;"|"&amp;Client!$C$9&amp;"|"&amp;Client!$C$7&amp;"|"&amp;Client!$C$8)&gt;0,Client!$C$9,IF(Client!$C$9="S","R","S"))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IFERROR(IF(COUNT(INDEX(Benefits!$E$3:$E$581,MATCH($T98,Benefits!$A$3:$A$581,0)))=0,"",INDEX(Benefits!$E$3:$E$581,MATCH($T98,Benefits!$A$3:$A$581,0))),"")</f>
        <v/>
      </c>
      <c r="R98">
        <f>IFERROR(IF(COUNT(INDEX(Benefits!$F$3:$F$581,MATCH($T98,Benefits!$A$3:$A$581,0)))=0,"",INDEX(Benefits!$F$3:$F$581,MATCH($T98,Benefits!$A$3:$A$581,0))),"")</f>
        <v/>
      </c>
      <c r="S98" s="4">
        <f>IFERROR(IF(INDEX(Benefits!$G$3:$G$581,MATCH($T98,Benefits!$A$3:$A$581,0))="","",INDEX(Benefits!$G$3:$G$581,MATCH($T98,Benefits!$A$3:$A$581,0))),"")</f>
        <v/>
      </c>
      <c r="T98" s="19" t="inlineStr">
        <is>
          <t>F00018-01-000-03</t>
        </is>
      </c>
      <c r="U98" s="4">
        <f>MIN(IF($N98="N",Client!$C$6+1,Client!$C$6),100)</f>
        <v/>
      </c>
      <c r="V98" s="4">
        <f>$T98&amp;"|"&amp;$O98&amp;"|"&amp;Client!$C$7&amp;"|"&amp;Client!$C$8</f>
        <v/>
      </c>
      <c r="W98" s="4">
        <f>IFERROR(MATCH($V98,prem!$A$2:$A$2857,0),"")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IFERROR(IF(INDEX(Benefits!$B$3:$B$581,MATCH($T99,Benefits!$A$3:$A$581,0))="","",INDEX(Benefits!$B$3:$B$581,MATCH($T99,Benefits!$A$3:$A$581,0))),"")</f>
        <v/>
      </c>
      <c r="G99" s="17">
        <f>IFERROR(IF(INDEX(Benefits!$C$3:$C$581,MATCH($T99,Benefits!$A$3:$A$581,0))="","",INDEX(Benefits!$C$3:$C$581,MATCH($T99,Benefits!$A$3:$A$581,0))),"")</f>
        <v/>
      </c>
      <c r="H99" s="4">
        <f>IFERROR(IF(INDEX(Benefits!$D$3:$D$581,MATCH($T99,Benefits!$A$3:$A$581,0))="","",INDEX(Benefits!$D$3:$D$581,MATCH($T99,Benefits!$A$3:$A$581,0))),"")</f>
        <v/>
      </c>
      <c r="I99" s="4" t="inlineStr">
        <is>
          <t>USD</t>
        </is>
      </c>
      <c r="J99" s="17">
        <f>IF($W99="","",IF(COUNT(INDEX(prem!$B$2:$CX$2857,$W99,$U99+1))=0,"",INDEX(prem!$B$2:$CX$2857,$W99,$U99+1)))</f>
        <v/>
      </c>
      <c r="K99" s="17">
        <f>IF($W99="","",IF($M99=0,"",SUM(INDEX(prem!$B$2:$CX$2857,$W99,$U99+1):INDEX(prem!$B$2:$CX$2857,$W99,MIN($U99+10,101)))))</f>
        <v/>
      </c>
      <c r="L99" s="17">
        <f>IF($K99="","",IF($M99=0,"",$K99/$M99))</f>
        <v/>
      </c>
      <c r="M99" s="4">
        <f>IF($W99="",0,COUNT(INDEX(prem!$B$2:$CX$2857,$W99,$U99+1):INDEX(prem!$B$2:$CX$2857,$W99,MIN($U99+10,101))))</f>
        <v/>
      </c>
      <c r="N99" s="4" t="inlineStr">
        <is>
          <t>A</t>
        </is>
      </c>
      <c r="O99" s="4">
        <f>IF(COUNTIF(prem!$A$2:$A$2857,$T99&amp;"|"&amp;Client!$C$9&amp;"|"&amp;Client!$C$7&amp;"|"&amp;Client!$C$8)&gt;0,Client!$C$9,IF(Client!$C$9="S","R","S"))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IFERROR(IF(COUNT(INDEX(Benefits!$E$3:$E$581,MATCH($T99,Benefits!$A$3:$A$581,0)))=0,"",INDEX(Benefits!$E$3:$E$581,MATCH($T99,Benefits!$A$3:$A$581,0))),"")</f>
        <v/>
      </c>
      <c r="R99">
        <f>IFERROR(IF(COUNT(INDEX(Benefits!$F$3:$F$581,MATCH($T99,Benefits!$A$3:$A$581,0)))=0,"",INDEX(Benefits!$F$3:$F$581,MATCH($T99,Benefits!$A$3:$A$581,0))),"")</f>
        <v/>
      </c>
      <c r="S99" s="4">
        <f>IFERROR(IF(INDEX(Benefits!$G$3:$G$581,MATCH($T99,Benefits!$A$3:$A$581,0))="","",INDEX(Benefits!$G$3:$G$581,MATCH($T99,Benefits!$A$3:$A$581,0))),"")</f>
        <v/>
      </c>
      <c r="T99" s="19" t="inlineStr">
        <is>
          <t>F00018-04-000-03</t>
        </is>
      </c>
      <c r="U99" s="4">
        <f>MIN(IF($N99="N",Client!$C$6+1,Client!$C$6),100)</f>
        <v/>
      </c>
      <c r="V99" s="4">
        <f>$T99&amp;"|"&amp;$O99&amp;"|"&amp;Client!$C$7&amp;"|"&amp;Client!$C$8</f>
        <v/>
      </c>
      <c r="W99" s="4">
        <f>IFERROR(MATCH($V99,prem!$A$2:$A$2857,0),"")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IFERROR(IF(INDEX(Benefits!$B$3:$B$581,MATCH($T100,Benefits!$A$3:$A$581,0))="","",INDEX(Benefits!$B$3:$B$581,MATCH($T100,Benefits!$A$3:$A$581,0))),"")</f>
        <v/>
      </c>
      <c r="G100" s="17">
        <f>IFERROR(IF(INDEX(Benefits!$C$3:$C$581,MATCH($T100,Benefits!$A$3:$A$581,0))="","",INDEX(Benefits!$C$3:$C$581,MATCH($T100,Benefits!$A$3:$A$581,0))),"")</f>
        <v/>
      </c>
      <c r="H100" s="4">
        <f>IFERROR(IF(INDEX(Benefits!$D$3:$D$581,MATCH($T100,Benefits!$A$3:$A$581,0))="","",INDEX(Benefits!$D$3:$D$581,MATCH($T100,Benefits!$A$3:$A$581,0))),"")</f>
        <v/>
      </c>
      <c r="I100" s="4" t="inlineStr">
        <is>
          <t>HKD</t>
        </is>
      </c>
      <c r="J100" s="17">
        <f>IF($W100="","",IF(COUNT(INDEX(prem!$B$2:$CX$2857,$W100,$U100+1))=0,"",INDEX(prem!$B$2:$CX$2857,$W100,$U100+1)))</f>
        <v/>
      </c>
      <c r="K100" s="17">
        <f>IF($W100="","",IF($M100=0,"",SUM(INDEX(prem!$B$2:$CX$2857,$W100,$U100+1):INDEX(prem!$B$2:$CX$2857,$W100,MIN($U100+10,101)))))</f>
        <v/>
      </c>
      <c r="L100" s="17">
        <f>IF($K100="","",IF($M100=0,"",$K100/$M100))</f>
        <v/>
      </c>
      <c r="M100" s="4">
        <f>IF($W100="",0,COUNT(INDEX(prem!$B$2:$CX$2857,$W100,$U100+1):INDEX(prem!$B$2:$CX$2857,$W100,MIN($U100+10,101))))</f>
        <v/>
      </c>
      <c r="N100" s="4" t="inlineStr">
        <is>
          <t>A</t>
        </is>
      </c>
      <c r="O100" s="4">
        <f>IF(COUNTIF(prem!$A$2:$A$2857,$T100&amp;"|"&amp;Client!$C$9&amp;"|"&amp;Client!$C$7&amp;"|"&amp;Client!$C$8)&gt;0,Client!$C$9,IF(Client!$C$9="S","R","S"))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IFERROR(IF(COUNT(INDEX(Benefits!$E$3:$E$581,MATCH($T100,Benefits!$A$3:$A$581,0)))=0,"",INDEX(Benefits!$E$3:$E$581,MATCH($T100,Benefits!$A$3:$A$581,0))),"")</f>
        <v/>
      </c>
      <c r="R100">
        <f>IFERROR(IF(COUNT(INDEX(Benefits!$F$3:$F$581,MATCH($T100,Benefits!$A$3:$A$581,0)))=0,"",INDEX(Benefits!$F$3:$F$581,MATCH($T100,Benefits!$A$3:$A$581,0))),"")</f>
        <v/>
      </c>
      <c r="S100" s="4">
        <f>IFERROR(IF(INDEX(Benefits!$G$3:$G$581,MATCH($T100,Benefits!$A$3:$A$581,0))="","",INDEX(Benefits!$G$3:$G$581,MATCH($T100,Benefits!$A$3:$A$581,0))),"")</f>
        <v/>
      </c>
      <c r="T100" s="19" t="inlineStr">
        <is>
          <t>F00018-01-001-03</t>
        </is>
      </c>
      <c r="U100" s="4">
        <f>MIN(IF($N100="N",Client!$C$6+1,Client!$C$6),100)</f>
        <v/>
      </c>
      <c r="V100" s="4">
        <f>$T100&amp;"|"&amp;$O100&amp;"|"&amp;Client!$C$7&amp;"|"&amp;Client!$C$8</f>
        <v/>
      </c>
      <c r="W100" s="4">
        <f>IFERROR(MATCH($V100,prem!$A$2:$A$2857,0),"")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IFERROR(IF(INDEX(Benefits!$B$3:$B$581,MATCH($T101,Benefits!$A$3:$A$581,0))="","",INDEX(Benefits!$B$3:$B$581,MATCH($T101,Benefits!$A$3:$A$581,0))),"")</f>
        <v/>
      </c>
      <c r="G101" s="17">
        <f>IFERROR(IF(INDEX(Benefits!$C$3:$C$581,MATCH($T101,Benefits!$A$3:$A$581,0))="","",INDEX(Benefits!$C$3:$C$581,MATCH($T101,Benefits!$A$3:$A$581,0))),"")</f>
        <v/>
      </c>
      <c r="H101" s="4">
        <f>IFERROR(IF(INDEX(Benefits!$D$3:$D$581,MATCH($T101,Benefits!$A$3:$A$581,0))="","",INDEX(Benefits!$D$3:$D$581,MATCH($T101,Benefits!$A$3:$A$581,0))),"")</f>
        <v/>
      </c>
      <c r="I101" s="4" t="inlineStr">
        <is>
          <t>USD</t>
        </is>
      </c>
      <c r="J101" s="17">
        <f>IF($W101="","",IF(COUNT(INDEX(prem!$B$2:$CX$2857,$W101,$U101+1))=0,"",INDEX(prem!$B$2:$CX$2857,$W101,$U101+1)))</f>
        <v/>
      </c>
      <c r="K101" s="17">
        <f>IF($W101="","",IF($M101=0,"",SUM(INDEX(prem!$B$2:$CX$2857,$W101,$U101+1):INDEX(prem!$B$2:$CX$2857,$W101,MIN($U101+10,101)))))</f>
        <v/>
      </c>
      <c r="L101" s="17">
        <f>IF($K101="","",IF($M101=0,"",$K101/$M101))</f>
        <v/>
      </c>
      <c r="M101" s="4">
        <f>IF($W101="",0,COUNT(INDEX(prem!$B$2:$CX$2857,$W101,$U101+1):INDEX(prem!$B$2:$CX$2857,$W101,MIN($U101+10,101))))</f>
        <v/>
      </c>
      <c r="N101" s="4" t="inlineStr">
        <is>
          <t>A</t>
        </is>
      </c>
      <c r="O101" s="4">
        <f>IF(COUNTIF(prem!$A$2:$A$2857,$T101&amp;"|"&amp;Client!$C$9&amp;"|"&amp;Client!$C$7&amp;"|"&amp;Client!$C$8)&gt;0,Client!$C$9,IF(Client!$C$9="S","R","S"))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IFERROR(IF(COUNT(INDEX(Benefits!$E$3:$E$581,MATCH($T101,Benefits!$A$3:$A$581,0)))=0,"",INDEX(Benefits!$E$3:$E$581,MATCH($T101,Benefits!$A$3:$A$581,0))),"")</f>
        <v/>
      </c>
      <c r="R101">
        <f>IFERROR(IF(COUNT(INDEX(Benefits!$F$3:$F$581,MATCH($T101,Benefits!$A$3:$A$581,0)))=0,"",INDEX(Benefits!$F$3:$F$581,MATCH($T101,Benefits!$A$3:$A$581,0))),"")</f>
        <v/>
      </c>
      <c r="S101" s="4">
        <f>IFERROR(IF(INDEX(Benefits!$G$3:$G$581,MATCH($T101,Benefits!$A$3:$A$581,0))="","",INDEX(Benefits!$G$3:$G$581,MATCH($T101,Benefits!$A$3:$A$581,0))),"")</f>
        <v/>
      </c>
      <c r="T101" s="19" t="inlineStr">
        <is>
          <t>F00018-04-001-03</t>
        </is>
      </c>
      <c r="U101" s="4">
        <f>MIN(IF($N101="N",Client!$C$6+1,Client!$C$6),100)</f>
        <v/>
      </c>
      <c r="V101" s="4">
        <f>$T101&amp;"|"&amp;$O101&amp;"|"&amp;Client!$C$7&amp;"|"&amp;Client!$C$8</f>
        <v/>
      </c>
      <c r="W101" s="4">
        <f>IFERROR(MATCH($V101,prem!$A$2:$A$2857,0),"")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IFERROR(IF(INDEX(Benefits!$B$3:$B$581,MATCH($T102,Benefits!$A$3:$A$581,0))="","",INDEX(Benefits!$B$3:$B$581,MATCH($T102,Benefits!$A$3:$A$581,0))),"")</f>
        <v/>
      </c>
      <c r="G102" s="17">
        <f>IFERROR(IF(INDEX(Benefits!$C$3:$C$581,MATCH($T102,Benefits!$A$3:$A$581,0))="","",INDEX(Benefits!$C$3:$C$581,MATCH($T102,Benefits!$A$3:$A$581,0))),"")</f>
        <v/>
      </c>
      <c r="H102" s="4">
        <f>IFERROR(IF(INDEX(Benefits!$D$3:$D$581,MATCH($T102,Benefits!$A$3:$A$581,0))="","",INDEX(Benefits!$D$3:$D$581,MATCH($T102,Benefits!$A$3:$A$581,0))),"")</f>
        <v/>
      </c>
      <c r="I102" s="4" t="inlineStr">
        <is>
          <t>HKD</t>
        </is>
      </c>
      <c r="J102" s="17">
        <f>IF($W102="","",IF(COUNT(INDEX(prem!$B$2:$CX$2857,$W102,$U102+1))=0,"",INDEX(prem!$B$2:$CX$2857,$W102,$U102+1)))</f>
        <v/>
      </c>
      <c r="K102" s="17">
        <f>IF($W102="","",IF($M102=0,"",SUM(INDEX(prem!$B$2:$CX$2857,$W102,$U102+1):INDEX(prem!$B$2:$CX$2857,$W102,MIN($U102+10,101)))))</f>
        <v/>
      </c>
      <c r="L102" s="17">
        <f>IF($K102="","",IF($M102=0,"",$K102/$M102))</f>
        <v/>
      </c>
      <c r="M102" s="4">
        <f>IF($W102="",0,COUNT(INDEX(prem!$B$2:$CX$2857,$W102,$U102+1):INDEX(prem!$B$2:$CX$2857,$W102,MIN($U102+10,101))))</f>
        <v/>
      </c>
      <c r="N102" s="4" t="inlineStr">
        <is>
          <t>A</t>
        </is>
      </c>
      <c r="O102" s="4">
        <f>IF(COUNTIF(prem!$A$2:$A$2857,$T102&amp;"|"&amp;Client!$C$9&amp;"|"&amp;Client!$C$7&amp;"|"&amp;Client!$C$8)&gt;0,Client!$C$9,IF(Client!$C$9="S","R","S"))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IFERROR(IF(COUNT(INDEX(Benefits!$E$3:$E$581,MATCH($T102,Benefits!$A$3:$A$581,0)))=0,"",INDEX(Benefits!$E$3:$E$581,MATCH($T102,Benefits!$A$3:$A$581,0))),"")</f>
        <v/>
      </c>
      <c r="R102">
        <f>IFERROR(IF(COUNT(INDEX(Benefits!$F$3:$F$581,MATCH($T102,Benefits!$A$3:$A$581,0)))=0,"",INDEX(Benefits!$F$3:$F$581,MATCH($T102,Benefits!$A$3:$A$581,0))),"")</f>
        <v/>
      </c>
      <c r="S102" s="4">
        <f>IFERROR(IF(INDEX(Benefits!$G$3:$G$581,MATCH($T102,Benefits!$A$3:$A$581,0))="","",INDEX(Benefits!$G$3:$G$581,MATCH($T102,Benefits!$A$3:$A$581,0))),"")</f>
        <v/>
      </c>
      <c r="T102" s="19" t="inlineStr">
        <is>
          <t>F00018-02-000-03</t>
        </is>
      </c>
      <c r="U102" s="4">
        <f>MIN(IF($N102="N",Client!$C$6+1,Client!$C$6),100)</f>
        <v/>
      </c>
      <c r="V102" s="4">
        <f>$T102&amp;"|"&amp;$O102&amp;"|"&amp;Client!$C$7&amp;"|"&amp;Client!$C$8</f>
        <v/>
      </c>
      <c r="W102" s="4">
        <f>IFERROR(MATCH($V102,prem!$A$2:$A$2857,0),"")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IFERROR(IF(INDEX(Benefits!$B$3:$B$581,MATCH($T103,Benefits!$A$3:$A$581,0))="","",INDEX(Benefits!$B$3:$B$581,MATCH($T103,Benefits!$A$3:$A$581,0))),"")</f>
        <v/>
      </c>
      <c r="G103" s="17">
        <f>IFERROR(IF(INDEX(Benefits!$C$3:$C$581,MATCH($T103,Benefits!$A$3:$A$581,0))="","",INDEX(Benefits!$C$3:$C$581,MATCH($T103,Benefits!$A$3:$A$581,0))),"")</f>
        <v/>
      </c>
      <c r="H103" s="4">
        <f>IFERROR(IF(INDEX(Benefits!$D$3:$D$581,MATCH($T103,Benefits!$A$3:$A$581,0))="","",INDEX(Benefits!$D$3:$D$581,MATCH($T103,Benefits!$A$3:$A$581,0))),"")</f>
        <v/>
      </c>
      <c r="I103" s="4" t="inlineStr">
        <is>
          <t>USD</t>
        </is>
      </c>
      <c r="J103" s="17">
        <f>IF($W103="","",IF(COUNT(INDEX(prem!$B$2:$CX$2857,$W103,$U103+1))=0,"",INDEX(prem!$B$2:$CX$2857,$W103,$U103+1)))</f>
        <v/>
      </c>
      <c r="K103" s="17">
        <f>IF($W103="","",IF($M103=0,"",SUM(INDEX(prem!$B$2:$CX$2857,$W103,$U103+1):INDEX(prem!$B$2:$CX$2857,$W103,MIN($U103+10,101)))))</f>
        <v/>
      </c>
      <c r="L103" s="17">
        <f>IF($K103="","",IF($M103=0,"",$K103/$M103))</f>
        <v/>
      </c>
      <c r="M103" s="4">
        <f>IF($W103="",0,COUNT(INDEX(prem!$B$2:$CX$2857,$W103,$U103+1):INDEX(prem!$B$2:$CX$2857,$W103,MIN($U103+10,101))))</f>
        <v/>
      </c>
      <c r="N103" s="4" t="inlineStr">
        <is>
          <t>A</t>
        </is>
      </c>
      <c r="O103" s="4">
        <f>IF(COUNTIF(prem!$A$2:$A$2857,$T103&amp;"|"&amp;Client!$C$9&amp;"|"&amp;Client!$C$7&amp;"|"&amp;Client!$C$8)&gt;0,Client!$C$9,IF(Client!$C$9="S","R","S"))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IFERROR(IF(COUNT(INDEX(Benefits!$E$3:$E$581,MATCH($T103,Benefits!$A$3:$A$581,0)))=0,"",INDEX(Benefits!$E$3:$E$581,MATCH($T103,Benefits!$A$3:$A$581,0))),"")</f>
        <v/>
      </c>
      <c r="R103">
        <f>IFERROR(IF(COUNT(INDEX(Benefits!$F$3:$F$581,MATCH($T103,Benefits!$A$3:$A$581,0)))=0,"",INDEX(Benefits!$F$3:$F$581,MATCH($T103,Benefits!$A$3:$A$581,0))),"")</f>
        <v/>
      </c>
      <c r="S103" s="4">
        <f>IFERROR(IF(INDEX(Benefits!$G$3:$G$581,MATCH($T103,Benefits!$A$3:$A$581,0))="","",INDEX(Benefits!$G$3:$G$581,MATCH($T103,Benefits!$A$3:$A$581,0))),"")</f>
        <v/>
      </c>
      <c r="T103" s="19" t="inlineStr">
        <is>
          <t>F00018-05-000-03</t>
        </is>
      </c>
      <c r="U103" s="4">
        <f>MIN(IF($N103="N",Client!$C$6+1,Client!$C$6),100)</f>
        <v/>
      </c>
      <c r="V103" s="4">
        <f>$T103&amp;"|"&amp;$O103&amp;"|"&amp;Client!$C$7&amp;"|"&amp;Client!$C$8</f>
        <v/>
      </c>
      <c r="W103" s="4">
        <f>IFERROR(MATCH($V103,prem!$A$2:$A$2857,0),"")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IFERROR(IF(INDEX(Benefits!$B$3:$B$581,MATCH($T104,Benefits!$A$3:$A$581,0))="","",INDEX(Benefits!$B$3:$B$581,MATCH($T104,Benefits!$A$3:$A$581,0))),"")</f>
        <v/>
      </c>
      <c r="G104" s="17">
        <f>IFERROR(IF(INDEX(Benefits!$C$3:$C$581,MATCH($T104,Benefits!$A$3:$A$581,0))="","",INDEX(Benefits!$C$3:$C$581,MATCH($T104,Benefits!$A$3:$A$581,0))),"")</f>
        <v/>
      </c>
      <c r="H104" s="4">
        <f>IFERROR(IF(INDEX(Benefits!$D$3:$D$581,MATCH($T104,Benefits!$A$3:$A$581,0))="","",INDEX(Benefits!$D$3:$D$581,MATCH($T104,Benefits!$A$3:$A$581,0))),"")</f>
        <v/>
      </c>
      <c r="I104" s="4" t="inlineStr">
        <is>
          <t>HKD</t>
        </is>
      </c>
      <c r="J104" s="17">
        <f>IF($W104="","",IF(COUNT(INDEX(prem!$B$2:$CX$2857,$W104,$U104+1))=0,"",INDEX(prem!$B$2:$CX$2857,$W104,$U104+1)))</f>
        <v/>
      </c>
      <c r="K104" s="17">
        <f>IF($W104="","",IF($M104=0,"",SUM(INDEX(prem!$B$2:$CX$2857,$W104,$U104+1):INDEX(prem!$B$2:$CX$2857,$W104,MIN($U104+10,101)))))</f>
        <v/>
      </c>
      <c r="L104" s="17">
        <f>IF($K104="","",IF($M104=0,"",$K104/$M104))</f>
        <v/>
      </c>
      <c r="M104" s="4">
        <f>IF($W104="",0,COUNT(INDEX(prem!$B$2:$CX$2857,$W104,$U104+1):INDEX(prem!$B$2:$CX$2857,$W104,MIN($U104+10,101))))</f>
        <v/>
      </c>
      <c r="N104" s="4" t="inlineStr">
        <is>
          <t>A</t>
        </is>
      </c>
      <c r="O104" s="4">
        <f>IF(COUNTIF(prem!$A$2:$A$2857,$T104&amp;"|"&amp;Client!$C$9&amp;"|"&amp;Client!$C$7&amp;"|"&amp;Client!$C$8)&gt;0,Client!$C$9,IF(Client!$C$9="S","R","S"))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IFERROR(IF(COUNT(INDEX(Benefits!$E$3:$E$581,MATCH($T104,Benefits!$A$3:$A$581,0)))=0,"",INDEX(Benefits!$E$3:$E$581,MATCH($T104,Benefits!$A$3:$A$581,0))),"")</f>
        <v/>
      </c>
      <c r="R104">
        <f>IFERROR(IF(COUNT(INDEX(Benefits!$F$3:$F$581,MATCH($T104,Benefits!$A$3:$A$581,0)))=0,"",INDEX(Benefits!$F$3:$F$581,MATCH($T104,Benefits!$A$3:$A$581,0))),"")</f>
        <v/>
      </c>
      <c r="S104" s="4">
        <f>IFERROR(IF(INDEX(Benefits!$G$3:$G$581,MATCH($T104,Benefits!$A$3:$A$581,0))="","",INDEX(Benefits!$G$3:$G$581,MATCH($T104,Benefits!$A$3:$A$581,0))),"")</f>
        <v/>
      </c>
      <c r="T104" s="19" t="inlineStr">
        <is>
          <t>F00018-02-001-03</t>
        </is>
      </c>
      <c r="U104" s="4">
        <f>MIN(IF($N104="N",Client!$C$6+1,Client!$C$6),100)</f>
        <v/>
      </c>
      <c r="V104" s="4">
        <f>$T104&amp;"|"&amp;$O104&amp;"|"&amp;Client!$C$7&amp;"|"&amp;Client!$C$8</f>
        <v/>
      </c>
      <c r="W104" s="4">
        <f>IFERROR(MATCH($V104,prem!$A$2:$A$2857,0),"")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IFERROR(IF(INDEX(Benefits!$B$3:$B$581,MATCH($T105,Benefits!$A$3:$A$581,0))="","",INDEX(Benefits!$B$3:$B$581,MATCH($T105,Benefits!$A$3:$A$581,0))),"")</f>
        <v/>
      </c>
      <c r="G105" s="17">
        <f>IFERROR(IF(INDEX(Benefits!$C$3:$C$581,MATCH($T105,Benefits!$A$3:$A$581,0))="","",INDEX(Benefits!$C$3:$C$581,MATCH($T105,Benefits!$A$3:$A$581,0))),"")</f>
        <v/>
      </c>
      <c r="H105" s="4">
        <f>IFERROR(IF(INDEX(Benefits!$D$3:$D$581,MATCH($T105,Benefits!$A$3:$A$581,0))="","",INDEX(Benefits!$D$3:$D$581,MATCH($T105,Benefits!$A$3:$A$581,0))),"")</f>
        <v/>
      </c>
      <c r="I105" s="4" t="inlineStr">
        <is>
          <t>USD</t>
        </is>
      </c>
      <c r="J105" s="17">
        <f>IF($W105="","",IF(COUNT(INDEX(prem!$B$2:$CX$2857,$W105,$U105+1))=0,"",INDEX(prem!$B$2:$CX$2857,$W105,$U105+1)))</f>
        <v/>
      </c>
      <c r="K105" s="17">
        <f>IF($W105="","",IF($M105=0,"",SUM(INDEX(prem!$B$2:$CX$2857,$W105,$U105+1):INDEX(prem!$B$2:$CX$2857,$W105,MIN($U105+10,101)))))</f>
        <v/>
      </c>
      <c r="L105" s="17">
        <f>IF($K105="","",IF($M105=0,"",$K105/$M105))</f>
        <v/>
      </c>
      <c r="M105" s="4">
        <f>IF($W105="",0,COUNT(INDEX(prem!$B$2:$CX$2857,$W105,$U105+1):INDEX(prem!$B$2:$CX$2857,$W105,MIN($U105+10,101))))</f>
        <v/>
      </c>
      <c r="N105" s="4" t="inlineStr">
        <is>
          <t>A</t>
        </is>
      </c>
      <c r="O105" s="4">
        <f>IF(COUNTIF(prem!$A$2:$A$2857,$T105&amp;"|"&amp;Client!$C$9&amp;"|"&amp;Client!$C$7&amp;"|"&amp;Client!$C$8)&gt;0,Client!$C$9,IF(Client!$C$9="S","R","S"))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IFERROR(IF(COUNT(INDEX(Benefits!$E$3:$E$581,MATCH($T105,Benefits!$A$3:$A$581,0)))=0,"",INDEX(Benefits!$E$3:$E$581,MATCH($T105,Benefits!$A$3:$A$581,0))),"")</f>
        <v/>
      </c>
      <c r="R105">
        <f>IFERROR(IF(COUNT(INDEX(Benefits!$F$3:$F$581,MATCH($T105,Benefits!$A$3:$A$581,0)))=0,"",INDEX(Benefits!$F$3:$F$581,MATCH($T105,Benefits!$A$3:$A$581,0))),"")</f>
        <v/>
      </c>
      <c r="S105" s="4">
        <f>IFERROR(IF(INDEX(Benefits!$G$3:$G$581,MATCH($T105,Benefits!$A$3:$A$581,0))="","",INDEX(Benefits!$G$3:$G$581,MATCH($T105,Benefits!$A$3:$A$581,0))),"")</f>
        <v/>
      </c>
      <c r="T105" s="19" t="inlineStr">
        <is>
          <t>F00018-05-001-03</t>
        </is>
      </c>
      <c r="U105" s="4">
        <f>MIN(IF($N105="N",Client!$C$6+1,Client!$C$6),100)</f>
        <v/>
      </c>
      <c r="V105" s="4">
        <f>$T105&amp;"|"&amp;$O105&amp;"|"&amp;Client!$C$7&amp;"|"&amp;Client!$C$8</f>
        <v/>
      </c>
      <c r="W105" s="4">
        <f>IFERROR(MATCH($V105,prem!$A$2:$A$2857,0),"")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IFERROR(IF(INDEX(Benefits!$B$3:$B$581,MATCH($T106,Benefits!$A$3:$A$581,0))="","",INDEX(Benefits!$B$3:$B$581,MATCH($T106,Benefits!$A$3:$A$581,0))),"")</f>
        <v/>
      </c>
      <c r="G106" s="17">
        <f>IFERROR(IF(INDEX(Benefits!$C$3:$C$581,MATCH($T106,Benefits!$A$3:$A$581,0))="","",INDEX(Benefits!$C$3:$C$581,MATCH($T106,Benefits!$A$3:$A$581,0))),"")</f>
        <v/>
      </c>
      <c r="H106" s="4">
        <f>IFERROR(IF(INDEX(Benefits!$D$3:$D$581,MATCH($T106,Benefits!$A$3:$A$581,0))="","",INDEX(Benefits!$D$3:$D$581,MATCH($T106,Benefits!$A$3:$A$581,0))),"")</f>
        <v/>
      </c>
      <c r="I106" s="4" t="inlineStr">
        <is>
          <t>HKD</t>
        </is>
      </c>
      <c r="J106" s="17">
        <f>IF($W106="","",IF(COUNT(INDEX(prem!$B$2:$CX$2857,$W106,$U106+1))=0,"",INDEX(prem!$B$2:$CX$2857,$W106,$U106+1)))</f>
        <v/>
      </c>
      <c r="K106" s="17">
        <f>IF($W106="","",IF($M106=0,"",SUM(INDEX(prem!$B$2:$CX$2857,$W106,$U106+1):INDEX(prem!$B$2:$CX$2857,$W106,MIN($U106+10,101)))))</f>
        <v/>
      </c>
      <c r="L106" s="17">
        <f>IF($K106="","",IF($M106=0,"",$K106/$M106))</f>
        <v/>
      </c>
      <c r="M106" s="4">
        <f>IF($W106="",0,COUNT(INDEX(prem!$B$2:$CX$2857,$W106,$U106+1):INDEX(prem!$B$2:$CX$2857,$W106,MIN($U106+10,101))))</f>
        <v/>
      </c>
      <c r="N106" s="4" t="inlineStr">
        <is>
          <t>A</t>
        </is>
      </c>
      <c r="O106" s="4">
        <f>IF(COUNTIF(prem!$A$2:$A$2857,$T106&amp;"|"&amp;Client!$C$9&amp;"|"&amp;Client!$C$7&amp;"|"&amp;Client!$C$8)&gt;0,Client!$C$9,IF(Client!$C$9="S","R","S"))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IFERROR(IF(COUNT(INDEX(Benefits!$E$3:$E$581,MATCH($T106,Benefits!$A$3:$A$581,0)))=0,"",INDEX(Benefits!$E$3:$E$581,MATCH($T106,Benefits!$A$3:$A$581,0))),"")</f>
        <v/>
      </c>
      <c r="R106">
        <f>IFERROR(IF(COUNT(INDEX(Benefits!$F$3:$F$581,MATCH($T106,Benefits!$A$3:$A$581,0)))=0,"",INDEX(Benefits!$F$3:$F$581,MATCH($T106,Benefits!$A$3:$A$581,0))),"")</f>
        <v/>
      </c>
      <c r="S106" s="4">
        <f>IFERROR(IF(INDEX(Benefits!$G$3:$G$581,MATCH($T106,Benefits!$A$3:$A$581,0))="","",INDEX(Benefits!$G$3:$G$581,MATCH($T106,Benefits!$A$3:$A$581,0))),"")</f>
        <v/>
      </c>
      <c r="T106" s="19" t="inlineStr">
        <is>
          <t>S00038-01-000-02</t>
        </is>
      </c>
      <c r="U106" s="4">
        <f>MIN(IF($N106="N",Client!$C$6+1,Client!$C$6),100)</f>
        <v/>
      </c>
      <c r="V106" s="4">
        <f>$T106&amp;"|"&amp;$O106&amp;"|"&amp;Client!$C$7&amp;"|"&amp;Client!$C$8</f>
        <v/>
      </c>
      <c r="W106" s="4">
        <f>IFERROR(MATCH($V106,prem!$A$2:$A$2857,0),"")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IFERROR(IF(INDEX(Benefits!$B$3:$B$581,MATCH($T107,Benefits!$A$3:$A$581,0))="","",INDEX(Benefits!$B$3:$B$581,MATCH($T107,Benefits!$A$3:$A$581,0))),"")</f>
        <v/>
      </c>
      <c r="G107" s="17">
        <f>IFERROR(IF(INDEX(Benefits!$C$3:$C$581,MATCH($T107,Benefits!$A$3:$A$581,0))="","",INDEX(Benefits!$C$3:$C$581,MATCH($T107,Benefits!$A$3:$A$581,0))),"")</f>
        <v/>
      </c>
      <c r="H107" s="4">
        <f>IFERROR(IF(INDEX(Benefits!$D$3:$D$581,MATCH($T107,Benefits!$A$3:$A$581,0))="","",INDEX(Benefits!$D$3:$D$581,MATCH($T107,Benefits!$A$3:$A$581,0))),"")</f>
        <v/>
      </c>
      <c r="I107" s="4" t="inlineStr">
        <is>
          <t>HKD</t>
        </is>
      </c>
      <c r="J107" s="17">
        <f>IF($W107="","",IF(COUNT(INDEX(prem!$B$2:$CX$2857,$W107,$U107+1))=0,"",INDEX(prem!$B$2:$CX$2857,$W107,$U107+1)))</f>
        <v/>
      </c>
      <c r="K107" s="17">
        <f>IF($W107="","",IF($M107=0,"",SUM(INDEX(prem!$B$2:$CX$2857,$W107,$U107+1):INDEX(prem!$B$2:$CX$2857,$W107,MIN($U107+10,101)))))</f>
        <v/>
      </c>
      <c r="L107" s="17">
        <f>IF($K107="","",IF($M107=0,"",$K107/$M107))</f>
        <v/>
      </c>
      <c r="M107" s="4">
        <f>IF($W107="",0,COUNT(INDEX(prem!$B$2:$CX$2857,$W107,$U107+1):INDEX(prem!$B$2:$CX$2857,$W107,MIN($U107+10,101))))</f>
        <v/>
      </c>
      <c r="N107" s="4" t="inlineStr">
        <is>
          <t>A</t>
        </is>
      </c>
      <c r="O107" s="4">
        <f>IF(COUNTIF(prem!$A$2:$A$2857,$T107&amp;"|"&amp;Client!$C$9&amp;"|"&amp;Client!$C$7&amp;"|"&amp;Client!$C$8)&gt;0,Client!$C$9,IF(Client!$C$9="S","R","S"))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IFERROR(IF(COUNT(INDEX(Benefits!$E$3:$E$581,MATCH($T107,Benefits!$A$3:$A$581,0)))=0,"",INDEX(Benefits!$E$3:$E$581,MATCH($T107,Benefits!$A$3:$A$581,0))),"")</f>
        <v/>
      </c>
      <c r="R107">
        <f>IFERROR(IF(COUNT(INDEX(Benefits!$F$3:$F$581,MATCH($T107,Benefits!$A$3:$A$581,0)))=0,"",INDEX(Benefits!$F$3:$F$581,MATCH($T107,Benefits!$A$3:$A$581,0))),"")</f>
        <v/>
      </c>
      <c r="S107" s="4">
        <f>IFERROR(IF(INDEX(Benefits!$G$3:$G$581,MATCH($T107,Benefits!$A$3:$A$581,0))="","",INDEX(Benefits!$G$3:$G$581,MATCH($T107,Benefits!$A$3:$A$581,0))),"")</f>
        <v/>
      </c>
      <c r="T107" s="19" t="inlineStr">
        <is>
          <t>S00030-01-000-02</t>
        </is>
      </c>
      <c r="U107" s="4">
        <f>MIN(IF($N107="N",Client!$C$6+1,Client!$C$6),100)</f>
        <v/>
      </c>
      <c r="V107" s="4">
        <f>$T107&amp;"|"&amp;$O107&amp;"|"&amp;Client!$C$7&amp;"|"&amp;Client!$C$8</f>
        <v/>
      </c>
      <c r="W107" s="4">
        <f>IFERROR(MATCH($V107,prem!$A$2:$A$2857,0),"")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IFERROR(IF(INDEX(Benefits!$B$3:$B$581,MATCH($T108,Benefits!$A$3:$A$581,0))="","",INDEX(Benefits!$B$3:$B$581,MATCH($T108,Benefits!$A$3:$A$581,0))),"")</f>
        <v/>
      </c>
      <c r="G108" s="17">
        <f>IFERROR(IF(INDEX(Benefits!$C$3:$C$581,MATCH($T108,Benefits!$A$3:$A$581,0))="","",INDEX(Benefits!$C$3:$C$581,MATCH($T108,Benefits!$A$3:$A$581,0))),"")</f>
        <v/>
      </c>
      <c r="H108" s="4">
        <f>IFERROR(IF(INDEX(Benefits!$D$3:$D$581,MATCH($T108,Benefits!$A$3:$A$581,0))="","",INDEX(Benefits!$D$3:$D$581,MATCH($T108,Benefits!$A$3:$A$581,0))),"")</f>
        <v/>
      </c>
      <c r="I108" s="4" t="inlineStr">
        <is>
          <t>HKD</t>
        </is>
      </c>
      <c r="J108" s="17">
        <f>IF($W108="","",IF(COUNT(INDEX(prem!$B$2:$CX$2857,$W108,$U108+1))=0,"",INDEX(prem!$B$2:$CX$2857,$W108,$U108+1)))</f>
        <v/>
      </c>
      <c r="K108" s="17">
        <f>IF($W108="","",IF($M108=0,"",SUM(INDEX(prem!$B$2:$CX$2857,$W108,$U108+1):INDEX(prem!$B$2:$CX$2857,$W108,MIN($U108+10,101)))))</f>
        <v/>
      </c>
      <c r="L108" s="17">
        <f>IF($K108="","",IF($M108=0,"",$K108/$M108))</f>
        <v/>
      </c>
      <c r="M108" s="4">
        <f>IF($W108="",0,COUNT(INDEX(prem!$B$2:$CX$2857,$W108,$U108+1):INDEX(prem!$B$2:$CX$2857,$W108,MIN($U108+10,101))))</f>
        <v/>
      </c>
      <c r="N108" s="4" t="inlineStr">
        <is>
          <t>A</t>
        </is>
      </c>
      <c r="O108" s="4">
        <f>IF(COUNTIF(prem!$A$2:$A$2857,$T108&amp;"|"&amp;Client!$C$9&amp;"|"&amp;Client!$C$7&amp;"|"&amp;Client!$C$8)&gt;0,Client!$C$9,IF(Client!$C$9="S","R","S"))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IFERROR(IF(COUNT(INDEX(Benefits!$E$3:$E$581,MATCH($T108,Benefits!$A$3:$A$581,0)))=0,"",INDEX(Benefits!$E$3:$E$581,MATCH($T108,Benefits!$A$3:$A$581,0))),"")</f>
        <v/>
      </c>
      <c r="R108">
        <f>IFERROR(IF(COUNT(INDEX(Benefits!$F$3:$F$581,MATCH($T108,Benefits!$A$3:$A$581,0)))=0,"",INDEX(Benefits!$F$3:$F$581,MATCH($T108,Benefits!$A$3:$A$581,0))),"")</f>
        <v/>
      </c>
      <c r="S108" s="4">
        <f>IFERROR(IF(INDEX(Benefits!$G$3:$G$581,MATCH($T108,Benefits!$A$3:$A$581,0))="","",INDEX(Benefits!$G$3:$G$581,MATCH($T108,Benefits!$A$3:$A$581,0))),"")</f>
        <v/>
      </c>
      <c r="T108" s="19" t="inlineStr">
        <is>
          <t>F00033-02-000-02</t>
        </is>
      </c>
      <c r="U108" s="4">
        <f>MIN(IF($N108="N",Client!$C$6+1,Client!$C$6),100)</f>
        <v/>
      </c>
      <c r="V108" s="4">
        <f>$T108&amp;"|"&amp;$O108&amp;"|"&amp;Client!$C$7&amp;"|"&amp;Client!$C$8</f>
        <v/>
      </c>
      <c r="W108" s="4">
        <f>IFERROR(MATCH($V108,prem!$A$2:$A$2857,0),"")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IFERROR(IF(INDEX(Benefits!$B$3:$B$581,MATCH($T109,Benefits!$A$3:$A$581,0))="","",INDEX(Benefits!$B$3:$B$581,MATCH($T109,Benefits!$A$3:$A$581,0))),"")</f>
        <v/>
      </c>
      <c r="G109" s="17">
        <f>IFERROR(IF(INDEX(Benefits!$C$3:$C$581,MATCH($T109,Benefits!$A$3:$A$581,0))="","",INDEX(Benefits!$C$3:$C$581,MATCH($T109,Benefits!$A$3:$A$581,0))),"")</f>
        <v/>
      </c>
      <c r="H109" s="4">
        <f>IFERROR(IF(INDEX(Benefits!$D$3:$D$581,MATCH($T109,Benefits!$A$3:$A$581,0))="","",INDEX(Benefits!$D$3:$D$581,MATCH($T109,Benefits!$A$3:$A$581,0))),"")</f>
        <v/>
      </c>
      <c r="I109" s="4" t="inlineStr">
        <is>
          <t>HKD</t>
        </is>
      </c>
      <c r="J109" s="17">
        <f>IF($W109="","",IF(COUNT(INDEX(prem!$B$2:$CX$2857,$W109,$U109+1))=0,"",INDEX(prem!$B$2:$CX$2857,$W109,$U109+1)))</f>
        <v/>
      </c>
      <c r="K109" s="17">
        <f>IF($W109="","",IF($M109=0,"",SUM(INDEX(prem!$B$2:$CX$2857,$W109,$U109+1):INDEX(prem!$B$2:$CX$2857,$W109,MIN($U109+10,101)))))</f>
        <v/>
      </c>
      <c r="L109" s="17">
        <f>IF($K109="","",IF($M109=0,"",$K109/$M109))</f>
        <v/>
      </c>
      <c r="M109" s="4">
        <f>IF($W109="",0,COUNT(INDEX(prem!$B$2:$CX$2857,$W109,$U109+1):INDEX(prem!$B$2:$CX$2857,$W109,MIN($U109+10,101))))</f>
        <v/>
      </c>
      <c r="N109" s="4" t="inlineStr">
        <is>
          <t>A</t>
        </is>
      </c>
      <c r="O109" s="4">
        <f>IF(COUNTIF(prem!$A$2:$A$2857,$T109&amp;"|"&amp;Client!$C$9&amp;"|"&amp;Client!$C$7&amp;"|"&amp;Client!$C$8)&gt;0,Client!$C$9,IF(Client!$C$9="S","R","S"))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IFERROR(IF(COUNT(INDEX(Benefits!$E$3:$E$581,MATCH($T109,Benefits!$A$3:$A$581,0)))=0,"",INDEX(Benefits!$E$3:$E$581,MATCH($T109,Benefits!$A$3:$A$581,0))),"")</f>
        <v/>
      </c>
      <c r="R109">
        <f>IFERROR(IF(COUNT(INDEX(Benefits!$F$3:$F$581,MATCH($T109,Benefits!$A$3:$A$581,0)))=0,"",INDEX(Benefits!$F$3:$F$581,MATCH($T109,Benefits!$A$3:$A$581,0))),"")</f>
        <v/>
      </c>
      <c r="S109" s="4">
        <f>IFERROR(IF(INDEX(Benefits!$G$3:$G$581,MATCH($T109,Benefits!$A$3:$A$581,0))="","",INDEX(Benefits!$G$3:$G$581,MATCH($T109,Benefits!$A$3:$A$581,0))),"")</f>
        <v/>
      </c>
      <c r="T109" s="19" t="inlineStr">
        <is>
          <t>F00033-02-001-02</t>
        </is>
      </c>
      <c r="U109" s="4">
        <f>MIN(IF($N109="N",Client!$C$6+1,Client!$C$6),100)</f>
        <v/>
      </c>
      <c r="V109" s="4">
        <f>$T109&amp;"|"&amp;$O109&amp;"|"&amp;Client!$C$7&amp;"|"&amp;Client!$C$8</f>
        <v/>
      </c>
      <c r="W109" s="4">
        <f>IFERROR(MATCH($V109,prem!$A$2:$A$2857,0),"")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IFERROR(IF(INDEX(Benefits!$B$3:$B$581,MATCH($T110,Benefits!$A$3:$A$581,0))="","",INDEX(Benefits!$B$3:$B$581,MATCH($T110,Benefits!$A$3:$A$581,0))),"")</f>
        <v/>
      </c>
      <c r="G110" s="17">
        <f>IFERROR(IF(INDEX(Benefits!$C$3:$C$581,MATCH($T110,Benefits!$A$3:$A$581,0))="","",INDEX(Benefits!$C$3:$C$581,MATCH($T110,Benefits!$A$3:$A$581,0))),"")</f>
        <v/>
      </c>
      <c r="H110" s="4">
        <f>IFERROR(IF(INDEX(Benefits!$D$3:$D$581,MATCH($T110,Benefits!$A$3:$A$581,0))="","",INDEX(Benefits!$D$3:$D$581,MATCH($T110,Benefits!$A$3:$A$581,0))),"")</f>
        <v/>
      </c>
      <c r="I110" s="4" t="inlineStr">
        <is>
          <t>HKD</t>
        </is>
      </c>
      <c r="J110" s="17">
        <f>IF($W110="","",IF(COUNT(INDEX(prem!$B$2:$CX$2857,$W110,$U110+1))=0,"",INDEX(prem!$B$2:$CX$2857,$W110,$U110+1)))</f>
        <v/>
      </c>
      <c r="K110" s="17">
        <f>IF($W110="","",IF($M110=0,"",SUM(INDEX(prem!$B$2:$CX$2857,$W110,$U110+1):INDEX(prem!$B$2:$CX$2857,$W110,MIN($U110+10,101)))))</f>
        <v/>
      </c>
      <c r="L110" s="17">
        <f>IF($K110="","",IF($M110=0,"",$K110/$M110))</f>
        <v/>
      </c>
      <c r="M110" s="4">
        <f>IF($W110="",0,COUNT(INDEX(prem!$B$2:$CX$2857,$W110,$U110+1):INDEX(prem!$B$2:$CX$2857,$W110,MIN($U110+10,101))))</f>
        <v/>
      </c>
      <c r="N110" s="4" t="inlineStr">
        <is>
          <t>A</t>
        </is>
      </c>
      <c r="O110" s="4">
        <f>IF(COUNTIF(prem!$A$2:$A$2857,$T110&amp;"|"&amp;Client!$C$9&amp;"|"&amp;Client!$C$7&amp;"|"&amp;Client!$C$8)&gt;0,Client!$C$9,IF(Client!$C$9="S","R","S"))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IFERROR(IF(COUNT(INDEX(Benefits!$E$3:$E$581,MATCH($T110,Benefits!$A$3:$A$581,0)))=0,"",INDEX(Benefits!$E$3:$E$581,MATCH($T110,Benefits!$A$3:$A$581,0))),"")</f>
        <v/>
      </c>
      <c r="R110">
        <f>IFERROR(IF(COUNT(INDEX(Benefits!$F$3:$F$581,MATCH($T110,Benefits!$A$3:$A$581,0)))=0,"",INDEX(Benefits!$F$3:$F$581,MATCH($T110,Benefits!$A$3:$A$581,0))),"")</f>
        <v/>
      </c>
      <c r="S110" s="4">
        <f>IFERROR(IF(INDEX(Benefits!$G$3:$G$581,MATCH($T110,Benefits!$A$3:$A$581,0))="","",INDEX(Benefits!$G$3:$G$581,MATCH($T110,Benefits!$A$3:$A$581,0))),"")</f>
        <v/>
      </c>
      <c r="T110" s="19" t="inlineStr">
        <is>
          <t>F00033-01-000-02</t>
        </is>
      </c>
      <c r="U110" s="4">
        <f>MIN(IF($N110="N",Client!$C$6+1,Client!$C$6),100)</f>
        <v/>
      </c>
      <c r="V110" s="4">
        <f>$T110&amp;"|"&amp;$O110&amp;"|"&amp;Client!$C$7&amp;"|"&amp;Client!$C$8</f>
        <v/>
      </c>
      <c r="W110" s="4">
        <f>IFERROR(MATCH($V110,prem!$A$2:$A$2857,0),"")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IFERROR(IF(INDEX(Benefits!$B$3:$B$581,MATCH($T111,Benefits!$A$3:$A$581,0))="","",INDEX(Benefits!$B$3:$B$581,MATCH($T111,Benefits!$A$3:$A$581,0))),"")</f>
        <v/>
      </c>
      <c r="G111" s="17">
        <f>IFERROR(IF(INDEX(Benefits!$C$3:$C$581,MATCH($T111,Benefits!$A$3:$A$581,0))="","",INDEX(Benefits!$C$3:$C$581,MATCH($T111,Benefits!$A$3:$A$581,0))),"")</f>
        <v/>
      </c>
      <c r="H111" s="4">
        <f>IFERROR(IF(INDEX(Benefits!$D$3:$D$581,MATCH($T111,Benefits!$A$3:$A$581,0))="","",INDEX(Benefits!$D$3:$D$581,MATCH($T111,Benefits!$A$3:$A$581,0))),"")</f>
        <v/>
      </c>
      <c r="I111" s="4" t="inlineStr">
        <is>
          <t>HKD</t>
        </is>
      </c>
      <c r="J111" s="17">
        <f>IF($W111="","",IF(COUNT(INDEX(prem!$B$2:$CX$2857,$W111,$U111+1))=0,"",INDEX(prem!$B$2:$CX$2857,$W111,$U111+1)))</f>
        <v/>
      </c>
      <c r="K111" s="17">
        <f>IF($W111="","",IF($M111=0,"",SUM(INDEX(prem!$B$2:$CX$2857,$W111,$U111+1):INDEX(prem!$B$2:$CX$2857,$W111,MIN($U111+10,101)))))</f>
        <v/>
      </c>
      <c r="L111" s="17">
        <f>IF($K111="","",IF($M111=0,"",$K111/$M111))</f>
        <v/>
      </c>
      <c r="M111" s="4">
        <f>IF($W111="",0,COUNT(INDEX(prem!$B$2:$CX$2857,$W111,$U111+1):INDEX(prem!$B$2:$CX$2857,$W111,MIN($U111+10,101))))</f>
        <v/>
      </c>
      <c r="N111" s="4" t="inlineStr">
        <is>
          <t>A</t>
        </is>
      </c>
      <c r="O111" s="4">
        <f>IF(COUNTIF(prem!$A$2:$A$2857,$T111&amp;"|"&amp;Client!$C$9&amp;"|"&amp;Client!$C$7&amp;"|"&amp;Client!$C$8)&gt;0,Client!$C$9,IF(Client!$C$9="S","R","S"))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IFERROR(IF(COUNT(INDEX(Benefits!$E$3:$E$581,MATCH($T111,Benefits!$A$3:$A$581,0)))=0,"",INDEX(Benefits!$E$3:$E$581,MATCH($T111,Benefits!$A$3:$A$581,0))),"")</f>
        <v/>
      </c>
      <c r="R111">
        <f>IFERROR(IF(COUNT(INDEX(Benefits!$F$3:$F$581,MATCH($T111,Benefits!$A$3:$A$581,0)))=0,"",INDEX(Benefits!$F$3:$F$581,MATCH($T111,Benefits!$A$3:$A$581,0))),"")</f>
        <v/>
      </c>
      <c r="S111" s="4">
        <f>IFERROR(IF(INDEX(Benefits!$G$3:$G$581,MATCH($T111,Benefits!$A$3:$A$581,0))="","",INDEX(Benefits!$G$3:$G$581,MATCH($T111,Benefits!$A$3:$A$581,0))),"")</f>
        <v/>
      </c>
      <c r="T111" s="19" t="inlineStr">
        <is>
          <t>F00033-01-001-02</t>
        </is>
      </c>
      <c r="U111" s="4">
        <f>MIN(IF($N111="N",Client!$C$6+1,Client!$C$6),100)</f>
        <v/>
      </c>
      <c r="V111" s="4">
        <f>$T111&amp;"|"&amp;$O111&amp;"|"&amp;Client!$C$7&amp;"|"&amp;Client!$C$8</f>
        <v/>
      </c>
      <c r="W111" s="4">
        <f>IFERROR(MATCH($V111,prem!$A$2:$A$2857,0),"")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IFERROR(IF(INDEX(Benefits!$B$3:$B$581,MATCH($T112,Benefits!$A$3:$A$581,0))="","Semi-private",INDEX(Benefits!$B$3:$B$581,MATCH($T112,Benefits!$A$3:$A$581,0))),"Semi-private")</f>
        <v/>
      </c>
      <c r="G112" s="17">
        <f>IFERROR(IF(INDEX(Benefits!$C$3:$C$581,MATCH($T112,Benefits!$A$3:$A$581,0))="","",INDEX(Benefits!$C$3:$C$581,MATCH($T112,Benefits!$A$3:$A$581,0))),"")</f>
        <v/>
      </c>
      <c r="H112" s="4">
        <f>IFERROR(IF(INDEX(Benefits!$D$3:$D$581,MATCH($T112,Benefits!$A$3:$A$581,0))="","",INDEX(Benefits!$D$3:$D$581,MATCH($T112,Benefits!$A$3:$A$581,0))),"")</f>
        <v/>
      </c>
      <c r="I112" s="4" t="inlineStr">
        <is>
          <t>HKD</t>
        </is>
      </c>
      <c r="J112" s="17">
        <f>IF($W112="","",IF(COUNT(INDEX(prem!$B$2:$CX$2857,$W112,$U112+1))=0,"",INDEX(prem!$B$2:$CX$2857,$W112,$U112+1)))</f>
        <v/>
      </c>
      <c r="K112" s="17">
        <f>IF($W112="","",IF($M112=0,"",SUM(INDEX(prem!$B$2:$CX$2857,$W112,$U112+1):INDEX(prem!$B$2:$CX$2857,$W112,MIN($U112+10,101)))))</f>
        <v/>
      </c>
      <c r="L112" s="17">
        <f>IF($K112="","",IF($M112=0,"",$K112/$M112))</f>
        <v/>
      </c>
      <c r="M112" s="4">
        <f>IF($W112="",0,COUNT(INDEX(prem!$B$2:$CX$2857,$W112,$U112+1):INDEX(prem!$B$2:$CX$2857,$W112,MIN($U112+10,101))))</f>
        <v/>
      </c>
      <c r="N112" s="4" t="inlineStr">
        <is>
          <t>A</t>
        </is>
      </c>
      <c r="O112" s="4">
        <f>IF(COUNTIF(prem!$A$2:$A$2857,$T112&amp;"|"&amp;Client!$C$9&amp;"|"&amp;Client!$C$7&amp;"|"&amp;Client!$C$8)&gt;0,Client!$C$9,IF(Client!$C$9="S","R","S"))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IFERROR(IF(COUNT(INDEX(Benefits!$E$3:$E$581,MATCH($T112,Benefits!$A$3:$A$581,0)))=0,"",INDEX(Benefits!$E$3:$E$581,MATCH($T112,Benefits!$A$3:$A$581,0))),"")</f>
        <v/>
      </c>
      <c r="R112">
        <f>IFERROR(IF(COUNT(INDEX(Benefits!$F$3:$F$581,MATCH($T112,Benefits!$A$3:$A$581,0)))=0,"",INDEX(Benefits!$F$3:$F$581,MATCH($T112,Benefits!$A$3:$A$581,0))),"")</f>
        <v/>
      </c>
      <c r="S112" s="4">
        <f>IFERROR(IF(INDEX(Benefits!$G$3:$G$581,MATCH($T112,Benefits!$A$3:$A$581,0))="","",INDEX(Benefits!$G$3:$G$581,MATCH($T112,Benefits!$A$3:$A$581,0))),"")</f>
        <v/>
      </c>
      <c r="T112" s="19" t="inlineStr">
        <is>
          <t>F00038-01-000-02</t>
        </is>
      </c>
      <c r="U112" s="4">
        <f>MIN(IF($N112="N",Client!$C$6+1,Client!$C$6),100)</f>
        <v/>
      </c>
      <c r="V112" s="4">
        <f>$T112&amp;"|"&amp;$O112&amp;"|"&amp;Client!$C$7&amp;"|"&amp;Client!$C$8</f>
        <v/>
      </c>
      <c r="W112" s="4">
        <f>IFERROR(MATCH($V112,prem!$A$2:$A$2857,0),"")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IFERROR(IF(INDEX(Benefits!$B$3:$B$581,MATCH($T113,Benefits!$A$3:$A$581,0))="","Standard Private",INDEX(Benefits!$B$3:$B$581,MATCH($T113,Benefits!$A$3:$A$581,0))),"Standard Private")</f>
        <v/>
      </c>
      <c r="G113" s="17">
        <f>IFERROR(IF(INDEX(Benefits!$C$3:$C$581,MATCH($T113,Benefits!$A$3:$A$581,0))="","",INDEX(Benefits!$C$3:$C$581,MATCH($T113,Benefits!$A$3:$A$581,0))),"")</f>
        <v/>
      </c>
      <c r="H113" s="4">
        <f>IFERROR(IF(INDEX(Benefits!$D$3:$D$581,MATCH($T113,Benefits!$A$3:$A$581,0))="","",INDEX(Benefits!$D$3:$D$581,MATCH($T113,Benefits!$A$3:$A$581,0))),"")</f>
        <v/>
      </c>
      <c r="I113" s="4" t="inlineStr">
        <is>
          <t>HKD</t>
        </is>
      </c>
      <c r="J113" s="17">
        <f>IF($W113="","",IF(COUNT(INDEX(prem!$B$2:$CX$2857,$W113,$U113+1))=0,"",INDEX(prem!$B$2:$CX$2857,$W113,$U113+1)))</f>
        <v/>
      </c>
      <c r="K113" s="17">
        <f>IF($W113="","",IF($M113=0,"",SUM(INDEX(prem!$B$2:$CX$2857,$W113,$U113+1):INDEX(prem!$B$2:$CX$2857,$W113,MIN($U113+10,101)))))</f>
        <v/>
      </c>
      <c r="L113" s="17">
        <f>IF($K113="","",IF($M113=0,"",$K113/$M113))</f>
        <v/>
      </c>
      <c r="M113" s="4">
        <f>IF($W113="",0,COUNT(INDEX(prem!$B$2:$CX$2857,$W113,$U113+1):INDEX(prem!$B$2:$CX$2857,$W113,MIN($U113+10,101))))</f>
        <v/>
      </c>
      <c r="N113" s="4" t="inlineStr">
        <is>
          <t>A</t>
        </is>
      </c>
      <c r="O113" s="4">
        <f>IF(COUNTIF(prem!$A$2:$A$2857,$T113&amp;"|"&amp;Client!$C$9&amp;"|"&amp;Client!$C$7&amp;"|"&amp;Client!$C$8)&gt;0,Client!$C$9,IF(Client!$C$9="S","R","S"))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IFERROR(IF(COUNT(INDEX(Benefits!$E$3:$E$581,MATCH($T113,Benefits!$A$3:$A$581,0)))=0,"",INDEX(Benefits!$E$3:$E$581,MATCH($T113,Benefits!$A$3:$A$581,0))),"")</f>
        <v/>
      </c>
      <c r="R113">
        <f>IFERROR(IF(COUNT(INDEX(Benefits!$F$3:$F$581,MATCH($T113,Benefits!$A$3:$A$581,0)))=0,"",INDEX(Benefits!$F$3:$F$581,MATCH($T113,Benefits!$A$3:$A$581,0))),"")</f>
        <v/>
      </c>
      <c r="S113" s="4">
        <f>IFERROR(IF(INDEX(Benefits!$G$3:$G$581,MATCH($T113,Benefits!$A$3:$A$581,0))="","",INDEX(Benefits!$G$3:$G$581,MATCH($T113,Benefits!$A$3:$A$581,0))),"")</f>
        <v/>
      </c>
      <c r="T113" s="19" t="inlineStr">
        <is>
          <t>F00038-02-000-02</t>
        </is>
      </c>
      <c r="U113" s="4">
        <f>MIN(IF($N113="N",Client!$C$6+1,Client!$C$6),100)</f>
        <v/>
      </c>
      <c r="V113" s="4">
        <f>$T113&amp;"|"&amp;$O113&amp;"|"&amp;Client!$C$7&amp;"|"&amp;Client!$C$8</f>
        <v/>
      </c>
      <c r="W113" s="4">
        <f>IFERROR(MATCH($V113,prem!$A$2:$A$2857,0),"")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IFERROR(IF(INDEX(Benefits!$B$3:$B$581,MATCH($T114,Benefits!$A$3:$A$581,0))="","",INDEX(Benefits!$B$3:$B$581,MATCH($T114,Benefits!$A$3:$A$581,0))),"")</f>
        <v/>
      </c>
      <c r="G114" s="17">
        <f>IFERROR(IF(INDEX(Benefits!$C$3:$C$581,MATCH($T114,Benefits!$A$3:$A$581,0))="","",INDEX(Benefits!$C$3:$C$581,MATCH($T114,Benefits!$A$3:$A$581,0))),"")</f>
        <v/>
      </c>
      <c r="H114" s="4">
        <f>IFERROR(IF(INDEX(Benefits!$D$3:$D$581,MATCH($T114,Benefits!$A$3:$A$581,0))="","",INDEX(Benefits!$D$3:$D$581,MATCH($T114,Benefits!$A$3:$A$581,0))),"")</f>
        <v/>
      </c>
      <c r="I114" s="4" t="inlineStr">
        <is>
          <t>HKD</t>
        </is>
      </c>
      <c r="J114" s="17">
        <f>IF($W114="","",IF(COUNT(INDEX(prem!$B$2:$CX$2857,$W114,$U114+1))=0,"",INDEX(prem!$B$2:$CX$2857,$W114,$U114+1)))</f>
        <v/>
      </c>
      <c r="K114" s="17">
        <f>IF($W114="","",IF($M114=0,"",SUM(INDEX(prem!$B$2:$CX$2857,$W114,$U114+1):INDEX(prem!$B$2:$CX$2857,$W114,MIN($U114+10,101)))))</f>
        <v/>
      </c>
      <c r="L114" s="17">
        <f>IF($K114="","",IF($M114=0,"",$K114/$M114))</f>
        <v/>
      </c>
      <c r="M114" s="4">
        <f>IF($W114="",0,COUNT(INDEX(prem!$B$2:$CX$2857,$W114,$U114+1):INDEX(prem!$B$2:$CX$2857,$W114,MIN($U114+10,101))))</f>
        <v/>
      </c>
      <c r="N114" s="4" t="inlineStr">
        <is>
          <t>A</t>
        </is>
      </c>
      <c r="O114" s="4">
        <f>IF(COUNTIF(prem!$A$2:$A$2857,$T114&amp;"|"&amp;Client!$C$9&amp;"|"&amp;Client!$C$7&amp;"|"&amp;Client!$C$8)&gt;0,Client!$C$9,IF(Client!$C$9="S","R","S"))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IFERROR(IF(COUNT(INDEX(Benefits!$E$3:$E$581,MATCH($T114,Benefits!$A$3:$A$581,0)))=0,"",INDEX(Benefits!$E$3:$E$581,MATCH($T114,Benefits!$A$3:$A$581,0))),"")</f>
        <v/>
      </c>
      <c r="R114">
        <f>IFERROR(IF(COUNT(INDEX(Benefits!$F$3:$F$581,MATCH($T114,Benefits!$A$3:$A$581,0)))=0,"",INDEX(Benefits!$F$3:$F$581,MATCH($T114,Benefits!$A$3:$A$581,0))),"")</f>
        <v/>
      </c>
      <c r="S114" s="4">
        <f>IFERROR(IF(INDEX(Benefits!$G$3:$G$581,MATCH($T114,Benefits!$A$3:$A$581,0))="","",INDEX(Benefits!$G$3:$G$581,MATCH($T114,Benefits!$A$3:$A$581,0))),"")</f>
        <v/>
      </c>
      <c r="T114" s="19" t="inlineStr">
        <is>
          <t>S00027-01-000-02</t>
        </is>
      </c>
      <c r="U114" s="4">
        <f>MIN(IF($N114="N",Client!$C$6+1,Client!$C$6),100)</f>
        <v/>
      </c>
      <c r="V114" s="4">
        <f>$T114&amp;"|"&amp;$O114&amp;"|"&amp;Client!$C$7&amp;"|"&amp;Client!$C$8</f>
        <v/>
      </c>
      <c r="W114" s="4">
        <f>IFERROR(MATCH($V114,prem!$A$2:$A$2857,0),"")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IFERROR(IF(INDEX(Benefits!$B$3:$B$581,MATCH($T115,Benefits!$A$3:$A$581,0))="","",INDEX(Benefits!$B$3:$B$581,MATCH($T115,Benefits!$A$3:$A$581,0))),"")</f>
        <v/>
      </c>
      <c r="G115" s="17">
        <f>IFERROR(IF(INDEX(Benefits!$C$3:$C$581,MATCH($T115,Benefits!$A$3:$A$581,0))="","",INDEX(Benefits!$C$3:$C$581,MATCH($T115,Benefits!$A$3:$A$581,0))),"")</f>
        <v/>
      </c>
      <c r="H115" s="4">
        <f>IFERROR(IF(INDEX(Benefits!$D$3:$D$581,MATCH($T115,Benefits!$A$3:$A$581,0))="","",INDEX(Benefits!$D$3:$D$581,MATCH($T115,Benefits!$A$3:$A$581,0))),"")</f>
        <v/>
      </c>
      <c r="I115" s="4" t="inlineStr">
        <is>
          <t>HKD</t>
        </is>
      </c>
      <c r="J115" s="17">
        <f>IF($W115="","",IF(COUNT(INDEX(prem!$B$2:$CX$2857,$W115,$U115+1))=0,"",INDEX(prem!$B$2:$CX$2857,$W115,$U115+1)))</f>
        <v/>
      </c>
      <c r="K115" s="17">
        <f>IF($W115="","",IF($M115=0,"",SUM(INDEX(prem!$B$2:$CX$2857,$W115,$U115+1):INDEX(prem!$B$2:$CX$2857,$W115,MIN($U115+10,101)))))</f>
        <v/>
      </c>
      <c r="L115" s="17">
        <f>IF($K115="","",IF($M115=0,"",$K115/$M115))</f>
        <v/>
      </c>
      <c r="M115" s="4">
        <f>IF($W115="",0,COUNT(INDEX(prem!$B$2:$CX$2857,$W115,$U115+1):INDEX(prem!$B$2:$CX$2857,$W115,MIN($U115+10,101))))</f>
        <v/>
      </c>
      <c r="N115" s="4" t="inlineStr">
        <is>
          <t>A</t>
        </is>
      </c>
      <c r="O115" s="4">
        <f>IF(COUNTIF(prem!$A$2:$A$2857,$T115&amp;"|"&amp;Client!$C$9&amp;"|"&amp;Client!$C$7&amp;"|"&amp;Client!$C$8)&gt;0,Client!$C$9,IF(Client!$C$9="S","R","S"))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IFERROR(IF(COUNT(INDEX(Benefits!$E$3:$E$581,MATCH($T115,Benefits!$A$3:$A$581,0)))=0,"",INDEX(Benefits!$E$3:$E$581,MATCH($T115,Benefits!$A$3:$A$581,0))),"")</f>
        <v/>
      </c>
      <c r="R115">
        <f>IFERROR(IF(COUNT(INDEX(Benefits!$F$3:$F$581,MATCH($T115,Benefits!$A$3:$A$581,0)))=0,"",INDEX(Benefits!$F$3:$F$581,MATCH($T115,Benefits!$A$3:$A$581,0))),"")</f>
        <v/>
      </c>
      <c r="S115" s="4">
        <f>IFERROR(IF(INDEX(Benefits!$G$3:$G$581,MATCH($T115,Benefits!$A$3:$A$581,0))="","",INDEX(Benefits!$G$3:$G$581,MATCH($T115,Benefits!$A$3:$A$581,0))),"")</f>
        <v/>
      </c>
      <c r="T115" s="19" t="inlineStr">
        <is>
          <t>F00061-01-000-01</t>
        </is>
      </c>
      <c r="U115" s="4">
        <f>MIN(IF($N115="N",Client!$C$6+1,Client!$C$6),100)</f>
        <v/>
      </c>
      <c r="V115" s="4">
        <f>$T115&amp;"|"&amp;$O115&amp;"|"&amp;Client!$C$7&amp;"|"&amp;Client!$C$8</f>
        <v/>
      </c>
      <c r="W115" s="4">
        <f>IFERROR(MATCH($V115,prem!$A$2:$A$2857,0),"")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IFERROR(IF(INDEX(Benefits!$B$3:$B$581,MATCH($T116,Benefits!$A$3:$A$581,0))="","",INDEX(Benefits!$B$3:$B$581,MATCH($T116,Benefits!$A$3:$A$581,0))),"")</f>
        <v/>
      </c>
      <c r="G116" s="17">
        <f>IFERROR(IF(INDEX(Benefits!$C$3:$C$581,MATCH($T116,Benefits!$A$3:$A$581,0))="","",INDEX(Benefits!$C$3:$C$581,MATCH($T116,Benefits!$A$3:$A$581,0))),"")</f>
        <v/>
      </c>
      <c r="H116" s="4">
        <f>IFERROR(IF(INDEX(Benefits!$D$3:$D$581,MATCH($T116,Benefits!$A$3:$A$581,0))="","",INDEX(Benefits!$D$3:$D$581,MATCH($T116,Benefits!$A$3:$A$581,0))),"")</f>
        <v/>
      </c>
      <c r="I116" s="4" t="inlineStr">
        <is>
          <t>HKD</t>
        </is>
      </c>
      <c r="J116" s="17">
        <f>IF($W116="","",IF(COUNT(INDEX(prem!$B$2:$CX$2857,$W116,$U116+1))=0,"",INDEX(prem!$B$2:$CX$2857,$W116,$U116+1)))</f>
        <v/>
      </c>
      <c r="K116" s="17">
        <f>IF($W116="","",IF($M116=0,"",SUM(INDEX(prem!$B$2:$CX$2857,$W116,$U116+1):INDEX(prem!$B$2:$CX$2857,$W116,MIN($U116+10,101)))))</f>
        <v/>
      </c>
      <c r="L116" s="17">
        <f>IF($K116="","",IF($M116=0,"",$K116/$M116))</f>
        <v/>
      </c>
      <c r="M116" s="4">
        <f>IF($W116="",0,COUNT(INDEX(prem!$B$2:$CX$2857,$W116,$U116+1):INDEX(prem!$B$2:$CX$2857,$W116,MIN($U116+10,101))))</f>
        <v/>
      </c>
      <c r="N116" s="4" t="inlineStr">
        <is>
          <t>A</t>
        </is>
      </c>
      <c r="O116" s="4">
        <f>IF(COUNTIF(prem!$A$2:$A$2857,$T116&amp;"|"&amp;Client!$C$9&amp;"|"&amp;Client!$C$7&amp;"|"&amp;Client!$C$8)&gt;0,Client!$C$9,IF(Client!$C$9="S","R","S"))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IFERROR(IF(COUNT(INDEX(Benefits!$E$3:$E$581,MATCH($T116,Benefits!$A$3:$A$581,0)))=0,"",INDEX(Benefits!$E$3:$E$581,MATCH($T116,Benefits!$A$3:$A$581,0))),"")</f>
        <v/>
      </c>
      <c r="R116">
        <f>IFERROR(IF(COUNT(INDEX(Benefits!$F$3:$F$581,MATCH($T116,Benefits!$A$3:$A$581,0)))=0,"",INDEX(Benefits!$F$3:$F$581,MATCH($T116,Benefits!$A$3:$A$581,0))),"")</f>
        <v/>
      </c>
      <c r="S116" s="4">
        <f>IFERROR(IF(INDEX(Benefits!$G$3:$G$581,MATCH($T116,Benefits!$A$3:$A$581,0))="","",INDEX(Benefits!$G$3:$G$581,MATCH($T116,Benefits!$A$3:$A$581,0))),"")</f>
        <v/>
      </c>
      <c r="T116" s="19" t="inlineStr">
        <is>
          <t>F00061-01-001-01</t>
        </is>
      </c>
      <c r="U116" s="4">
        <f>MIN(IF($N116="N",Client!$C$6+1,Client!$C$6),100)</f>
        <v/>
      </c>
      <c r="V116" s="4">
        <f>$T116&amp;"|"&amp;$O116&amp;"|"&amp;Client!$C$7&amp;"|"&amp;Client!$C$8</f>
        <v/>
      </c>
      <c r="W116" s="4">
        <f>IFERROR(MATCH($V116,prem!$A$2:$A$2857,0),"")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IFERROR(IF(INDEX(Benefits!$B$3:$B$581,MATCH($T117,Benefits!$A$3:$A$581,0))="","",INDEX(Benefits!$B$3:$B$581,MATCH($T117,Benefits!$A$3:$A$581,0))),"")</f>
        <v/>
      </c>
      <c r="G117" s="17">
        <f>IFERROR(IF(INDEX(Benefits!$C$3:$C$581,MATCH($T117,Benefits!$A$3:$A$581,0))="","",INDEX(Benefits!$C$3:$C$581,MATCH($T117,Benefits!$A$3:$A$581,0))),"")</f>
        <v/>
      </c>
      <c r="H117" s="4">
        <f>IFERROR(IF(INDEX(Benefits!$D$3:$D$581,MATCH($T117,Benefits!$A$3:$A$581,0))="","",INDEX(Benefits!$D$3:$D$581,MATCH($T117,Benefits!$A$3:$A$581,0))),"")</f>
        <v/>
      </c>
      <c r="I117" s="4" t="inlineStr">
        <is>
          <t>HKD</t>
        </is>
      </c>
      <c r="J117" s="17">
        <f>IF($W117="","",IF(COUNT(INDEX(prem!$B$2:$CX$2857,$W117,$U117+1))=0,"",INDEX(prem!$B$2:$CX$2857,$W117,$U117+1)))</f>
        <v/>
      </c>
      <c r="K117" s="17">
        <f>IF($W117="","",IF($M117=0,"",SUM(INDEX(prem!$B$2:$CX$2857,$W117,$U117+1):INDEX(prem!$B$2:$CX$2857,$W117,MIN($U117+10,101)))))</f>
        <v/>
      </c>
      <c r="L117" s="17">
        <f>IF($K117="","",IF($M117=0,"",$K117/$M117))</f>
        <v/>
      </c>
      <c r="M117" s="4">
        <f>IF($W117="",0,COUNT(INDEX(prem!$B$2:$CX$2857,$W117,$U117+1):INDEX(prem!$B$2:$CX$2857,$W117,MIN($U117+10,101))))</f>
        <v/>
      </c>
      <c r="N117" s="4" t="inlineStr">
        <is>
          <t>A</t>
        </is>
      </c>
      <c r="O117" s="4">
        <f>IF(COUNTIF(prem!$A$2:$A$2857,$T117&amp;"|"&amp;Client!$C$9&amp;"|"&amp;Client!$C$7&amp;"|"&amp;Client!$C$8)&gt;0,Client!$C$9,IF(Client!$C$9="S","R","S"))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IFERROR(IF(COUNT(INDEX(Benefits!$E$3:$E$581,MATCH($T117,Benefits!$A$3:$A$581,0)))=0,"",INDEX(Benefits!$E$3:$E$581,MATCH($T117,Benefits!$A$3:$A$581,0))),"")</f>
        <v/>
      </c>
      <c r="R117">
        <f>IFERROR(IF(COUNT(INDEX(Benefits!$F$3:$F$581,MATCH($T117,Benefits!$A$3:$A$581,0)))=0,"",INDEX(Benefits!$F$3:$F$581,MATCH($T117,Benefits!$A$3:$A$581,0))),"")</f>
        <v/>
      </c>
      <c r="S117" s="4">
        <f>IFERROR(IF(INDEX(Benefits!$G$3:$G$581,MATCH($T117,Benefits!$A$3:$A$581,0))="","",INDEX(Benefits!$G$3:$G$581,MATCH($T117,Benefits!$A$3:$A$581,0))),"")</f>
        <v/>
      </c>
      <c r="T117" s="19" t="inlineStr">
        <is>
          <t>F00061-02-000-01</t>
        </is>
      </c>
      <c r="U117" s="4">
        <f>MIN(IF($N117="N",Client!$C$6+1,Client!$C$6),100)</f>
        <v/>
      </c>
      <c r="V117" s="4">
        <f>$T117&amp;"|"&amp;$O117&amp;"|"&amp;Client!$C$7&amp;"|"&amp;Client!$C$8</f>
        <v/>
      </c>
      <c r="W117" s="4">
        <f>IFERROR(MATCH($V117,prem!$A$2:$A$2857,0),"")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IFERROR(IF(INDEX(Benefits!$B$3:$B$581,MATCH($T118,Benefits!$A$3:$A$581,0))="","",INDEX(Benefits!$B$3:$B$581,MATCH($T118,Benefits!$A$3:$A$581,0))),"")</f>
        <v/>
      </c>
      <c r="G118" s="17">
        <f>IFERROR(IF(INDEX(Benefits!$C$3:$C$581,MATCH($T118,Benefits!$A$3:$A$581,0))="","",INDEX(Benefits!$C$3:$C$581,MATCH($T118,Benefits!$A$3:$A$581,0))),"")</f>
        <v/>
      </c>
      <c r="H118" s="4">
        <f>IFERROR(IF(INDEX(Benefits!$D$3:$D$581,MATCH($T118,Benefits!$A$3:$A$581,0))="","",INDEX(Benefits!$D$3:$D$581,MATCH($T118,Benefits!$A$3:$A$581,0))),"")</f>
        <v/>
      </c>
      <c r="I118" s="4" t="inlineStr">
        <is>
          <t>HKD</t>
        </is>
      </c>
      <c r="J118" s="17">
        <f>IF($W118="","",IF(COUNT(INDEX(prem!$B$2:$CX$2857,$W118,$U118+1))=0,"",INDEX(prem!$B$2:$CX$2857,$W118,$U118+1)))</f>
        <v/>
      </c>
      <c r="K118" s="17">
        <f>IF($W118="","",IF($M118=0,"",SUM(INDEX(prem!$B$2:$CX$2857,$W118,$U118+1):INDEX(prem!$B$2:$CX$2857,$W118,MIN($U118+10,101)))))</f>
        <v/>
      </c>
      <c r="L118" s="17">
        <f>IF($K118="","",IF($M118=0,"",$K118/$M118))</f>
        <v/>
      </c>
      <c r="M118" s="4">
        <f>IF($W118="",0,COUNT(INDEX(prem!$B$2:$CX$2857,$W118,$U118+1):INDEX(prem!$B$2:$CX$2857,$W118,MIN($U118+10,101))))</f>
        <v/>
      </c>
      <c r="N118" s="4" t="inlineStr">
        <is>
          <t>A</t>
        </is>
      </c>
      <c r="O118" s="4">
        <f>IF(COUNTIF(prem!$A$2:$A$2857,$T118&amp;"|"&amp;Client!$C$9&amp;"|"&amp;Client!$C$7&amp;"|"&amp;Client!$C$8)&gt;0,Client!$C$9,IF(Client!$C$9="S","R","S"))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IFERROR(IF(COUNT(INDEX(Benefits!$E$3:$E$581,MATCH($T118,Benefits!$A$3:$A$581,0)))=0,"",INDEX(Benefits!$E$3:$E$581,MATCH($T118,Benefits!$A$3:$A$581,0))),"")</f>
        <v/>
      </c>
      <c r="R118">
        <f>IFERROR(IF(COUNT(INDEX(Benefits!$F$3:$F$581,MATCH($T118,Benefits!$A$3:$A$581,0)))=0,"",INDEX(Benefits!$F$3:$F$581,MATCH($T118,Benefits!$A$3:$A$581,0))),"")</f>
        <v/>
      </c>
      <c r="S118" s="4">
        <f>IFERROR(IF(INDEX(Benefits!$G$3:$G$581,MATCH($T118,Benefits!$A$3:$A$581,0))="","",INDEX(Benefits!$G$3:$G$581,MATCH($T118,Benefits!$A$3:$A$581,0))),"")</f>
        <v/>
      </c>
      <c r="T118" s="19" t="inlineStr">
        <is>
          <t>F00061-02-001-01</t>
        </is>
      </c>
      <c r="U118" s="4">
        <f>MIN(IF($N118="N",Client!$C$6+1,Client!$C$6),100)</f>
        <v/>
      </c>
      <c r="V118" s="4">
        <f>$T118&amp;"|"&amp;$O118&amp;"|"&amp;Client!$C$7&amp;"|"&amp;Client!$C$8</f>
        <v/>
      </c>
      <c r="W118" s="4">
        <f>IFERROR(MATCH($V118,prem!$A$2:$A$2857,0),"")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IFERROR(IF(INDEX(Benefits!$B$3:$B$581,MATCH($T119,Benefits!$A$3:$A$581,0))="","",INDEX(Benefits!$B$3:$B$581,MATCH($T119,Benefits!$A$3:$A$581,0))),"")</f>
        <v/>
      </c>
      <c r="G119" s="17">
        <f>IFERROR(IF(INDEX(Benefits!$C$3:$C$581,MATCH($T119,Benefits!$A$3:$A$581,0))="","",INDEX(Benefits!$C$3:$C$581,MATCH($T119,Benefits!$A$3:$A$581,0))),"")</f>
        <v/>
      </c>
      <c r="H119" s="4">
        <f>IFERROR(IF(INDEX(Benefits!$D$3:$D$581,MATCH($T119,Benefits!$A$3:$A$581,0))="","",INDEX(Benefits!$D$3:$D$581,MATCH($T119,Benefits!$A$3:$A$581,0))),"")</f>
        <v/>
      </c>
      <c r="I119" s="4" t="inlineStr">
        <is>
          <t>HKD</t>
        </is>
      </c>
      <c r="J119" s="17">
        <f>IF($W119="","",IF(COUNT(INDEX(prem!$B$2:$CX$2857,$W119,$U119+1))=0,"",INDEX(prem!$B$2:$CX$2857,$W119,$U119+1)))</f>
        <v/>
      </c>
      <c r="K119" s="17">
        <f>IF($W119="","",IF($M119=0,"",SUM(INDEX(prem!$B$2:$CX$2857,$W119,$U119+1):INDEX(prem!$B$2:$CX$2857,$W119,MIN($U119+10,101)))))</f>
        <v/>
      </c>
      <c r="L119" s="17">
        <f>IF($K119="","",IF($M119=0,"",$K119/$M119))</f>
        <v/>
      </c>
      <c r="M119" s="4">
        <f>IF($W119="",0,COUNT(INDEX(prem!$B$2:$CX$2857,$W119,$U119+1):INDEX(prem!$B$2:$CX$2857,$W119,MIN($U119+10,101))))</f>
        <v/>
      </c>
      <c r="N119" s="4" t="inlineStr">
        <is>
          <t>A</t>
        </is>
      </c>
      <c r="O119" s="4">
        <f>IF(COUNTIF(prem!$A$2:$A$2857,$T119&amp;"|"&amp;Client!$C$9&amp;"|"&amp;Client!$C$7&amp;"|"&amp;Client!$C$8)&gt;0,Client!$C$9,IF(Client!$C$9="S","R","S"))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IFERROR(IF(COUNT(INDEX(Benefits!$E$3:$E$581,MATCH($T119,Benefits!$A$3:$A$581,0)))=0,"",INDEX(Benefits!$E$3:$E$581,MATCH($T119,Benefits!$A$3:$A$581,0))),"")</f>
        <v/>
      </c>
      <c r="R119">
        <f>IFERROR(IF(COUNT(INDEX(Benefits!$F$3:$F$581,MATCH($T119,Benefits!$A$3:$A$581,0)))=0,"",INDEX(Benefits!$F$3:$F$581,MATCH($T119,Benefits!$A$3:$A$581,0))),"")</f>
        <v/>
      </c>
      <c r="S119" s="4">
        <f>IFERROR(IF(INDEX(Benefits!$G$3:$G$581,MATCH($T119,Benefits!$A$3:$A$581,0))="","",INDEX(Benefits!$G$3:$G$581,MATCH($T119,Benefits!$A$3:$A$581,0))),"")</f>
        <v/>
      </c>
      <c r="T119" s="19" t="inlineStr">
        <is>
          <t>F00061-02-002-01</t>
        </is>
      </c>
      <c r="U119" s="4">
        <f>MIN(IF($N119="N",Client!$C$6+1,Client!$C$6),100)</f>
        <v/>
      </c>
      <c r="V119" s="4">
        <f>$T119&amp;"|"&amp;$O119&amp;"|"&amp;Client!$C$7&amp;"|"&amp;Client!$C$8</f>
        <v/>
      </c>
      <c r="W119" s="4">
        <f>IFERROR(MATCH($V119,prem!$A$2:$A$2857,0),"")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IFERROR(IF(INDEX(Benefits!$B$3:$B$581,MATCH($T120,Benefits!$A$3:$A$581,0))="","",INDEX(Benefits!$B$3:$B$581,MATCH($T120,Benefits!$A$3:$A$581,0))),"")</f>
        <v/>
      </c>
      <c r="G120" s="17">
        <f>IFERROR(IF(INDEX(Benefits!$C$3:$C$581,MATCH($T120,Benefits!$A$3:$A$581,0))="","",INDEX(Benefits!$C$3:$C$581,MATCH($T120,Benefits!$A$3:$A$581,0))),"")</f>
        <v/>
      </c>
      <c r="H120" s="4">
        <f>IFERROR(IF(INDEX(Benefits!$D$3:$D$581,MATCH($T120,Benefits!$A$3:$A$581,0))="","",INDEX(Benefits!$D$3:$D$581,MATCH($T120,Benefits!$A$3:$A$581,0))),"")</f>
        <v/>
      </c>
      <c r="I120" s="4" t="inlineStr">
        <is>
          <t>HKD</t>
        </is>
      </c>
      <c r="J120" s="17">
        <f>IF($W120="","",IF(COUNT(INDEX(prem!$B$2:$CX$2857,$W120,$U120+1))=0,"",INDEX(prem!$B$2:$CX$2857,$W120,$U120+1)))</f>
        <v/>
      </c>
      <c r="K120" s="17">
        <f>IF($W120="","",IF($M120=0,"",SUM(INDEX(prem!$B$2:$CX$2857,$W120,$U120+1):INDEX(prem!$B$2:$CX$2857,$W120,MIN($U120+10,101)))))</f>
        <v/>
      </c>
      <c r="L120" s="17">
        <f>IF($K120="","",IF($M120=0,"",$K120/$M120))</f>
        <v/>
      </c>
      <c r="M120" s="4">
        <f>IF($W120="",0,COUNT(INDEX(prem!$B$2:$CX$2857,$W120,$U120+1):INDEX(prem!$B$2:$CX$2857,$W120,MIN($U120+10,101))))</f>
        <v/>
      </c>
      <c r="N120" s="4" t="inlineStr">
        <is>
          <t>A</t>
        </is>
      </c>
      <c r="O120" s="4">
        <f>IF(COUNTIF(prem!$A$2:$A$2857,$T120&amp;"|"&amp;Client!$C$9&amp;"|"&amp;Client!$C$7&amp;"|"&amp;Client!$C$8)&gt;0,Client!$C$9,IF(Client!$C$9="S","R","S"))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IFERROR(IF(COUNT(INDEX(Benefits!$E$3:$E$581,MATCH($T120,Benefits!$A$3:$A$581,0)))=0,"",INDEX(Benefits!$E$3:$E$581,MATCH($T120,Benefits!$A$3:$A$581,0))),"")</f>
        <v/>
      </c>
      <c r="R120">
        <f>IFERROR(IF(COUNT(INDEX(Benefits!$F$3:$F$581,MATCH($T120,Benefits!$A$3:$A$581,0)))=0,"",INDEX(Benefits!$F$3:$F$581,MATCH($T120,Benefits!$A$3:$A$581,0))),"")</f>
        <v/>
      </c>
      <c r="S120" s="4">
        <f>IFERROR(IF(INDEX(Benefits!$G$3:$G$581,MATCH($T120,Benefits!$A$3:$A$581,0))="","",INDEX(Benefits!$G$3:$G$581,MATCH($T120,Benefits!$A$3:$A$581,0))),"")</f>
        <v/>
      </c>
      <c r="T120" s="19" t="inlineStr">
        <is>
          <t>S00043-01-000-01</t>
        </is>
      </c>
      <c r="U120" s="4">
        <f>MIN(IF($N120="N",Client!$C$6+1,Client!$C$6),100)</f>
        <v/>
      </c>
      <c r="V120" s="4">
        <f>$T120&amp;"|"&amp;$O120&amp;"|"&amp;Client!$C$7&amp;"|"&amp;Client!$C$8</f>
        <v/>
      </c>
      <c r="W120" s="4">
        <f>IFERROR(MATCH($V120,prem!$A$2:$A$2857,0),"")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IFERROR(IF(INDEX(Benefits!$B$3:$B$581,MATCH($T121,Benefits!$A$3:$A$581,0))="","",INDEX(Benefits!$B$3:$B$581,MATCH($T121,Benefits!$A$3:$A$581,0))),"")</f>
        <v/>
      </c>
      <c r="G121" s="17">
        <f>IFERROR(IF(INDEX(Benefits!$C$3:$C$581,MATCH($T121,Benefits!$A$3:$A$581,0))="","",INDEX(Benefits!$C$3:$C$581,MATCH($T121,Benefits!$A$3:$A$581,0))),"")</f>
        <v/>
      </c>
      <c r="H121" s="4">
        <f>IFERROR(IF(INDEX(Benefits!$D$3:$D$581,MATCH($T121,Benefits!$A$3:$A$581,0))="","",INDEX(Benefits!$D$3:$D$581,MATCH($T121,Benefits!$A$3:$A$581,0))),"")</f>
        <v/>
      </c>
      <c r="I121" s="4" t="inlineStr">
        <is>
          <t>HKD</t>
        </is>
      </c>
      <c r="J121" s="17">
        <f>IF($W121="","",IF(COUNT(INDEX(prem!$B$2:$CX$2857,$W121,$U121+1))=0,"",INDEX(prem!$B$2:$CX$2857,$W121,$U121+1)))</f>
        <v/>
      </c>
      <c r="K121" s="17">
        <f>IF($W121="","",IF($M121=0,"",SUM(INDEX(prem!$B$2:$CX$2857,$W121,$U121+1):INDEX(prem!$B$2:$CX$2857,$W121,MIN($U121+10,101)))))</f>
        <v/>
      </c>
      <c r="L121" s="17">
        <f>IF($K121="","",IF($M121=0,"",$K121/$M121))</f>
        <v/>
      </c>
      <c r="M121" s="4">
        <f>IF($W121="",0,COUNT(INDEX(prem!$B$2:$CX$2857,$W121,$U121+1):INDEX(prem!$B$2:$CX$2857,$W121,MIN($U121+10,101))))</f>
        <v/>
      </c>
      <c r="N121" s="4" t="inlineStr">
        <is>
          <t>A</t>
        </is>
      </c>
      <c r="O121" s="4">
        <f>IF(COUNTIF(prem!$A$2:$A$2857,$T121&amp;"|"&amp;Client!$C$9&amp;"|"&amp;Client!$C$7&amp;"|"&amp;Client!$C$8)&gt;0,Client!$C$9,IF(Client!$C$9="S","R","S"))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IFERROR(IF(COUNT(INDEX(Benefits!$E$3:$E$581,MATCH($T121,Benefits!$A$3:$A$581,0)))=0,"",INDEX(Benefits!$E$3:$E$581,MATCH($T121,Benefits!$A$3:$A$581,0))),"")</f>
        <v/>
      </c>
      <c r="R121">
        <f>IFERROR(IF(COUNT(INDEX(Benefits!$F$3:$F$581,MATCH($T121,Benefits!$A$3:$A$581,0)))=0,"",INDEX(Benefits!$F$3:$F$581,MATCH($T121,Benefits!$A$3:$A$581,0))),"")</f>
        <v/>
      </c>
      <c r="S121" s="4">
        <f>IFERROR(IF(INDEX(Benefits!$G$3:$G$581,MATCH($T121,Benefits!$A$3:$A$581,0))="","",INDEX(Benefits!$G$3:$G$581,MATCH($T121,Benefits!$A$3:$A$581,0))),"")</f>
        <v/>
      </c>
      <c r="T121" s="19" t="inlineStr">
        <is>
          <t>S00022-01-000-02</t>
        </is>
      </c>
      <c r="U121" s="4">
        <f>MIN(IF($N121="N",Client!$C$6+1,Client!$C$6),100)</f>
        <v/>
      </c>
      <c r="V121" s="4">
        <f>$T121&amp;"|"&amp;$O121&amp;"|"&amp;Client!$C$7&amp;"|"&amp;Client!$C$8</f>
        <v/>
      </c>
      <c r="W121" s="4">
        <f>IFERROR(MATCH($V121,prem!$A$2:$A$2857,0),"")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IFERROR(IF(INDEX(Benefits!$B$3:$B$581,MATCH($T122,Benefits!$A$3:$A$581,0))="","",INDEX(Benefits!$B$3:$B$581,MATCH($T122,Benefits!$A$3:$A$581,0))),"")</f>
        <v/>
      </c>
      <c r="G122" s="17">
        <f>IFERROR(IF(INDEX(Benefits!$C$3:$C$581,MATCH($T122,Benefits!$A$3:$A$581,0))="",0,INDEX(Benefits!$C$3:$C$581,MATCH($T122,Benefits!$A$3:$A$581,0))),0)</f>
        <v/>
      </c>
      <c r="H122" s="4">
        <f>IFERROR(IF(INDEX(Benefits!$D$3:$D$581,MATCH($T122,Benefits!$A$3:$A$581,0))="","",INDEX(Benefits!$D$3:$D$581,MATCH($T122,Benefits!$A$3:$A$581,0))),"")</f>
        <v/>
      </c>
      <c r="I122" s="4" t="inlineStr">
        <is>
          <t>HKD</t>
        </is>
      </c>
      <c r="J122" s="17">
        <f>IF($W122="","",IF(COUNT(INDEX(prem!$B$2:$CX$2857,$W122,$U122+1))=0,"",INDEX(prem!$B$2:$CX$2857,$W122,$U122+1)))</f>
        <v/>
      </c>
      <c r="K122" s="17">
        <f>IF($W122="","",IF($M122=0,"",SUM(INDEX(prem!$B$2:$CX$2857,$W122,$U122+1):INDEX(prem!$B$2:$CX$2857,$W122,MIN($U122+10,101)))))</f>
        <v/>
      </c>
      <c r="L122" s="17">
        <f>IF($K122="","",IF($M122=0,"",$K122/$M122))</f>
        <v/>
      </c>
      <c r="M122" s="4">
        <f>IF($W122="",0,COUNT(INDEX(prem!$B$2:$CX$2857,$W122,$U122+1):INDEX(prem!$B$2:$CX$2857,$W122,MIN($U122+10,101))))</f>
        <v/>
      </c>
      <c r="N122" s="4" t="inlineStr">
        <is>
          <t>A</t>
        </is>
      </c>
      <c r="O122" s="4">
        <f>IF(COUNTIF(prem!$A$2:$A$2857,$T122&amp;"|"&amp;Client!$C$9&amp;"|"&amp;Client!$C$7&amp;"|"&amp;Client!$C$8)&gt;0,Client!$C$9,IF(Client!$C$9="S","R","S"))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IFERROR(IF(COUNT(INDEX(Benefits!$E$3:$E$581,MATCH($T122,Benefits!$A$3:$A$581,0)))=0,"",INDEX(Benefits!$E$3:$E$581,MATCH($T122,Benefits!$A$3:$A$581,0))),"")</f>
        <v/>
      </c>
      <c r="R122">
        <f>IFERROR(IF(COUNT(INDEX(Benefits!$F$3:$F$581,MATCH($T122,Benefits!$A$3:$A$581,0)))=0,"",INDEX(Benefits!$F$3:$F$581,MATCH($T122,Benefits!$A$3:$A$581,0))),"")</f>
        <v/>
      </c>
      <c r="S122" s="4">
        <f>IFERROR(IF(INDEX(Benefits!$G$3:$G$581,MATCH($T122,Benefits!$A$3:$A$581,0))="","",INDEX(Benefits!$G$3:$G$581,MATCH($T122,Benefits!$A$3:$A$581,0))),"")</f>
        <v/>
      </c>
      <c r="T122" s="19" t="inlineStr">
        <is>
          <t>F00057-01-000-02</t>
        </is>
      </c>
      <c r="U122" s="4">
        <f>MIN(IF($N122="N",Client!$C$6+1,Client!$C$6),100)</f>
        <v/>
      </c>
      <c r="V122" s="4">
        <f>$T122&amp;"|"&amp;$O122&amp;"|"&amp;Client!$C$7&amp;"|"&amp;Client!$C$8</f>
        <v/>
      </c>
      <c r="W122" s="4">
        <f>IFERROR(MATCH($V122,prem!$A$2:$A$2857,0),"")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IFERROR(IF(INDEX(Benefits!$B$3:$B$581,MATCH($T123,Benefits!$A$3:$A$581,0))="","",INDEX(Benefits!$B$3:$B$581,MATCH($T123,Benefits!$A$3:$A$581,0))),"")</f>
        <v/>
      </c>
      <c r="G123" s="17">
        <f>IFERROR(IF(INDEX(Benefits!$C$3:$C$581,MATCH($T123,Benefits!$A$3:$A$581,0))="",10000,INDEX(Benefits!$C$3:$C$581,MATCH($T123,Benefits!$A$3:$A$581,0))),10000)</f>
        <v/>
      </c>
      <c r="H123" s="4">
        <f>IFERROR(IF(INDEX(Benefits!$D$3:$D$581,MATCH($T123,Benefits!$A$3:$A$581,0))="","",INDEX(Benefits!$D$3:$D$581,MATCH($T123,Benefits!$A$3:$A$581,0))),"")</f>
        <v/>
      </c>
      <c r="I123" s="4" t="inlineStr">
        <is>
          <t>HKD</t>
        </is>
      </c>
      <c r="J123" s="17">
        <f>IF($W123="","",IF(COUNT(INDEX(prem!$B$2:$CX$2857,$W123,$U123+1))=0,"",INDEX(prem!$B$2:$CX$2857,$W123,$U123+1)))</f>
        <v/>
      </c>
      <c r="K123" s="17">
        <f>IF($W123="","",IF($M123=0,"",SUM(INDEX(prem!$B$2:$CX$2857,$W123,$U123+1):INDEX(prem!$B$2:$CX$2857,$W123,MIN($U123+10,101)))))</f>
        <v/>
      </c>
      <c r="L123" s="17">
        <f>IF($K123="","",IF($M123=0,"",$K123/$M123))</f>
        <v/>
      </c>
      <c r="M123" s="4">
        <f>IF($W123="",0,COUNT(INDEX(prem!$B$2:$CX$2857,$W123,$U123+1):INDEX(prem!$B$2:$CX$2857,$W123,MIN($U123+10,101))))</f>
        <v/>
      </c>
      <c r="N123" s="4" t="inlineStr">
        <is>
          <t>A</t>
        </is>
      </c>
      <c r="O123" s="4">
        <f>IF(COUNTIF(prem!$A$2:$A$2857,$T123&amp;"|"&amp;Client!$C$9&amp;"|"&amp;Client!$C$7&amp;"|"&amp;Client!$C$8)&gt;0,Client!$C$9,IF(Client!$C$9="S","R","S"))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IFERROR(IF(COUNT(INDEX(Benefits!$E$3:$E$581,MATCH($T123,Benefits!$A$3:$A$581,0)))=0,"",INDEX(Benefits!$E$3:$E$581,MATCH($T123,Benefits!$A$3:$A$581,0))),"")</f>
        <v/>
      </c>
      <c r="R123">
        <f>IFERROR(IF(COUNT(INDEX(Benefits!$F$3:$F$581,MATCH($T123,Benefits!$A$3:$A$581,0)))=0,"",INDEX(Benefits!$F$3:$F$581,MATCH($T123,Benefits!$A$3:$A$581,0))),"")</f>
        <v/>
      </c>
      <c r="S123" s="4">
        <f>IFERROR(IF(INDEX(Benefits!$G$3:$G$581,MATCH($T123,Benefits!$A$3:$A$581,0))="","",INDEX(Benefits!$G$3:$G$581,MATCH($T123,Benefits!$A$3:$A$581,0))),"")</f>
        <v/>
      </c>
      <c r="T123" s="19" t="inlineStr">
        <is>
          <t>F00057-02-000-02</t>
        </is>
      </c>
      <c r="U123" s="4">
        <f>MIN(IF($N123="N",Client!$C$6+1,Client!$C$6),100)</f>
        <v/>
      </c>
      <c r="V123" s="4">
        <f>$T123&amp;"|"&amp;$O123&amp;"|"&amp;Client!$C$7&amp;"|"&amp;Client!$C$8</f>
        <v/>
      </c>
      <c r="W123" s="4">
        <f>IFERROR(MATCH($V123,prem!$A$2:$A$2857,0),"")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IFERROR(IF(INDEX(Benefits!$B$3:$B$581,MATCH($T124,Benefits!$A$3:$A$581,0))="","",INDEX(Benefits!$B$3:$B$581,MATCH($T124,Benefits!$A$3:$A$581,0))),"")</f>
        <v/>
      </c>
      <c r="G124" s="17">
        <f>IFERROR(IF(INDEX(Benefits!$C$3:$C$581,MATCH($T124,Benefits!$A$3:$A$581,0))="",30000,INDEX(Benefits!$C$3:$C$581,MATCH($T124,Benefits!$A$3:$A$581,0))),30000)</f>
        <v/>
      </c>
      <c r="H124" s="4">
        <f>IFERROR(IF(INDEX(Benefits!$D$3:$D$581,MATCH($T124,Benefits!$A$3:$A$581,0))="","",INDEX(Benefits!$D$3:$D$581,MATCH($T124,Benefits!$A$3:$A$581,0))),"")</f>
        <v/>
      </c>
      <c r="I124" s="4" t="inlineStr">
        <is>
          <t>HKD</t>
        </is>
      </c>
      <c r="J124" s="17">
        <f>IF($W124="","",IF(COUNT(INDEX(prem!$B$2:$CX$2857,$W124,$U124+1))=0,"",INDEX(prem!$B$2:$CX$2857,$W124,$U124+1)))</f>
        <v/>
      </c>
      <c r="K124" s="17">
        <f>IF($W124="","",IF($M124=0,"",SUM(INDEX(prem!$B$2:$CX$2857,$W124,$U124+1):INDEX(prem!$B$2:$CX$2857,$W124,MIN($U124+10,101)))))</f>
        <v/>
      </c>
      <c r="L124" s="17">
        <f>IF($K124="","",IF($M124=0,"",$K124/$M124))</f>
        <v/>
      </c>
      <c r="M124" s="4">
        <f>IF($W124="",0,COUNT(INDEX(prem!$B$2:$CX$2857,$W124,$U124+1):INDEX(prem!$B$2:$CX$2857,$W124,MIN($U124+10,101))))</f>
        <v/>
      </c>
      <c r="N124" s="4" t="inlineStr">
        <is>
          <t>A</t>
        </is>
      </c>
      <c r="O124" s="4">
        <f>IF(COUNTIF(prem!$A$2:$A$2857,$T124&amp;"|"&amp;Client!$C$9&amp;"|"&amp;Client!$C$7&amp;"|"&amp;Client!$C$8)&gt;0,Client!$C$9,IF(Client!$C$9="S","R","S"))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IFERROR(IF(COUNT(INDEX(Benefits!$E$3:$E$581,MATCH($T124,Benefits!$A$3:$A$581,0)))=0,"",INDEX(Benefits!$E$3:$E$581,MATCH($T124,Benefits!$A$3:$A$581,0))),"")</f>
        <v/>
      </c>
      <c r="R124">
        <f>IFERROR(IF(COUNT(INDEX(Benefits!$F$3:$F$581,MATCH($T124,Benefits!$A$3:$A$581,0)))=0,"",INDEX(Benefits!$F$3:$F$581,MATCH($T124,Benefits!$A$3:$A$581,0))),"")</f>
        <v/>
      </c>
      <c r="S124" s="4">
        <f>IFERROR(IF(INDEX(Benefits!$G$3:$G$581,MATCH($T124,Benefits!$A$3:$A$581,0))="","",INDEX(Benefits!$G$3:$G$581,MATCH($T124,Benefits!$A$3:$A$581,0))),"")</f>
        <v/>
      </c>
      <c r="T124" s="19" t="inlineStr">
        <is>
          <t>F00057-03-000-02</t>
        </is>
      </c>
      <c r="U124" s="4">
        <f>MIN(IF($N124="N",Client!$C$6+1,Client!$C$6),100)</f>
        <v/>
      </c>
      <c r="V124" s="4">
        <f>$T124&amp;"|"&amp;$O124&amp;"|"&amp;Client!$C$7&amp;"|"&amp;Client!$C$8</f>
        <v/>
      </c>
      <c r="W124" s="4">
        <f>IFERROR(MATCH($V124,prem!$A$2:$A$2857,0),"")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IFERROR(IF(INDEX(Benefits!$B$3:$B$581,MATCH($T125,Benefits!$A$3:$A$581,0))="","",INDEX(Benefits!$B$3:$B$581,MATCH($T125,Benefits!$A$3:$A$581,0))),"")</f>
        <v/>
      </c>
      <c r="G125" s="17">
        <f>IFERROR(IF(INDEX(Benefits!$C$3:$C$581,MATCH($T125,Benefits!$A$3:$A$581,0))="",70000,INDEX(Benefits!$C$3:$C$581,MATCH($T125,Benefits!$A$3:$A$581,0))),70000)</f>
        <v/>
      </c>
      <c r="H125" s="4">
        <f>IFERROR(IF(INDEX(Benefits!$D$3:$D$581,MATCH($T125,Benefits!$A$3:$A$581,0))="","",INDEX(Benefits!$D$3:$D$581,MATCH($T125,Benefits!$A$3:$A$581,0))),"")</f>
        <v/>
      </c>
      <c r="I125" s="4" t="inlineStr">
        <is>
          <t>HKD</t>
        </is>
      </c>
      <c r="J125" s="17">
        <f>IF($W125="","",IF(COUNT(INDEX(prem!$B$2:$CX$2857,$W125,$U125+1))=0,"",INDEX(prem!$B$2:$CX$2857,$W125,$U125+1)))</f>
        <v/>
      </c>
      <c r="K125" s="17">
        <f>IF($W125="","",IF($M125=0,"",SUM(INDEX(prem!$B$2:$CX$2857,$W125,$U125+1):INDEX(prem!$B$2:$CX$2857,$W125,MIN($U125+10,101)))))</f>
        <v/>
      </c>
      <c r="L125" s="17">
        <f>IF($K125="","",IF($M125=0,"",$K125/$M125))</f>
        <v/>
      </c>
      <c r="M125" s="4">
        <f>IF($W125="",0,COUNT(INDEX(prem!$B$2:$CX$2857,$W125,$U125+1):INDEX(prem!$B$2:$CX$2857,$W125,MIN($U125+10,101))))</f>
        <v/>
      </c>
      <c r="N125" s="4" t="inlineStr">
        <is>
          <t>A</t>
        </is>
      </c>
      <c r="O125" s="4">
        <f>IF(COUNTIF(prem!$A$2:$A$2857,$T125&amp;"|"&amp;Client!$C$9&amp;"|"&amp;Client!$C$7&amp;"|"&amp;Client!$C$8)&gt;0,Client!$C$9,IF(Client!$C$9="S","R","S"))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IFERROR(IF(COUNT(INDEX(Benefits!$E$3:$E$581,MATCH($T125,Benefits!$A$3:$A$581,0)))=0,"",INDEX(Benefits!$E$3:$E$581,MATCH($T125,Benefits!$A$3:$A$581,0))),"")</f>
        <v/>
      </c>
      <c r="R125">
        <f>IFERROR(IF(COUNT(INDEX(Benefits!$F$3:$F$581,MATCH($T125,Benefits!$A$3:$A$581,0)))=0,"",INDEX(Benefits!$F$3:$F$581,MATCH($T125,Benefits!$A$3:$A$581,0))),"")</f>
        <v/>
      </c>
      <c r="S125" s="4">
        <f>IFERROR(IF(INDEX(Benefits!$G$3:$G$581,MATCH($T125,Benefits!$A$3:$A$581,0))="","",INDEX(Benefits!$G$3:$G$581,MATCH($T125,Benefits!$A$3:$A$581,0))),"")</f>
        <v/>
      </c>
      <c r="T125" s="19" t="inlineStr">
        <is>
          <t>F00057-04-000-02</t>
        </is>
      </c>
      <c r="U125" s="4">
        <f>MIN(IF($N125="N",Client!$C$6+1,Client!$C$6),100)</f>
        <v/>
      </c>
      <c r="V125" s="4">
        <f>$T125&amp;"|"&amp;$O125&amp;"|"&amp;Client!$C$7&amp;"|"&amp;Client!$C$8</f>
        <v/>
      </c>
      <c r="W125" s="4">
        <f>IFERROR(MATCH($V125,prem!$A$2:$A$2857,0),"")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IFERROR(IF(INDEX(Benefits!$B$3:$B$581,MATCH($T126,Benefits!$A$3:$A$581,0))="","",INDEX(Benefits!$B$3:$B$581,MATCH($T126,Benefits!$A$3:$A$581,0))),"")</f>
        <v/>
      </c>
      <c r="G126" s="17">
        <f>IFERROR(IF(INDEX(Benefits!$C$3:$C$581,MATCH($T126,Benefits!$A$3:$A$581,0))="","",INDEX(Benefits!$C$3:$C$581,MATCH($T126,Benefits!$A$3:$A$581,0))),"")</f>
        <v/>
      </c>
      <c r="H126" s="4">
        <f>IFERROR(IF(INDEX(Benefits!$D$3:$D$581,MATCH($T126,Benefits!$A$3:$A$581,0))="","",INDEX(Benefits!$D$3:$D$581,MATCH($T126,Benefits!$A$3:$A$581,0))),"")</f>
        <v/>
      </c>
      <c r="I126" s="4" t="inlineStr">
        <is>
          <t>HKD</t>
        </is>
      </c>
      <c r="J126" s="17">
        <f>IF($W126="","",IF(COUNT(INDEX(prem!$B$2:$CX$2857,$W126,$U126+1))=0,"",INDEX(prem!$B$2:$CX$2857,$W126,$U126+1)))</f>
        <v/>
      </c>
      <c r="K126" s="17">
        <f>IF($W126="","",IF($M126=0,"",SUM(INDEX(prem!$B$2:$CX$2857,$W126,$U126+1):INDEX(prem!$B$2:$CX$2857,$W126,MIN($U126+10,101)))))</f>
        <v/>
      </c>
      <c r="L126" s="17">
        <f>IF($K126="","",IF($M126=0,"",$K126/$M126))</f>
        <v/>
      </c>
      <c r="M126" s="4">
        <f>IF($W126="",0,COUNT(INDEX(prem!$B$2:$CX$2857,$W126,$U126+1):INDEX(prem!$B$2:$CX$2857,$W126,MIN($U126+10,101))))</f>
        <v/>
      </c>
      <c r="N126" s="4" t="inlineStr">
        <is>
          <t>A</t>
        </is>
      </c>
      <c r="O126" s="4">
        <f>IF(COUNTIF(prem!$A$2:$A$2857,$T126&amp;"|"&amp;Client!$C$9&amp;"|"&amp;Client!$C$7&amp;"|"&amp;Client!$C$8)&gt;0,Client!$C$9,IF(Client!$C$9="S","R","S"))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IFERROR(IF(COUNT(INDEX(Benefits!$E$3:$E$581,MATCH($T126,Benefits!$A$3:$A$581,0)))=0,"",INDEX(Benefits!$E$3:$E$581,MATCH($T126,Benefits!$A$3:$A$581,0))),"")</f>
        <v/>
      </c>
      <c r="R126">
        <f>IFERROR(IF(COUNT(INDEX(Benefits!$F$3:$F$581,MATCH($T126,Benefits!$A$3:$A$581,0)))=0,"",INDEX(Benefits!$F$3:$F$581,MATCH($T126,Benefits!$A$3:$A$581,0))),"")</f>
        <v/>
      </c>
      <c r="S126" s="4">
        <f>IFERROR(IF(INDEX(Benefits!$G$3:$G$581,MATCH($T126,Benefits!$A$3:$A$581,0))="","",INDEX(Benefits!$G$3:$G$581,MATCH($T126,Benefits!$A$3:$A$581,0))),"")</f>
        <v/>
      </c>
      <c r="T126" s="19" t="inlineStr">
        <is>
          <t>F00028-01-000-02</t>
        </is>
      </c>
      <c r="U126" s="4">
        <f>MIN(IF($N126="N",Client!$C$6+1,Client!$C$6),100)</f>
        <v/>
      </c>
      <c r="V126" s="4">
        <f>$T126&amp;"|"&amp;$O126&amp;"|"&amp;Client!$C$7&amp;"|"&amp;Client!$C$8</f>
        <v/>
      </c>
      <c r="W126" s="4">
        <f>IFERROR(MATCH($V126,prem!$A$2:$A$2857,0),"")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IFERROR(IF(INDEX(Benefits!$B$3:$B$581,MATCH($T127,Benefits!$A$3:$A$581,0))="","",INDEX(Benefits!$B$3:$B$581,MATCH($T127,Benefits!$A$3:$A$581,0))),"")</f>
        <v/>
      </c>
      <c r="G127" s="17">
        <f>IFERROR(IF(INDEX(Benefits!$C$3:$C$581,MATCH($T127,Benefits!$A$3:$A$581,0))="","",INDEX(Benefits!$C$3:$C$581,MATCH($T127,Benefits!$A$3:$A$581,0))),"")</f>
        <v/>
      </c>
      <c r="H127" s="4">
        <f>IFERROR(IF(INDEX(Benefits!$D$3:$D$581,MATCH($T127,Benefits!$A$3:$A$581,0))="","",INDEX(Benefits!$D$3:$D$581,MATCH($T127,Benefits!$A$3:$A$581,0))),"")</f>
        <v/>
      </c>
      <c r="I127" s="4" t="inlineStr">
        <is>
          <t>HKD</t>
        </is>
      </c>
      <c r="J127" s="17">
        <f>IF($W127="","",IF(COUNT(INDEX(prem!$B$2:$CX$2857,$W127,$U127+1))=0,"",INDEX(prem!$B$2:$CX$2857,$W127,$U127+1)))</f>
        <v/>
      </c>
      <c r="K127" s="17">
        <f>IF($W127="","",IF($M127=0,"",SUM(INDEX(prem!$B$2:$CX$2857,$W127,$U127+1):INDEX(prem!$B$2:$CX$2857,$W127,MIN($U127+10,101)))))</f>
        <v/>
      </c>
      <c r="L127" s="17">
        <f>IF($K127="","",IF($M127=0,"",$K127/$M127))</f>
        <v/>
      </c>
      <c r="M127" s="4">
        <f>IF($W127="",0,COUNT(INDEX(prem!$B$2:$CX$2857,$W127,$U127+1):INDEX(prem!$B$2:$CX$2857,$W127,MIN($U127+10,101))))</f>
        <v/>
      </c>
      <c r="N127" s="4" t="inlineStr">
        <is>
          <t>A</t>
        </is>
      </c>
      <c r="O127" s="4">
        <f>IF(COUNTIF(prem!$A$2:$A$2857,$T127&amp;"|"&amp;Client!$C$9&amp;"|"&amp;Client!$C$7&amp;"|"&amp;Client!$C$8)&gt;0,Client!$C$9,IF(Client!$C$9="S","R","S"))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IFERROR(IF(COUNT(INDEX(Benefits!$E$3:$E$581,MATCH($T127,Benefits!$A$3:$A$581,0)))=0,"",INDEX(Benefits!$E$3:$E$581,MATCH($T127,Benefits!$A$3:$A$581,0))),"")</f>
        <v/>
      </c>
      <c r="R127">
        <f>IFERROR(IF(COUNT(INDEX(Benefits!$F$3:$F$581,MATCH($T127,Benefits!$A$3:$A$581,0)))=0,"",INDEX(Benefits!$F$3:$F$581,MATCH($T127,Benefits!$A$3:$A$581,0))),"")</f>
        <v/>
      </c>
      <c r="S127" s="4">
        <f>IFERROR(IF(INDEX(Benefits!$G$3:$G$581,MATCH($T127,Benefits!$A$3:$A$581,0))="","",INDEX(Benefits!$G$3:$G$581,MATCH($T127,Benefits!$A$3:$A$581,0))),"")</f>
        <v/>
      </c>
      <c r="T127" s="19" t="inlineStr">
        <is>
          <t>F00028-01-004-02</t>
        </is>
      </c>
      <c r="U127" s="4">
        <f>MIN(IF($N127="N",Client!$C$6+1,Client!$C$6),100)</f>
        <v/>
      </c>
      <c r="V127" s="4">
        <f>$T127&amp;"|"&amp;$O127&amp;"|"&amp;Client!$C$7&amp;"|"&amp;Client!$C$8</f>
        <v/>
      </c>
      <c r="W127" s="4">
        <f>IFERROR(MATCH($V127,prem!$A$2:$A$2857,0),"")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IFERROR(IF(INDEX(Benefits!$B$3:$B$581,MATCH($T128,Benefits!$A$3:$A$581,0))="","",INDEX(Benefits!$B$3:$B$581,MATCH($T128,Benefits!$A$3:$A$581,0))),"")</f>
        <v/>
      </c>
      <c r="G128" s="17">
        <f>IFERROR(IF(INDEX(Benefits!$C$3:$C$581,MATCH($T128,Benefits!$A$3:$A$581,0))="","",INDEX(Benefits!$C$3:$C$581,MATCH($T128,Benefits!$A$3:$A$581,0))),"")</f>
        <v/>
      </c>
      <c r="H128" s="4">
        <f>IFERROR(IF(INDEX(Benefits!$D$3:$D$581,MATCH($T128,Benefits!$A$3:$A$581,0))="","",INDEX(Benefits!$D$3:$D$581,MATCH($T128,Benefits!$A$3:$A$581,0))),"")</f>
        <v/>
      </c>
      <c r="I128" s="4" t="inlineStr">
        <is>
          <t>HKD</t>
        </is>
      </c>
      <c r="J128" s="17">
        <f>IF($W128="","",IF(COUNT(INDEX(prem!$B$2:$CX$2857,$W128,$U128+1))=0,"",INDEX(prem!$B$2:$CX$2857,$W128,$U128+1)))</f>
        <v/>
      </c>
      <c r="K128" s="17">
        <f>IF($W128="","",IF($M128=0,"",SUM(INDEX(prem!$B$2:$CX$2857,$W128,$U128+1):INDEX(prem!$B$2:$CX$2857,$W128,MIN($U128+10,101)))))</f>
        <v/>
      </c>
      <c r="L128" s="17">
        <f>IF($K128="","",IF($M128=0,"",$K128/$M128))</f>
        <v/>
      </c>
      <c r="M128" s="4">
        <f>IF($W128="",0,COUNT(INDEX(prem!$B$2:$CX$2857,$W128,$U128+1):INDEX(prem!$B$2:$CX$2857,$W128,MIN($U128+10,101))))</f>
        <v/>
      </c>
      <c r="N128" s="4" t="inlineStr">
        <is>
          <t>A</t>
        </is>
      </c>
      <c r="O128" s="4">
        <f>IF(COUNTIF(prem!$A$2:$A$2857,$T128&amp;"|"&amp;Client!$C$9&amp;"|"&amp;Client!$C$7&amp;"|"&amp;Client!$C$8)&gt;0,Client!$C$9,IF(Client!$C$9="S","R","S"))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IFERROR(IF(COUNT(INDEX(Benefits!$E$3:$E$581,MATCH($T128,Benefits!$A$3:$A$581,0)))=0,"",INDEX(Benefits!$E$3:$E$581,MATCH($T128,Benefits!$A$3:$A$581,0))),"")</f>
        <v/>
      </c>
      <c r="R128">
        <f>IFERROR(IF(COUNT(INDEX(Benefits!$F$3:$F$581,MATCH($T128,Benefits!$A$3:$A$581,0)))=0,"",INDEX(Benefits!$F$3:$F$581,MATCH($T128,Benefits!$A$3:$A$581,0))),"")</f>
        <v/>
      </c>
      <c r="S128" s="4">
        <f>IFERROR(IF(INDEX(Benefits!$G$3:$G$581,MATCH($T128,Benefits!$A$3:$A$581,0))="","",INDEX(Benefits!$G$3:$G$581,MATCH($T128,Benefits!$A$3:$A$581,0))),"")</f>
        <v/>
      </c>
      <c r="T128" s="19" t="inlineStr">
        <is>
          <t>F00028-01-005-02</t>
        </is>
      </c>
      <c r="U128" s="4">
        <f>MIN(IF($N128="N",Client!$C$6+1,Client!$C$6),100)</f>
        <v/>
      </c>
      <c r="V128" s="4">
        <f>$T128&amp;"|"&amp;$O128&amp;"|"&amp;Client!$C$7&amp;"|"&amp;Client!$C$8</f>
        <v/>
      </c>
      <c r="W128" s="4">
        <f>IFERROR(MATCH($V128,prem!$A$2:$A$2857,0),"")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IFERROR(IF(INDEX(Benefits!$B$3:$B$581,MATCH($T129,Benefits!$A$3:$A$581,0))="","",INDEX(Benefits!$B$3:$B$581,MATCH($T129,Benefits!$A$3:$A$581,0))),"")</f>
        <v/>
      </c>
      <c r="G129" s="17">
        <f>IFERROR(IF(INDEX(Benefits!$C$3:$C$581,MATCH($T129,Benefits!$A$3:$A$581,0))="","",INDEX(Benefits!$C$3:$C$581,MATCH($T129,Benefits!$A$3:$A$581,0))),"")</f>
        <v/>
      </c>
      <c r="H129" s="4">
        <f>IFERROR(IF(INDEX(Benefits!$D$3:$D$581,MATCH($T129,Benefits!$A$3:$A$581,0))="","",INDEX(Benefits!$D$3:$D$581,MATCH($T129,Benefits!$A$3:$A$581,0))),"")</f>
        <v/>
      </c>
      <c r="I129" s="4" t="inlineStr">
        <is>
          <t>HKD</t>
        </is>
      </c>
      <c r="J129" s="17">
        <f>IF($W129="","",IF(COUNT(INDEX(prem!$B$2:$CX$2857,$W129,$U129+1))=0,"",INDEX(prem!$B$2:$CX$2857,$W129,$U129+1)))</f>
        <v/>
      </c>
      <c r="K129" s="17">
        <f>IF($W129="","",IF($M129=0,"",SUM(INDEX(prem!$B$2:$CX$2857,$W129,$U129+1):INDEX(prem!$B$2:$CX$2857,$W129,MIN($U129+10,101)))))</f>
        <v/>
      </c>
      <c r="L129" s="17">
        <f>IF($K129="","",IF($M129=0,"",$K129/$M129))</f>
        <v/>
      </c>
      <c r="M129" s="4">
        <f>IF($W129="",0,COUNT(INDEX(prem!$B$2:$CX$2857,$W129,$U129+1):INDEX(prem!$B$2:$CX$2857,$W129,MIN($U129+10,101))))</f>
        <v/>
      </c>
      <c r="N129" s="4" t="inlineStr">
        <is>
          <t>A</t>
        </is>
      </c>
      <c r="O129" s="4">
        <f>IF(COUNTIF(prem!$A$2:$A$2857,$T129&amp;"|"&amp;Client!$C$9&amp;"|"&amp;Client!$C$7&amp;"|"&amp;Client!$C$8)&gt;0,Client!$C$9,IF(Client!$C$9="S","R","S"))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IFERROR(IF(COUNT(INDEX(Benefits!$E$3:$E$581,MATCH($T129,Benefits!$A$3:$A$581,0)))=0,"",INDEX(Benefits!$E$3:$E$581,MATCH($T129,Benefits!$A$3:$A$581,0))),"")</f>
        <v/>
      </c>
      <c r="R129">
        <f>IFERROR(IF(COUNT(INDEX(Benefits!$F$3:$F$581,MATCH($T129,Benefits!$A$3:$A$581,0)))=0,"",INDEX(Benefits!$F$3:$F$581,MATCH($T129,Benefits!$A$3:$A$581,0))),"")</f>
        <v/>
      </c>
      <c r="S129" s="4">
        <f>IFERROR(IF(INDEX(Benefits!$G$3:$G$581,MATCH($T129,Benefits!$A$3:$A$581,0))="","",INDEX(Benefits!$G$3:$G$581,MATCH($T129,Benefits!$A$3:$A$581,0))),"")</f>
        <v/>
      </c>
      <c r="T129" s="19" t="inlineStr">
        <is>
          <t>F00028-01-006-02</t>
        </is>
      </c>
      <c r="U129" s="4">
        <f>MIN(IF($N129="N",Client!$C$6+1,Client!$C$6),100)</f>
        <v/>
      </c>
      <c r="V129" s="4">
        <f>$T129&amp;"|"&amp;$O129&amp;"|"&amp;Client!$C$7&amp;"|"&amp;Client!$C$8</f>
        <v/>
      </c>
      <c r="W129" s="4">
        <f>IFERROR(MATCH($V129,prem!$A$2:$A$2857,0),"")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IFERROR(IF(INDEX(Benefits!$B$3:$B$581,MATCH($T130,Benefits!$A$3:$A$581,0))="","",INDEX(Benefits!$B$3:$B$581,MATCH($T130,Benefits!$A$3:$A$581,0))),"")</f>
        <v/>
      </c>
      <c r="G130" s="17">
        <f>IFERROR(IF(INDEX(Benefits!$C$3:$C$581,MATCH($T130,Benefits!$A$3:$A$581,0))="","",INDEX(Benefits!$C$3:$C$581,MATCH($T130,Benefits!$A$3:$A$581,0))),"")</f>
        <v/>
      </c>
      <c r="H130" s="4">
        <f>IFERROR(IF(INDEX(Benefits!$D$3:$D$581,MATCH($T130,Benefits!$A$3:$A$581,0))="","",INDEX(Benefits!$D$3:$D$581,MATCH($T130,Benefits!$A$3:$A$581,0))),"")</f>
        <v/>
      </c>
      <c r="I130" s="4" t="inlineStr">
        <is>
          <t>HKD</t>
        </is>
      </c>
      <c r="J130" s="17">
        <f>IF($W130="","",IF(COUNT(INDEX(prem!$B$2:$CX$2857,$W130,$U130+1))=0,"",INDEX(prem!$B$2:$CX$2857,$W130,$U130+1)))</f>
        <v/>
      </c>
      <c r="K130" s="17">
        <f>IF($W130="","",IF($M130=0,"",SUM(INDEX(prem!$B$2:$CX$2857,$W130,$U130+1):INDEX(prem!$B$2:$CX$2857,$W130,MIN($U130+10,101)))))</f>
        <v/>
      </c>
      <c r="L130" s="17">
        <f>IF($K130="","",IF($M130=0,"",$K130/$M130))</f>
        <v/>
      </c>
      <c r="M130" s="4">
        <f>IF($W130="",0,COUNT(INDEX(prem!$B$2:$CX$2857,$W130,$U130+1):INDEX(prem!$B$2:$CX$2857,$W130,MIN($U130+10,101))))</f>
        <v/>
      </c>
      <c r="N130" s="4" t="inlineStr">
        <is>
          <t>A</t>
        </is>
      </c>
      <c r="O130" s="4">
        <f>IF(COUNTIF(prem!$A$2:$A$2857,$T130&amp;"|"&amp;Client!$C$9&amp;"|"&amp;Client!$C$7&amp;"|"&amp;Client!$C$8)&gt;0,Client!$C$9,IF(Client!$C$9="S","R","S"))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IFERROR(IF(COUNT(INDEX(Benefits!$E$3:$E$581,MATCH($T130,Benefits!$A$3:$A$581,0)))=0,"",INDEX(Benefits!$E$3:$E$581,MATCH($T130,Benefits!$A$3:$A$581,0))),"")</f>
        <v/>
      </c>
      <c r="R130">
        <f>IFERROR(IF(COUNT(INDEX(Benefits!$F$3:$F$581,MATCH($T130,Benefits!$A$3:$A$581,0)))=0,"",INDEX(Benefits!$F$3:$F$581,MATCH($T130,Benefits!$A$3:$A$581,0))),"")</f>
        <v/>
      </c>
      <c r="S130" s="4">
        <f>IFERROR(IF(INDEX(Benefits!$G$3:$G$581,MATCH($T130,Benefits!$A$3:$A$581,0))="","",INDEX(Benefits!$G$3:$G$581,MATCH($T130,Benefits!$A$3:$A$581,0))),"")</f>
        <v/>
      </c>
      <c r="T130" s="19" t="inlineStr">
        <is>
          <t>F00028-01-007-02</t>
        </is>
      </c>
      <c r="U130" s="4">
        <f>MIN(IF($N130="N",Client!$C$6+1,Client!$C$6),100)</f>
        <v/>
      </c>
      <c r="V130" s="4">
        <f>$T130&amp;"|"&amp;$O130&amp;"|"&amp;Client!$C$7&amp;"|"&amp;Client!$C$8</f>
        <v/>
      </c>
      <c r="W130" s="4">
        <f>IFERROR(MATCH($V130,prem!$A$2:$A$2857,0),"")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IFERROR(IF(INDEX(Benefits!$B$3:$B$581,MATCH($T131,Benefits!$A$3:$A$581,0))="","",INDEX(Benefits!$B$3:$B$581,MATCH($T131,Benefits!$A$3:$A$581,0))),"")</f>
        <v/>
      </c>
      <c r="G131" s="17">
        <f>IFERROR(IF(INDEX(Benefits!$C$3:$C$581,MATCH($T131,Benefits!$A$3:$A$581,0))="","",INDEX(Benefits!$C$3:$C$581,MATCH($T131,Benefits!$A$3:$A$581,0))),"")</f>
        <v/>
      </c>
      <c r="H131" s="4">
        <f>IFERROR(IF(INDEX(Benefits!$D$3:$D$581,MATCH($T131,Benefits!$A$3:$A$581,0))="","",INDEX(Benefits!$D$3:$D$581,MATCH($T131,Benefits!$A$3:$A$581,0))),"")</f>
        <v/>
      </c>
      <c r="I131" s="4" t="inlineStr">
        <is>
          <t>HKD</t>
        </is>
      </c>
      <c r="J131" s="17">
        <f>IF($W131="","",IF(COUNT(INDEX(prem!$B$2:$CX$2857,$W131,$U131+1))=0,"",INDEX(prem!$B$2:$CX$2857,$W131,$U131+1)))</f>
        <v/>
      </c>
      <c r="K131" s="17">
        <f>IF($W131="","",IF($M131=0,"",SUM(INDEX(prem!$B$2:$CX$2857,$W131,$U131+1):INDEX(prem!$B$2:$CX$2857,$W131,MIN($U131+10,101)))))</f>
        <v/>
      </c>
      <c r="L131" s="17">
        <f>IF($K131="","",IF($M131=0,"",$K131/$M131))</f>
        <v/>
      </c>
      <c r="M131" s="4">
        <f>IF($W131="",0,COUNT(INDEX(prem!$B$2:$CX$2857,$W131,$U131+1):INDEX(prem!$B$2:$CX$2857,$W131,MIN($U131+10,101))))</f>
        <v/>
      </c>
      <c r="N131" s="4" t="inlineStr">
        <is>
          <t>A</t>
        </is>
      </c>
      <c r="O131" s="4">
        <f>IF(COUNTIF(prem!$A$2:$A$2857,$T131&amp;"|"&amp;Client!$C$9&amp;"|"&amp;Client!$C$7&amp;"|"&amp;Client!$C$8)&gt;0,Client!$C$9,IF(Client!$C$9="S","R","S"))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IFERROR(IF(COUNT(INDEX(Benefits!$E$3:$E$581,MATCH($T131,Benefits!$A$3:$A$581,0)))=0,"",INDEX(Benefits!$E$3:$E$581,MATCH($T131,Benefits!$A$3:$A$581,0))),"")</f>
        <v/>
      </c>
      <c r="R131">
        <f>IFERROR(IF(COUNT(INDEX(Benefits!$F$3:$F$581,MATCH($T131,Benefits!$A$3:$A$581,0)))=0,"",INDEX(Benefits!$F$3:$F$581,MATCH($T131,Benefits!$A$3:$A$581,0))),"")</f>
        <v/>
      </c>
      <c r="S131" s="4">
        <f>IFERROR(IF(INDEX(Benefits!$G$3:$G$581,MATCH($T131,Benefits!$A$3:$A$581,0))="","",INDEX(Benefits!$G$3:$G$581,MATCH($T131,Benefits!$A$3:$A$581,0))),"")</f>
        <v/>
      </c>
      <c r="T131" s="19" t="inlineStr">
        <is>
          <t>F00028-01-001-02</t>
        </is>
      </c>
      <c r="U131" s="4">
        <f>MIN(IF($N131="N",Client!$C$6+1,Client!$C$6),100)</f>
        <v/>
      </c>
      <c r="V131" s="4">
        <f>$T131&amp;"|"&amp;$O131&amp;"|"&amp;Client!$C$7&amp;"|"&amp;Client!$C$8</f>
        <v/>
      </c>
      <c r="W131" s="4">
        <f>IFERROR(MATCH($V131,prem!$A$2:$A$2857,0),"")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IFERROR(IF(INDEX(Benefits!$B$3:$B$581,MATCH($T132,Benefits!$A$3:$A$581,0))="","",INDEX(Benefits!$B$3:$B$581,MATCH($T132,Benefits!$A$3:$A$581,0))),"")</f>
        <v/>
      </c>
      <c r="G132" s="17">
        <f>IFERROR(IF(INDEX(Benefits!$C$3:$C$581,MATCH($T132,Benefits!$A$3:$A$581,0))="","",INDEX(Benefits!$C$3:$C$581,MATCH($T132,Benefits!$A$3:$A$581,0))),"")</f>
        <v/>
      </c>
      <c r="H132" s="4">
        <f>IFERROR(IF(INDEX(Benefits!$D$3:$D$581,MATCH($T132,Benefits!$A$3:$A$581,0))="","",INDEX(Benefits!$D$3:$D$581,MATCH($T132,Benefits!$A$3:$A$581,0))),"")</f>
        <v/>
      </c>
      <c r="I132" s="4" t="inlineStr">
        <is>
          <t>HKD</t>
        </is>
      </c>
      <c r="J132" s="17">
        <f>IF($W132="","",IF(COUNT(INDEX(prem!$B$2:$CX$2857,$W132,$U132+1))=0,"",INDEX(prem!$B$2:$CX$2857,$W132,$U132+1)))</f>
        <v/>
      </c>
      <c r="K132" s="17">
        <f>IF($W132="","",IF($M132=0,"",SUM(INDEX(prem!$B$2:$CX$2857,$W132,$U132+1):INDEX(prem!$B$2:$CX$2857,$W132,MIN($U132+10,101)))))</f>
        <v/>
      </c>
      <c r="L132" s="17">
        <f>IF($K132="","",IF($M132=0,"",$K132/$M132))</f>
        <v/>
      </c>
      <c r="M132" s="4">
        <f>IF($W132="",0,COUNT(INDEX(prem!$B$2:$CX$2857,$W132,$U132+1):INDEX(prem!$B$2:$CX$2857,$W132,MIN($U132+10,101))))</f>
        <v/>
      </c>
      <c r="N132" s="4" t="inlineStr">
        <is>
          <t>A</t>
        </is>
      </c>
      <c r="O132" s="4">
        <f>IF(COUNTIF(prem!$A$2:$A$2857,$T132&amp;"|"&amp;Client!$C$9&amp;"|"&amp;Client!$C$7&amp;"|"&amp;Client!$C$8)&gt;0,Client!$C$9,IF(Client!$C$9="S","R","S"))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IFERROR(IF(COUNT(INDEX(Benefits!$E$3:$E$581,MATCH($T132,Benefits!$A$3:$A$581,0)))=0,"",INDEX(Benefits!$E$3:$E$581,MATCH($T132,Benefits!$A$3:$A$581,0))),"")</f>
        <v/>
      </c>
      <c r="R132">
        <f>IFERROR(IF(COUNT(INDEX(Benefits!$F$3:$F$581,MATCH($T132,Benefits!$A$3:$A$581,0)))=0,"",INDEX(Benefits!$F$3:$F$581,MATCH($T132,Benefits!$A$3:$A$581,0))),"")</f>
        <v/>
      </c>
      <c r="S132" s="4">
        <f>IFERROR(IF(INDEX(Benefits!$G$3:$G$581,MATCH($T132,Benefits!$A$3:$A$581,0))="","",INDEX(Benefits!$G$3:$G$581,MATCH($T132,Benefits!$A$3:$A$581,0))),"")</f>
        <v/>
      </c>
      <c r="T132" s="19" t="inlineStr">
        <is>
          <t>F00028-01-002-02</t>
        </is>
      </c>
      <c r="U132" s="4">
        <f>MIN(IF($N132="N",Client!$C$6+1,Client!$C$6),100)</f>
        <v/>
      </c>
      <c r="V132" s="4">
        <f>$T132&amp;"|"&amp;$O132&amp;"|"&amp;Client!$C$7&amp;"|"&amp;Client!$C$8</f>
        <v/>
      </c>
      <c r="W132" s="4">
        <f>IFERROR(MATCH($V132,prem!$A$2:$A$2857,0),"")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IFERROR(IF(INDEX(Benefits!$B$3:$B$581,MATCH($T133,Benefits!$A$3:$A$581,0))="","",INDEX(Benefits!$B$3:$B$581,MATCH($T133,Benefits!$A$3:$A$581,0))),"")</f>
        <v/>
      </c>
      <c r="G133" s="17">
        <f>IFERROR(IF(INDEX(Benefits!$C$3:$C$581,MATCH($T133,Benefits!$A$3:$A$581,0))="","",INDEX(Benefits!$C$3:$C$581,MATCH($T133,Benefits!$A$3:$A$581,0))),"")</f>
        <v/>
      </c>
      <c r="H133" s="4">
        <f>IFERROR(IF(INDEX(Benefits!$D$3:$D$581,MATCH($T133,Benefits!$A$3:$A$581,0))="","",INDEX(Benefits!$D$3:$D$581,MATCH($T133,Benefits!$A$3:$A$581,0))),"")</f>
        <v/>
      </c>
      <c r="I133" s="4" t="inlineStr">
        <is>
          <t>HKD</t>
        </is>
      </c>
      <c r="J133" s="17">
        <f>IF($W133="","",IF(COUNT(INDEX(prem!$B$2:$CX$2857,$W133,$U133+1))=0,"",INDEX(prem!$B$2:$CX$2857,$W133,$U133+1)))</f>
        <v/>
      </c>
      <c r="K133" s="17">
        <f>IF($W133="","",IF($M133=0,"",SUM(INDEX(prem!$B$2:$CX$2857,$W133,$U133+1):INDEX(prem!$B$2:$CX$2857,$W133,MIN($U133+10,101)))))</f>
        <v/>
      </c>
      <c r="L133" s="17">
        <f>IF($K133="","",IF($M133=0,"",$K133/$M133))</f>
        <v/>
      </c>
      <c r="M133" s="4">
        <f>IF($W133="",0,COUNT(INDEX(prem!$B$2:$CX$2857,$W133,$U133+1):INDEX(prem!$B$2:$CX$2857,$W133,MIN($U133+10,101))))</f>
        <v/>
      </c>
      <c r="N133" s="4" t="inlineStr">
        <is>
          <t>A</t>
        </is>
      </c>
      <c r="O133" s="4">
        <f>IF(COUNTIF(prem!$A$2:$A$2857,$T133&amp;"|"&amp;Client!$C$9&amp;"|"&amp;Client!$C$7&amp;"|"&amp;Client!$C$8)&gt;0,Client!$C$9,IF(Client!$C$9="S","R","S"))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IFERROR(IF(COUNT(INDEX(Benefits!$E$3:$E$581,MATCH($T133,Benefits!$A$3:$A$581,0)))=0,"",INDEX(Benefits!$E$3:$E$581,MATCH($T133,Benefits!$A$3:$A$581,0))),"")</f>
        <v/>
      </c>
      <c r="R133">
        <f>IFERROR(IF(COUNT(INDEX(Benefits!$F$3:$F$581,MATCH($T133,Benefits!$A$3:$A$581,0)))=0,"",INDEX(Benefits!$F$3:$F$581,MATCH($T133,Benefits!$A$3:$A$581,0))),"")</f>
        <v/>
      </c>
      <c r="S133" s="4">
        <f>IFERROR(IF(INDEX(Benefits!$G$3:$G$581,MATCH($T133,Benefits!$A$3:$A$581,0))="","",INDEX(Benefits!$G$3:$G$581,MATCH($T133,Benefits!$A$3:$A$581,0))),"")</f>
        <v/>
      </c>
      <c r="T133" s="19" t="inlineStr">
        <is>
          <t>F00028-01-003-02</t>
        </is>
      </c>
      <c r="U133" s="4">
        <f>MIN(IF($N133="N",Client!$C$6+1,Client!$C$6),100)</f>
        <v/>
      </c>
      <c r="V133" s="4">
        <f>$T133&amp;"|"&amp;$O133&amp;"|"&amp;Client!$C$7&amp;"|"&amp;Client!$C$8</f>
        <v/>
      </c>
      <c r="W133" s="4">
        <f>IFERROR(MATCH($V133,prem!$A$2:$A$2857,0),"")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IFERROR(IF(INDEX(Benefits!$B$3:$B$581,MATCH($T134,Benefits!$A$3:$A$581,0))="","",INDEX(Benefits!$B$3:$B$581,MATCH($T134,Benefits!$A$3:$A$581,0))),"")</f>
        <v/>
      </c>
      <c r="G134" s="17">
        <f>IFERROR(IF(INDEX(Benefits!$C$3:$C$581,MATCH($T134,Benefits!$A$3:$A$581,0))="","",INDEX(Benefits!$C$3:$C$581,MATCH($T134,Benefits!$A$3:$A$581,0))),"")</f>
        <v/>
      </c>
      <c r="H134" s="4">
        <f>IFERROR(IF(INDEX(Benefits!$D$3:$D$581,MATCH($T134,Benefits!$A$3:$A$581,0))="","",INDEX(Benefits!$D$3:$D$581,MATCH($T134,Benefits!$A$3:$A$581,0))),"")</f>
        <v/>
      </c>
      <c r="I134" s="4" t="inlineStr">
        <is>
          <t>HKD</t>
        </is>
      </c>
      <c r="J134" s="17">
        <f>IF($W134="","",IF(COUNT(INDEX(prem!$B$2:$CX$2857,$W134,$U134+1))=0,"",INDEX(prem!$B$2:$CX$2857,$W134,$U134+1)))</f>
        <v/>
      </c>
      <c r="K134" s="17">
        <f>IF($W134="","",IF($M134=0,"",SUM(INDEX(prem!$B$2:$CX$2857,$W134,$U134+1):INDEX(prem!$B$2:$CX$2857,$W134,MIN($U134+10,101)))))</f>
        <v/>
      </c>
      <c r="L134" s="17">
        <f>IF($K134="","",IF($M134=0,"",$K134/$M134))</f>
        <v/>
      </c>
      <c r="M134" s="4">
        <f>IF($W134="",0,COUNT(INDEX(prem!$B$2:$CX$2857,$W134,$U134+1):INDEX(prem!$B$2:$CX$2857,$W134,MIN($U134+10,101))))</f>
        <v/>
      </c>
      <c r="N134" s="4" t="inlineStr">
        <is>
          <t>A</t>
        </is>
      </c>
      <c r="O134" s="4">
        <f>IF(COUNTIF(prem!$A$2:$A$2857,$T134&amp;"|"&amp;Client!$C$9&amp;"|"&amp;Client!$C$7&amp;"|"&amp;Client!$C$8)&gt;0,Client!$C$9,IF(Client!$C$9="S","R","S"))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IFERROR(IF(COUNT(INDEX(Benefits!$E$3:$E$581,MATCH($T134,Benefits!$A$3:$A$581,0)))=0,"",INDEX(Benefits!$E$3:$E$581,MATCH($T134,Benefits!$A$3:$A$581,0))),"")</f>
        <v/>
      </c>
      <c r="R134">
        <f>IFERROR(IF(COUNT(INDEX(Benefits!$F$3:$F$581,MATCH($T134,Benefits!$A$3:$A$581,0)))=0,"",INDEX(Benefits!$F$3:$F$581,MATCH($T134,Benefits!$A$3:$A$581,0))),"")</f>
        <v/>
      </c>
      <c r="S134" s="4">
        <f>IFERROR(IF(INDEX(Benefits!$G$3:$G$581,MATCH($T134,Benefits!$A$3:$A$581,0))="","",INDEX(Benefits!$G$3:$G$581,MATCH($T134,Benefits!$A$3:$A$581,0))),"")</f>
        <v/>
      </c>
      <c r="T134" s="19" t="inlineStr">
        <is>
          <t>S00035-01-000-02</t>
        </is>
      </c>
      <c r="U134" s="4">
        <f>MIN(IF($N134="N",Client!$C$6+1,Client!$C$6),100)</f>
        <v/>
      </c>
      <c r="V134" s="4">
        <f>$T134&amp;"|"&amp;$O134&amp;"|"&amp;Client!$C$7&amp;"|"&amp;Client!$C$8</f>
        <v/>
      </c>
      <c r="W134" s="4">
        <f>IFERROR(MATCH($V134,prem!$A$2:$A$2857,0),"")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IFERROR(IF(INDEX(Benefits!$B$3:$B$581,MATCH($T135,Benefits!$A$3:$A$581,0))="","",INDEX(Benefits!$B$3:$B$581,MATCH($T135,Benefits!$A$3:$A$581,0))),"")</f>
        <v/>
      </c>
      <c r="G135" s="17">
        <f>IFERROR(IF(INDEX(Benefits!$C$3:$C$581,MATCH($T135,Benefits!$A$3:$A$581,0))="",0,INDEX(Benefits!$C$3:$C$581,MATCH($T135,Benefits!$A$3:$A$581,0))),0)</f>
        <v/>
      </c>
      <c r="H135" s="4">
        <f>IFERROR(IF(INDEX(Benefits!$D$3:$D$581,MATCH($T135,Benefits!$A$3:$A$581,0))="","Asia",INDEX(Benefits!$D$3:$D$581,MATCH($T135,Benefits!$A$3:$A$581,0))),"Asia")</f>
        <v/>
      </c>
      <c r="I135" s="4" t="inlineStr">
        <is>
          <t>HKD</t>
        </is>
      </c>
      <c r="J135" s="17">
        <f>IF($W135="","",IF(COUNT(INDEX(prem!$B$2:$CX$2857,$W135,$U135+1))=0,"",INDEX(prem!$B$2:$CX$2857,$W135,$U135+1)))</f>
        <v/>
      </c>
      <c r="K135" s="17">
        <f>IF($W135="","",IF($M135=0,"",SUM(INDEX(prem!$B$2:$CX$2857,$W135,$U135+1):INDEX(prem!$B$2:$CX$2857,$W135,MIN($U135+10,101)))))</f>
        <v/>
      </c>
      <c r="L135" s="17">
        <f>IF($K135="","",IF($M135=0,"",$K135/$M135))</f>
        <v/>
      </c>
      <c r="M135" s="4">
        <f>IF($W135="",0,COUNT(INDEX(prem!$B$2:$CX$2857,$W135,$U135+1):INDEX(prem!$B$2:$CX$2857,$W135,MIN($U135+10,101))))</f>
        <v/>
      </c>
      <c r="N135" s="4" t="inlineStr">
        <is>
          <t>A</t>
        </is>
      </c>
      <c r="O135" s="4">
        <f>IF(COUNTIF(prem!$A$2:$A$2857,$T135&amp;"|"&amp;Client!$C$9&amp;"|"&amp;Client!$C$7&amp;"|"&amp;Client!$C$8)&gt;0,Client!$C$9,IF(Client!$C$9="S","R","S"))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IFERROR(IF(COUNT(INDEX(Benefits!$E$3:$E$581,MATCH($T135,Benefits!$A$3:$A$581,0)))=0,"",INDEX(Benefits!$E$3:$E$581,MATCH($T135,Benefits!$A$3:$A$581,0))),"")</f>
        <v/>
      </c>
      <c r="R135">
        <f>IFERROR(IF(COUNT(INDEX(Benefits!$F$3:$F$581,MATCH($T135,Benefits!$A$3:$A$581,0)))=0,"",INDEX(Benefits!$F$3:$F$581,MATCH($T135,Benefits!$A$3:$A$581,0))),"")</f>
        <v/>
      </c>
      <c r="S135" s="4">
        <f>IFERROR(IF(INDEX(Benefits!$G$3:$G$581,MATCH($T135,Benefits!$A$3:$A$581,0))="","",INDEX(Benefits!$G$3:$G$581,MATCH($T135,Benefits!$A$3:$A$581,0))),"")</f>
        <v/>
      </c>
      <c r="T135" s="19" t="inlineStr">
        <is>
          <t>F00059-01-000-01</t>
        </is>
      </c>
      <c r="U135" s="4">
        <f>MIN(IF($N135="N",Client!$C$6+1,Client!$C$6),100)</f>
        <v/>
      </c>
      <c r="V135" s="4">
        <f>$T135&amp;"|"&amp;$O135&amp;"|"&amp;Client!$C$7&amp;"|"&amp;Client!$C$8</f>
        <v/>
      </c>
      <c r="W135" s="4">
        <f>IFERROR(MATCH($V135,prem!$A$2:$A$2857,0),"")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IFERROR(IF(INDEX(Benefits!$B$3:$B$581,MATCH($T136,Benefits!$A$3:$A$581,0))="","",INDEX(Benefits!$B$3:$B$581,MATCH($T136,Benefits!$A$3:$A$581,0))),"")</f>
        <v/>
      </c>
      <c r="G136" s="17">
        <f>IFERROR(IF(INDEX(Benefits!$C$3:$C$581,MATCH($T136,Benefits!$A$3:$A$581,0))="",0,INDEX(Benefits!$C$3:$C$581,MATCH($T136,Benefits!$A$3:$A$581,0))),0)</f>
        <v/>
      </c>
      <c r="H136" s="4">
        <f>IFERROR(IF(INDEX(Benefits!$D$3:$D$581,MATCH($T136,Benefits!$A$3:$A$581,0))="","Worldwide",INDEX(Benefits!$D$3:$D$581,MATCH($T136,Benefits!$A$3:$A$581,0))),"Worldwide")</f>
        <v/>
      </c>
      <c r="I136" s="4" t="inlineStr">
        <is>
          <t>HKD</t>
        </is>
      </c>
      <c r="J136" s="17">
        <f>IF($W136="","",IF(COUNT(INDEX(prem!$B$2:$CX$2857,$W136,$U136+1))=0,"",INDEX(prem!$B$2:$CX$2857,$W136,$U136+1)))</f>
        <v/>
      </c>
      <c r="K136" s="17">
        <f>IF($W136="","",IF($M136=0,"",SUM(INDEX(prem!$B$2:$CX$2857,$W136,$U136+1):INDEX(prem!$B$2:$CX$2857,$W136,MIN($U136+10,101)))))</f>
        <v/>
      </c>
      <c r="L136" s="17">
        <f>IF($K136="","",IF($M136=0,"",$K136/$M136))</f>
        <v/>
      </c>
      <c r="M136" s="4">
        <f>IF($W136="",0,COUNT(INDEX(prem!$B$2:$CX$2857,$W136,$U136+1):INDEX(prem!$B$2:$CX$2857,$W136,MIN($U136+10,101))))</f>
        <v/>
      </c>
      <c r="N136" s="4" t="inlineStr">
        <is>
          <t>A</t>
        </is>
      </c>
      <c r="O136" s="4">
        <f>IF(COUNTIF(prem!$A$2:$A$2857,$T136&amp;"|"&amp;Client!$C$9&amp;"|"&amp;Client!$C$7&amp;"|"&amp;Client!$C$8)&gt;0,Client!$C$9,IF(Client!$C$9="S","R","S"))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IFERROR(IF(COUNT(INDEX(Benefits!$E$3:$E$581,MATCH($T136,Benefits!$A$3:$A$581,0)))=0,"",INDEX(Benefits!$E$3:$E$581,MATCH($T136,Benefits!$A$3:$A$581,0))),"")</f>
        <v/>
      </c>
      <c r="R136">
        <f>IFERROR(IF(COUNT(INDEX(Benefits!$F$3:$F$581,MATCH($T136,Benefits!$A$3:$A$581,0)))=0,"",INDEX(Benefits!$F$3:$F$581,MATCH($T136,Benefits!$A$3:$A$581,0))),"")</f>
        <v/>
      </c>
      <c r="S136" s="4">
        <f>IFERROR(IF(INDEX(Benefits!$G$3:$G$581,MATCH($T136,Benefits!$A$3:$A$581,0))="","",INDEX(Benefits!$G$3:$G$581,MATCH($T136,Benefits!$A$3:$A$581,0))),"")</f>
        <v/>
      </c>
      <c r="T136" s="19" t="inlineStr">
        <is>
          <t>F00059-05-000-01</t>
        </is>
      </c>
      <c r="U136" s="4">
        <f>MIN(IF($N136="N",Client!$C$6+1,Client!$C$6),100)</f>
        <v/>
      </c>
      <c r="V136" s="4">
        <f>$T136&amp;"|"&amp;$O136&amp;"|"&amp;Client!$C$7&amp;"|"&amp;Client!$C$8</f>
        <v/>
      </c>
      <c r="W136" s="4">
        <f>IFERROR(MATCH($V136,prem!$A$2:$A$2857,0),"")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IFERROR(IF(INDEX(Benefits!$B$3:$B$581,MATCH($T137,Benefits!$A$3:$A$581,0))="","",INDEX(Benefits!$B$3:$B$581,MATCH($T137,Benefits!$A$3:$A$581,0))),"")</f>
        <v/>
      </c>
      <c r="G137" s="17">
        <f>IFERROR(IF(INDEX(Benefits!$C$3:$C$581,MATCH($T137,Benefits!$A$3:$A$581,0))="",20000,INDEX(Benefits!$C$3:$C$581,MATCH($T137,Benefits!$A$3:$A$581,0))),20000)</f>
        <v/>
      </c>
      <c r="H137" s="4">
        <f>IFERROR(IF(INDEX(Benefits!$D$3:$D$581,MATCH($T137,Benefits!$A$3:$A$581,0))="","Asia",INDEX(Benefits!$D$3:$D$581,MATCH($T137,Benefits!$A$3:$A$581,0))),"Asia")</f>
        <v/>
      </c>
      <c r="I137" s="4" t="inlineStr">
        <is>
          <t>HKD</t>
        </is>
      </c>
      <c r="J137" s="17">
        <f>IF($W137="","",IF(COUNT(INDEX(prem!$B$2:$CX$2857,$W137,$U137+1))=0,"",INDEX(prem!$B$2:$CX$2857,$W137,$U137+1)))</f>
        <v/>
      </c>
      <c r="K137" s="17">
        <f>IF($W137="","",IF($M137=0,"",SUM(INDEX(prem!$B$2:$CX$2857,$W137,$U137+1):INDEX(prem!$B$2:$CX$2857,$W137,MIN($U137+10,101)))))</f>
        <v/>
      </c>
      <c r="L137" s="17">
        <f>IF($K137="","",IF($M137=0,"",$K137/$M137))</f>
        <v/>
      </c>
      <c r="M137" s="4">
        <f>IF($W137="",0,COUNT(INDEX(prem!$B$2:$CX$2857,$W137,$U137+1):INDEX(prem!$B$2:$CX$2857,$W137,MIN($U137+10,101))))</f>
        <v/>
      </c>
      <c r="N137" s="4" t="inlineStr">
        <is>
          <t>A</t>
        </is>
      </c>
      <c r="O137" s="4">
        <f>IF(COUNTIF(prem!$A$2:$A$2857,$T137&amp;"|"&amp;Client!$C$9&amp;"|"&amp;Client!$C$7&amp;"|"&amp;Client!$C$8)&gt;0,Client!$C$9,IF(Client!$C$9="S","R","S"))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IFERROR(IF(COUNT(INDEX(Benefits!$E$3:$E$581,MATCH($T137,Benefits!$A$3:$A$581,0)))=0,"",INDEX(Benefits!$E$3:$E$581,MATCH($T137,Benefits!$A$3:$A$581,0))),"")</f>
        <v/>
      </c>
      <c r="R137">
        <f>IFERROR(IF(COUNT(INDEX(Benefits!$F$3:$F$581,MATCH($T137,Benefits!$A$3:$A$581,0)))=0,"",INDEX(Benefits!$F$3:$F$581,MATCH($T137,Benefits!$A$3:$A$581,0))),"")</f>
        <v/>
      </c>
      <c r="S137" s="4">
        <f>IFERROR(IF(INDEX(Benefits!$G$3:$G$581,MATCH($T137,Benefits!$A$3:$A$581,0))="","",INDEX(Benefits!$G$3:$G$581,MATCH($T137,Benefits!$A$3:$A$581,0))),"")</f>
        <v/>
      </c>
      <c r="T137" s="19" t="inlineStr">
        <is>
          <t>F00059-02-000-01</t>
        </is>
      </c>
      <c r="U137" s="4">
        <f>MIN(IF($N137="N",Client!$C$6+1,Client!$C$6),100)</f>
        <v/>
      </c>
      <c r="V137" s="4">
        <f>$T137&amp;"|"&amp;$O137&amp;"|"&amp;Client!$C$7&amp;"|"&amp;Client!$C$8</f>
        <v/>
      </c>
      <c r="W137" s="4">
        <f>IFERROR(MATCH($V137,prem!$A$2:$A$2857,0),"")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IFERROR(IF(INDEX(Benefits!$B$3:$B$581,MATCH($T138,Benefits!$A$3:$A$581,0))="","",INDEX(Benefits!$B$3:$B$581,MATCH($T138,Benefits!$A$3:$A$581,0))),"")</f>
        <v/>
      </c>
      <c r="G138" s="17">
        <f>IFERROR(IF(INDEX(Benefits!$C$3:$C$581,MATCH($T138,Benefits!$A$3:$A$581,0))="",20000,INDEX(Benefits!$C$3:$C$581,MATCH($T138,Benefits!$A$3:$A$581,0))),20000)</f>
        <v/>
      </c>
      <c r="H138" s="4">
        <f>IFERROR(IF(INDEX(Benefits!$D$3:$D$581,MATCH($T138,Benefits!$A$3:$A$581,0))="","Worldwide",INDEX(Benefits!$D$3:$D$581,MATCH($T138,Benefits!$A$3:$A$581,0))),"Worldwide")</f>
        <v/>
      </c>
      <c r="I138" s="4" t="inlineStr">
        <is>
          <t>HKD</t>
        </is>
      </c>
      <c r="J138" s="17">
        <f>IF($W138="","",IF(COUNT(INDEX(prem!$B$2:$CX$2857,$W138,$U138+1))=0,"",INDEX(prem!$B$2:$CX$2857,$W138,$U138+1)))</f>
        <v/>
      </c>
      <c r="K138" s="17">
        <f>IF($W138="","",IF($M138=0,"",SUM(INDEX(prem!$B$2:$CX$2857,$W138,$U138+1):INDEX(prem!$B$2:$CX$2857,$W138,MIN($U138+10,101)))))</f>
        <v/>
      </c>
      <c r="L138" s="17">
        <f>IF($K138="","",IF($M138=0,"",$K138/$M138))</f>
        <v/>
      </c>
      <c r="M138" s="4">
        <f>IF($W138="",0,COUNT(INDEX(prem!$B$2:$CX$2857,$W138,$U138+1):INDEX(prem!$B$2:$CX$2857,$W138,MIN($U138+10,101))))</f>
        <v/>
      </c>
      <c r="N138" s="4" t="inlineStr">
        <is>
          <t>A</t>
        </is>
      </c>
      <c r="O138" s="4">
        <f>IF(COUNTIF(prem!$A$2:$A$2857,$T138&amp;"|"&amp;Client!$C$9&amp;"|"&amp;Client!$C$7&amp;"|"&amp;Client!$C$8)&gt;0,Client!$C$9,IF(Client!$C$9="S","R","S"))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IFERROR(IF(COUNT(INDEX(Benefits!$E$3:$E$581,MATCH($T138,Benefits!$A$3:$A$581,0)))=0,"",INDEX(Benefits!$E$3:$E$581,MATCH($T138,Benefits!$A$3:$A$581,0))),"")</f>
        <v/>
      </c>
      <c r="R138">
        <f>IFERROR(IF(COUNT(INDEX(Benefits!$F$3:$F$581,MATCH($T138,Benefits!$A$3:$A$581,0)))=0,"",INDEX(Benefits!$F$3:$F$581,MATCH($T138,Benefits!$A$3:$A$581,0))),"")</f>
        <v/>
      </c>
      <c r="S138" s="4">
        <f>IFERROR(IF(INDEX(Benefits!$G$3:$G$581,MATCH($T138,Benefits!$A$3:$A$581,0))="","",INDEX(Benefits!$G$3:$G$581,MATCH($T138,Benefits!$A$3:$A$581,0))),"")</f>
        <v/>
      </c>
      <c r="T138" s="19" t="inlineStr">
        <is>
          <t>F00059-06-000-01</t>
        </is>
      </c>
      <c r="U138" s="4">
        <f>MIN(IF($N138="N",Client!$C$6+1,Client!$C$6),100)</f>
        <v/>
      </c>
      <c r="V138" s="4">
        <f>$T138&amp;"|"&amp;$O138&amp;"|"&amp;Client!$C$7&amp;"|"&amp;Client!$C$8</f>
        <v/>
      </c>
      <c r="W138" s="4">
        <f>IFERROR(MATCH($V138,prem!$A$2:$A$2857,0),"")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IFERROR(IF(INDEX(Benefits!$B$3:$B$581,MATCH($T139,Benefits!$A$3:$A$581,0))="","",INDEX(Benefits!$B$3:$B$581,MATCH($T139,Benefits!$A$3:$A$581,0))),"")</f>
        <v/>
      </c>
      <c r="G139" s="17">
        <f>IFERROR(IF(INDEX(Benefits!$C$3:$C$581,MATCH($T139,Benefits!$A$3:$A$581,0))="",40000,INDEX(Benefits!$C$3:$C$581,MATCH($T139,Benefits!$A$3:$A$581,0))),40000)</f>
        <v/>
      </c>
      <c r="H139" s="4">
        <f>IFERROR(IF(INDEX(Benefits!$D$3:$D$581,MATCH($T139,Benefits!$A$3:$A$581,0))="","Asia",INDEX(Benefits!$D$3:$D$581,MATCH($T139,Benefits!$A$3:$A$581,0))),"Asia")</f>
        <v/>
      </c>
      <c r="I139" s="4" t="inlineStr">
        <is>
          <t>HKD</t>
        </is>
      </c>
      <c r="J139" s="17">
        <f>IF($W139="","",IF(COUNT(INDEX(prem!$B$2:$CX$2857,$W139,$U139+1))=0,"",INDEX(prem!$B$2:$CX$2857,$W139,$U139+1)))</f>
        <v/>
      </c>
      <c r="K139" s="17">
        <f>IF($W139="","",IF($M139=0,"",SUM(INDEX(prem!$B$2:$CX$2857,$W139,$U139+1):INDEX(prem!$B$2:$CX$2857,$W139,MIN($U139+10,101)))))</f>
        <v/>
      </c>
      <c r="L139" s="17">
        <f>IF($K139="","",IF($M139=0,"",$K139/$M139))</f>
        <v/>
      </c>
      <c r="M139" s="4">
        <f>IF($W139="",0,COUNT(INDEX(prem!$B$2:$CX$2857,$W139,$U139+1):INDEX(prem!$B$2:$CX$2857,$W139,MIN($U139+10,101))))</f>
        <v/>
      </c>
      <c r="N139" s="4" t="inlineStr">
        <is>
          <t>A</t>
        </is>
      </c>
      <c r="O139" s="4">
        <f>IF(COUNTIF(prem!$A$2:$A$2857,$T139&amp;"|"&amp;Client!$C$9&amp;"|"&amp;Client!$C$7&amp;"|"&amp;Client!$C$8)&gt;0,Client!$C$9,IF(Client!$C$9="S","R","S"))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IFERROR(IF(COUNT(INDEX(Benefits!$E$3:$E$581,MATCH($T139,Benefits!$A$3:$A$581,0)))=0,"",INDEX(Benefits!$E$3:$E$581,MATCH($T139,Benefits!$A$3:$A$581,0))),"")</f>
        <v/>
      </c>
      <c r="R139">
        <f>IFERROR(IF(COUNT(INDEX(Benefits!$F$3:$F$581,MATCH($T139,Benefits!$A$3:$A$581,0)))=0,"",INDEX(Benefits!$F$3:$F$581,MATCH($T139,Benefits!$A$3:$A$581,0))),"")</f>
        <v/>
      </c>
      <c r="S139" s="4">
        <f>IFERROR(IF(INDEX(Benefits!$G$3:$G$581,MATCH($T139,Benefits!$A$3:$A$581,0))="","",INDEX(Benefits!$G$3:$G$581,MATCH($T139,Benefits!$A$3:$A$581,0))),"")</f>
        <v/>
      </c>
      <c r="T139" s="19" t="inlineStr">
        <is>
          <t>F00059-03-000-01</t>
        </is>
      </c>
      <c r="U139" s="4">
        <f>MIN(IF($N139="N",Client!$C$6+1,Client!$C$6),100)</f>
        <v/>
      </c>
      <c r="V139" s="4">
        <f>$T139&amp;"|"&amp;$O139&amp;"|"&amp;Client!$C$7&amp;"|"&amp;Client!$C$8</f>
        <v/>
      </c>
      <c r="W139" s="4">
        <f>IFERROR(MATCH($V139,prem!$A$2:$A$2857,0),"")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IFERROR(IF(INDEX(Benefits!$B$3:$B$581,MATCH($T140,Benefits!$A$3:$A$581,0))="","",INDEX(Benefits!$B$3:$B$581,MATCH($T140,Benefits!$A$3:$A$581,0))),"")</f>
        <v/>
      </c>
      <c r="G140" s="17">
        <f>IFERROR(IF(INDEX(Benefits!$C$3:$C$581,MATCH($T140,Benefits!$A$3:$A$581,0))="",40000,INDEX(Benefits!$C$3:$C$581,MATCH($T140,Benefits!$A$3:$A$581,0))),40000)</f>
        <v/>
      </c>
      <c r="H140" s="4">
        <f>IFERROR(IF(INDEX(Benefits!$D$3:$D$581,MATCH($T140,Benefits!$A$3:$A$581,0))="","Worldwide",INDEX(Benefits!$D$3:$D$581,MATCH($T140,Benefits!$A$3:$A$581,0))),"Worldwide")</f>
        <v/>
      </c>
      <c r="I140" s="4" t="inlineStr">
        <is>
          <t>HKD</t>
        </is>
      </c>
      <c r="J140" s="17">
        <f>IF($W140="","",IF(COUNT(INDEX(prem!$B$2:$CX$2857,$W140,$U140+1))=0,"",INDEX(prem!$B$2:$CX$2857,$W140,$U140+1)))</f>
        <v/>
      </c>
      <c r="K140" s="17">
        <f>IF($W140="","",IF($M140=0,"",SUM(INDEX(prem!$B$2:$CX$2857,$W140,$U140+1):INDEX(prem!$B$2:$CX$2857,$W140,MIN($U140+10,101)))))</f>
        <v/>
      </c>
      <c r="L140" s="17">
        <f>IF($K140="","",IF($M140=0,"",$K140/$M140))</f>
        <v/>
      </c>
      <c r="M140" s="4">
        <f>IF($W140="",0,COUNT(INDEX(prem!$B$2:$CX$2857,$W140,$U140+1):INDEX(prem!$B$2:$CX$2857,$W140,MIN($U140+10,101))))</f>
        <v/>
      </c>
      <c r="N140" s="4" t="inlineStr">
        <is>
          <t>A</t>
        </is>
      </c>
      <c r="O140" s="4">
        <f>IF(COUNTIF(prem!$A$2:$A$2857,$T140&amp;"|"&amp;Client!$C$9&amp;"|"&amp;Client!$C$7&amp;"|"&amp;Client!$C$8)&gt;0,Client!$C$9,IF(Client!$C$9="S","R","S"))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IFERROR(IF(COUNT(INDEX(Benefits!$E$3:$E$581,MATCH($T140,Benefits!$A$3:$A$581,0)))=0,"",INDEX(Benefits!$E$3:$E$581,MATCH($T140,Benefits!$A$3:$A$581,0))),"")</f>
        <v/>
      </c>
      <c r="R140">
        <f>IFERROR(IF(COUNT(INDEX(Benefits!$F$3:$F$581,MATCH($T140,Benefits!$A$3:$A$581,0)))=0,"",INDEX(Benefits!$F$3:$F$581,MATCH($T140,Benefits!$A$3:$A$581,0))),"")</f>
        <v/>
      </c>
      <c r="S140" s="4">
        <f>IFERROR(IF(INDEX(Benefits!$G$3:$G$581,MATCH($T140,Benefits!$A$3:$A$581,0))="","",INDEX(Benefits!$G$3:$G$581,MATCH($T140,Benefits!$A$3:$A$581,0))),"")</f>
        <v/>
      </c>
      <c r="T140" s="19" t="inlineStr">
        <is>
          <t>F00059-07-000-01</t>
        </is>
      </c>
      <c r="U140" s="4">
        <f>MIN(IF($N140="N",Client!$C$6+1,Client!$C$6),100)</f>
        <v/>
      </c>
      <c r="V140" s="4">
        <f>$T140&amp;"|"&amp;$O140&amp;"|"&amp;Client!$C$7&amp;"|"&amp;Client!$C$8</f>
        <v/>
      </c>
      <c r="W140" s="4">
        <f>IFERROR(MATCH($V140,prem!$A$2:$A$2857,0),"")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IFERROR(IF(INDEX(Benefits!$B$3:$B$581,MATCH($T141,Benefits!$A$3:$A$581,0))="","",INDEX(Benefits!$B$3:$B$581,MATCH($T141,Benefits!$A$3:$A$581,0))),"")</f>
        <v/>
      </c>
      <c r="G141" s="17">
        <f>IFERROR(IF(INDEX(Benefits!$C$3:$C$581,MATCH($T141,Benefits!$A$3:$A$581,0))="",80000,INDEX(Benefits!$C$3:$C$581,MATCH($T141,Benefits!$A$3:$A$581,0))),80000)</f>
        <v/>
      </c>
      <c r="H141" s="4">
        <f>IFERROR(IF(INDEX(Benefits!$D$3:$D$581,MATCH($T141,Benefits!$A$3:$A$581,0))="","Asia",INDEX(Benefits!$D$3:$D$581,MATCH($T141,Benefits!$A$3:$A$581,0))),"Asia")</f>
        <v/>
      </c>
      <c r="I141" s="4" t="inlineStr">
        <is>
          <t>HKD</t>
        </is>
      </c>
      <c r="J141" s="17">
        <f>IF($W141="","",IF(COUNT(INDEX(prem!$B$2:$CX$2857,$W141,$U141+1))=0,"",INDEX(prem!$B$2:$CX$2857,$W141,$U141+1)))</f>
        <v/>
      </c>
      <c r="K141" s="17">
        <f>IF($W141="","",IF($M141=0,"",SUM(INDEX(prem!$B$2:$CX$2857,$W141,$U141+1):INDEX(prem!$B$2:$CX$2857,$W141,MIN($U141+10,101)))))</f>
        <v/>
      </c>
      <c r="L141" s="17">
        <f>IF($K141="","",IF($M141=0,"",$K141/$M141))</f>
        <v/>
      </c>
      <c r="M141" s="4">
        <f>IF($W141="",0,COUNT(INDEX(prem!$B$2:$CX$2857,$W141,$U141+1):INDEX(prem!$B$2:$CX$2857,$W141,MIN($U141+10,101))))</f>
        <v/>
      </c>
      <c r="N141" s="4" t="inlineStr">
        <is>
          <t>A</t>
        </is>
      </c>
      <c r="O141" s="4">
        <f>IF(COUNTIF(prem!$A$2:$A$2857,$T141&amp;"|"&amp;Client!$C$9&amp;"|"&amp;Client!$C$7&amp;"|"&amp;Client!$C$8)&gt;0,Client!$C$9,IF(Client!$C$9="S","R","S"))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IFERROR(IF(COUNT(INDEX(Benefits!$E$3:$E$581,MATCH($T141,Benefits!$A$3:$A$581,0)))=0,"",INDEX(Benefits!$E$3:$E$581,MATCH($T141,Benefits!$A$3:$A$581,0))),"")</f>
        <v/>
      </c>
      <c r="R141">
        <f>IFERROR(IF(COUNT(INDEX(Benefits!$F$3:$F$581,MATCH($T141,Benefits!$A$3:$A$581,0)))=0,"",INDEX(Benefits!$F$3:$F$581,MATCH($T141,Benefits!$A$3:$A$581,0))),"")</f>
        <v/>
      </c>
      <c r="S141" s="4">
        <f>IFERROR(IF(INDEX(Benefits!$G$3:$G$581,MATCH($T141,Benefits!$A$3:$A$581,0))="","",INDEX(Benefits!$G$3:$G$581,MATCH($T141,Benefits!$A$3:$A$581,0))),"")</f>
        <v/>
      </c>
      <c r="T141" s="19" t="inlineStr">
        <is>
          <t>F00059-04-000-01</t>
        </is>
      </c>
      <c r="U141" s="4">
        <f>MIN(IF($N141="N",Client!$C$6+1,Client!$C$6),100)</f>
        <v/>
      </c>
      <c r="V141" s="4">
        <f>$T141&amp;"|"&amp;$O141&amp;"|"&amp;Client!$C$7&amp;"|"&amp;Client!$C$8</f>
        <v/>
      </c>
      <c r="W141" s="4">
        <f>IFERROR(MATCH($V141,prem!$A$2:$A$2857,0),"")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IFERROR(IF(INDEX(Benefits!$B$3:$B$581,MATCH($T142,Benefits!$A$3:$A$581,0))="","",INDEX(Benefits!$B$3:$B$581,MATCH($T142,Benefits!$A$3:$A$581,0))),"")</f>
        <v/>
      </c>
      <c r="G142" s="17">
        <f>IFERROR(IF(INDEX(Benefits!$C$3:$C$581,MATCH($T142,Benefits!$A$3:$A$581,0))="",80000,INDEX(Benefits!$C$3:$C$581,MATCH($T142,Benefits!$A$3:$A$581,0))),80000)</f>
        <v/>
      </c>
      <c r="H142" s="4">
        <f>IFERROR(IF(INDEX(Benefits!$D$3:$D$581,MATCH($T142,Benefits!$A$3:$A$581,0))="","Worldwide",INDEX(Benefits!$D$3:$D$581,MATCH($T142,Benefits!$A$3:$A$581,0))),"Worldwide")</f>
        <v/>
      </c>
      <c r="I142" s="4" t="inlineStr">
        <is>
          <t>HKD</t>
        </is>
      </c>
      <c r="J142" s="17">
        <f>IF($W142="","",IF(COUNT(INDEX(prem!$B$2:$CX$2857,$W142,$U142+1))=0,"",INDEX(prem!$B$2:$CX$2857,$W142,$U142+1)))</f>
        <v/>
      </c>
      <c r="K142" s="17">
        <f>IF($W142="","",IF($M142=0,"",SUM(INDEX(prem!$B$2:$CX$2857,$W142,$U142+1):INDEX(prem!$B$2:$CX$2857,$W142,MIN($U142+10,101)))))</f>
        <v/>
      </c>
      <c r="L142" s="17">
        <f>IF($K142="","",IF($M142=0,"",$K142/$M142))</f>
        <v/>
      </c>
      <c r="M142" s="4">
        <f>IF($W142="",0,COUNT(INDEX(prem!$B$2:$CX$2857,$W142,$U142+1):INDEX(prem!$B$2:$CX$2857,$W142,MIN($U142+10,101))))</f>
        <v/>
      </c>
      <c r="N142" s="4" t="inlineStr">
        <is>
          <t>A</t>
        </is>
      </c>
      <c r="O142" s="4">
        <f>IF(COUNTIF(prem!$A$2:$A$2857,$T142&amp;"|"&amp;Client!$C$9&amp;"|"&amp;Client!$C$7&amp;"|"&amp;Client!$C$8)&gt;0,Client!$C$9,IF(Client!$C$9="S","R","S"))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IFERROR(IF(COUNT(INDEX(Benefits!$E$3:$E$581,MATCH($T142,Benefits!$A$3:$A$581,0)))=0,"",INDEX(Benefits!$E$3:$E$581,MATCH($T142,Benefits!$A$3:$A$581,0))),"")</f>
        <v/>
      </c>
      <c r="R142">
        <f>IFERROR(IF(COUNT(INDEX(Benefits!$F$3:$F$581,MATCH($T142,Benefits!$A$3:$A$581,0)))=0,"",INDEX(Benefits!$F$3:$F$581,MATCH($T142,Benefits!$A$3:$A$581,0))),"")</f>
        <v/>
      </c>
      <c r="S142" s="4">
        <f>IFERROR(IF(INDEX(Benefits!$G$3:$G$581,MATCH($T142,Benefits!$A$3:$A$581,0))="","",INDEX(Benefits!$G$3:$G$581,MATCH($T142,Benefits!$A$3:$A$581,0))),"")</f>
        <v/>
      </c>
      <c r="T142" s="19" t="inlineStr">
        <is>
          <t>F00059-08-000-01</t>
        </is>
      </c>
      <c r="U142" s="4">
        <f>MIN(IF($N142="N",Client!$C$6+1,Client!$C$6),100)</f>
        <v/>
      </c>
      <c r="V142" s="4">
        <f>$T142&amp;"|"&amp;$O142&amp;"|"&amp;Client!$C$7&amp;"|"&amp;Client!$C$8</f>
        <v/>
      </c>
      <c r="W142" s="4">
        <f>IFERROR(MATCH($V142,prem!$A$2:$A$2857,0),"")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IFERROR(IF(INDEX(Benefits!$B$3:$B$581,MATCH($T143,Benefits!$A$3:$A$581,0))="","",INDEX(Benefits!$B$3:$B$581,MATCH($T143,Benefits!$A$3:$A$581,0))),"")</f>
        <v/>
      </c>
      <c r="G143" s="17">
        <f>IFERROR(IF(INDEX(Benefits!$C$3:$C$581,MATCH($T143,Benefits!$A$3:$A$581,0))="",0,INDEX(Benefits!$C$3:$C$581,MATCH($T143,Benefits!$A$3:$A$581,0))),0)</f>
        <v/>
      </c>
      <c r="H143" s="4">
        <f>IFERROR(IF(INDEX(Benefits!$D$3:$D$581,MATCH($T143,Benefits!$A$3:$A$581,0))="","Asia",INDEX(Benefits!$D$3:$D$581,MATCH($T143,Benefits!$A$3:$A$581,0))),"Asia")</f>
        <v/>
      </c>
      <c r="I143" s="4" t="inlineStr">
        <is>
          <t>HKD</t>
        </is>
      </c>
      <c r="J143" s="17">
        <f>IF($W143="","",IF(COUNT(INDEX(prem!$B$2:$CX$2857,$W143,$U143+1))=0,"",INDEX(prem!$B$2:$CX$2857,$W143,$U143+1)))</f>
        <v/>
      </c>
      <c r="K143" s="17">
        <f>IF($W143="","",IF($M143=0,"",SUM(INDEX(prem!$B$2:$CX$2857,$W143,$U143+1):INDEX(prem!$B$2:$CX$2857,$W143,MIN($U143+10,101)))))</f>
        <v/>
      </c>
      <c r="L143" s="17">
        <f>IF($K143="","",IF($M143=0,"",$K143/$M143))</f>
        <v/>
      </c>
      <c r="M143" s="4">
        <f>IF($W143="",0,COUNT(INDEX(prem!$B$2:$CX$2857,$W143,$U143+1):INDEX(prem!$B$2:$CX$2857,$W143,MIN($U143+10,101))))</f>
        <v/>
      </c>
      <c r="N143" s="4" t="inlineStr">
        <is>
          <t>A</t>
        </is>
      </c>
      <c r="O143" s="4">
        <f>IF(COUNTIF(prem!$A$2:$A$2857,$T143&amp;"|"&amp;Client!$C$9&amp;"|"&amp;Client!$C$7&amp;"|"&amp;Client!$C$8)&gt;0,Client!$C$9,IF(Client!$C$9="S","R","S"))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IFERROR(IF(COUNT(INDEX(Benefits!$E$3:$E$581,MATCH($T143,Benefits!$A$3:$A$581,0)))=0,"",INDEX(Benefits!$E$3:$E$581,MATCH($T143,Benefits!$A$3:$A$581,0))),"")</f>
        <v/>
      </c>
      <c r="R143">
        <f>IFERROR(IF(COUNT(INDEX(Benefits!$F$3:$F$581,MATCH($T143,Benefits!$A$3:$A$581,0)))=0,"",INDEX(Benefits!$F$3:$F$581,MATCH($T143,Benefits!$A$3:$A$581,0))),"")</f>
        <v/>
      </c>
      <c r="S143" s="4">
        <f>IFERROR(IF(INDEX(Benefits!$G$3:$G$581,MATCH($T143,Benefits!$A$3:$A$581,0))="","",INDEX(Benefits!$G$3:$G$581,MATCH($T143,Benefits!$A$3:$A$581,0))),"")</f>
        <v/>
      </c>
      <c r="T143" s="19" t="inlineStr">
        <is>
          <t>F00073-01-000-01</t>
        </is>
      </c>
      <c r="U143" s="4">
        <f>MIN(IF($N143="N",Client!$C$6+1,Client!$C$6),100)</f>
        <v/>
      </c>
      <c r="V143" s="4">
        <f>$T143&amp;"|"&amp;$O143&amp;"|"&amp;Client!$C$7&amp;"|"&amp;Client!$C$8</f>
        <v/>
      </c>
      <c r="W143" s="4">
        <f>IFERROR(MATCH($V143,prem!$A$2:$A$2857,0),"")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IFERROR(IF(INDEX(Benefits!$B$3:$B$581,MATCH($T144,Benefits!$A$3:$A$581,0))="","",INDEX(Benefits!$B$3:$B$581,MATCH($T144,Benefits!$A$3:$A$581,0))),"")</f>
        <v/>
      </c>
      <c r="G144" s="17">
        <f>IFERROR(IF(INDEX(Benefits!$C$3:$C$581,MATCH($T144,Benefits!$A$3:$A$581,0))="",0,INDEX(Benefits!$C$3:$C$581,MATCH($T144,Benefits!$A$3:$A$581,0))),0)</f>
        <v/>
      </c>
      <c r="H144" s="4">
        <f>IFERROR(IF(INDEX(Benefits!$D$3:$D$581,MATCH($T144,Benefits!$A$3:$A$581,0))="","Worldwide",INDEX(Benefits!$D$3:$D$581,MATCH($T144,Benefits!$A$3:$A$581,0))),"Worldwide")</f>
        <v/>
      </c>
      <c r="I144" s="4" t="inlineStr">
        <is>
          <t>HKD</t>
        </is>
      </c>
      <c r="J144" s="17">
        <f>IF($W144="","",IF(COUNT(INDEX(prem!$B$2:$CX$2857,$W144,$U144+1))=0,"",INDEX(prem!$B$2:$CX$2857,$W144,$U144+1)))</f>
        <v/>
      </c>
      <c r="K144" s="17">
        <f>IF($W144="","",IF($M144=0,"",SUM(INDEX(prem!$B$2:$CX$2857,$W144,$U144+1):INDEX(prem!$B$2:$CX$2857,$W144,MIN($U144+10,101)))))</f>
        <v/>
      </c>
      <c r="L144" s="17">
        <f>IF($K144="","",IF($M144=0,"",$K144/$M144))</f>
        <v/>
      </c>
      <c r="M144" s="4">
        <f>IF($W144="",0,COUNT(INDEX(prem!$B$2:$CX$2857,$W144,$U144+1):INDEX(prem!$B$2:$CX$2857,$W144,MIN($U144+10,101))))</f>
        <v/>
      </c>
      <c r="N144" s="4" t="inlineStr">
        <is>
          <t>A</t>
        </is>
      </c>
      <c r="O144" s="4">
        <f>IF(COUNTIF(prem!$A$2:$A$2857,$T144&amp;"|"&amp;Client!$C$9&amp;"|"&amp;Client!$C$7&amp;"|"&amp;Client!$C$8)&gt;0,Client!$C$9,IF(Client!$C$9="S","R","S"))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IFERROR(IF(COUNT(INDEX(Benefits!$E$3:$E$581,MATCH($T144,Benefits!$A$3:$A$581,0)))=0,"",INDEX(Benefits!$E$3:$E$581,MATCH($T144,Benefits!$A$3:$A$581,0))),"")</f>
        <v/>
      </c>
      <c r="R144">
        <f>IFERROR(IF(COUNT(INDEX(Benefits!$F$3:$F$581,MATCH($T144,Benefits!$A$3:$A$581,0)))=0,"",INDEX(Benefits!$F$3:$F$581,MATCH($T144,Benefits!$A$3:$A$581,0))),"")</f>
        <v/>
      </c>
      <c r="S144" s="4">
        <f>IFERROR(IF(INDEX(Benefits!$G$3:$G$581,MATCH($T144,Benefits!$A$3:$A$581,0))="","",INDEX(Benefits!$G$3:$G$581,MATCH($T144,Benefits!$A$3:$A$581,0))),"")</f>
        <v/>
      </c>
      <c r="T144" s="19" t="inlineStr">
        <is>
          <t>F00073-05-000-01</t>
        </is>
      </c>
      <c r="U144" s="4">
        <f>MIN(IF($N144="N",Client!$C$6+1,Client!$C$6),100)</f>
        <v/>
      </c>
      <c r="V144" s="4">
        <f>$T144&amp;"|"&amp;$O144&amp;"|"&amp;Client!$C$7&amp;"|"&amp;Client!$C$8</f>
        <v/>
      </c>
      <c r="W144" s="4">
        <f>IFERROR(MATCH($V144,prem!$A$2:$A$2857,0),"")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IFERROR(IF(INDEX(Benefits!$B$3:$B$581,MATCH($T145,Benefits!$A$3:$A$581,0))="","",INDEX(Benefits!$B$3:$B$581,MATCH($T145,Benefits!$A$3:$A$581,0))),"")</f>
        <v/>
      </c>
      <c r="G145" s="17">
        <f>IFERROR(IF(INDEX(Benefits!$C$3:$C$581,MATCH($T145,Benefits!$A$3:$A$581,0))="",20000,INDEX(Benefits!$C$3:$C$581,MATCH($T145,Benefits!$A$3:$A$581,0))),20000)</f>
        <v/>
      </c>
      <c r="H145" s="4">
        <f>IFERROR(IF(INDEX(Benefits!$D$3:$D$581,MATCH($T145,Benefits!$A$3:$A$581,0))="","Asia",INDEX(Benefits!$D$3:$D$581,MATCH($T145,Benefits!$A$3:$A$581,0))),"Asia")</f>
        <v/>
      </c>
      <c r="I145" s="4" t="inlineStr">
        <is>
          <t>HKD</t>
        </is>
      </c>
      <c r="J145" s="17">
        <f>IF($W145="","",IF(COUNT(INDEX(prem!$B$2:$CX$2857,$W145,$U145+1))=0,"",INDEX(prem!$B$2:$CX$2857,$W145,$U145+1)))</f>
        <v/>
      </c>
      <c r="K145" s="17">
        <f>IF($W145="","",IF($M145=0,"",SUM(INDEX(prem!$B$2:$CX$2857,$W145,$U145+1):INDEX(prem!$B$2:$CX$2857,$W145,MIN($U145+10,101)))))</f>
        <v/>
      </c>
      <c r="L145" s="17">
        <f>IF($K145="","",IF($M145=0,"",$K145/$M145))</f>
        <v/>
      </c>
      <c r="M145" s="4">
        <f>IF($W145="",0,COUNT(INDEX(prem!$B$2:$CX$2857,$W145,$U145+1):INDEX(prem!$B$2:$CX$2857,$W145,MIN($U145+10,101))))</f>
        <v/>
      </c>
      <c r="N145" s="4" t="inlineStr">
        <is>
          <t>A</t>
        </is>
      </c>
      <c r="O145" s="4">
        <f>IF(COUNTIF(prem!$A$2:$A$2857,$T145&amp;"|"&amp;Client!$C$9&amp;"|"&amp;Client!$C$7&amp;"|"&amp;Client!$C$8)&gt;0,Client!$C$9,IF(Client!$C$9="S","R","S"))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IFERROR(IF(COUNT(INDEX(Benefits!$E$3:$E$581,MATCH($T145,Benefits!$A$3:$A$581,0)))=0,"",INDEX(Benefits!$E$3:$E$581,MATCH($T145,Benefits!$A$3:$A$581,0))),"")</f>
        <v/>
      </c>
      <c r="R145">
        <f>IFERROR(IF(COUNT(INDEX(Benefits!$F$3:$F$581,MATCH($T145,Benefits!$A$3:$A$581,0)))=0,"",INDEX(Benefits!$F$3:$F$581,MATCH($T145,Benefits!$A$3:$A$581,0))),"")</f>
        <v/>
      </c>
      <c r="S145" s="4">
        <f>IFERROR(IF(INDEX(Benefits!$G$3:$G$581,MATCH($T145,Benefits!$A$3:$A$581,0))="","",INDEX(Benefits!$G$3:$G$581,MATCH($T145,Benefits!$A$3:$A$581,0))),"")</f>
        <v/>
      </c>
      <c r="T145" s="19" t="inlineStr">
        <is>
          <t>F00073-02-000-01</t>
        </is>
      </c>
      <c r="U145" s="4">
        <f>MIN(IF($N145="N",Client!$C$6+1,Client!$C$6),100)</f>
        <v/>
      </c>
      <c r="V145" s="4">
        <f>$T145&amp;"|"&amp;$O145&amp;"|"&amp;Client!$C$7&amp;"|"&amp;Client!$C$8</f>
        <v/>
      </c>
      <c r="W145" s="4">
        <f>IFERROR(MATCH($V145,prem!$A$2:$A$2857,0),"")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IFERROR(IF(INDEX(Benefits!$B$3:$B$581,MATCH($T146,Benefits!$A$3:$A$581,0))="","",INDEX(Benefits!$B$3:$B$581,MATCH($T146,Benefits!$A$3:$A$581,0))),"")</f>
        <v/>
      </c>
      <c r="G146" s="17">
        <f>IFERROR(IF(INDEX(Benefits!$C$3:$C$581,MATCH($T146,Benefits!$A$3:$A$581,0))="",20000,INDEX(Benefits!$C$3:$C$581,MATCH($T146,Benefits!$A$3:$A$581,0))),20000)</f>
        <v/>
      </c>
      <c r="H146" s="4">
        <f>IFERROR(IF(INDEX(Benefits!$D$3:$D$581,MATCH($T146,Benefits!$A$3:$A$581,0))="","Worldwide",INDEX(Benefits!$D$3:$D$581,MATCH($T146,Benefits!$A$3:$A$581,0))),"Worldwide")</f>
        <v/>
      </c>
      <c r="I146" s="4" t="inlineStr">
        <is>
          <t>HKD</t>
        </is>
      </c>
      <c r="J146" s="17">
        <f>IF($W146="","",IF(COUNT(INDEX(prem!$B$2:$CX$2857,$W146,$U146+1))=0,"",INDEX(prem!$B$2:$CX$2857,$W146,$U146+1)))</f>
        <v/>
      </c>
      <c r="K146" s="17">
        <f>IF($W146="","",IF($M146=0,"",SUM(INDEX(prem!$B$2:$CX$2857,$W146,$U146+1):INDEX(prem!$B$2:$CX$2857,$W146,MIN($U146+10,101)))))</f>
        <v/>
      </c>
      <c r="L146" s="17">
        <f>IF($K146="","",IF($M146=0,"",$K146/$M146))</f>
        <v/>
      </c>
      <c r="M146" s="4">
        <f>IF($W146="",0,COUNT(INDEX(prem!$B$2:$CX$2857,$W146,$U146+1):INDEX(prem!$B$2:$CX$2857,$W146,MIN($U146+10,101))))</f>
        <v/>
      </c>
      <c r="N146" s="4" t="inlineStr">
        <is>
          <t>A</t>
        </is>
      </c>
      <c r="O146" s="4">
        <f>IF(COUNTIF(prem!$A$2:$A$2857,$T146&amp;"|"&amp;Client!$C$9&amp;"|"&amp;Client!$C$7&amp;"|"&amp;Client!$C$8)&gt;0,Client!$C$9,IF(Client!$C$9="S","R","S"))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IFERROR(IF(COUNT(INDEX(Benefits!$E$3:$E$581,MATCH($T146,Benefits!$A$3:$A$581,0)))=0,"",INDEX(Benefits!$E$3:$E$581,MATCH($T146,Benefits!$A$3:$A$581,0))),"")</f>
        <v/>
      </c>
      <c r="R146">
        <f>IFERROR(IF(COUNT(INDEX(Benefits!$F$3:$F$581,MATCH($T146,Benefits!$A$3:$A$581,0)))=0,"",INDEX(Benefits!$F$3:$F$581,MATCH($T146,Benefits!$A$3:$A$581,0))),"")</f>
        <v/>
      </c>
      <c r="S146" s="4">
        <f>IFERROR(IF(INDEX(Benefits!$G$3:$G$581,MATCH($T146,Benefits!$A$3:$A$581,0))="","",INDEX(Benefits!$G$3:$G$581,MATCH($T146,Benefits!$A$3:$A$581,0))),"")</f>
        <v/>
      </c>
      <c r="T146" s="19" t="inlineStr">
        <is>
          <t>F00073-06-000-01</t>
        </is>
      </c>
      <c r="U146" s="4">
        <f>MIN(IF($N146="N",Client!$C$6+1,Client!$C$6),100)</f>
        <v/>
      </c>
      <c r="V146" s="4">
        <f>$T146&amp;"|"&amp;$O146&amp;"|"&amp;Client!$C$7&amp;"|"&amp;Client!$C$8</f>
        <v/>
      </c>
      <c r="W146" s="4">
        <f>IFERROR(MATCH($V146,prem!$A$2:$A$2857,0),"")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IFERROR(IF(INDEX(Benefits!$B$3:$B$581,MATCH($T147,Benefits!$A$3:$A$581,0))="","",INDEX(Benefits!$B$3:$B$581,MATCH($T147,Benefits!$A$3:$A$581,0))),"")</f>
        <v/>
      </c>
      <c r="G147" s="17">
        <f>IFERROR(IF(INDEX(Benefits!$C$3:$C$581,MATCH($T147,Benefits!$A$3:$A$581,0))="",40000,INDEX(Benefits!$C$3:$C$581,MATCH($T147,Benefits!$A$3:$A$581,0))),40000)</f>
        <v/>
      </c>
      <c r="H147" s="4">
        <f>IFERROR(IF(INDEX(Benefits!$D$3:$D$581,MATCH($T147,Benefits!$A$3:$A$581,0))="","Asia",INDEX(Benefits!$D$3:$D$581,MATCH($T147,Benefits!$A$3:$A$581,0))),"Asia")</f>
        <v/>
      </c>
      <c r="I147" s="4" t="inlineStr">
        <is>
          <t>HKD</t>
        </is>
      </c>
      <c r="J147" s="17">
        <f>IF($W147="","",IF(COUNT(INDEX(prem!$B$2:$CX$2857,$W147,$U147+1))=0,"",INDEX(prem!$B$2:$CX$2857,$W147,$U147+1)))</f>
        <v/>
      </c>
      <c r="K147" s="17">
        <f>IF($W147="","",IF($M147=0,"",SUM(INDEX(prem!$B$2:$CX$2857,$W147,$U147+1):INDEX(prem!$B$2:$CX$2857,$W147,MIN($U147+10,101)))))</f>
        <v/>
      </c>
      <c r="L147" s="17">
        <f>IF($K147="","",IF($M147=0,"",$K147/$M147))</f>
        <v/>
      </c>
      <c r="M147" s="4">
        <f>IF($W147="",0,COUNT(INDEX(prem!$B$2:$CX$2857,$W147,$U147+1):INDEX(prem!$B$2:$CX$2857,$W147,MIN($U147+10,101))))</f>
        <v/>
      </c>
      <c r="N147" s="4" t="inlineStr">
        <is>
          <t>A</t>
        </is>
      </c>
      <c r="O147" s="4">
        <f>IF(COUNTIF(prem!$A$2:$A$2857,$T147&amp;"|"&amp;Client!$C$9&amp;"|"&amp;Client!$C$7&amp;"|"&amp;Client!$C$8)&gt;0,Client!$C$9,IF(Client!$C$9="S","R","S"))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IFERROR(IF(COUNT(INDEX(Benefits!$E$3:$E$581,MATCH($T147,Benefits!$A$3:$A$581,0)))=0,"",INDEX(Benefits!$E$3:$E$581,MATCH($T147,Benefits!$A$3:$A$581,0))),"")</f>
        <v/>
      </c>
      <c r="R147">
        <f>IFERROR(IF(COUNT(INDEX(Benefits!$F$3:$F$581,MATCH($T147,Benefits!$A$3:$A$581,0)))=0,"",INDEX(Benefits!$F$3:$F$581,MATCH($T147,Benefits!$A$3:$A$581,0))),"")</f>
        <v/>
      </c>
      <c r="S147" s="4">
        <f>IFERROR(IF(INDEX(Benefits!$G$3:$G$581,MATCH($T147,Benefits!$A$3:$A$581,0))="","",INDEX(Benefits!$G$3:$G$581,MATCH($T147,Benefits!$A$3:$A$581,0))),"")</f>
        <v/>
      </c>
      <c r="T147" s="19" t="inlineStr">
        <is>
          <t>F00073-03-000-01</t>
        </is>
      </c>
      <c r="U147" s="4">
        <f>MIN(IF($N147="N",Client!$C$6+1,Client!$C$6),100)</f>
        <v/>
      </c>
      <c r="V147" s="4">
        <f>$T147&amp;"|"&amp;$O147&amp;"|"&amp;Client!$C$7&amp;"|"&amp;Client!$C$8</f>
        <v/>
      </c>
      <c r="W147" s="4">
        <f>IFERROR(MATCH($V147,prem!$A$2:$A$2857,0),"")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IFERROR(IF(INDEX(Benefits!$B$3:$B$581,MATCH($T148,Benefits!$A$3:$A$581,0))="","",INDEX(Benefits!$B$3:$B$581,MATCH($T148,Benefits!$A$3:$A$581,0))),"")</f>
        <v/>
      </c>
      <c r="G148" s="17">
        <f>IFERROR(IF(INDEX(Benefits!$C$3:$C$581,MATCH($T148,Benefits!$A$3:$A$581,0))="",40000,INDEX(Benefits!$C$3:$C$581,MATCH($T148,Benefits!$A$3:$A$581,0))),40000)</f>
        <v/>
      </c>
      <c r="H148" s="4">
        <f>IFERROR(IF(INDEX(Benefits!$D$3:$D$581,MATCH($T148,Benefits!$A$3:$A$581,0))="","Worldwide",INDEX(Benefits!$D$3:$D$581,MATCH($T148,Benefits!$A$3:$A$581,0))),"Worldwide")</f>
        <v/>
      </c>
      <c r="I148" s="4" t="inlineStr">
        <is>
          <t>HKD</t>
        </is>
      </c>
      <c r="J148" s="17">
        <f>IF($W148="","",IF(COUNT(INDEX(prem!$B$2:$CX$2857,$W148,$U148+1))=0,"",INDEX(prem!$B$2:$CX$2857,$W148,$U148+1)))</f>
        <v/>
      </c>
      <c r="K148" s="17">
        <f>IF($W148="","",IF($M148=0,"",SUM(INDEX(prem!$B$2:$CX$2857,$W148,$U148+1):INDEX(prem!$B$2:$CX$2857,$W148,MIN($U148+10,101)))))</f>
        <v/>
      </c>
      <c r="L148" s="17">
        <f>IF($K148="","",IF($M148=0,"",$K148/$M148))</f>
        <v/>
      </c>
      <c r="M148" s="4">
        <f>IF($W148="",0,COUNT(INDEX(prem!$B$2:$CX$2857,$W148,$U148+1):INDEX(prem!$B$2:$CX$2857,$W148,MIN($U148+10,101))))</f>
        <v/>
      </c>
      <c r="N148" s="4" t="inlineStr">
        <is>
          <t>A</t>
        </is>
      </c>
      <c r="O148" s="4">
        <f>IF(COUNTIF(prem!$A$2:$A$2857,$T148&amp;"|"&amp;Client!$C$9&amp;"|"&amp;Client!$C$7&amp;"|"&amp;Client!$C$8)&gt;0,Client!$C$9,IF(Client!$C$9="S","R","S"))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IFERROR(IF(COUNT(INDEX(Benefits!$E$3:$E$581,MATCH($T148,Benefits!$A$3:$A$581,0)))=0,"",INDEX(Benefits!$E$3:$E$581,MATCH($T148,Benefits!$A$3:$A$581,0))),"")</f>
        <v/>
      </c>
      <c r="R148">
        <f>IFERROR(IF(COUNT(INDEX(Benefits!$F$3:$F$581,MATCH($T148,Benefits!$A$3:$A$581,0)))=0,"",INDEX(Benefits!$F$3:$F$581,MATCH($T148,Benefits!$A$3:$A$581,0))),"")</f>
        <v/>
      </c>
      <c r="S148" s="4">
        <f>IFERROR(IF(INDEX(Benefits!$G$3:$G$581,MATCH($T148,Benefits!$A$3:$A$581,0))="","",INDEX(Benefits!$G$3:$G$581,MATCH($T148,Benefits!$A$3:$A$581,0))),"")</f>
        <v/>
      </c>
      <c r="T148" s="19" t="inlineStr">
        <is>
          <t>F00073-07-000-01</t>
        </is>
      </c>
      <c r="U148" s="4">
        <f>MIN(IF($N148="N",Client!$C$6+1,Client!$C$6),100)</f>
        <v/>
      </c>
      <c r="V148" s="4">
        <f>$T148&amp;"|"&amp;$O148&amp;"|"&amp;Client!$C$7&amp;"|"&amp;Client!$C$8</f>
        <v/>
      </c>
      <c r="W148" s="4">
        <f>IFERROR(MATCH($V148,prem!$A$2:$A$2857,0),"")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IFERROR(IF(INDEX(Benefits!$B$3:$B$581,MATCH($T149,Benefits!$A$3:$A$581,0))="","",INDEX(Benefits!$B$3:$B$581,MATCH($T149,Benefits!$A$3:$A$581,0))),"")</f>
        <v/>
      </c>
      <c r="G149" s="17">
        <f>IFERROR(IF(INDEX(Benefits!$C$3:$C$581,MATCH($T149,Benefits!$A$3:$A$581,0))="",80000,INDEX(Benefits!$C$3:$C$581,MATCH($T149,Benefits!$A$3:$A$581,0))),80000)</f>
        <v/>
      </c>
      <c r="H149" s="4">
        <f>IFERROR(IF(INDEX(Benefits!$D$3:$D$581,MATCH($T149,Benefits!$A$3:$A$581,0))="","Asia",INDEX(Benefits!$D$3:$D$581,MATCH($T149,Benefits!$A$3:$A$581,0))),"Asia")</f>
        <v/>
      </c>
      <c r="I149" s="4" t="inlineStr">
        <is>
          <t>HKD</t>
        </is>
      </c>
      <c r="J149" s="17">
        <f>IF($W149="","",IF(COUNT(INDEX(prem!$B$2:$CX$2857,$W149,$U149+1))=0,"",INDEX(prem!$B$2:$CX$2857,$W149,$U149+1)))</f>
        <v/>
      </c>
      <c r="K149" s="17">
        <f>IF($W149="","",IF($M149=0,"",SUM(INDEX(prem!$B$2:$CX$2857,$W149,$U149+1):INDEX(prem!$B$2:$CX$2857,$W149,MIN($U149+10,101)))))</f>
        <v/>
      </c>
      <c r="L149" s="17">
        <f>IF($K149="","",IF($M149=0,"",$K149/$M149))</f>
        <v/>
      </c>
      <c r="M149" s="4">
        <f>IF($W149="",0,COUNT(INDEX(prem!$B$2:$CX$2857,$W149,$U149+1):INDEX(prem!$B$2:$CX$2857,$W149,MIN($U149+10,101))))</f>
        <v/>
      </c>
      <c r="N149" s="4" t="inlineStr">
        <is>
          <t>A</t>
        </is>
      </c>
      <c r="O149" s="4">
        <f>IF(COUNTIF(prem!$A$2:$A$2857,$T149&amp;"|"&amp;Client!$C$9&amp;"|"&amp;Client!$C$7&amp;"|"&amp;Client!$C$8)&gt;0,Client!$C$9,IF(Client!$C$9="S","R","S"))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IFERROR(IF(COUNT(INDEX(Benefits!$E$3:$E$581,MATCH($T149,Benefits!$A$3:$A$581,0)))=0,"",INDEX(Benefits!$E$3:$E$581,MATCH($T149,Benefits!$A$3:$A$581,0))),"")</f>
        <v/>
      </c>
      <c r="R149">
        <f>IFERROR(IF(COUNT(INDEX(Benefits!$F$3:$F$581,MATCH($T149,Benefits!$A$3:$A$581,0)))=0,"",INDEX(Benefits!$F$3:$F$581,MATCH($T149,Benefits!$A$3:$A$581,0))),"")</f>
        <v/>
      </c>
      <c r="S149" s="4">
        <f>IFERROR(IF(INDEX(Benefits!$G$3:$G$581,MATCH($T149,Benefits!$A$3:$A$581,0))="","",INDEX(Benefits!$G$3:$G$581,MATCH($T149,Benefits!$A$3:$A$581,0))),"")</f>
        <v/>
      </c>
      <c r="T149" s="19" t="inlineStr">
        <is>
          <t>F00073-04-000-01</t>
        </is>
      </c>
      <c r="U149" s="4">
        <f>MIN(IF($N149="N",Client!$C$6+1,Client!$C$6),100)</f>
        <v/>
      </c>
      <c r="V149" s="4">
        <f>$T149&amp;"|"&amp;$O149&amp;"|"&amp;Client!$C$7&amp;"|"&amp;Client!$C$8</f>
        <v/>
      </c>
      <c r="W149" s="4">
        <f>IFERROR(MATCH($V149,prem!$A$2:$A$2857,0),"")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IFERROR(IF(INDEX(Benefits!$B$3:$B$581,MATCH($T150,Benefits!$A$3:$A$581,0))="","",INDEX(Benefits!$B$3:$B$581,MATCH($T150,Benefits!$A$3:$A$581,0))),"")</f>
        <v/>
      </c>
      <c r="G150" s="17">
        <f>IFERROR(IF(INDEX(Benefits!$C$3:$C$581,MATCH($T150,Benefits!$A$3:$A$581,0))="",80000,INDEX(Benefits!$C$3:$C$581,MATCH($T150,Benefits!$A$3:$A$581,0))),80000)</f>
        <v/>
      </c>
      <c r="H150" s="4">
        <f>IFERROR(IF(INDEX(Benefits!$D$3:$D$581,MATCH($T150,Benefits!$A$3:$A$581,0))="","Worldwide",INDEX(Benefits!$D$3:$D$581,MATCH($T150,Benefits!$A$3:$A$581,0))),"Worldwide")</f>
        <v/>
      </c>
      <c r="I150" s="4" t="inlineStr">
        <is>
          <t>HKD</t>
        </is>
      </c>
      <c r="J150" s="17">
        <f>IF($W150="","",IF(COUNT(INDEX(prem!$B$2:$CX$2857,$W150,$U150+1))=0,"",INDEX(prem!$B$2:$CX$2857,$W150,$U150+1)))</f>
        <v/>
      </c>
      <c r="K150" s="17">
        <f>IF($W150="","",IF($M150=0,"",SUM(INDEX(prem!$B$2:$CX$2857,$W150,$U150+1):INDEX(prem!$B$2:$CX$2857,$W150,MIN($U150+10,101)))))</f>
        <v/>
      </c>
      <c r="L150" s="17">
        <f>IF($K150="","",IF($M150=0,"",$K150/$M150))</f>
        <v/>
      </c>
      <c r="M150" s="4">
        <f>IF($W150="",0,COUNT(INDEX(prem!$B$2:$CX$2857,$W150,$U150+1):INDEX(prem!$B$2:$CX$2857,$W150,MIN($U150+10,101))))</f>
        <v/>
      </c>
      <c r="N150" s="4" t="inlineStr">
        <is>
          <t>A</t>
        </is>
      </c>
      <c r="O150" s="4">
        <f>IF(COUNTIF(prem!$A$2:$A$2857,$T150&amp;"|"&amp;Client!$C$9&amp;"|"&amp;Client!$C$7&amp;"|"&amp;Client!$C$8)&gt;0,Client!$C$9,IF(Client!$C$9="S","R","S"))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IFERROR(IF(COUNT(INDEX(Benefits!$E$3:$E$581,MATCH($T150,Benefits!$A$3:$A$581,0)))=0,"",INDEX(Benefits!$E$3:$E$581,MATCH($T150,Benefits!$A$3:$A$581,0))),"")</f>
        <v/>
      </c>
      <c r="R150">
        <f>IFERROR(IF(COUNT(INDEX(Benefits!$F$3:$F$581,MATCH($T150,Benefits!$A$3:$A$581,0)))=0,"",INDEX(Benefits!$F$3:$F$581,MATCH($T150,Benefits!$A$3:$A$581,0))),"")</f>
        <v/>
      </c>
      <c r="S150" s="4">
        <f>IFERROR(IF(INDEX(Benefits!$G$3:$G$581,MATCH($T150,Benefits!$A$3:$A$581,0))="","",INDEX(Benefits!$G$3:$G$581,MATCH($T150,Benefits!$A$3:$A$581,0))),"")</f>
        <v/>
      </c>
      <c r="T150" s="19" t="inlineStr">
        <is>
          <t>F00073-08-000-01</t>
        </is>
      </c>
      <c r="U150" s="4">
        <f>MIN(IF($N150="N",Client!$C$6+1,Client!$C$6),100)</f>
        <v/>
      </c>
      <c r="V150" s="4">
        <f>$T150&amp;"|"&amp;$O150&amp;"|"&amp;Client!$C$7&amp;"|"&amp;Client!$C$8</f>
        <v/>
      </c>
      <c r="W150" s="4">
        <f>IFERROR(MATCH($V150,prem!$A$2:$A$2857,0),"")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IFERROR(IF(INDEX(Benefits!$B$3:$B$581,MATCH($T151,Benefits!$A$3:$A$581,0))="","",INDEX(Benefits!$B$3:$B$581,MATCH($T151,Benefits!$A$3:$A$581,0))),"")</f>
        <v/>
      </c>
      <c r="G151" s="17">
        <f>IFERROR(IF(INDEX(Benefits!$C$3:$C$581,MATCH($T151,Benefits!$A$3:$A$581,0))="","",INDEX(Benefits!$C$3:$C$581,MATCH($T151,Benefits!$A$3:$A$581,0))),"")</f>
        <v/>
      </c>
      <c r="H151" s="4">
        <f>IFERROR(IF(INDEX(Benefits!$D$3:$D$581,MATCH($T151,Benefits!$A$3:$A$581,0))="","",INDEX(Benefits!$D$3:$D$581,MATCH($T151,Benefits!$A$3:$A$581,0))),"")</f>
        <v/>
      </c>
      <c r="I151" s="4" t="inlineStr">
        <is>
          <t>HKD</t>
        </is>
      </c>
      <c r="J151" s="17">
        <f>IF($W151="","",IF(COUNT(INDEX(prem!$B$2:$CX$2857,$W151,$U151+1))=0,"",INDEX(prem!$B$2:$CX$2857,$W151,$U151+1)))</f>
        <v/>
      </c>
      <c r="K151" s="17">
        <f>IF($W151="","",IF($M151=0,"",SUM(INDEX(prem!$B$2:$CX$2857,$W151,$U151+1):INDEX(prem!$B$2:$CX$2857,$W151,MIN($U151+10,101)))))</f>
        <v/>
      </c>
      <c r="L151" s="17">
        <f>IF($K151="","",IF($M151=0,"",$K151/$M151))</f>
        <v/>
      </c>
      <c r="M151" s="4">
        <f>IF($W151="",0,COUNT(INDEX(prem!$B$2:$CX$2857,$W151,$U151+1):INDEX(prem!$B$2:$CX$2857,$W151,MIN($U151+10,101))))</f>
        <v/>
      </c>
      <c r="N151" s="4" t="inlineStr">
        <is>
          <t>A</t>
        </is>
      </c>
      <c r="O151" s="4">
        <f>IF(COUNTIF(prem!$A$2:$A$2857,$T151&amp;"|"&amp;Client!$C$9&amp;"|"&amp;Client!$C$7&amp;"|"&amp;Client!$C$8)&gt;0,Client!$C$9,IF(Client!$C$9="S","R","S"))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IFERROR(IF(COUNT(INDEX(Benefits!$E$3:$E$581,MATCH($T151,Benefits!$A$3:$A$581,0)))=0,"",INDEX(Benefits!$E$3:$E$581,MATCH($T151,Benefits!$A$3:$A$581,0))),"")</f>
        <v/>
      </c>
      <c r="R151">
        <f>IFERROR(IF(COUNT(INDEX(Benefits!$F$3:$F$581,MATCH($T151,Benefits!$A$3:$A$581,0)))=0,"",INDEX(Benefits!$F$3:$F$581,MATCH($T151,Benefits!$A$3:$A$581,0))),"")</f>
        <v/>
      </c>
      <c r="S151" s="4">
        <f>IFERROR(IF(INDEX(Benefits!$G$3:$G$581,MATCH($T151,Benefits!$A$3:$A$581,0))="","",INDEX(Benefits!$G$3:$G$581,MATCH($T151,Benefits!$A$3:$A$581,0))),"")</f>
        <v/>
      </c>
      <c r="T151" s="19" t="inlineStr">
        <is>
          <t>F00014-01-000-02</t>
        </is>
      </c>
      <c r="U151" s="4">
        <f>MIN(IF($N151="N",Client!$C$6+1,Client!$C$6),100)</f>
        <v/>
      </c>
      <c r="V151" s="4">
        <f>$T151&amp;"|"&amp;$O151&amp;"|"&amp;Client!$C$7&amp;"|"&amp;Client!$C$8</f>
        <v/>
      </c>
      <c r="W151" s="4">
        <f>IFERROR(MATCH($V151,prem!$A$2:$A$2857,0),"")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IFERROR(IF(INDEX(Benefits!$B$3:$B$581,MATCH($T152,Benefits!$A$3:$A$581,0))="","",INDEX(Benefits!$B$3:$B$581,MATCH($T152,Benefits!$A$3:$A$581,0))),"")</f>
        <v/>
      </c>
      <c r="G152" s="17">
        <f>IFERROR(IF(INDEX(Benefits!$C$3:$C$581,MATCH($T152,Benefits!$A$3:$A$581,0))="","",INDEX(Benefits!$C$3:$C$581,MATCH($T152,Benefits!$A$3:$A$581,0))),"")</f>
        <v/>
      </c>
      <c r="H152" s="4">
        <f>IFERROR(IF(INDEX(Benefits!$D$3:$D$581,MATCH($T152,Benefits!$A$3:$A$581,0))="","",INDEX(Benefits!$D$3:$D$581,MATCH($T152,Benefits!$A$3:$A$581,0))),"")</f>
        <v/>
      </c>
      <c r="I152" s="4" t="inlineStr">
        <is>
          <t>HKD</t>
        </is>
      </c>
      <c r="J152" s="17">
        <f>IF($W152="","",IF(COUNT(INDEX(prem!$B$2:$CX$2857,$W152,$U152+1))=0,"",INDEX(prem!$B$2:$CX$2857,$W152,$U152+1)))</f>
        <v/>
      </c>
      <c r="K152" s="17">
        <f>IF($W152="","",IF($M152=0,"",SUM(INDEX(prem!$B$2:$CX$2857,$W152,$U152+1):INDEX(prem!$B$2:$CX$2857,$W152,MIN($U152+10,101)))))</f>
        <v/>
      </c>
      <c r="L152" s="17">
        <f>IF($K152="","",IF($M152=0,"",$K152/$M152))</f>
        <v/>
      </c>
      <c r="M152" s="4">
        <f>IF($W152="",0,COUNT(INDEX(prem!$B$2:$CX$2857,$W152,$U152+1):INDEX(prem!$B$2:$CX$2857,$W152,MIN($U152+10,101))))</f>
        <v/>
      </c>
      <c r="N152" s="4" t="inlineStr">
        <is>
          <t>A</t>
        </is>
      </c>
      <c r="O152" s="4">
        <f>IF(COUNTIF(prem!$A$2:$A$2857,$T152&amp;"|"&amp;Client!$C$9&amp;"|"&amp;Client!$C$7&amp;"|"&amp;Client!$C$8)&gt;0,Client!$C$9,IF(Client!$C$9="S","R","S"))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IFERROR(IF(COUNT(INDEX(Benefits!$E$3:$E$581,MATCH($T152,Benefits!$A$3:$A$581,0)))=0,"",INDEX(Benefits!$E$3:$E$581,MATCH($T152,Benefits!$A$3:$A$581,0))),"")</f>
        <v/>
      </c>
      <c r="R152">
        <f>IFERROR(IF(COUNT(INDEX(Benefits!$F$3:$F$581,MATCH($T152,Benefits!$A$3:$A$581,0)))=0,"",INDEX(Benefits!$F$3:$F$581,MATCH($T152,Benefits!$A$3:$A$581,0))),"")</f>
        <v/>
      </c>
      <c r="S152" s="4">
        <f>IFERROR(IF(INDEX(Benefits!$G$3:$G$581,MATCH($T152,Benefits!$A$3:$A$581,0))="","",INDEX(Benefits!$G$3:$G$581,MATCH($T152,Benefits!$A$3:$A$581,0))),"")</f>
        <v/>
      </c>
      <c r="T152" s="19" t="inlineStr">
        <is>
          <t>S00032-01-000-02</t>
        </is>
      </c>
      <c r="U152" s="4">
        <f>MIN(IF($N152="N",Client!$C$6+1,Client!$C$6),100)</f>
        <v/>
      </c>
      <c r="V152" s="4">
        <f>$T152&amp;"|"&amp;$O152&amp;"|"&amp;Client!$C$7&amp;"|"&amp;Client!$C$8</f>
        <v/>
      </c>
      <c r="W152" s="4">
        <f>IFERROR(MATCH($V152,prem!$A$2:$A$2857,0),"")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IFERROR(IF(INDEX(Benefits!$B$3:$B$581,MATCH($T153,Benefits!$A$3:$A$581,0))="","",INDEX(Benefits!$B$3:$B$581,MATCH($T153,Benefits!$A$3:$A$581,0))),"")</f>
        <v/>
      </c>
      <c r="G153" s="17">
        <f>IFERROR(IF(INDEX(Benefits!$C$3:$C$581,MATCH($T153,Benefits!$A$3:$A$581,0))="","",INDEX(Benefits!$C$3:$C$581,MATCH($T153,Benefits!$A$3:$A$581,0))),"")</f>
        <v/>
      </c>
      <c r="H153" s="4">
        <f>IFERROR(IF(INDEX(Benefits!$D$3:$D$581,MATCH($T153,Benefits!$A$3:$A$581,0))="","",INDEX(Benefits!$D$3:$D$581,MATCH($T153,Benefits!$A$3:$A$581,0))),"")</f>
        <v/>
      </c>
      <c r="I153" s="4" t="inlineStr">
        <is>
          <t>HKD</t>
        </is>
      </c>
      <c r="J153" s="17">
        <f>IF($W153="","",IF(COUNT(INDEX(prem!$B$2:$CX$2857,$W153,$U153+1))=0,"",INDEX(prem!$B$2:$CX$2857,$W153,$U153+1)))</f>
        <v/>
      </c>
      <c r="K153" s="17">
        <f>IF($W153="","",IF($M153=0,"",SUM(INDEX(prem!$B$2:$CX$2857,$W153,$U153+1):INDEX(prem!$B$2:$CX$2857,$W153,MIN($U153+10,101)))))</f>
        <v/>
      </c>
      <c r="L153" s="17">
        <f>IF($K153="","",IF($M153=0,"",$K153/$M153))</f>
        <v/>
      </c>
      <c r="M153" s="4">
        <f>IF($W153="",0,COUNT(INDEX(prem!$B$2:$CX$2857,$W153,$U153+1):INDEX(prem!$B$2:$CX$2857,$W153,MIN($U153+10,101))))</f>
        <v/>
      </c>
      <c r="N153" s="4" t="inlineStr">
        <is>
          <t>A</t>
        </is>
      </c>
      <c r="O153" s="4">
        <f>IF(COUNTIF(prem!$A$2:$A$2857,$T153&amp;"|"&amp;Client!$C$9&amp;"|"&amp;Client!$C$7&amp;"|"&amp;Client!$C$8)&gt;0,Client!$C$9,IF(Client!$C$9="S","R","S"))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IFERROR(IF(COUNT(INDEX(Benefits!$E$3:$E$581,MATCH($T153,Benefits!$A$3:$A$581,0)))=0,"",INDEX(Benefits!$E$3:$E$581,MATCH($T153,Benefits!$A$3:$A$581,0))),"")</f>
        <v/>
      </c>
      <c r="R153">
        <f>IFERROR(IF(COUNT(INDEX(Benefits!$F$3:$F$581,MATCH($T153,Benefits!$A$3:$A$581,0)))=0,"",INDEX(Benefits!$F$3:$F$581,MATCH($T153,Benefits!$A$3:$A$581,0))),"")</f>
        <v/>
      </c>
      <c r="S153" s="4">
        <f>IFERROR(IF(INDEX(Benefits!$G$3:$G$581,MATCH($T153,Benefits!$A$3:$A$581,0))="","",INDEX(Benefits!$G$3:$G$581,MATCH($T153,Benefits!$A$3:$A$581,0))),"")</f>
        <v/>
      </c>
      <c r="T153" s="19" t="inlineStr">
        <is>
          <t>F00043-01-000-02</t>
        </is>
      </c>
      <c r="U153" s="4">
        <f>MIN(IF($N153="N",Client!$C$6+1,Client!$C$6),100)</f>
        <v/>
      </c>
      <c r="V153" s="4">
        <f>$T153&amp;"|"&amp;$O153&amp;"|"&amp;Client!$C$7&amp;"|"&amp;Client!$C$8</f>
        <v/>
      </c>
      <c r="W153" s="4">
        <f>IFERROR(MATCH($V153,prem!$A$2:$A$2857,0),"")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IFERROR(IF(INDEX(Benefits!$B$3:$B$581,MATCH($T154,Benefits!$A$3:$A$581,0))="","",INDEX(Benefits!$B$3:$B$581,MATCH($T154,Benefits!$A$3:$A$581,0))),"")</f>
        <v/>
      </c>
      <c r="G154" s="17">
        <f>IFERROR(IF(INDEX(Benefits!$C$3:$C$581,MATCH($T154,Benefits!$A$3:$A$581,0))="","",INDEX(Benefits!$C$3:$C$581,MATCH($T154,Benefits!$A$3:$A$581,0))),"")</f>
        <v/>
      </c>
      <c r="H154" s="4">
        <f>IFERROR(IF(INDEX(Benefits!$D$3:$D$581,MATCH($T154,Benefits!$A$3:$A$581,0))="","",INDEX(Benefits!$D$3:$D$581,MATCH($T154,Benefits!$A$3:$A$581,0))),"")</f>
        <v/>
      </c>
      <c r="I154" s="4" t="inlineStr">
        <is>
          <t>HKD</t>
        </is>
      </c>
      <c r="J154" s="17">
        <f>IF($W154="","",IF(COUNT(INDEX(prem!$B$2:$CX$2857,$W154,$U154+1))=0,"",INDEX(prem!$B$2:$CX$2857,$W154,$U154+1)))</f>
        <v/>
      </c>
      <c r="K154" s="17">
        <f>IF($W154="","",IF($M154=0,"",SUM(INDEX(prem!$B$2:$CX$2857,$W154,$U154+1):INDEX(prem!$B$2:$CX$2857,$W154,MIN($U154+10,101)))))</f>
        <v/>
      </c>
      <c r="L154" s="17">
        <f>IF($K154="","",IF($M154=0,"",$K154/$M154))</f>
        <v/>
      </c>
      <c r="M154" s="4">
        <f>IF($W154="",0,COUNT(INDEX(prem!$B$2:$CX$2857,$W154,$U154+1):INDEX(prem!$B$2:$CX$2857,$W154,MIN($U154+10,101))))</f>
        <v/>
      </c>
      <c r="N154" s="4" t="inlineStr">
        <is>
          <t>A</t>
        </is>
      </c>
      <c r="O154" s="4">
        <f>IF(COUNTIF(prem!$A$2:$A$2857,$T154&amp;"|"&amp;Client!$C$9&amp;"|"&amp;Client!$C$7&amp;"|"&amp;Client!$C$8)&gt;0,Client!$C$9,IF(Client!$C$9="S","R","S"))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IFERROR(IF(COUNT(INDEX(Benefits!$E$3:$E$581,MATCH($T154,Benefits!$A$3:$A$581,0)))=0,"",INDEX(Benefits!$E$3:$E$581,MATCH($T154,Benefits!$A$3:$A$581,0))),"")</f>
        <v/>
      </c>
      <c r="R154">
        <f>IFERROR(IF(COUNT(INDEX(Benefits!$F$3:$F$581,MATCH($T154,Benefits!$A$3:$A$581,0)))=0,"",INDEX(Benefits!$F$3:$F$581,MATCH($T154,Benefits!$A$3:$A$581,0))),"")</f>
        <v/>
      </c>
      <c r="S154" s="4">
        <f>IFERROR(IF(INDEX(Benefits!$G$3:$G$581,MATCH($T154,Benefits!$A$3:$A$581,0))="","",INDEX(Benefits!$G$3:$G$581,MATCH($T154,Benefits!$A$3:$A$581,0))),"")</f>
        <v/>
      </c>
      <c r="T154" s="19" t="inlineStr">
        <is>
          <t>F00043-01-001-02</t>
        </is>
      </c>
      <c r="U154" s="4">
        <f>MIN(IF($N154="N",Client!$C$6+1,Client!$C$6),100)</f>
        <v/>
      </c>
      <c r="V154" s="4">
        <f>$T154&amp;"|"&amp;$O154&amp;"|"&amp;Client!$C$7&amp;"|"&amp;Client!$C$8</f>
        <v/>
      </c>
      <c r="W154" s="4">
        <f>IFERROR(MATCH($V154,prem!$A$2:$A$2857,0),"")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IFERROR(IF(INDEX(Benefits!$B$3:$B$581,MATCH($T155,Benefits!$A$3:$A$581,0))="","",INDEX(Benefits!$B$3:$B$581,MATCH($T155,Benefits!$A$3:$A$581,0))),"")</f>
        <v/>
      </c>
      <c r="G155" s="17">
        <f>IFERROR(IF(INDEX(Benefits!$C$3:$C$581,MATCH($T155,Benefits!$A$3:$A$581,0))="","",INDEX(Benefits!$C$3:$C$581,MATCH($T155,Benefits!$A$3:$A$581,0))),"")</f>
        <v/>
      </c>
      <c r="H155" s="4">
        <f>IFERROR(IF(INDEX(Benefits!$D$3:$D$581,MATCH($T155,Benefits!$A$3:$A$581,0))="","",INDEX(Benefits!$D$3:$D$581,MATCH($T155,Benefits!$A$3:$A$581,0))),"")</f>
        <v/>
      </c>
      <c r="I155" s="4" t="inlineStr">
        <is>
          <t>HKD</t>
        </is>
      </c>
      <c r="J155" s="17">
        <f>IF($W155="","",IF(COUNT(INDEX(prem!$B$2:$CX$2857,$W155,$U155+1))=0,"",INDEX(prem!$B$2:$CX$2857,$W155,$U155+1)))</f>
        <v/>
      </c>
      <c r="K155" s="17">
        <f>IF($W155="","",IF($M155=0,"",SUM(INDEX(prem!$B$2:$CX$2857,$W155,$U155+1):INDEX(prem!$B$2:$CX$2857,$W155,MIN($U155+10,101)))))</f>
        <v/>
      </c>
      <c r="L155" s="17">
        <f>IF($K155="","",IF($M155=0,"",$K155/$M155))</f>
        <v/>
      </c>
      <c r="M155" s="4">
        <f>IF($W155="",0,COUNT(INDEX(prem!$B$2:$CX$2857,$W155,$U155+1):INDEX(prem!$B$2:$CX$2857,$W155,MIN($U155+10,101))))</f>
        <v/>
      </c>
      <c r="N155" s="4" t="inlineStr">
        <is>
          <t>A</t>
        </is>
      </c>
      <c r="O155" s="4">
        <f>IF(COUNTIF(prem!$A$2:$A$2857,$T155&amp;"|"&amp;Client!$C$9&amp;"|"&amp;Client!$C$7&amp;"|"&amp;Client!$C$8)&gt;0,Client!$C$9,IF(Client!$C$9="S","R","S"))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IFERROR(IF(COUNT(INDEX(Benefits!$E$3:$E$581,MATCH($T155,Benefits!$A$3:$A$581,0)))=0,"",INDEX(Benefits!$E$3:$E$581,MATCH($T155,Benefits!$A$3:$A$581,0))),"")</f>
        <v/>
      </c>
      <c r="R155">
        <f>IFERROR(IF(COUNT(INDEX(Benefits!$F$3:$F$581,MATCH($T155,Benefits!$A$3:$A$581,0)))=0,"",INDEX(Benefits!$F$3:$F$581,MATCH($T155,Benefits!$A$3:$A$581,0))),"")</f>
        <v/>
      </c>
      <c r="S155" s="4">
        <f>IFERROR(IF(INDEX(Benefits!$G$3:$G$581,MATCH($T155,Benefits!$A$3:$A$581,0))="","",INDEX(Benefits!$G$3:$G$581,MATCH($T155,Benefits!$A$3:$A$581,0))),"")</f>
        <v/>
      </c>
      <c r="T155" s="19" t="inlineStr">
        <is>
          <t>F00043-01-002-02</t>
        </is>
      </c>
      <c r="U155" s="4">
        <f>MIN(IF($N155="N",Client!$C$6+1,Client!$C$6),100)</f>
        <v/>
      </c>
      <c r="V155" s="4">
        <f>$T155&amp;"|"&amp;$O155&amp;"|"&amp;Client!$C$7&amp;"|"&amp;Client!$C$8</f>
        <v/>
      </c>
      <c r="W155" s="4">
        <f>IFERROR(MATCH($V155,prem!$A$2:$A$2857,0),"")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IFERROR(IF(INDEX(Benefits!$B$3:$B$581,MATCH($T156,Benefits!$A$3:$A$581,0))="","",INDEX(Benefits!$B$3:$B$581,MATCH($T156,Benefits!$A$3:$A$581,0))),"")</f>
        <v/>
      </c>
      <c r="G156" s="17">
        <f>IFERROR(IF(INDEX(Benefits!$C$3:$C$581,MATCH($T156,Benefits!$A$3:$A$581,0))="","",INDEX(Benefits!$C$3:$C$581,MATCH($T156,Benefits!$A$3:$A$581,0))),"")</f>
        <v/>
      </c>
      <c r="H156" s="4">
        <f>IFERROR(IF(INDEX(Benefits!$D$3:$D$581,MATCH($T156,Benefits!$A$3:$A$581,0))="","",INDEX(Benefits!$D$3:$D$581,MATCH($T156,Benefits!$A$3:$A$581,0))),"")</f>
        <v/>
      </c>
      <c r="I156" s="4" t="inlineStr">
        <is>
          <t>HKD</t>
        </is>
      </c>
      <c r="J156" s="17">
        <f>IF($W156="","",IF(COUNT(INDEX(prem!$B$2:$CX$2857,$W156,$U156+1))=0,"",INDEX(prem!$B$2:$CX$2857,$W156,$U156+1)))</f>
        <v/>
      </c>
      <c r="K156" s="17">
        <f>IF($W156="","",IF($M156=0,"",SUM(INDEX(prem!$B$2:$CX$2857,$W156,$U156+1):INDEX(prem!$B$2:$CX$2857,$W156,MIN($U156+10,101)))))</f>
        <v/>
      </c>
      <c r="L156" s="17">
        <f>IF($K156="","",IF($M156=0,"",$K156/$M156))</f>
        <v/>
      </c>
      <c r="M156" s="4">
        <f>IF($W156="",0,COUNT(INDEX(prem!$B$2:$CX$2857,$W156,$U156+1):INDEX(prem!$B$2:$CX$2857,$W156,MIN($U156+10,101))))</f>
        <v/>
      </c>
      <c r="N156" s="4" t="inlineStr">
        <is>
          <t>A</t>
        </is>
      </c>
      <c r="O156" s="4">
        <f>IF(COUNTIF(prem!$A$2:$A$2857,$T156&amp;"|"&amp;Client!$C$9&amp;"|"&amp;Client!$C$7&amp;"|"&amp;Client!$C$8)&gt;0,Client!$C$9,IF(Client!$C$9="S","R","S"))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IFERROR(IF(COUNT(INDEX(Benefits!$E$3:$E$581,MATCH($T156,Benefits!$A$3:$A$581,0)))=0,"",INDEX(Benefits!$E$3:$E$581,MATCH($T156,Benefits!$A$3:$A$581,0))),"")</f>
        <v/>
      </c>
      <c r="R156">
        <f>IFERROR(IF(COUNT(INDEX(Benefits!$F$3:$F$581,MATCH($T156,Benefits!$A$3:$A$581,0)))=0,"",INDEX(Benefits!$F$3:$F$581,MATCH($T156,Benefits!$A$3:$A$581,0))),"")</f>
        <v/>
      </c>
      <c r="S156" s="4">
        <f>IFERROR(IF(INDEX(Benefits!$G$3:$G$581,MATCH($T156,Benefits!$A$3:$A$581,0))="","",INDEX(Benefits!$G$3:$G$581,MATCH($T156,Benefits!$A$3:$A$581,0))),"")</f>
        <v/>
      </c>
      <c r="T156" s="19" t="inlineStr">
        <is>
          <t>F00043-02-000-02</t>
        </is>
      </c>
      <c r="U156" s="4">
        <f>MIN(IF($N156="N",Client!$C$6+1,Client!$C$6),100)</f>
        <v/>
      </c>
      <c r="V156" s="4">
        <f>$T156&amp;"|"&amp;$O156&amp;"|"&amp;Client!$C$7&amp;"|"&amp;Client!$C$8</f>
        <v/>
      </c>
      <c r="W156" s="4">
        <f>IFERROR(MATCH($V156,prem!$A$2:$A$2857,0),"")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IFERROR(IF(INDEX(Benefits!$B$3:$B$581,MATCH($T157,Benefits!$A$3:$A$581,0))="","",INDEX(Benefits!$B$3:$B$581,MATCH($T157,Benefits!$A$3:$A$581,0))),"")</f>
        <v/>
      </c>
      <c r="G157" s="17">
        <f>IFERROR(IF(INDEX(Benefits!$C$3:$C$581,MATCH($T157,Benefits!$A$3:$A$581,0))="","",INDEX(Benefits!$C$3:$C$581,MATCH($T157,Benefits!$A$3:$A$581,0))),"")</f>
        <v/>
      </c>
      <c r="H157" s="4">
        <f>IFERROR(IF(INDEX(Benefits!$D$3:$D$581,MATCH($T157,Benefits!$A$3:$A$581,0))="","",INDEX(Benefits!$D$3:$D$581,MATCH($T157,Benefits!$A$3:$A$581,0))),"")</f>
        <v/>
      </c>
      <c r="I157" s="4" t="inlineStr">
        <is>
          <t>HKD</t>
        </is>
      </c>
      <c r="J157" s="17">
        <f>IF($W157="","",IF(COUNT(INDEX(prem!$B$2:$CX$2857,$W157,$U157+1))=0,"",INDEX(prem!$B$2:$CX$2857,$W157,$U157+1)))</f>
        <v/>
      </c>
      <c r="K157" s="17">
        <f>IF($W157="","",IF($M157=0,"",SUM(INDEX(prem!$B$2:$CX$2857,$W157,$U157+1):INDEX(prem!$B$2:$CX$2857,$W157,MIN($U157+10,101)))))</f>
        <v/>
      </c>
      <c r="L157" s="17">
        <f>IF($K157="","",IF($M157=0,"",$K157/$M157))</f>
        <v/>
      </c>
      <c r="M157" s="4">
        <f>IF($W157="",0,COUNT(INDEX(prem!$B$2:$CX$2857,$W157,$U157+1):INDEX(prem!$B$2:$CX$2857,$W157,MIN($U157+10,101))))</f>
        <v/>
      </c>
      <c r="N157" s="4" t="inlineStr">
        <is>
          <t>A</t>
        </is>
      </c>
      <c r="O157" s="4">
        <f>IF(COUNTIF(prem!$A$2:$A$2857,$T157&amp;"|"&amp;Client!$C$9&amp;"|"&amp;Client!$C$7&amp;"|"&amp;Client!$C$8)&gt;0,Client!$C$9,IF(Client!$C$9="S","R","S"))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IFERROR(IF(COUNT(INDEX(Benefits!$E$3:$E$581,MATCH($T157,Benefits!$A$3:$A$581,0)))=0,"",INDEX(Benefits!$E$3:$E$581,MATCH($T157,Benefits!$A$3:$A$581,0))),"")</f>
        <v/>
      </c>
      <c r="R157">
        <f>IFERROR(IF(COUNT(INDEX(Benefits!$F$3:$F$581,MATCH($T157,Benefits!$A$3:$A$581,0)))=0,"",INDEX(Benefits!$F$3:$F$581,MATCH($T157,Benefits!$A$3:$A$581,0))),"")</f>
        <v/>
      </c>
      <c r="S157" s="4">
        <f>IFERROR(IF(INDEX(Benefits!$G$3:$G$581,MATCH($T157,Benefits!$A$3:$A$581,0))="","",INDEX(Benefits!$G$3:$G$581,MATCH($T157,Benefits!$A$3:$A$581,0))),"")</f>
        <v/>
      </c>
      <c r="T157" s="19" t="inlineStr">
        <is>
          <t>F00043-02-001-02</t>
        </is>
      </c>
      <c r="U157" s="4">
        <f>MIN(IF($N157="N",Client!$C$6+1,Client!$C$6),100)</f>
        <v/>
      </c>
      <c r="V157" s="4">
        <f>$T157&amp;"|"&amp;$O157&amp;"|"&amp;Client!$C$7&amp;"|"&amp;Client!$C$8</f>
        <v/>
      </c>
      <c r="W157" s="4">
        <f>IFERROR(MATCH($V157,prem!$A$2:$A$2857,0),"")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IFERROR(IF(INDEX(Benefits!$B$3:$B$581,MATCH($T158,Benefits!$A$3:$A$581,0))="","",INDEX(Benefits!$B$3:$B$581,MATCH($T158,Benefits!$A$3:$A$581,0))),"")</f>
        <v/>
      </c>
      <c r="G158" s="17">
        <f>IFERROR(IF(INDEX(Benefits!$C$3:$C$581,MATCH($T158,Benefits!$A$3:$A$581,0))="","",INDEX(Benefits!$C$3:$C$581,MATCH($T158,Benefits!$A$3:$A$581,0))),"")</f>
        <v/>
      </c>
      <c r="H158" s="4">
        <f>IFERROR(IF(INDEX(Benefits!$D$3:$D$581,MATCH($T158,Benefits!$A$3:$A$581,0))="","",INDEX(Benefits!$D$3:$D$581,MATCH($T158,Benefits!$A$3:$A$581,0))),"")</f>
        <v/>
      </c>
      <c r="I158" s="4" t="inlineStr">
        <is>
          <t>HKD</t>
        </is>
      </c>
      <c r="J158" s="17">
        <f>IF($W158="","",IF(COUNT(INDEX(prem!$B$2:$CX$2857,$W158,$U158+1))=0,"",INDEX(prem!$B$2:$CX$2857,$W158,$U158+1)))</f>
        <v/>
      </c>
      <c r="K158" s="17">
        <f>IF($W158="","",IF($M158=0,"",SUM(INDEX(prem!$B$2:$CX$2857,$W158,$U158+1):INDEX(prem!$B$2:$CX$2857,$W158,MIN($U158+10,101)))))</f>
        <v/>
      </c>
      <c r="L158" s="17">
        <f>IF($K158="","",IF($M158=0,"",$K158/$M158))</f>
        <v/>
      </c>
      <c r="M158" s="4">
        <f>IF($W158="",0,COUNT(INDEX(prem!$B$2:$CX$2857,$W158,$U158+1):INDEX(prem!$B$2:$CX$2857,$W158,MIN($U158+10,101))))</f>
        <v/>
      </c>
      <c r="N158" s="4" t="inlineStr">
        <is>
          <t>A</t>
        </is>
      </c>
      <c r="O158" s="4">
        <f>IF(COUNTIF(prem!$A$2:$A$2857,$T158&amp;"|"&amp;Client!$C$9&amp;"|"&amp;Client!$C$7&amp;"|"&amp;Client!$C$8)&gt;0,Client!$C$9,IF(Client!$C$9="S","R","S"))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IFERROR(IF(COUNT(INDEX(Benefits!$E$3:$E$581,MATCH($T158,Benefits!$A$3:$A$581,0)))=0,"",INDEX(Benefits!$E$3:$E$581,MATCH($T158,Benefits!$A$3:$A$581,0))),"")</f>
        <v/>
      </c>
      <c r="R158">
        <f>IFERROR(IF(COUNT(INDEX(Benefits!$F$3:$F$581,MATCH($T158,Benefits!$A$3:$A$581,0)))=0,"",INDEX(Benefits!$F$3:$F$581,MATCH($T158,Benefits!$A$3:$A$581,0))),"")</f>
        <v/>
      </c>
      <c r="S158" s="4">
        <f>IFERROR(IF(INDEX(Benefits!$G$3:$G$581,MATCH($T158,Benefits!$A$3:$A$581,0))="","",INDEX(Benefits!$G$3:$G$581,MATCH($T158,Benefits!$A$3:$A$581,0))),"")</f>
        <v/>
      </c>
      <c r="T158" s="19" t="inlineStr">
        <is>
          <t>F00043-02-002-02</t>
        </is>
      </c>
      <c r="U158" s="4">
        <f>MIN(IF($N158="N",Client!$C$6+1,Client!$C$6),100)</f>
        <v/>
      </c>
      <c r="V158" s="4">
        <f>$T158&amp;"|"&amp;$O158&amp;"|"&amp;Client!$C$7&amp;"|"&amp;Client!$C$8</f>
        <v/>
      </c>
      <c r="W158" s="4">
        <f>IFERROR(MATCH($V158,prem!$A$2:$A$2857,0),"")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IFERROR(IF(INDEX(Benefits!$B$3:$B$581,MATCH($T159,Benefits!$A$3:$A$581,0))="","",INDEX(Benefits!$B$3:$B$581,MATCH($T159,Benefits!$A$3:$A$581,0))),"")</f>
        <v/>
      </c>
      <c r="G159" s="17">
        <f>IFERROR(IF(INDEX(Benefits!$C$3:$C$581,MATCH($T159,Benefits!$A$3:$A$581,0))="","",INDEX(Benefits!$C$3:$C$581,MATCH($T159,Benefits!$A$3:$A$581,0))),"")</f>
        <v/>
      </c>
      <c r="H159" s="4">
        <f>IFERROR(IF(INDEX(Benefits!$D$3:$D$581,MATCH($T159,Benefits!$A$3:$A$581,0))="","",INDEX(Benefits!$D$3:$D$581,MATCH($T159,Benefits!$A$3:$A$581,0))),"")</f>
        <v/>
      </c>
      <c r="I159" s="4" t="inlineStr">
        <is>
          <t>HKD</t>
        </is>
      </c>
      <c r="J159" s="17">
        <f>IF($W159="","",IF(COUNT(INDEX(prem!$B$2:$CX$2857,$W159,$U159+1))=0,"",INDEX(prem!$B$2:$CX$2857,$W159,$U159+1)))</f>
        <v/>
      </c>
      <c r="K159" s="17">
        <f>IF($W159="","",IF($M159=0,"",SUM(INDEX(prem!$B$2:$CX$2857,$W159,$U159+1):INDEX(prem!$B$2:$CX$2857,$W159,MIN($U159+10,101)))))</f>
        <v/>
      </c>
      <c r="L159" s="17">
        <f>IF($K159="","",IF($M159=0,"",$K159/$M159))</f>
        <v/>
      </c>
      <c r="M159" s="4">
        <f>IF($W159="",0,COUNT(INDEX(prem!$B$2:$CX$2857,$W159,$U159+1):INDEX(prem!$B$2:$CX$2857,$W159,MIN($U159+10,101))))</f>
        <v/>
      </c>
      <c r="N159" s="4" t="inlineStr">
        <is>
          <t>A</t>
        </is>
      </c>
      <c r="O159" s="4">
        <f>IF(COUNTIF(prem!$A$2:$A$2857,$T159&amp;"|"&amp;Client!$C$9&amp;"|"&amp;Client!$C$7&amp;"|"&amp;Client!$C$8)&gt;0,Client!$C$9,IF(Client!$C$9="S","R","S"))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IFERROR(IF(COUNT(INDEX(Benefits!$E$3:$E$581,MATCH($T159,Benefits!$A$3:$A$581,0)))=0,"",INDEX(Benefits!$E$3:$E$581,MATCH($T159,Benefits!$A$3:$A$581,0))),"")</f>
        <v/>
      </c>
      <c r="R159">
        <f>IFERROR(IF(COUNT(INDEX(Benefits!$F$3:$F$581,MATCH($T159,Benefits!$A$3:$A$581,0)))=0,"",INDEX(Benefits!$F$3:$F$581,MATCH($T159,Benefits!$A$3:$A$581,0))),"")</f>
        <v/>
      </c>
      <c r="S159" s="4">
        <f>IFERROR(IF(INDEX(Benefits!$G$3:$G$581,MATCH($T159,Benefits!$A$3:$A$581,0))="","",INDEX(Benefits!$G$3:$G$581,MATCH($T159,Benefits!$A$3:$A$581,0))),"")</f>
        <v/>
      </c>
      <c r="T159" s="19" t="inlineStr">
        <is>
          <t>F00043-03-000-02</t>
        </is>
      </c>
      <c r="U159" s="4">
        <f>MIN(IF($N159="N",Client!$C$6+1,Client!$C$6),100)</f>
        <v/>
      </c>
      <c r="V159" s="4">
        <f>$T159&amp;"|"&amp;$O159&amp;"|"&amp;Client!$C$7&amp;"|"&amp;Client!$C$8</f>
        <v/>
      </c>
      <c r="W159" s="4">
        <f>IFERROR(MATCH($V159,prem!$A$2:$A$2857,0),"")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IFERROR(IF(INDEX(Benefits!$B$3:$B$581,MATCH($T160,Benefits!$A$3:$A$581,0))="","",INDEX(Benefits!$B$3:$B$581,MATCH($T160,Benefits!$A$3:$A$581,0))),"")</f>
        <v/>
      </c>
      <c r="G160" s="17">
        <f>IFERROR(IF(INDEX(Benefits!$C$3:$C$581,MATCH($T160,Benefits!$A$3:$A$581,0))="","",INDEX(Benefits!$C$3:$C$581,MATCH($T160,Benefits!$A$3:$A$581,0))),"")</f>
        <v/>
      </c>
      <c r="H160" s="4">
        <f>IFERROR(IF(INDEX(Benefits!$D$3:$D$581,MATCH($T160,Benefits!$A$3:$A$581,0))="","",INDEX(Benefits!$D$3:$D$581,MATCH($T160,Benefits!$A$3:$A$581,0))),"")</f>
        <v/>
      </c>
      <c r="I160" s="4" t="inlineStr">
        <is>
          <t>HKD</t>
        </is>
      </c>
      <c r="J160" s="17">
        <f>IF($W160="","",IF(COUNT(INDEX(prem!$B$2:$CX$2857,$W160,$U160+1))=0,"",INDEX(prem!$B$2:$CX$2857,$W160,$U160+1)))</f>
        <v/>
      </c>
      <c r="K160" s="17">
        <f>IF($W160="","",IF($M160=0,"",SUM(INDEX(prem!$B$2:$CX$2857,$W160,$U160+1):INDEX(prem!$B$2:$CX$2857,$W160,MIN($U160+10,101)))))</f>
        <v/>
      </c>
      <c r="L160" s="17">
        <f>IF($K160="","",IF($M160=0,"",$K160/$M160))</f>
        <v/>
      </c>
      <c r="M160" s="4">
        <f>IF($W160="",0,COUNT(INDEX(prem!$B$2:$CX$2857,$W160,$U160+1):INDEX(prem!$B$2:$CX$2857,$W160,MIN($U160+10,101))))</f>
        <v/>
      </c>
      <c r="N160" s="4" t="inlineStr">
        <is>
          <t>A</t>
        </is>
      </c>
      <c r="O160" s="4">
        <f>IF(COUNTIF(prem!$A$2:$A$2857,$T160&amp;"|"&amp;Client!$C$9&amp;"|"&amp;Client!$C$7&amp;"|"&amp;Client!$C$8)&gt;0,Client!$C$9,IF(Client!$C$9="S","R","S"))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IFERROR(IF(COUNT(INDEX(Benefits!$E$3:$E$581,MATCH($T160,Benefits!$A$3:$A$581,0)))=0,"",INDEX(Benefits!$E$3:$E$581,MATCH($T160,Benefits!$A$3:$A$581,0))),"")</f>
        <v/>
      </c>
      <c r="R160">
        <f>IFERROR(IF(COUNT(INDEX(Benefits!$F$3:$F$581,MATCH($T160,Benefits!$A$3:$A$581,0)))=0,"",INDEX(Benefits!$F$3:$F$581,MATCH($T160,Benefits!$A$3:$A$581,0))),"")</f>
        <v/>
      </c>
      <c r="S160" s="4">
        <f>IFERROR(IF(INDEX(Benefits!$G$3:$G$581,MATCH($T160,Benefits!$A$3:$A$581,0))="","",INDEX(Benefits!$G$3:$G$581,MATCH($T160,Benefits!$A$3:$A$581,0))),"")</f>
        <v/>
      </c>
      <c r="T160" s="19" t="inlineStr">
        <is>
          <t>F00043-03-001-02</t>
        </is>
      </c>
      <c r="U160" s="4">
        <f>MIN(IF($N160="N",Client!$C$6+1,Client!$C$6),100)</f>
        <v/>
      </c>
      <c r="V160" s="4">
        <f>$T160&amp;"|"&amp;$O160&amp;"|"&amp;Client!$C$7&amp;"|"&amp;Client!$C$8</f>
        <v/>
      </c>
      <c r="W160" s="4">
        <f>IFERROR(MATCH($V160,prem!$A$2:$A$2857,0),"")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IFERROR(IF(INDEX(Benefits!$B$3:$B$581,MATCH($T161,Benefits!$A$3:$A$581,0))="","",INDEX(Benefits!$B$3:$B$581,MATCH($T161,Benefits!$A$3:$A$581,0))),"")</f>
        <v/>
      </c>
      <c r="G161" s="17">
        <f>IFERROR(IF(INDEX(Benefits!$C$3:$C$581,MATCH($T161,Benefits!$A$3:$A$581,0))="","",INDEX(Benefits!$C$3:$C$581,MATCH($T161,Benefits!$A$3:$A$581,0))),"")</f>
        <v/>
      </c>
      <c r="H161" s="4">
        <f>IFERROR(IF(INDEX(Benefits!$D$3:$D$581,MATCH($T161,Benefits!$A$3:$A$581,0))="","",INDEX(Benefits!$D$3:$D$581,MATCH($T161,Benefits!$A$3:$A$581,0))),"")</f>
        <v/>
      </c>
      <c r="I161" s="4" t="inlineStr">
        <is>
          <t>HKD</t>
        </is>
      </c>
      <c r="J161" s="17">
        <f>IF($W161="","",IF(COUNT(INDEX(prem!$B$2:$CX$2857,$W161,$U161+1))=0,"",INDEX(prem!$B$2:$CX$2857,$W161,$U161+1)))</f>
        <v/>
      </c>
      <c r="K161" s="17">
        <f>IF($W161="","",IF($M161=0,"",SUM(INDEX(prem!$B$2:$CX$2857,$W161,$U161+1):INDEX(prem!$B$2:$CX$2857,$W161,MIN($U161+10,101)))))</f>
        <v/>
      </c>
      <c r="L161" s="17">
        <f>IF($K161="","",IF($M161=0,"",$K161/$M161))</f>
        <v/>
      </c>
      <c r="M161" s="4">
        <f>IF($W161="",0,COUNT(INDEX(prem!$B$2:$CX$2857,$W161,$U161+1):INDEX(prem!$B$2:$CX$2857,$W161,MIN($U161+10,101))))</f>
        <v/>
      </c>
      <c r="N161" s="4" t="inlineStr">
        <is>
          <t>A</t>
        </is>
      </c>
      <c r="O161" s="4">
        <f>IF(COUNTIF(prem!$A$2:$A$2857,$T161&amp;"|"&amp;Client!$C$9&amp;"|"&amp;Client!$C$7&amp;"|"&amp;Client!$C$8)&gt;0,Client!$C$9,IF(Client!$C$9="S","R","S"))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IFERROR(IF(COUNT(INDEX(Benefits!$E$3:$E$581,MATCH($T161,Benefits!$A$3:$A$581,0)))=0,"",INDEX(Benefits!$E$3:$E$581,MATCH($T161,Benefits!$A$3:$A$581,0))),"")</f>
        <v/>
      </c>
      <c r="R161">
        <f>IFERROR(IF(COUNT(INDEX(Benefits!$F$3:$F$581,MATCH($T161,Benefits!$A$3:$A$581,0)))=0,"",INDEX(Benefits!$F$3:$F$581,MATCH($T161,Benefits!$A$3:$A$581,0))),"")</f>
        <v/>
      </c>
      <c r="S161" s="4">
        <f>IFERROR(IF(INDEX(Benefits!$G$3:$G$581,MATCH($T161,Benefits!$A$3:$A$581,0))="","",INDEX(Benefits!$G$3:$G$581,MATCH($T161,Benefits!$A$3:$A$581,0))),"")</f>
        <v/>
      </c>
      <c r="T161" s="19" t="inlineStr">
        <is>
          <t>F00043-03-002-02</t>
        </is>
      </c>
      <c r="U161" s="4">
        <f>MIN(IF($N161="N",Client!$C$6+1,Client!$C$6),100)</f>
        <v/>
      </c>
      <c r="V161" s="4">
        <f>$T161&amp;"|"&amp;$O161&amp;"|"&amp;Client!$C$7&amp;"|"&amp;Client!$C$8</f>
        <v/>
      </c>
      <c r="W161" s="4">
        <f>IFERROR(MATCH($V161,prem!$A$2:$A$2857,0),"")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IFERROR(IF(INDEX(Benefits!$B$3:$B$581,MATCH($T162,Benefits!$A$3:$A$581,0))="","",INDEX(Benefits!$B$3:$B$581,MATCH($T162,Benefits!$A$3:$A$581,0))),"")</f>
        <v/>
      </c>
      <c r="G162" s="17">
        <f>IFERROR(IF(INDEX(Benefits!$C$3:$C$581,MATCH($T162,Benefits!$A$3:$A$581,0))="","",INDEX(Benefits!$C$3:$C$581,MATCH($T162,Benefits!$A$3:$A$581,0))),"")</f>
        <v/>
      </c>
      <c r="H162" s="4">
        <f>IFERROR(IF(INDEX(Benefits!$D$3:$D$581,MATCH($T162,Benefits!$A$3:$A$581,0))="","",INDEX(Benefits!$D$3:$D$581,MATCH($T162,Benefits!$A$3:$A$581,0))),"")</f>
        <v/>
      </c>
      <c r="I162" s="4" t="inlineStr">
        <is>
          <t>HKD</t>
        </is>
      </c>
      <c r="J162" s="17">
        <f>IF($W162="","",IF(COUNT(INDEX(prem!$B$2:$CX$2857,$W162,$U162+1))=0,"",INDEX(prem!$B$2:$CX$2857,$W162,$U162+1)))</f>
        <v/>
      </c>
      <c r="K162" s="17">
        <f>IF($W162="","",IF($M162=0,"",SUM(INDEX(prem!$B$2:$CX$2857,$W162,$U162+1):INDEX(prem!$B$2:$CX$2857,$W162,MIN($U162+10,101)))))</f>
        <v/>
      </c>
      <c r="L162" s="17">
        <f>IF($K162="","",IF($M162=0,"",$K162/$M162))</f>
        <v/>
      </c>
      <c r="M162" s="4">
        <f>IF($W162="",0,COUNT(INDEX(prem!$B$2:$CX$2857,$W162,$U162+1):INDEX(prem!$B$2:$CX$2857,$W162,MIN($U162+10,101))))</f>
        <v/>
      </c>
      <c r="N162" s="4" t="inlineStr">
        <is>
          <t>A</t>
        </is>
      </c>
      <c r="O162" s="4">
        <f>IF(COUNTIF(prem!$A$2:$A$2857,$T162&amp;"|"&amp;Client!$C$9&amp;"|"&amp;Client!$C$7&amp;"|"&amp;Client!$C$8)&gt;0,Client!$C$9,IF(Client!$C$9="S","R","S"))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IFERROR(IF(COUNT(INDEX(Benefits!$E$3:$E$581,MATCH($T162,Benefits!$A$3:$A$581,0)))=0,"",INDEX(Benefits!$E$3:$E$581,MATCH($T162,Benefits!$A$3:$A$581,0))),"")</f>
        <v/>
      </c>
      <c r="R162">
        <f>IFERROR(IF(COUNT(INDEX(Benefits!$F$3:$F$581,MATCH($T162,Benefits!$A$3:$A$581,0)))=0,"",INDEX(Benefits!$F$3:$F$581,MATCH($T162,Benefits!$A$3:$A$581,0))),"")</f>
        <v/>
      </c>
      <c r="S162" s="4">
        <f>IFERROR(IF(INDEX(Benefits!$G$3:$G$581,MATCH($T162,Benefits!$A$3:$A$581,0))="","",INDEX(Benefits!$G$3:$G$581,MATCH($T162,Benefits!$A$3:$A$581,0))),"")</f>
        <v/>
      </c>
      <c r="T162" s="19" t="inlineStr">
        <is>
          <t>F00043-04-000-02</t>
        </is>
      </c>
      <c r="U162" s="4">
        <f>MIN(IF($N162="N",Client!$C$6+1,Client!$C$6),100)</f>
        <v/>
      </c>
      <c r="V162" s="4">
        <f>$T162&amp;"|"&amp;$O162&amp;"|"&amp;Client!$C$7&amp;"|"&amp;Client!$C$8</f>
        <v/>
      </c>
      <c r="W162" s="4">
        <f>IFERROR(MATCH($V162,prem!$A$2:$A$2857,0),"")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IFERROR(IF(INDEX(Benefits!$B$3:$B$581,MATCH($T163,Benefits!$A$3:$A$581,0))="","",INDEX(Benefits!$B$3:$B$581,MATCH($T163,Benefits!$A$3:$A$581,0))),"")</f>
        <v/>
      </c>
      <c r="G163" s="17">
        <f>IFERROR(IF(INDEX(Benefits!$C$3:$C$581,MATCH($T163,Benefits!$A$3:$A$581,0))="","",INDEX(Benefits!$C$3:$C$581,MATCH($T163,Benefits!$A$3:$A$581,0))),"")</f>
        <v/>
      </c>
      <c r="H163" s="4">
        <f>IFERROR(IF(INDEX(Benefits!$D$3:$D$581,MATCH($T163,Benefits!$A$3:$A$581,0))="","",INDEX(Benefits!$D$3:$D$581,MATCH($T163,Benefits!$A$3:$A$581,0))),"")</f>
        <v/>
      </c>
      <c r="I163" s="4" t="inlineStr">
        <is>
          <t>HKD</t>
        </is>
      </c>
      <c r="J163" s="17">
        <f>IF($W163="","",IF(COUNT(INDEX(prem!$B$2:$CX$2857,$W163,$U163+1))=0,"",INDEX(prem!$B$2:$CX$2857,$W163,$U163+1)))</f>
        <v/>
      </c>
      <c r="K163" s="17">
        <f>IF($W163="","",IF($M163=0,"",SUM(INDEX(prem!$B$2:$CX$2857,$W163,$U163+1):INDEX(prem!$B$2:$CX$2857,$W163,MIN($U163+10,101)))))</f>
        <v/>
      </c>
      <c r="L163" s="17">
        <f>IF($K163="","",IF($M163=0,"",$K163/$M163))</f>
        <v/>
      </c>
      <c r="M163" s="4">
        <f>IF($W163="",0,COUNT(INDEX(prem!$B$2:$CX$2857,$W163,$U163+1):INDEX(prem!$B$2:$CX$2857,$W163,MIN($U163+10,101))))</f>
        <v/>
      </c>
      <c r="N163" s="4" t="inlineStr">
        <is>
          <t>A</t>
        </is>
      </c>
      <c r="O163" s="4">
        <f>IF(COUNTIF(prem!$A$2:$A$2857,$T163&amp;"|"&amp;Client!$C$9&amp;"|"&amp;Client!$C$7&amp;"|"&amp;Client!$C$8)&gt;0,Client!$C$9,IF(Client!$C$9="S","R","S"))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IFERROR(IF(COUNT(INDEX(Benefits!$E$3:$E$581,MATCH($T163,Benefits!$A$3:$A$581,0)))=0,"",INDEX(Benefits!$E$3:$E$581,MATCH($T163,Benefits!$A$3:$A$581,0))),"")</f>
        <v/>
      </c>
      <c r="R163">
        <f>IFERROR(IF(COUNT(INDEX(Benefits!$F$3:$F$581,MATCH($T163,Benefits!$A$3:$A$581,0)))=0,"",INDEX(Benefits!$F$3:$F$581,MATCH($T163,Benefits!$A$3:$A$581,0))),"")</f>
        <v/>
      </c>
      <c r="S163" s="4">
        <f>IFERROR(IF(INDEX(Benefits!$G$3:$G$581,MATCH($T163,Benefits!$A$3:$A$581,0))="","",INDEX(Benefits!$G$3:$G$581,MATCH($T163,Benefits!$A$3:$A$581,0))),"")</f>
        <v/>
      </c>
      <c r="T163" s="19" t="inlineStr">
        <is>
          <t>S00012-01-000-03</t>
        </is>
      </c>
      <c r="U163" s="4">
        <f>MIN(IF($N163="N",Client!$C$6+1,Client!$C$6),100)</f>
        <v/>
      </c>
      <c r="V163" s="4">
        <f>$T163&amp;"|"&amp;$O163&amp;"|"&amp;Client!$C$7&amp;"|"&amp;Client!$C$8</f>
        <v/>
      </c>
      <c r="W163" s="4">
        <f>IFERROR(MATCH($V163,prem!$A$2:$A$2857,0),"")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IFERROR(IF(INDEX(Benefits!$B$3:$B$581,MATCH($T164,Benefits!$A$3:$A$581,0))="","",INDEX(Benefits!$B$3:$B$581,MATCH($T164,Benefits!$A$3:$A$581,0))),"")</f>
        <v/>
      </c>
      <c r="G164" s="17">
        <f>IFERROR(IF(INDEX(Benefits!$C$3:$C$581,MATCH($T164,Benefits!$A$3:$A$581,0))="","",INDEX(Benefits!$C$3:$C$581,MATCH($T164,Benefits!$A$3:$A$581,0))),"")</f>
        <v/>
      </c>
      <c r="H164" s="4">
        <f>IFERROR(IF(INDEX(Benefits!$D$3:$D$581,MATCH($T164,Benefits!$A$3:$A$581,0))="","",INDEX(Benefits!$D$3:$D$581,MATCH($T164,Benefits!$A$3:$A$581,0))),"")</f>
        <v/>
      </c>
      <c r="I164" s="4" t="inlineStr">
        <is>
          <t>HKD</t>
        </is>
      </c>
      <c r="J164" s="17">
        <f>IF($W164="","",IF(COUNT(INDEX(prem!$B$2:$CX$2857,$W164,$U164+1))=0,"",INDEX(prem!$B$2:$CX$2857,$W164,$U164+1)))</f>
        <v/>
      </c>
      <c r="K164" s="17">
        <f>IF($W164="","",IF($M164=0,"",SUM(INDEX(prem!$B$2:$CX$2857,$W164,$U164+1):INDEX(prem!$B$2:$CX$2857,$W164,MIN($U164+10,101)))))</f>
        <v/>
      </c>
      <c r="L164" s="17">
        <f>IF($K164="","",IF($M164=0,"",$K164/$M164))</f>
        <v/>
      </c>
      <c r="M164" s="4">
        <f>IF($W164="",0,COUNT(INDEX(prem!$B$2:$CX$2857,$W164,$U164+1):INDEX(prem!$B$2:$CX$2857,$W164,MIN($U164+10,101))))</f>
        <v/>
      </c>
      <c r="N164" s="4" t="inlineStr">
        <is>
          <t>A</t>
        </is>
      </c>
      <c r="O164" s="4">
        <f>IF(COUNTIF(prem!$A$2:$A$2857,$T164&amp;"|"&amp;Client!$C$9&amp;"|"&amp;Client!$C$7&amp;"|"&amp;Client!$C$8)&gt;0,Client!$C$9,IF(Client!$C$9="S","R","S"))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IFERROR(IF(COUNT(INDEX(Benefits!$E$3:$E$581,MATCH($T164,Benefits!$A$3:$A$581,0)))=0,"",INDEX(Benefits!$E$3:$E$581,MATCH($T164,Benefits!$A$3:$A$581,0))),"")</f>
        <v/>
      </c>
      <c r="R164">
        <f>IFERROR(IF(COUNT(INDEX(Benefits!$F$3:$F$581,MATCH($T164,Benefits!$A$3:$A$581,0)))=0,"",INDEX(Benefits!$F$3:$F$581,MATCH($T164,Benefits!$A$3:$A$581,0))),"")</f>
        <v/>
      </c>
      <c r="S164" s="4">
        <f>IFERROR(IF(INDEX(Benefits!$G$3:$G$581,MATCH($T164,Benefits!$A$3:$A$581,0))="","",INDEX(Benefits!$G$3:$G$581,MATCH($T164,Benefits!$A$3:$A$581,0))),"")</f>
        <v/>
      </c>
      <c r="T164" s="19" t="inlineStr">
        <is>
          <t>F00078-01-000-01</t>
        </is>
      </c>
      <c r="U164" s="4">
        <f>MIN(IF($N164="N",Client!$C$6+1,Client!$C$6),100)</f>
        <v/>
      </c>
      <c r="V164" s="4">
        <f>$T164&amp;"|"&amp;$O164&amp;"|"&amp;Client!$C$7&amp;"|"&amp;Client!$C$8</f>
        <v/>
      </c>
      <c r="W164" s="4">
        <f>IFERROR(MATCH($V164,prem!$A$2:$A$2857,0),"")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IFERROR(IF(INDEX(Benefits!$B$3:$B$581,MATCH($T165,Benefits!$A$3:$A$581,0))="","",INDEX(Benefits!$B$3:$B$581,MATCH($T165,Benefits!$A$3:$A$581,0))),"")</f>
        <v/>
      </c>
      <c r="G165" s="17">
        <f>IFERROR(IF(INDEX(Benefits!$C$3:$C$581,MATCH($T165,Benefits!$A$3:$A$581,0))="","",INDEX(Benefits!$C$3:$C$581,MATCH($T165,Benefits!$A$3:$A$581,0))),"")</f>
        <v/>
      </c>
      <c r="H165" s="4">
        <f>IFERROR(IF(INDEX(Benefits!$D$3:$D$581,MATCH($T165,Benefits!$A$3:$A$581,0))="","",INDEX(Benefits!$D$3:$D$581,MATCH($T165,Benefits!$A$3:$A$581,0))),"")</f>
        <v/>
      </c>
      <c r="I165" s="4" t="inlineStr">
        <is>
          <t>HKD</t>
        </is>
      </c>
      <c r="J165" s="17">
        <f>IF($W165="","",IF(COUNT(INDEX(prem!$B$2:$CX$2857,$W165,$U165+1))=0,"",INDEX(prem!$B$2:$CX$2857,$W165,$U165+1)))</f>
        <v/>
      </c>
      <c r="K165" s="17">
        <f>IF($W165="","",IF($M165=0,"",SUM(INDEX(prem!$B$2:$CX$2857,$W165,$U165+1):INDEX(prem!$B$2:$CX$2857,$W165,MIN($U165+10,101)))))</f>
        <v/>
      </c>
      <c r="L165" s="17">
        <f>IF($K165="","",IF($M165=0,"",$K165/$M165))</f>
        <v/>
      </c>
      <c r="M165" s="4">
        <f>IF($W165="",0,COUNT(INDEX(prem!$B$2:$CX$2857,$W165,$U165+1):INDEX(prem!$B$2:$CX$2857,$W165,MIN($U165+10,101))))</f>
        <v/>
      </c>
      <c r="N165" s="4" t="inlineStr">
        <is>
          <t>A</t>
        </is>
      </c>
      <c r="O165" s="4">
        <f>IF(COUNTIF(prem!$A$2:$A$2857,$T165&amp;"|"&amp;Client!$C$9&amp;"|"&amp;Client!$C$7&amp;"|"&amp;Client!$C$8)&gt;0,Client!$C$9,IF(Client!$C$9="S","R","S"))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IFERROR(IF(COUNT(INDEX(Benefits!$E$3:$E$581,MATCH($T165,Benefits!$A$3:$A$581,0)))=0,"",INDEX(Benefits!$E$3:$E$581,MATCH($T165,Benefits!$A$3:$A$581,0))),"")</f>
        <v/>
      </c>
      <c r="R165">
        <f>IFERROR(IF(COUNT(INDEX(Benefits!$F$3:$F$581,MATCH($T165,Benefits!$A$3:$A$581,0)))=0,"",INDEX(Benefits!$F$3:$F$581,MATCH($T165,Benefits!$A$3:$A$581,0))),"")</f>
        <v/>
      </c>
      <c r="S165" s="4">
        <f>IFERROR(IF(INDEX(Benefits!$G$3:$G$581,MATCH($T165,Benefits!$A$3:$A$581,0))="","",INDEX(Benefits!$G$3:$G$581,MATCH($T165,Benefits!$A$3:$A$581,0))),"")</f>
        <v/>
      </c>
      <c r="T165" s="19" t="inlineStr">
        <is>
          <t>F00078-01-001-01</t>
        </is>
      </c>
      <c r="U165" s="4">
        <f>MIN(IF($N165="N",Client!$C$6+1,Client!$C$6),100)</f>
        <v/>
      </c>
      <c r="V165" s="4">
        <f>$T165&amp;"|"&amp;$O165&amp;"|"&amp;Client!$C$7&amp;"|"&amp;Client!$C$8</f>
        <v/>
      </c>
      <c r="W165" s="4">
        <f>IFERROR(MATCH($V165,prem!$A$2:$A$2857,0),"")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IFERROR(IF(INDEX(Benefits!$B$3:$B$581,MATCH($T166,Benefits!$A$3:$A$581,0))="","",INDEX(Benefits!$B$3:$B$581,MATCH($T166,Benefits!$A$3:$A$581,0))),"")</f>
        <v/>
      </c>
      <c r="G166" s="17">
        <f>IFERROR(IF(INDEX(Benefits!$C$3:$C$581,MATCH($T166,Benefits!$A$3:$A$581,0))="","",INDEX(Benefits!$C$3:$C$581,MATCH($T166,Benefits!$A$3:$A$581,0))),"")</f>
        <v/>
      </c>
      <c r="H166" s="4">
        <f>IFERROR(IF(INDEX(Benefits!$D$3:$D$581,MATCH($T166,Benefits!$A$3:$A$581,0))="","",INDEX(Benefits!$D$3:$D$581,MATCH($T166,Benefits!$A$3:$A$581,0))),"")</f>
        <v/>
      </c>
      <c r="I166" s="4" t="inlineStr">
        <is>
          <t>HKD</t>
        </is>
      </c>
      <c r="J166" s="17">
        <f>IF($W166="","",IF(COUNT(INDEX(prem!$B$2:$CX$2857,$W166,$U166+1))=0,"",INDEX(prem!$B$2:$CX$2857,$W166,$U166+1)))</f>
        <v/>
      </c>
      <c r="K166" s="17">
        <f>IF($W166="","",IF($M166=0,"",SUM(INDEX(prem!$B$2:$CX$2857,$W166,$U166+1):INDEX(prem!$B$2:$CX$2857,$W166,MIN($U166+10,101)))))</f>
        <v/>
      </c>
      <c r="L166" s="17">
        <f>IF($K166="","",IF($M166=0,"",$K166/$M166))</f>
        <v/>
      </c>
      <c r="M166" s="4">
        <f>IF($W166="",0,COUNT(INDEX(prem!$B$2:$CX$2857,$W166,$U166+1):INDEX(prem!$B$2:$CX$2857,$W166,MIN($U166+10,101))))</f>
        <v/>
      </c>
      <c r="N166" s="4" t="inlineStr">
        <is>
          <t>A</t>
        </is>
      </c>
      <c r="O166" s="4">
        <f>IF(COUNTIF(prem!$A$2:$A$2857,$T166&amp;"|"&amp;Client!$C$9&amp;"|"&amp;Client!$C$7&amp;"|"&amp;Client!$C$8)&gt;0,Client!$C$9,IF(Client!$C$9="S","R","S"))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IFERROR(IF(COUNT(INDEX(Benefits!$E$3:$E$581,MATCH($T166,Benefits!$A$3:$A$581,0)))=0,"",INDEX(Benefits!$E$3:$E$581,MATCH($T166,Benefits!$A$3:$A$581,0))),"")</f>
        <v/>
      </c>
      <c r="R166">
        <f>IFERROR(IF(COUNT(INDEX(Benefits!$F$3:$F$581,MATCH($T166,Benefits!$A$3:$A$581,0)))=0,"",INDEX(Benefits!$F$3:$F$581,MATCH($T166,Benefits!$A$3:$A$581,0))),"")</f>
        <v/>
      </c>
      <c r="S166" s="4">
        <f>IFERROR(IF(INDEX(Benefits!$G$3:$G$581,MATCH($T166,Benefits!$A$3:$A$581,0))="","",INDEX(Benefits!$G$3:$G$581,MATCH($T166,Benefits!$A$3:$A$581,0))),"")</f>
        <v/>
      </c>
      <c r="T166" s="19" t="inlineStr">
        <is>
          <t>F00078-02-000-01</t>
        </is>
      </c>
      <c r="U166" s="4">
        <f>MIN(IF($N166="N",Client!$C$6+1,Client!$C$6),100)</f>
        <v/>
      </c>
      <c r="V166" s="4">
        <f>$T166&amp;"|"&amp;$O166&amp;"|"&amp;Client!$C$7&amp;"|"&amp;Client!$C$8</f>
        <v/>
      </c>
      <c r="W166" s="4">
        <f>IFERROR(MATCH($V166,prem!$A$2:$A$2857,0),"")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IFERROR(IF(INDEX(Benefits!$B$3:$B$581,MATCH($T167,Benefits!$A$3:$A$581,0))="","",INDEX(Benefits!$B$3:$B$581,MATCH($T167,Benefits!$A$3:$A$581,0))),"")</f>
        <v/>
      </c>
      <c r="G167" s="17">
        <f>IFERROR(IF(INDEX(Benefits!$C$3:$C$581,MATCH($T167,Benefits!$A$3:$A$581,0))="","",INDEX(Benefits!$C$3:$C$581,MATCH($T167,Benefits!$A$3:$A$581,0))),"")</f>
        <v/>
      </c>
      <c r="H167" s="4">
        <f>IFERROR(IF(INDEX(Benefits!$D$3:$D$581,MATCH($T167,Benefits!$A$3:$A$581,0))="","",INDEX(Benefits!$D$3:$D$581,MATCH($T167,Benefits!$A$3:$A$581,0))),"")</f>
        <v/>
      </c>
      <c r="I167" s="4" t="inlineStr">
        <is>
          <t>HKD</t>
        </is>
      </c>
      <c r="J167" s="17">
        <f>IF($W167="","",IF(COUNT(INDEX(prem!$B$2:$CX$2857,$W167,$U167+1))=0,"",INDEX(prem!$B$2:$CX$2857,$W167,$U167+1)))</f>
        <v/>
      </c>
      <c r="K167" s="17">
        <f>IF($W167="","",IF($M167=0,"",SUM(INDEX(prem!$B$2:$CX$2857,$W167,$U167+1):INDEX(prem!$B$2:$CX$2857,$W167,MIN($U167+10,101)))))</f>
        <v/>
      </c>
      <c r="L167" s="17">
        <f>IF($K167="","",IF($M167=0,"",$K167/$M167))</f>
        <v/>
      </c>
      <c r="M167" s="4">
        <f>IF($W167="",0,COUNT(INDEX(prem!$B$2:$CX$2857,$W167,$U167+1):INDEX(prem!$B$2:$CX$2857,$W167,MIN($U167+10,101))))</f>
        <v/>
      </c>
      <c r="N167" s="4" t="inlineStr">
        <is>
          <t>A</t>
        </is>
      </c>
      <c r="O167" s="4">
        <f>IF(COUNTIF(prem!$A$2:$A$2857,$T167&amp;"|"&amp;Client!$C$9&amp;"|"&amp;Client!$C$7&amp;"|"&amp;Client!$C$8)&gt;0,Client!$C$9,IF(Client!$C$9="S","R","S"))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IFERROR(IF(COUNT(INDEX(Benefits!$E$3:$E$581,MATCH($T167,Benefits!$A$3:$A$581,0)))=0,"",INDEX(Benefits!$E$3:$E$581,MATCH($T167,Benefits!$A$3:$A$581,0))),"")</f>
        <v/>
      </c>
      <c r="R167">
        <f>IFERROR(IF(COUNT(INDEX(Benefits!$F$3:$F$581,MATCH($T167,Benefits!$A$3:$A$581,0)))=0,"",INDEX(Benefits!$F$3:$F$581,MATCH($T167,Benefits!$A$3:$A$581,0))),"")</f>
        <v/>
      </c>
      <c r="S167" s="4">
        <f>IFERROR(IF(INDEX(Benefits!$G$3:$G$581,MATCH($T167,Benefits!$A$3:$A$581,0))="","",INDEX(Benefits!$G$3:$G$581,MATCH($T167,Benefits!$A$3:$A$581,0))),"")</f>
        <v/>
      </c>
      <c r="T167" s="19" t="inlineStr">
        <is>
          <t>F00078-02-001-01</t>
        </is>
      </c>
      <c r="U167" s="4">
        <f>MIN(IF($N167="N",Client!$C$6+1,Client!$C$6),100)</f>
        <v/>
      </c>
      <c r="V167" s="4">
        <f>$T167&amp;"|"&amp;$O167&amp;"|"&amp;Client!$C$7&amp;"|"&amp;Client!$C$8</f>
        <v/>
      </c>
      <c r="W167" s="4">
        <f>IFERROR(MATCH($V167,prem!$A$2:$A$2857,0),"")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IFERROR(IF(INDEX(Benefits!$B$3:$B$581,MATCH($T168,Benefits!$A$3:$A$581,0))="","",INDEX(Benefits!$B$3:$B$581,MATCH($T168,Benefits!$A$3:$A$581,0))),"")</f>
        <v/>
      </c>
      <c r="G168" s="17">
        <f>IFERROR(IF(INDEX(Benefits!$C$3:$C$581,MATCH($T168,Benefits!$A$3:$A$581,0))="","",INDEX(Benefits!$C$3:$C$581,MATCH($T168,Benefits!$A$3:$A$581,0))),"")</f>
        <v/>
      </c>
      <c r="H168" s="4">
        <f>IFERROR(IF(INDEX(Benefits!$D$3:$D$581,MATCH($T168,Benefits!$A$3:$A$581,0))="","",INDEX(Benefits!$D$3:$D$581,MATCH($T168,Benefits!$A$3:$A$581,0))),"")</f>
        <v/>
      </c>
      <c r="I168" s="4" t="inlineStr">
        <is>
          <t>HKD</t>
        </is>
      </c>
      <c r="J168" s="17">
        <f>IF($W168="","",IF(COUNT(INDEX(prem!$B$2:$CX$2857,$W168,$U168+1))=0,"",INDEX(prem!$B$2:$CX$2857,$W168,$U168+1)))</f>
        <v/>
      </c>
      <c r="K168" s="17">
        <f>IF($W168="","",IF($M168=0,"",SUM(INDEX(prem!$B$2:$CX$2857,$W168,$U168+1):INDEX(prem!$B$2:$CX$2857,$W168,MIN($U168+10,101)))))</f>
        <v/>
      </c>
      <c r="L168" s="17">
        <f>IF($K168="","",IF($M168=0,"",$K168/$M168))</f>
        <v/>
      </c>
      <c r="M168" s="4">
        <f>IF($W168="",0,COUNT(INDEX(prem!$B$2:$CX$2857,$W168,$U168+1):INDEX(prem!$B$2:$CX$2857,$W168,MIN($U168+10,101))))</f>
        <v/>
      </c>
      <c r="N168" s="4" t="inlineStr">
        <is>
          <t>A</t>
        </is>
      </c>
      <c r="O168" s="4">
        <f>IF(COUNTIF(prem!$A$2:$A$2857,$T168&amp;"|"&amp;Client!$C$9&amp;"|"&amp;Client!$C$7&amp;"|"&amp;Client!$C$8)&gt;0,Client!$C$9,IF(Client!$C$9="S","R","S"))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IFERROR(IF(COUNT(INDEX(Benefits!$E$3:$E$581,MATCH($T168,Benefits!$A$3:$A$581,0)))=0,"",INDEX(Benefits!$E$3:$E$581,MATCH($T168,Benefits!$A$3:$A$581,0))),"")</f>
        <v/>
      </c>
      <c r="R168">
        <f>IFERROR(IF(COUNT(INDEX(Benefits!$F$3:$F$581,MATCH($T168,Benefits!$A$3:$A$581,0)))=0,"",INDEX(Benefits!$F$3:$F$581,MATCH($T168,Benefits!$A$3:$A$581,0))),"")</f>
        <v/>
      </c>
      <c r="S168" s="4">
        <f>IFERROR(IF(INDEX(Benefits!$G$3:$G$581,MATCH($T168,Benefits!$A$3:$A$581,0))="","",INDEX(Benefits!$G$3:$G$581,MATCH($T168,Benefits!$A$3:$A$581,0))),"")</f>
        <v/>
      </c>
      <c r="T168" s="19" t="inlineStr">
        <is>
          <t>F00078-03-000-01</t>
        </is>
      </c>
      <c r="U168" s="4">
        <f>MIN(IF($N168="N",Client!$C$6+1,Client!$C$6),100)</f>
        <v/>
      </c>
      <c r="V168" s="4">
        <f>$T168&amp;"|"&amp;$O168&amp;"|"&amp;Client!$C$7&amp;"|"&amp;Client!$C$8</f>
        <v/>
      </c>
      <c r="W168" s="4">
        <f>IFERROR(MATCH($V168,prem!$A$2:$A$2857,0),"")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IFERROR(IF(INDEX(Benefits!$B$3:$B$581,MATCH($T169,Benefits!$A$3:$A$581,0))="","",INDEX(Benefits!$B$3:$B$581,MATCH($T169,Benefits!$A$3:$A$581,0))),"")</f>
        <v/>
      </c>
      <c r="G169" s="17">
        <f>IFERROR(IF(INDEX(Benefits!$C$3:$C$581,MATCH($T169,Benefits!$A$3:$A$581,0))="","",INDEX(Benefits!$C$3:$C$581,MATCH($T169,Benefits!$A$3:$A$581,0))),"")</f>
        <v/>
      </c>
      <c r="H169" s="4">
        <f>IFERROR(IF(INDEX(Benefits!$D$3:$D$581,MATCH($T169,Benefits!$A$3:$A$581,0))="","",INDEX(Benefits!$D$3:$D$581,MATCH($T169,Benefits!$A$3:$A$581,0))),"")</f>
        <v/>
      </c>
      <c r="I169" s="4" t="inlineStr">
        <is>
          <t>HKD</t>
        </is>
      </c>
      <c r="J169" s="17">
        <f>IF($W169="","",IF(COUNT(INDEX(prem!$B$2:$CX$2857,$W169,$U169+1))=0,"",INDEX(prem!$B$2:$CX$2857,$W169,$U169+1)))</f>
        <v/>
      </c>
      <c r="K169" s="17">
        <f>IF($W169="","",IF($M169=0,"",SUM(INDEX(prem!$B$2:$CX$2857,$W169,$U169+1):INDEX(prem!$B$2:$CX$2857,$W169,MIN($U169+10,101)))))</f>
        <v/>
      </c>
      <c r="L169" s="17">
        <f>IF($K169="","",IF($M169=0,"",$K169/$M169))</f>
        <v/>
      </c>
      <c r="M169" s="4">
        <f>IF($W169="",0,COUNT(INDEX(prem!$B$2:$CX$2857,$W169,$U169+1):INDEX(prem!$B$2:$CX$2857,$W169,MIN($U169+10,101))))</f>
        <v/>
      </c>
      <c r="N169" s="4" t="inlineStr">
        <is>
          <t>A</t>
        </is>
      </c>
      <c r="O169" s="4">
        <f>IF(COUNTIF(prem!$A$2:$A$2857,$T169&amp;"|"&amp;Client!$C$9&amp;"|"&amp;Client!$C$7&amp;"|"&amp;Client!$C$8)&gt;0,Client!$C$9,IF(Client!$C$9="S","R","S"))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IFERROR(IF(COUNT(INDEX(Benefits!$E$3:$E$581,MATCH($T169,Benefits!$A$3:$A$581,0)))=0,"",INDEX(Benefits!$E$3:$E$581,MATCH($T169,Benefits!$A$3:$A$581,0))),"")</f>
        <v/>
      </c>
      <c r="R169">
        <f>IFERROR(IF(COUNT(INDEX(Benefits!$F$3:$F$581,MATCH($T169,Benefits!$A$3:$A$581,0)))=0,"",INDEX(Benefits!$F$3:$F$581,MATCH($T169,Benefits!$A$3:$A$581,0))),"")</f>
        <v/>
      </c>
      <c r="S169" s="4">
        <f>IFERROR(IF(INDEX(Benefits!$G$3:$G$581,MATCH($T169,Benefits!$A$3:$A$581,0))="","",INDEX(Benefits!$G$3:$G$581,MATCH($T169,Benefits!$A$3:$A$581,0))),"")</f>
        <v/>
      </c>
      <c r="T169" s="19" t="inlineStr">
        <is>
          <t>F00078-03-001-01</t>
        </is>
      </c>
      <c r="U169" s="4">
        <f>MIN(IF($N169="N",Client!$C$6+1,Client!$C$6),100)</f>
        <v/>
      </c>
      <c r="V169" s="4">
        <f>$T169&amp;"|"&amp;$O169&amp;"|"&amp;Client!$C$7&amp;"|"&amp;Client!$C$8</f>
        <v/>
      </c>
      <c r="W169" s="4">
        <f>IFERROR(MATCH($V169,prem!$A$2:$A$2857,0),"")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IFERROR(IF(INDEX(Benefits!$B$3:$B$581,MATCH($T170,Benefits!$A$3:$A$581,0))="","Private",INDEX(Benefits!$B$3:$B$581,MATCH($T170,Benefits!$A$3:$A$581,0))),"Private")</f>
        <v/>
      </c>
      <c r="G170" s="17">
        <f>IFERROR(IF(INDEX(Benefits!$C$3:$C$581,MATCH($T170,Benefits!$A$3:$A$581,0))="",0,INDEX(Benefits!$C$3:$C$581,MATCH($T170,Benefits!$A$3:$A$581,0))),0)</f>
        <v/>
      </c>
      <c r="H170" s="4">
        <f>IFERROR(IF(INDEX(Benefits!$D$3:$D$581,MATCH($T170,Benefits!$A$3:$A$581,0))="","",INDEX(Benefits!$D$3:$D$581,MATCH($T170,Benefits!$A$3:$A$581,0))),"")</f>
        <v/>
      </c>
      <c r="I170" s="4" t="inlineStr">
        <is>
          <t>HKD</t>
        </is>
      </c>
      <c r="J170" s="17">
        <f>IF($W170="","",IF(COUNT(INDEX(prem!$B$2:$CX$2857,$W170,$U170+1))=0,"",INDEX(prem!$B$2:$CX$2857,$W170,$U170+1)))</f>
        <v/>
      </c>
      <c r="K170" s="17">
        <f>IF($W170="","",IF($M170=0,"",SUM(INDEX(prem!$B$2:$CX$2857,$W170,$U170+1):INDEX(prem!$B$2:$CX$2857,$W170,MIN($U170+10,101)))))</f>
        <v/>
      </c>
      <c r="L170" s="17">
        <f>IF($K170="","",IF($M170=0,"",$K170/$M170))</f>
        <v/>
      </c>
      <c r="M170" s="4">
        <f>IF($W170="",0,COUNT(INDEX(prem!$B$2:$CX$2857,$W170,$U170+1):INDEX(prem!$B$2:$CX$2857,$W170,MIN($U170+10,101))))</f>
        <v/>
      </c>
      <c r="N170" s="4" t="inlineStr">
        <is>
          <t>A</t>
        </is>
      </c>
      <c r="O170" s="4">
        <f>IF(COUNTIF(prem!$A$2:$A$2857,$T170&amp;"|"&amp;Client!$C$9&amp;"|"&amp;Client!$C$7&amp;"|"&amp;Client!$C$8)&gt;0,Client!$C$9,IF(Client!$C$9="S","R","S"))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IFERROR(IF(COUNT(INDEX(Benefits!$E$3:$E$581,MATCH($T170,Benefits!$A$3:$A$581,0)))=0,"",INDEX(Benefits!$E$3:$E$581,MATCH($T170,Benefits!$A$3:$A$581,0))),"")</f>
        <v/>
      </c>
      <c r="R170">
        <f>IFERROR(IF(COUNT(INDEX(Benefits!$F$3:$F$581,MATCH($T170,Benefits!$A$3:$A$581,0)))=0,"",INDEX(Benefits!$F$3:$F$581,MATCH($T170,Benefits!$A$3:$A$581,0))),"")</f>
        <v/>
      </c>
      <c r="S170" s="4">
        <f>IFERROR(IF(INDEX(Benefits!$G$3:$G$581,MATCH($T170,Benefits!$A$3:$A$581,0))="","",INDEX(Benefits!$G$3:$G$581,MATCH($T170,Benefits!$A$3:$A$581,0))),"")</f>
        <v/>
      </c>
      <c r="T170" s="19" t="inlineStr">
        <is>
          <t>F00060-05-000-07</t>
        </is>
      </c>
      <c r="U170" s="4">
        <f>MIN(IF($N170="N",Client!$C$6+1,Client!$C$6),100)</f>
        <v/>
      </c>
      <c r="V170" s="4">
        <f>$T170&amp;"|"&amp;$O170&amp;"|"&amp;Client!$C$7&amp;"|"&amp;Client!$C$8</f>
        <v/>
      </c>
      <c r="W170" s="4">
        <f>IFERROR(MATCH($V170,prem!$A$2:$A$2857,0),"")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IFERROR(IF(INDEX(Benefits!$B$3:$B$581,MATCH($T171,Benefits!$A$3:$A$581,0))="","Private",INDEX(Benefits!$B$3:$B$581,MATCH($T171,Benefits!$A$3:$A$581,0))),"Private")</f>
        <v/>
      </c>
      <c r="G171" s="17">
        <f>IFERROR(IF(INDEX(Benefits!$C$3:$C$581,MATCH($T171,Benefits!$A$3:$A$581,0))="",20000,INDEX(Benefits!$C$3:$C$581,MATCH($T171,Benefits!$A$3:$A$581,0))),20000)</f>
        <v/>
      </c>
      <c r="H171" s="4">
        <f>IFERROR(IF(INDEX(Benefits!$D$3:$D$581,MATCH($T171,Benefits!$A$3:$A$581,0))="","",INDEX(Benefits!$D$3:$D$581,MATCH($T171,Benefits!$A$3:$A$581,0))),"")</f>
        <v/>
      </c>
      <c r="I171" s="4" t="inlineStr">
        <is>
          <t>HKD</t>
        </is>
      </c>
      <c r="J171" s="17">
        <f>IF($W171="","",IF(COUNT(INDEX(prem!$B$2:$CX$2857,$W171,$U171+1))=0,"",INDEX(prem!$B$2:$CX$2857,$W171,$U171+1)))</f>
        <v/>
      </c>
      <c r="K171" s="17">
        <f>IF($W171="","",IF($M171=0,"",SUM(INDEX(prem!$B$2:$CX$2857,$W171,$U171+1):INDEX(prem!$B$2:$CX$2857,$W171,MIN($U171+10,101)))))</f>
        <v/>
      </c>
      <c r="L171" s="17">
        <f>IF($K171="","",IF($M171=0,"",$K171/$M171))</f>
        <v/>
      </c>
      <c r="M171" s="4">
        <f>IF($W171="",0,COUNT(INDEX(prem!$B$2:$CX$2857,$W171,$U171+1):INDEX(prem!$B$2:$CX$2857,$W171,MIN($U171+10,101))))</f>
        <v/>
      </c>
      <c r="N171" s="4" t="inlineStr">
        <is>
          <t>A</t>
        </is>
      </c>
      <c r="O171" s="4">
        <f>IF(COUNTIF(prem!$A$2:$A$2857,$T171&amp;"|"&amp;Client!$C$9&amp;"|"&amp;Client!$C$7&amp;"|"&amp;Client!$C$8)&gt;0,Client!$C$9,IF(Client!$C$9="S","R","S"))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IFERROR(IF(COUNT(INDEX(Benefits!$E$3:$E$581,MATCH($T171,Benefits!$A$3:$A$581,0)))=0,"",INDEX(Benefits!$E$3:$E$581,MATCH($T171,Benefits!$A$3:$A$581,0))),"")</f>
        <v/>
      </c>
      <c r="R171">
        <f>IFERROR(IF(COUNT(INDEX(Benefits!$F$3:$F$581,MATCH($T171,Benefits!$A$3:$A$581,0)))=0,"",INDEX(Benefits!$F$3:$F$581,MATCH($T171,Benefits!$A$3:$A$581,0))),"")</f>
        <v/>
      </c>
      <c r="S171" s="4">
        <f>IFERROR(IF(INDEX(Benefits!$G$3:$G$581,MATCH($T171,Benefits!$A$3:$A$581,0))="","",INDEX(Benefits!$G$3:$G$581,MATCH($T171,Benefits!$A$3:$A$581,0))),"")</f>
        <v/>
      </c>
      <c r="T171" s="19" t="inlineStr">
        <is>
          <t>F00060-06-000-07</t>
        </is>
      </c>
      <c r="U171" s="4">
        <f>MIN(IF($N171="N",Client!$C$6+1,Client!$C$6),100)</f>
        <v/>
      </c>
      <c r="V171" s="4">
        <f>$T171&amp;"|"&amp;$O171&amp;"|"&amp;Client!$C$7&amp;"|"&amp;Client!$C$8</f>
        <v/>
      </c>
      <c r="W171" s="4">
        <f>IFERROR(MATCH($V171,prem!$A$2:$A$2857,0),"")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IFERROR(IF(INDEX(Benefits!$B$3:$B$581,MATCH($T172,Benefits!$A$3:$A$581,0))="","Private",INDEX(Benefits!$B$3:$B$581,MATCH($T172,Benefits!$A$3:$A$581,0))),"Private")</f>
        <v/>
      </c>
      <c r="G172" s="17">
        <f>IFERROR(IF(INDEX(Benefits!$C$3:$C$581,MATCH($T172,Benefits!$A$3:$A$581,0))="",50000,INDEX(Benefits!$C$3:$C$581,MATCH($T172,Benefits!$A$3:$A$581,0))),50000)</f>
        <v/>
      </c>
      <c r="H172" s="4">
        <f>IFERROR(IF(INDEX(Benefits!$D$3:$D$581,MATCH($T172,Benefits!$A$3:$A$581,0))="","",INDEX(Benefits!$D$3:$D$581,MATCH($T172,Benefits!$A$3:$A$581,0))),"")</f>
        <v/>
      </c>
      <c r="I172" s="4" t="inlineStr">
        <is>
          <t>HKD</t>
        </is>
      </c>
      <c r="J172" s="17">
        <f>IF($W172="","",IF(COUNT(INDEX(prem!$B$2:$CX$2857,$W172,$U172+1))=0,"",INDEX(prem!$B$2:$CX$2857,$W172,$U172+1)))</f>
        <v/>
      </c>
      <c r="K172" s="17">
        <f>IF($W172="","",IF($M172=0,"",SUM(INDEX(prem!$B$2:$CX$2857,$W172,$U172+1):INDEX(prem!$B$2:$CX$2857,$W172,MIN($U172+10,101)))))</f>
        <v/>
      </c>
      <c r="L172" s="17">
        <f>IF($K172="","",IF($M172=0,"",$K172/$M172))</f>
        <v/>
      </c>
      <c r="M172" s="4">
        <f>IF($W172="",0,COUNT(INDEX(prem!$B$2:$CX$2857,$W172,$U172+1):INDEX(prem!$B$2:$CX$2857,$W172,MIN($U172+10,101))))</f>
        <v/>
      </c>
      <c r="N172" s="4" t="inlineStr">
        <is>
          <t>A</t>
        </is>
      </c>
      <c r="O172" s="4">
        <f>IF(COUNTIF(prem!$A$2:$A$2857,$T172&amp;"|"&amp;Client!$C$9&amp;"|"&amp;Client!$C$7&amp;"|"&amp;Client!$C$8)&gt;0,Client!$C$9,IF(Client!$C$9="S","R","S"))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IFERROR(IF(COUNT(INDEX(Benefits!$E$3:$E$581,MATCH($T172,Benefits!$A$3:$A$581,0)))=0,"",INDEX(Benefits!$E$3:$E$581,MATCH($T172,Benefits!$A$3:$A$581,0))),"")</f>
        <v/>
      </c>
      <c r="R172">
        <f>IFERROR(IF(COUNT(INDEX(Benefits!$F$3:$F$581,MATCH($T172,Benefits!$A$3:$A$581,0)))=0,"",INDEX(Benefits!$F$3:$F$581,MATCH($T172,Benefits!$A$3:$A$581,0))),"")</f>
        <v/>
      </c>
      <c r="S172" s="4">
        <f>IFERROR(IF(INDEX(Benefits!$G$3:$G$581,MATCH($T172,Benefits!$A$3:$A$581,0))="","",INDEX(Benefits!$G$3:$G$581,MATCH($T172,Benefits!$A$3:$A$581,0))),"")</f>
        <v/>
      </c>
      <c r="T172" s="19" t="inlineStr">
        <is>
          <t>F00060-07-000-07</t>
        </is>
      </c>
      <c r="U172" s="4">
        <f>MIN(IF($N172="N",Client!$C$6+1,Client!$C$6),100)</f>
        <v/>
      </c>
      <c r="V172" s="4">
        <f>$T172&amp;"|"&amp;$O172&amp;"|"&amp;Client!$C$7&amp;"|"&amp;Client!$C$8</f>
        <v/>
      </c>
      <c r="W172" s="4">
        <f>IFERROR(MATCH($V172,prem!$A$2:$A$2857,0),"")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IFERROR(IF(INDEX(Benefits!$B$3:$B$581,MATCH($T173,Benefits!$A$3:$A$581,0))="","Private",INDEX(Benefits!$B$3:$B$581,MATCH($T173,Benefits!$A$3:$A$581,0))),"Private")</f>
        <v/>
      </c>
      <c r="G173" s="17">
        <f>IFERROR(IF(INDEX(Benefits!$C$3:$C$581,MATCH($T173,Benefits!$A$3:$A$581,0))="",80000,INDEX(Benefits!$C$3:$C$581,MATCH($T173,Benefits!$A$3:$A$581,0))),80000)</f>
        <v/>
      </c>
      <c r="H173" s="4">
        <f>IFERROR(IF(INDEX(Benefits!$D$3:$D$581,MATCH($T173,Benefits!$A$3:$A$581,0))="","",INDEX(Benefits!$D$3:$D$581,MATCH($T173,Benefits!$A$3:$A$581,0))),"")</f>
        <v/>
      </c>
      <c r="I173" s="4" t="inlineStr">
        <is>
          <t>HKD</t>
        </is>
      </c>
      <c r="J173" s="17">
        <f>IF($W173="","",IF(COUNT(INDEX(prem!$B$2:$CX$2857,$W173,$U173+1))=0,"",INDEX(prem!$B$2:$CX$2857,$W173,$U173+1)))</f>
        <v/>
      </c>
      <c r="K173" s="17">
        <f>IF($W173="","",IF($M173=0,"",SUM(INDEX(prem!$B$2:$CX$2857,$W173,$U173+1):INDEX(prem!$B$2:$CX$2857,$W173,MIN($U173+10,101)))))</f>
        <v/>
      </c>
      <c r="L173" s="17">
        <f>IF($K173="","",IF($M173=0,"",$K173/$M173))</f>
        <v/>
      </c>
      <c r="M173" s="4">
        <f>IF($W173="",0,COUNT(INDEX(prem!$B$2:$CX$2857,$W173,$U173+1):INDEX(prem!$B$2:$CX$2857,$W173,MIN($U173+10,101))))</f>
        <v/>
      </c>
      <c r="N173" s="4" t="inlineStr">
        <is>
          <t>A</t>
        </is>
      </c>
      <c r="O173" s="4">
        <f>IF(COUNTIF(prem!$A$2:$A$2857,$T173&amp;"|"&amp;Client!$C$9&amp;"|"&amp;Client!$C$7&amp;"|"&amp;Client!$C$8)&gt;0,Client!$C$9,IF(Client!$C$9="S","R","S"))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IFERROR(IF(COUNT(INDEX(Benefits!$E$3:$E$581,MATCH($T173,Benefits!$A$3:$A$581,0)))=0,"",INDEX(Benefits!$E$3:$E$581,MATCH($T173,Benefits!$A$3:$A$581,0))),"")</f>
        <v/>
      </c>
      <c r="R173">
        <f>IFERROR(IF(COUNT(INDEX(Benefits!$F$3:$F$581,MATCH($T173,Benefits!$A$3:$A$581,0)))=0,"",INDEX(Benefits!$F$3:$F$581,MATCH($T173,Benefits!$A$3:$A$581,0))),"")</f>
        <v/>
      </c>
      <c r="S173" s="4">
        <f>IFERROR(IF(INDEX(Benefits!$G$3:$G$581,MATCH($T173,Benefits!$A$3:$A$581,0))="","",INDEX(Benefits!$G$3:$G$581,MATCH($T173,Benefits!$A$3:$A$581,0))),"")</f>
        <v/>
      </c>
      <c r="T173" s="19" t="inlineStr">
        <is>
          <t>F00060-08-000-07</t>
        </is>
      </c>
      <c r="U173" s="4">
        <f>MIN(IF($N173="N",Client!$C$6+1,Client!$C$6),100)</f>
        <v/>
      </c>
      <c r="V173" s="4">
        <f>$T173&amp;"|"&amp;$O173&amp;"|"&amp;Client!$C$7&amp;"|"&amp;Client!$C$8</f>
        <v/>
      </c>
      <c r="W173" s="4">
        <f>IFERROR(MATCH($V173,prem!$A$2:$A$2857,0),"")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IFERROR(IF(INDEX(Benefits!$B$3:$B$581,MATCH($T174,Benefits!$A$3:$A$581,0))="","Semi-private",INDEX(Benefits!$B$3:$B$581,MATCH($T174,Benefits!$A$3:$A$581,0))),"Semi-private")</f>
        <v/>
      </c>
      <c r="G174" s="17">
        <f>IFERROR(IF(INDEX(Benefits!$C$3:$C$581,MATCH($T174,Benefits!$A$3:$A$581,0))="",0,INDEX(Benefits!$C$3:$C$581,MATCH($T174,Benefits!$A$3:$A$581,0))),0)</f>
        <v/>
      </c>
      <c r="H174" s="4">
        <f>IFERROR(IF(INDEX(Benefits!$D$3:$D$581,MATCH($T174,Benefits!$A$3:$A$581,0))="","",INDEX(Benefits!$D$3:$D$581,MATCH($T174,Benefits!$A$3:$A$581,0))),"")</f>
        <v/>
      </c>
      <c r="I174" s="4" t="inlineStr">
        <is>
          <t>HKD</t>
        </is>
      </c>
      <c r="J174" s="17">
        <f>IF($W174="","",IF(COUNT(INDEX(prem!$B$2:$CX$2857,$W174,$U174+1))=0,"",INDEX(prem!$B$2:$CX$2857,$W174,$U174+1)))</f>
        <v/>
      </c>
      <c r="K174" s="17">
        <f>IF($W174="","",IF($M174=0,"",SUM(INDEX(prem!$B$2:$CX$2857,$W174,$U174+1):INDEX(prem!$B$2:$CX$2857,$W174,MIN($U174+10,101)))))</f>
        <v/>
      </c>
      <c r="L174" s="17">
        <f>IF($K174="","",IF($M174=0,"",$K174/$M174))</f>
        <v/>
      </c>
      <c r="M174" s="4">
        <f>IF($W174="",0,COUNT(INDEX(prem!$B$2:$CX$2857,$W174,$U174+1):INDEX(prem!$B$2:$CX$2857,$W174,MIN($U174+10,101))))</f>
        <v/>
      </c>
      <c r="N174" s="4" t="inlineStr">
        <is>
          <t>A</t>
        </is>
      </c>
      <c r="O174" s="4">
        <f>IF(COUNTIF(prem!$A$2:$A$2857,$T174&amp;"|"&amp;Client!$C$9&amp;"|"&amp;Client!$C$7&amp;"|"&amp;Client!$C$8)&gt;0,Client!$C$9,IF(Client!$C$9="S","R","S"))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IFERROR(IF(COUNT(INDEX(Benefits!$E$3:$E$581,MATCH($T174,Benefits!$A$3:$A$581,0)))=0,"",INDEX(Benefits!$E$3:$E$581,MATCH($T174,Benefits!$A$3:$A$581,0))),"")</f>
        <v/>
      </c>
      <c r="R174">
        <f>IFERROR(IF(COUNT(INDEX(Benefits!$F$3:$F$581,MATCH($T174,Benefits!$A$3:$A$581,0)))=0,"",INDEX(Benefits!$F$3:$F$581,MATCH($T174,Benefits!$A$3:$A$581,0))),"")</f>
        <v/>
      </c>
      <c r="S174" s="4">
        <f>IFERROR(IF(INDEX(Benefits!$G$3:$G$581,MATCH($T174,Benefits!$A$3:$A$581,0))="","",INDEX(Benefits!$G$3:$G$581,MATCH($T174,Benefits!$A$3:$A$581,0))),"")</f>
        <v/>
      </c>
      <c r="T174" s="19" t="inlineStr">
        <is>
          <t>F00060-01-000-07</t>
        </is>
      </c>
      <c r="U174" s="4">
        <f>MIN(IF($N174="N",Client!$C$6+1,Client!$C$6),100)</f>
        <v/>
      </c>
      <c r="V174" s="4">
        <f>$T174&amp;"|"&amp;$O174&amp;"|"&amp;Client!$C$7&amp;"|"&amp;Client!$C$8</f>
        <v/>
      </c>
      <c r="W174" s="4">
        <f>IFERROR(MATCH($V174,prem!$A$2:$A$2857,0),"")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IFERROR(IF(INDEX(Benefits!$B$3:$B$581,MATCH($T175,Benefits!$A$3:$A$581,0))="","Semi-private",INDEX(Benefits!$B$3:$B$581,MATCH($T175,Benefits!$A$3:$A$581,0))),"Semi-private")</f>
        <v/>
      </c>
      <c r="G175" s="17">
        <f>IFERROR(IF(INDEX(Benefits!$C$3:$C$581,MATCH($T175,Benefits!$A$3:$A$581,0))="",20000,INDEX(Benefits!$C$3:$C$581,MATCH($T175,Benefits!$A$3:$A$581,0))),20000)</f>
        <v/>
      </c>
      <c r="H175" s="4">
        <f>IFERROR(IF(INDEX(Benefits!$D$3:$D$581,MATCH($T175,Benefits!$A$3:$A$581,0))="","",INDEX(Benefits!$D$3:$D$581,MATCH($T175,Benefits!$A$3:$A$581,0))),"")</f>
        <v/>
      </c>
      <c r="I175" s="4" t="inlineStr">
        <is>
          <t>HKD</t>
        </is>
      </c>
      <c r="J175" s="17">
        <f>IF($W175="","",IF(COUNT(INDEX(prem!$B$2:$CX$2857,$W175,$U175+1))=0,"",INDEX(prem!$B$2:$CX$2857,$W175,$U175+1)))</f>
        <v/>
      </c>
      <c r="K175" s="17">
        <f>IF($W175="","",IF($M175=0,"",SUM(INDEX(prem!$B$2:$CX$2857,$W175,$U175+1):INDEX(prem!$B$2:$CX$2857,$W175,MIN($U175+10,101)))))</f>
        <v/>
      </c>
      <c r="L175" s="17">
        <f>IF($K175="","",IF($M175=0,"",$K175/$M175))</f>
        <v/>
      </c>
      <c r="M175" s="4">
        <f>IF($W175="",0,COUNT(INDEX(prem!$B$2:$CX$2857,$W175,$U175+1):INDEX(prem!$B$2:$CX$2857,$W175,MIN($U175+10,101))))</f>
        <v/>
      </c>
      <c r="N175" s="4" t="inlineStr">
        <is>
          <t>A</t>
        </is>
      </c>
      <c r="O175" s="4">
        <f>IF(COUNTIF(prem!$A$2:$A$2857,$T175&amp;"|"&amp;Client!$C$9&amp;"|"&amp;Client!$C$7&amp;"|"&amp;Client!$C$8)&gt;0,Client!$C$9,IF(Client!$C$9="S","R","S"))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IFERROR(IF(COUNT(INDEX(Benefits!$E$3:$E$581,MATCH($T175,Benefits!$A$3:$A$581,0)))=0,"",INDEX(Benefits!$E$3:$E$581,MATCH($T175,Benefits!$A$3:$A$581,0))),"")</f>
        <v/>
      </c>
      <c r="R175">
        <f>IFERROR(IF(COUNT(INDEX(Benefits!$F$3:$F$581,MATCH($T175,Benefits!$A$3:$A$581,0)))=0,"",INDEX(Benefits!$F$3:$F$581,MATCH($T175,Benefits!$A$3:$A$581,0))),"")</f>
        <v/>
      </c>
      <c r="S175" s="4">
        <f>IFERROR(IF(INDEX(Benefits!$G$3:$G$581,MATCH($T175,Benefits!$A$3:$A$581,0))="","",INDEX(Benefits!$G$3:$G$581,MATCH($T175,Benefits!$A$3:$A$581,0))),"")</f>
        <v/>
      </c>
      <c r="T175" s="19" t="inlineStr">
        <is>
          <t>F00060-02-000-07</t>
        </is>
      </c>
      <c r="U175" s="4">
        <f>MIN(IF($N175="N",Client!$C$6+1,Client!$C$6),100)</f>
        <v/>
      </c>
      <c r="V175" s="4">
        <f>$T175&amp;"|"&amp;$O175&amp;"|"&amp;Client!$C$7&amp;"|"&amp;Client!$C$8</f>
        <v/>
      </c>
      <c r="W175" s="4">
        <f>IFERROR(MATCH($V175,prem!$A$2:$A$2857,0),"")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IFERROR(IF(INDEX(Benefits!$B$3:$B$581,MATCH($T176,Benefits!$A$3:$A$581,0))="","Semi-private",INDEX(Benefits!$B$3:$B$581,MATCH($T176,Benefits!$A$3:$A$581,0))),"Semi-private")</f>
        <v/>
      </c>
      <c r="G176" s="17">
        <f>IFERROR(IF(INDEX(Benefits!$C$3:$C$581,MATCH($T176,Benefits!$A$3:$A$581,0))="",50000,INDEX(Benefits!$C$3:$C$581,MATCH($T176,Benefits!$A$3:$A$581,0))),50000)</f>
        <v/>
      </c>
      <c r="H176" s="4">
        <f>IFERROR(IF(INDEX(Benefits!$D$3:$D$581,MATCH($T176,Benefits!$A$3:$A$581,0))="","",INDEX(Benefits!$D$3:$D$581,MATCH($T176,Benefits!$A$3:$A$581,0))),"")</f>
        <v/>
      </c>
      <c r="I176" s="4" t="inlineStr">
        <is>
          <t>HKD</t>
        </is>
      </c>
      <c r="J176" s="17">
        <f>IF($W176="","",IF(COUNT(INDEX(prem!$B$2:$CX$2857,$W176,$U176+1))=0,"",INDEX(prem!$B$2:$CX$2857,$W176,$U176+1)))</f>
        <v/>
      </c>
      <c r="K176" s="17">
        <f>IF($W176="","",IF($M176=0,"",SUM(INDEX(prem!$B$2:$CX$2857,$W176,$U176+1):INDEX(prem!$B$2:$CX$2857,$W176,MIN($U176+10,101)))))</f>
        <v/>
      </c>
      <c r="L176" s="17">
        <f>IF($K176="","",IF($M176=0,"",$K176/$M176))</f>
        <v/>
      </c>
      <c r="M176" s="4">
        <f>IF($W176="",0,COUNT(INDEX(prem!$B$2:$CX$2857,$W176,$U176+1):INDEX(prem!$B$2:$CX$2857,$W176,MIN($U176+10,101))))</f>
        <v/>
      </c>
      <c r="N176" s="4" t="inlineStr">
        <is>
          <t>A</t>
        </is>
      </c>
      <c r="O176" s="4">
        <f>IF(COUNTIF(prem!$A$2:$A$2857,$T176&amp;"|"&amp;Client!$C$9&amp;"|"&amp;Client!$C$7&amp;"|"&amp;Client!$C$8)&gt;0,Client!$C$9,IF(Client!$C$9="S","R","S"))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IFERROR(IF(COUNT(INDEX(Benefits!$E$3:$E$581,MATCH($T176,Benefits!$A$3:$A$581,0)))=0,"",INDEX(Benefits!$E$3:$E$581,MATCH($T176,Benefits!$A$3:$A$581,0))),"")</f>
        <v/>
      </c>
      <c r="R176">
        <f>IFERROR(IF(COUNT(INDEX(Benefits!$F$3:$F$581,MATCH($T176,Benefits!$A$3:$A$581,0)))=0,"",INDEX(Benefits!$F$3:$F$581,MATCH($T176,Benefits!$A$3:$A$581,0))),"")</f>
        <v/>
      </c>
      <c r="S176" s="4">
        <f>IFERROR(IF(INDEX(Benefits!$G$3:$G$581,MATCH($T176,Benefits!$A$3:$A$581,0))="","",INDEX(Benefits!$G$3:$G$581,MATCH($T176,Benefits!$A$3:$A$581,0))),"")</f>
        <v/>
      </c>
      <c r="T176" s="19" t="inlineStr">
        <is>
          <t>F00060-03-000-07</t>
        </is>
      </c>
      <c r="U176" s="4">
        <f>MIN(IF($N176="N",Client!$C$6+1,Client!$C$6),100)</f>
        <v/>
      </c>
      <c r="V176" s="4">
        <f>$T176&amp;"|"&amp;$O176&amp;"|"&amp;Client!$C$7&amp;"|"&amp;Client!$C$8</f>
        <v/>
      </c>
      <c r="W176" s="4">
        <f>IFERROR(MATCH($V176,prem!$A$2:$A$2857,0),"")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IFERROR(IF(INDEX(Benefits!$B$3:$B$581,MATCH($T177,Benefits!$A$3:$A$581,0))="","Semi-private",INDEX(Benefits!$B$3:$B$581,MATCH($T177,Benefits!$A$3:$A$581,0))),"Semi-private")</f>
        <v/>
      </c>
      <c r="G177" s="17">
        <f>IFERROR(IF(INDEX(Benefits!$C$3:$C$581,MATCH($T177,Benefits!$A$3:$A$581,0))="",80000,INDEX(Benefits!$C$3:$C$581,MATCH($T177,Benefits!$A$3:$A$581,0))),80000)</f>
        <v/>
      </c>
      <c r="H177" s="4">
        <f>IFERROR(IF(INDEX(Benefits!$D$3:$D$581,MATCH($T177,Benefits!$A$3:$A$581,0))="","",INDEX(Benefits!$D$3:$D$581,MATCH($T177,Benefits!$A$3:$A$581,0))),"")</f>
        <v/>
      </c>
      <c r="I177" s="4" t="inlineStr">
        <is>
          <t>HKD</t>
        </is>
      </c>
      <c r="J177" s="17">
        <f>IF($W177="","",IF(COUNT(INDEX(prem!$B$2:$CX$2857,$W177,$U177+1))=0,"",INDEX(prem!$B$2:$CX$2857,$W177,$U177+1)))</f>
        <v/>
      </c>
      <c r="K177" s="17">
        <f>IF($W177="","",IF($M177=0,"",SUM(INDEX(prem!$B$2:$CX$2857,$W177,$U177+1):INDEX(prem!$B$2:$CX$2857,$W177,MIN($U177+10,101)))))</f>
        <v/>
      </c>
      <c r="L177" s="17">
        <f>IF($K177="","",IF($M177=0,"",$K177/$M177))</f>
        <v/>
      </c>
      <c r="M177" s="4">
        <f>IF($W177="",0,COUNT(INDEX(prem!$B$2:$CX$2857,$W177,$U177+1):INDEX(prem!$B$2:$CX$2857,$W177,MIN($U177+10,101))))</f>
        <v/>
      </c>
      <c r="N177" s="4" t="inlineStr">
        <is>
          <t>A</t>
        </is>
      </c>
      <c r="O177" s="4">
        <f>IF(COUNTIF(prem!$A$2:$A$2857,$T177&amp;"|"&amp;Client!$C$9&amp;"|"&amp;Client!$C$7&amp;"|"&amp;Client!$C$8)&gt;0,Client!$C$9,IF(Client!$C$9="S","R","S"))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IFERROR(IF(COUNT(INDEX(Benefits!$E$3:$E$581,MATCH($T177,Benefits!$A$3:$A$581,0)))=0,"",INDEX(Benefits!$E$3:$E$581,MATCH($T177,Benefits!$A$3:$A$581,0))),"")</f>
        <v/>
      </c>
      <c r="R177">
        <f>IFERROR(IF(COUNT(INDEX(Benefits!$F$3:$F$581,MATCH($T177,Benefits!$A$3:$A$581,0)))=0,"",INDEX(Benefits!$F$3:$F$581,MATCH($T177,Benefits!$A$3:$A$581,0))),"")</f>
        <v/>
      </c>
      <c r="S177" s="4">
        <f>IFERROR(IF(INDEX(Benefits!$G$3:$G$581,MATCH($T177,Benefits!$A$3:$A$581,0))="","",INDEX(Benefits!$G$3:$G$581,MATCH($T177,Benefits!$A$3:$A$581,0))),"")</f>
        <v/>
      </c>
      <c r="T177" s="19" t="inlineStr">
        <is>
          <t>F00060-04-000-07</t>
        </is>
      </c>
      <c r="U177" s="4">
        <f>MIN(IF($N177="N",Client!$C$6+1,Client!$C$6),100)</f>
        <v/>
      </c>
      <c r="V177" s="4">
        <f>$T177&amp;"|"&amp;$O177&amp;"|"&amp;Client!$C$7&amp;"|"&amp;Client!$C$8</f>
        <v/>
      </c>
      <c r="W177" s="4">
        <f>IFERROR(MATCH($V177,prem!$A$2:$A$2857,0),"")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IFERROR(IF(INDEX(Benefits!$B$3:$B$581,MATCH($T178,Benefits!$A$3:$A$581,0))="","Ward",INDEX(Benefits!$B$3:$B$581,MATCH($T178,Benefits!$A$3:$A$581,0))),"Ward")</f>
        <v/>
      </c>
      <c r="G178" s="17">
        <f>IFERROR(IF(INDEX(Benefits!$C$3:$C$581,MATCH($T178,Benefits!$A$3:$A$581,0))="",0,INDEX(Benefits!$C$3:$C$581,MATCH($T178,Benefits!$A$3:$A$581,0))),0)</f>
        <v/>
      </c>
      <c r="H178" s="4">
        <f>IFERROR(IF(INDEX(Benefits!$D$3:$D$581,MATCH($T178,Benefits!$A$3:$A$581,0))="","",INDEX(Benefits!$D$3:$D$581,MATCH($T178,Benefits!$A$3:$A$581,0))),"")</f>
        <v/>
      </c>
      <c r="I178" s="4" t="inlineStr">
        <is>
          <t>HKD</t>
        </is>
      </c>
      <c r="J178" s="17">
        <f>IF($W178="","",IF(COUNT(INDEX(prem!$B$2:$CX$2857,$W178,$U178+1))=0,"",INDEX(prem!$B$2:$CX$2857,$W178,$U178+1)))</f>
        <v/>
      </c>
      <c r="K178" s="17">
        <f>IF($W178="","",IF($M178=0,"",SUM(INDEX(prem!$B$2:$CX$2857,$W178,$U178+1):INDEX(prem!$B$2:$CX$2857,$W178,MIN($U178+10,101)))))</f>
        <v/>
      </c>
      <c r="L178" s="17">
        <f>IF($K178="","",IF($M178=0,"",$K178/$M178))</f>
        <v/>
      </c>
      <c r="M178" s="4">
        <f>IF($W178="",0,COUNT(INDEX(prem!$B$2:$CX$2857,$W178,$U178+1):INDEX(prem!$B$2:$CX$2857,$W178,MIN($U178+10,101))))</f>
        <v/>
      </c>
      <c r="N178" s="4" t="inlineStr">
        <is>
          <t>A</t>
        </is>
      </c>
      <c r="O178" s="4">
        <f>IF(COUNTIF(prem!$A$2:$A$2857,$T178&amp;"|"&amp;Client!$C$9&amp;"|"&amp;Client!$C$7&amp;"|"&amp;Client!$C$8)&gt;0,Client!$C$9,IF(Client!$C$9="S","R","S"))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IFERROR(IF(COUNT(INDEX(Benefits!$E$3:$E$581,MATCH($T178,Benefits!$A$3:$A$581,0)))=0,"",INDEX(Benefits!$E$3:$E$581,MATCH($T178,Benefits!$A$3:$A$581,0))),"")</f>
        <v/>
      </c>
      <c r="R178">
        <f>IFERROR(IF(COUNT(INDEX(Benefits!$F$3:$F$581,MATCH($T178,Benefits!$A$3:$A$581,0)))=0,"",INDEX(Benefits!$F$3:$F$581,MATCH($T178,Benefits!$A$3:$A$581,0))),"")</f>
        <v/>
      </c>
      <c r="S178" s="4">
        <f>IFERROR(IF(INDEX(Benefits!$G$3:$G$581,MATCH($T178,Benefits!$A$3:$A$581,0))="","",INDEX(Benefits!$G$3:$G$581,MATCH($T178,Benefits!$A$3:$A$581,0))),"")</f>
        <v/>
      </c>
      <c r="T178" s="19" t="inlineStr">
        <is>
          <t>F00060-09-000-04</t>
        </is>
      </c>
      <c r="U178" s="4">
        <f>MIN(IF($N178="N",Client!$C$6+1,Client!$C$6),100)</f>
        <v/>
      </c>
      <c r="V178" s="4">
        <f>$T178&amp;"|"&amp;$O178&amp;"|"&amp;Client!$C$7&amp;"|"&amp;Client!$C$8</f>
        <v/>
      </c>
      <c r="W178" s="4">
        <f>IFERROR(MATCH($V178,prem!$A$2:$A$2857,0),"")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IFERROR(IF(INDEX(Benefits!$B$3:$B$581,MATCH($T179,Benefits!$A$3:$A$581,0))="","Ward",INDEX(Benefits!$B$3:$B$581,MATCH($T179,Benefits!$A$3:$A$581,0))),"Ward")</f>
        <v/>
      </c>
      <c r="G179" s="17">
        <f>IFERROR(IF(INDEX(Benefits!$C$3:$C$581,MATCH($T179,Benefits!$A$3:$A$581,0))="",20000,INDEX(Benefits!$C$3:$C$581,MATCH($T179,Benefits!$A$3:$A$581,0))),20000)</f>
        <v/>
      </c>
      <c r="H179" s="4">
        <f>IFERROR(IF(INDEX(Benefits!$D$3:$D$581,MATCH($T179,Benefits!$A$3:$A$581,0))="","",INDEX(Benefits!$D$3:$D$581,MATCH($T179,Benefits!$A$3:$A$581,0))),"")</f>
        <v/>
      </c>
      <c r="I179" s="4" t="inlineStr">
        <is>
          <t>HKD</t>
        </is>
      </c>
      <c r="J179" s="17">
        <f>IF($W179="","",IF(COUNT(INDEX(prem!$B$2:$CX$2857,$W179,$U179+1))=0,"",INDEX(prem!$B$2:$CX$2857,$W179,$U179+1)))</f>
        <v/>
      </c>
      <c r="K179" s="17">
        <f>IF($W179="","",IF($M179=0,"",SUM(INDEX(prem!$B$2:$CX$2857,$W179,$U179+1):INDEX(prem!$B$2:$CX$2857,$W179,MIN($U179+10,101)))))</f>
        <v/>
      </c>
      <c r="L179" s="17">
        <f>IF($K179="","",IF($M179=0,"",$K179/$M179))</f>
        <v/>
      </c>
      <c r="M179" s="4">
        <f>IF($W179="",0,COUNT(INDEX(prem!$B$2:$CX$2857,$W179,$U179+1):INDEX(prem!$B$2:$CX$2857,$W179,MIN($U179+10,101))))</f>
        <v/>
      </c>
      <c r="N179" s="4" t="inlineStr">
        <is>
          <t>A</t>
        </is>
      </c>
      <c r="O179" s="4">
        <f>IF(COUNTIF(prem!$A$2:$A$2857,$T179&amp;"|"&amp;Client!$C$9&amp;"|"&amp;Client!$C$7&amp;"|"&amp;Client!$C$8)&gt;0,Client!$C$9,IF(Client!$C$9="S","R","S"))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IFERROR(IF(COUNT(INDEX(Benefits!$E$3:$E$581,MATCH($T179,Benefits!$A$3:$A$581,0)))=0,"",INDEX(Benefits!$E$3:$E$581,MATCH($T179,Benefits!$A$3:$A$581,0))),"")</f>
        <v/>
      </c>
      <c r="R179">
        <f>IFERROR(IF(COUNT(INDEX(Benefits!$F$3:$F$581,MATCH($T179,Benefits!$A$3:$A$581,0)))=0,"",INDEX(Benefits!$F$3:$F$581,MATCH($T179,Benefits!$A$3:$A$581,0))),"")</f>
        <v/>
      </c>
      <c r="S179" s="4">
        <f>IFERROR(IF(INDEX(Benefits!$G$3:$G$581,MATCH($T179,Benefits!$A$3:$A$581,0))="","",INDEX(Benefits!$G$3:$G$581,MATCH($T179,Benefits!$A$3:$A$581,0))),"")</f>
        <v/>
      </c>
      <c r="T179" s="19" t="inlineStr">
        <is>
          <t>F00060-10-000-04</t>
        </is>
      </c>
      <c r="U179" s="4">
        <f>MIN(IF($N179="N",Client!$C$6+1,Client!$C$6),100)</f>
        <v/>
      </c>
      <c r="V179" s="4">
        <f>$T179&amp;"|"&amp;$O179&amp;"|"&amp;Client!$C$7&amp;"|"&amp;Client!$C$8</f>
        <v/>
      </c>
      <c r="W179" s="4">
        <f>IFERROR(MATCH($V179,prem!$A$2:$A$2857,0),"")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IFERROR(IF(INDEX(Benefits!$B$3:$B$581,MATCH($T180,Benefits!$A$3:$A$581,0))="","Ward",INDEX(Benefits!$B$3:$B$581,MATCH($T180,Benefits!$A$3:$A$581,0))),"Ward")</f>
        <v/>
      </c>
      <c r="G180" s="17">
        <f>IFERROR(IF(INDEX(Benefits!$C$3:$C$581,MATCH($T180,Benefits!$A$3:$A$581,0))="",50000,INDEX(Benefits!$C$3:$C$581,MATCH($T180,Benefits!$A$3:$A$581,0))),50000)</f>
        <v/>
      </c>
      <c r="H180" s="4">
        <f>IFERROR(IF(INDEX(Benefits!$D$3:$D$581,MATCH($T180,Benefits!$A$3:$A$581,0))="","",INDEX(Benefits!$D$3:$D$581,MATCH($T180,Benefits!$A$3:$A$581,0))),"")</f>
        <v/>
      </c>
      <c r="I180" s="4" t="inlineStr">
        <is>
          <t>HKD</t>
        </is>
      </c>
      <c r="J180" s="17">
        <f>IF($W180="","",IF(COUNT(INDEX(prem!$B$2:$CX$2857,$W180,$U180+1))=0,"",INDEX(prem!$B$2:$CX$2857,$W180,$U180+1)))</f>
        <v/>
      </c>
      <c r="K180" s="17">
        <f>IF($W180="","",IF($M180=0,"",SUM(INDEX(prem!$B$2:$CX$2857,$W180,$U180+1):INDEX(prem!$B$2:$CX$2857,$W180,MIN($U180+10,101)))))</f>
        <v/>
      </c>
      <c r="L180" s="17">
        <f>IF($K180="","",IF($M180=0,"",$K180/$M180))</f>
        <v/>
      </c>
      <c r="M180" s="4">
        <f>IF($W180="",0,COUNT(INDEX(prem!$B$2:$CX$2857,$W180,$U180+1):INDEX(prem!$B$2:$CX$2857,$W180,MIN($U180+10,101))))</f>
        <v/>
      </c>
      <c r="N180" s="4" t="inlineStr">
        <is>
          <t>A</t>
        </is>
      </c>
      <c r="O180" s="4">
        <f>IF(COUNTIF(prem!$A$2:$A$2857,$T180&amp;"|"&amp;Client!$C$9&amp;"|"&amp;Client!$C$7&amp;"|"&amp;Client!$C$8)&gt;0,Client!$C$9,IF(Client!$C$9="S","R","S"))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IFERROR(IF(COUNT(INDEX(Benefits!$E$3:$E$581,MATCH($T180,Benefits!$A$3:$A$581,0)))=0,"",INDEX(Benefits!$E$3:$E$581,MATCH($T180,Benefits!$A$3:$A$581,0))),"")</f>
        <v/>
      </c>
      <c r="R180">
        <f>IFERROR(IF(COUNT(INDEX(Benefits!$F$3:$F$581,MATCH($T180,Benefits!$A$3:$A$581,0)))=0,"",INDEX(Benefits!$F$3:$F$581,MATCH($T180,Benefits!$A$3:$A$581,0))),"")</f>
        <v/>
      </c>
      <c r="S180" s="4">
        <f>IFERROR(IF(INDEX(Benefits!$G$3:$G$581,MATCH($T180,Benefits!$A$3:$A$581,0))="","",INDEX(Benefits!$G$3:$G$581,MATCH($T180,Benefits!$A$3:$A$581,0))),"")</f>
        <v/>
      </c>
      <c r="T180" s="19" t="inlineStr">
        <is>
          <t>F00060-11-000-04</t>
        </is>
      </c>
      <c r="U180" s="4">
        <f>MIN(IF($N180="N",Client!$C$6+1,Client!$C$6),100)</f>
        <v/>
      </c>
      <c r="V180" s="4">
        <f>$T180&amp;"|"&amp;$O180&amp;"|"&amp;Client!$C$7&amp;"|"&amp;Client!$C$8</f>
        <v/>
      </c>
      <c r="W180" s="4">
        <f>IFERROR(MATCH($V180,prem!$A$2:$A$2857,0),"")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IFERROR(IF(INDEX(Benefits!$B$3:$B$581,MATCH($T181,Benefits!$A$3:$A$581,0))="","Ward",INDEX(Benefits!$B$3:$B$581,MATCH($T181,Benefits!$A$3:$A$581,0))),"Ward")</f>
        <v/>
      </c>
      <c r="G181" s="17">
        <f>IFERROR(IF(INDEX(Benefits!$C$3:$C$581,MATCH($T181,Benefits!$A$3:$A$581,0))="",80000,INDEX(Benefits!$C$3:$C$581,MATCH($T181,Benefits!$A$3:$A$581,0))),80000)</f>
        <v/>
      </c>
      <c r="H181" s="4">
        <f>IFERROR(IF(INDEX(Benefits!$D$3:$D$581,MATCH($T181,Benefits!$A$3:$A$581,0))="","",INDEX(Benefits!$D$3:$D$581,MATCH($T181,Benefits!$A$3:$A$581,0))),"")</f>
        <v/>
      </c>
      <c r="I181" s="4" t="inlineStr">
        <is>
          <t>HKD</t>
        </is>
      </c>
      <c r="J181" s="17">
        <f>IF($W181="","",IF(COUNT(INDEX(prem!$B$2:$CX$2857,$W181,$U181+1))=0,"",INDEX(prem!$B$2:$CX$2857,$W181,$U181+1)))</f>
        <v/>
      </c>
      <c r="K181" s="17">
        <f>IF($W181="","",IF($M181=0,"",SUM(INDEX(prem!$B$2:$CX$2857,$W181,$U181+1):INDEX(prem!$B$2:$CX$2857,$W181,MIN($U181+10,101)))))</f>
        <v/>
      </c>
      <c r="L181" s="17">
        <f>IF($K181="","",IF($M181=0,"",$K181/$M181))</f>
        <v/>
      </c>
      <c r="M181" s="4">
        <f>IF($W181="",0,COUNT(INDEX(prem!$B$2:$CX$2857,$W181,$U181+1):INDEX(prem!$B$2:$CX$2857,$W181,MIN($U181+10,101))))</f>
        <v/>
      </c>
      <c r="N181" s="4" t="inlineStr">
        <is>
          <t>A</t>
        </is>
      </c>
      <c r="O181" s="4">
        <f>IF(COUNTIF(prem!$A$2:$A$2857,$T181&amp;"|"&amp;Client!$C$9&amp;"|"&amp;Client!$C$7&amp;"|"&amp;Client!$C$8)&gt;0,Client!$C$9,IF(Client!$C$9="S","R","S"))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IFERROR(IF(COUNT(INDEX(Benefits!$E$3:$E$581,MATCH($T181,Benefits!$A$3:$A$581,0)))=0,"",INDEX(Benefits!$E$3:$E$581,MATCH($T181,Benefits!$A$3:$A$581,0))),"")</f>
        <v/>
      </c>
      <c r="R181">
        <f>IFERROR(IF(COUNT(INDEX(Benefits!$F$3:$F$581,MATCH($T181,Benefits!$A$3:$A$581,0)))=0,"",INDEX(Benefits!$F$3:$F$581,MATCH($T181,Benefits!$A$3:$A$581,0))),"")</f>
        <v/>
      </c>
      <c r="S181" s="4">
        <f>IFERROR(IF(INDEX(Benefits!$G$3:$G$581,MATCH($T181,Benefits!$A$3:$A$581,0))="","",INDEX(Benefits!$G$3:$G$581,MATCH($T181,Benefits!$A$3:$A$581,0))),"")</f>
        <v/>
      </c>
      <c r="T181" s="19" t="inlineStr">
        <is>
          <t>F00060-12-000-04</t>
        </is>
      </c>
      <c r="U181" s="4">
        <f>MIN(IF($N181="N",Client!$C$6+1,Client!$C$6),100)</f>
        <v/>
      </c>
      <c r="V181" s="4">
        <f>$T181&amp;"|"&amp;$O181&amp;"|"&amp;Client!$C$7&amp;"|"&amp;Client!$C$8</f>
        <v/>
      </c>
      <c r="W181" s="4">
        <f>IFERROR(MATCH($V181,prem!$A$2:$A$2857,0),"")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IFERROR(IF(INDEX(Benefits!$B$3:$B$581,MATCH($T182,Benefits!$A$3:$A$581,0))="","",INDEX(Benefits!$B$3:$B$581,MATCH($T182,Benefits!$A$3:$A$581,0))),"")</f>
        <v/>
      </c>
      <c r="G182" s="17">
        <f>IFERROR(IF(INDEX(Benefits!$C$3:$C$581,MATCH($T182,Benefits!$A$3:$A$581,0))="","",INDEX(Benefits!$C$3:$C$581,MATCH($T182,Benefits!$A$3:$A$581,0))),"")</f>
        <v/>
      </c>
      <c r="H182" s="4">
        <f>IFERROR(IF(INDEX(Benefits!$D$3:$D$581,MATCH($T182,Benefits!$A$3:$A$581,0))="","",INDEX(Benefits!$D$3:$D$581,MATCH($T182,Benefits!$A$3:$A$581,0))),"")</f>
        <v/>
      </c>
      <c r="I182" s="4" t="inlineStr">
        <is>
          <t>HKD</t>
        </is>
      </c>
      <c r="J182" s="17">
        <f>IF($W182="","",IF(COUNT(INDEX(prem!$B$2:$CX$2857,$W182,$U182+1))=0,"",INDEX(prem!$B$2:$CX$2857,$W182,$U182+1)))</f>
        <v/>
      </c>
      <c r="K182" s="17">
        <f>IF($W182="","",IF($M182=0,"",SUM(INDEX(prem!$B$2:$CX$2857,$W182,$U182+1):INDEX(prem!$B$2:$CX$2857,$W182,MIN($U182+10,101)))))</f>
        <v/>
      </c>
      <c r="L182" s="17">
        <f>IF($K182="","",IF($M182=0,"",$K182/$M182))</f>
        <v/>
      </c>
      <c r="M182" s="4">
        <f>IF($W182="",0,COUNT(INDEX(prem!$B$2:$CX$2857,$W182,$U182+1):INDEX(prem!$B$2:$CX$2857,$W182,MIN($U182+10,101))))</f>
        <v/>
      </c>
      <c r="N182" s="4" t="inlineStr">
        <is>
          <t>A</t>
        </is>
      </c>
      <c r="O182" s="4">
        <f>IF(COUNTIF(prem!$A$2:$A$2857,$T182&amp;"|"&amp;Client!$C$9&amp;"|"&amp;Client!$C$7&amp;"|"&amp;Client!$C$8)&gt;0,Client!$C$9,IF(Client!$C$9="S","R","S"))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IFERROR(IF(COUNT(INDEX(Benefits!$E$3:$E$581,MATCH($T182,Benefits!$A$3:$A$581,0)))=0,"",INDEX(Benefits!$E$3:$E$581,MATCH($T182,Benefits!$A$3:$A$581,0))),"")</f>
        <v/>
      </c>
      <c r="R182">
        <f>IFERROR(IF(COUNT(INDEX(Benefits!$F$3:$F$581,MATCH($T182,Benefits!$A$3:$A$581,0)))=0,"",INDEX(Benefits!$F$3:$F$581,MATCH($T182,Benefits!$A$3:$A$581,0))),"")</f>
        <v/>
      </c>
      <c r="S182" s="4">
        <f>IFERROR(IF(INDEX(Benefits!$G$3:$G$581,MATCH($T182,Benefits!$A$3:$A$581,0))="","",INDEX(Benefits!$G$3:$G$581,MATCH($T182,Benefits!$A$3:$A$581,0))),"")</f>
        <v/>
      </c>
      <c r="T182" s="19" t="inlineStr">
        <is>
          <t>F00031-02-000-08</t>
        </is>
      </c>
      <c r="U182" s="4">
        <f>MIN(IF($N182="N",Client!$C$6+1,Client!$C$6),100)</f>
        <v/>
      </c>
      <c r="V182" s="4">
        <f>$T182&amp;"|"&amp;$O182&amp;"|"&amp;Client!$C$7&amp;"|"&amp;Client!$C$8</f>
        <v/>
      </c>
      <c r="W182" s="4">
        <f>IFERROR(MATCH($V182,prem!$A$2:$A$2857,0),"")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IFERROR(IF(INDEX(Benefits!$B$3:$B$581,MATCH($T183,Benefits!$A$3:$A$581,0))="","",INDEX(Benefits!$B$3:$B$581,MATCH($T183,Benefits!$A$3:$A$581,0))),"")</f>
        <v/>
      </c>
      <c r="G183" s="17">
        <f>IFERROR(IF(INDEX(Benefits!$C$3:$C$581,MATCH($T183,Benefits!$A$3:$A$581,0))="","",INDEX(Benefits!$C$3:$C$581,MATCH($T183,Benefits!$A$3:$A$581,0))),"")</f>
        <v/>
      </c>
      <c r="H183" s="4">
        <f>IFERROR(IF(INDEX(Benefits!$D$3:$D$581,MATCH($T183,Benefits!$A$3:$A$581,0))="","",INDEX(Benefits!$D$3:$D$581,MATCH($T183,Benefits!$A$3:$A$581,0))),"")</f>
        <v/>
      </c>
      <c r="I183" s="4" t="inlineStr">
        <is>
          <t>HKD</t>
        </is>
      </c>
      <c r="J183" s="17">
        <f>IF($W183="","",IF(COUNT(INDEX(prem!$B$2:$CX$2857,$W183,$U183+1))=0,"",INDEX(prem!$B$2:$CX$2857,$W183,$U183+1)))</f>
        <v/>
      </c>
      <c r="K183" s="17">
        <f>IF($W183="","",IF($M183=0,"",SUM(INDEX(prem!$B$2:$CX$2857,$W183,$U183+1):INDEX(prem!$B$2:$CX$2857,$W183,MIN($U183+10,101)))))</f>
        <v/>
      </c>
      <c r="L183" s="17">
        <f>IF($K183="","",IF($M183=0,"",$K183/$M183))</f>
        <v/>
      </c>
      <c r="M183" s="4">
        <f>IF($W183="",0,COUNT(INDEX(prem!$B$2:$CX$2857,$W183,$U183+1):INDEX(prem!$B$2:$CX$2857,$W183,MIN($U183+10,101))))</f>
        <v/>
      </c>
      <c r="N183" s="4" t="inlineStr">
        <is>
          <t>A</t>
        </is>
      </c>
      <c r="O183" s="4">
        <f>IF(COUNTIF(prem!$A$2:$A$2857,$T183&amp;"|"&amp;Client!$C$9&amp;"|"&amp;Client!$C$7&amp;"|"&amp;Client!$C$8)&gt;0,Client!$C$9,IF(Client!$C$9="S","R","S"))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IFERROR(IF(COUNT(INDEX(Benefits!$E$3:$E$581,MATCH($T183,Benefits!$A$3:$A$581,0)))=0,"",INDEX(Benefits!$E$3:$E$581,MATCH($T183,Benefits!$A$3:$A$581,0))),"")</f>
        <v/>
      </c>
      <c r="R183">
        <f>IFERROR(IF(COUNT(INDEX(Benefits!$F$3:$F$581,MATCH($T183,Benefits!$A$3:$A$581,0)))=0,"",INDEX(Benefits!$F$3:$F$581,MATCH($T183,Benefits!$A$3:$A$581,0))),"")</f>
        <v/>
      </c>
      <c r="S183" s="4">
        <f>IFERROR(IF(INDEX(Benefits!$G$3:$G$581,MATCH($T183,Benefits!$A$3:$A$581,0))="","",INDEX(Benefits!$G$3:$G$581,MATCH($T183,Benefits!$A$3:$A$581,0))),"")</f>
        <v/>
      </c>
      <c r="T183" s="19" t="inlineStr">
        <is>
          <t>F00031-01-000-08</t>
        </is>
      </c>
      <c r="U183" s="4">
        <f>MIN(IF($N183="N",Client!$C$6+1,Client!$C$6),100)</f>
        <v/>
      </c>
      <c r="V183" s="4">
        <f>$T183&amp;"|"&amp;$O183&amp;"|"&amp;Client!$C$7&amp;"|"&amp;Client!$C$8</f>
        <v/>
      </c>
      <c r="W183" s="4">
        <f>IFERROR(MATCH($V183,prem!$A$2:$A$2857,0),"")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IFERROR(IF(INDEX(Benefits!$B$3:$B$581,MATCH($T184,Benefits!$A$3:$A$581,0))="","",INDEX(Benefits!$B$3:$B$581,MATCH($T184,Benefits!$A$3:$A$581,0))),"")</f>
        <v/>
      </c>
      <c r="G184" s="17">
        <f>IFERROR(IF(INDEX(Benefits!$C$3:$C$581,MATCH($T184,Benefits!$A$3:$A$581,0))="","",INDEX(Benefits!$C$3:$C$581,MATCH($T184,Benefits!$A$3:$A$581,0))),"")</f>
        <v/>
      </c>
      <c r="H184" s="4">
        <f>IFERROR(IF(INDEX(Benefits!$D$3:$D$581,MATCH($T184,Benefits!$A$3:$A$581,0))="","",INDEX(Benefits!$D$3:$D$581,MATCH($T184,Benefits!$A$3:$A$581,0))),"")</f>
        <v/>
      </c>
      <c r="I184" s="4" t="inlineStr">
        <is>
          <t>HKD</t>
        </is>
      </c>
      <c r="J184" s="17">
        <f>IF($W184="","",IF(COUNT(INDEX(prem!$B$2:$CX$2857,$W184,$U184+1))=0,"",INDEX(prem!$B$2:$CX$2857,$W184,$U184+1)))</f>
        <v/>
      </c>
      <c r="K184" s="17">
        <f>IF($W184="","",IF($M184=0,"",SUM(INDEX(prem!$B$2:$CX$2857,$W184,$U184+1):INDEX(prem!$B$2:$CX$2857,$W184,MIN($U184+10,101)))))</f>
        <v/>
      </c>
      <c r="L184" s="17">
        <f>IF($K184="","",IF($M184=0,"",$K184/$M184))</f>
        <v/>
      </c>
      <c r="M184" s="4">
        <f>IF($W184="",0,COUNT(INDEX(prem!$B$2:$CX$2857,$W184,$U184+1):INDEX(prem!$B$2:$CX$2857,$W184,MIN($U184+10,101))))</f>
        <v/>
      </c>
      <c r="N184" s="4" t="inlineStr">
        <is>
          <t>A</t>
        </is>
      </c>
      <c r="O184" s="4">
        <f>IF(COUNTIF(prem!$A$2:$A$2857,$T184&amp;"|"&amp;Client!$C$9&amp;"|"&amp;Client!$C$7&amp;"|"&amp;Client!$C$8)&gt;0,Client!$C$9,IF(Client!$C$9="S","R","S"))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IFERROR(IF(COUNT(INDEX(Benefits!$E$3:$E$581,MATCH($T184,Benefits!$A$3:$A$581,0)))=0,"",INDEX(Benefits!$E$3:$E$581,MATCH($T184,Benefits!$A$3:$A$581,0))),"")</f>
        <v/>
      </c>
      <c r="R184">
        <f>IFERROR(IF(COUNT(INDEX(Benefits!$F$3:$F$581,MATCH($T184,Benefits!$A$3:$A$581,0)))=0,"",INDEX(Benefits!$F$3:$F$581,MATCH($T184,Benefits!$A$3:$A$581,0))),"")</f>
        <v/>
      </c>
      <c r="S184" s="4">
        <f>IFERROR(IF(INDEX(Benefits!$G$3:$G$581,MATCH($T184,Benefits!$A$3:$A$581,0))="","",INDEX(Benefits!$G$3:$G$581,MATCH($T184,Benefits!$A$3:$A$581,0))),"")</f>
        <v/>
      </c>
      <c r="T184" s="19" t="inlineStr">
        <is>
          <t>S00023-01-000-03</t>
        </is>
      </c>
      <c r="U184" s="4">
        <f>MIN(IF($N184="N",Client!$C$6+1,Client!$C$6),100)</f>
        <v/>
      </c>
      <c r="V184" s="4">
        <f>$T184&amp;"|"&amp;$O184&amp;"|"&amp;Client!$C$7&amp;"|"&amp;Client!$C$8</f>
        <v/>
      </c>
      <c r="W184" s="4">
        <f>IFERROR(MATCH($V184,prem!$A$2:$A$2857,0),"")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IFERROR(IF(INDEX(Benefits!$B$3:$B$581,MATCH($T185,Benefits!$A$3:$A$581,0))="","",INDEX(Benefits!$B$3:$B$581,MATCH($T185,Benefits!$A$3:$A$581,0))),"")</f>
        <v/>
      </c>
      <c r="G185" s="17">
        <f>IFERROR(IF(INDEX(Benefits!$C$3:$C$581,MATCH($T185,Benefits!$A$3:$A$581,0))="",0,INDEX(Benefits!$C$3:$C$581,MATCH($T185,Benefits!$A$3:$A$581,0))),0)</f>
        <v/>
      </c>
      <c r="H185" s="4">
        <f>IFERROR(IF(INDEX(Benefits!$D$3:$D$581,MATCH($T185,Benefits!$A$3:$A$581,0))="","",INDEX(Benefits!$D$3:$D$581,MATCH($T185,Benefits!$A$3:$A$581,0))),"")</f>
        <v/>
      </c>
      <c r="I185" s="4" t="inlineStr">
        <is>
          <t>HKD</t>
        </is>
      </c>
      <c r="J185" s="17">
        <f>IF($W185="","",IF(COUNT(INDEX(prem!$B$2:$CX$2857,$W185,$U185+1))=0,"",INDEX(prem!$B$2:$CX$2857,$W185,$U185+1)))</f>
        <v/>
      </c>
      <c r="K185" s="17">
        <f>IF($W185="","",IF($M185=0,"",SUM(INDEX(prem!$B$2:$CX$2857,$W185,$U185+1):INDEX(prem!$B$2:$CX$2857,$W185,MIN($U185+10,101)))))</f>
        <v/>
      </c>
      <c r="L185" s="17">
        <f>IF($K185="","",IF($M185=0,"",$K185/$M185))</f>
        <v/>
      </c>
      <c r="M185" s="4">
        <f>IF($W185="",0,COUNT(INDEX(prem!$B$2:$CX$2857,$W185,$U185+1):INDEX(prem!$B$2:$CX$2857,$W185,MIN($U185+10,101))))</f>
        <v/>
      </c>
      <c r="N185" s="4" t="inlineStr">
        <is>
          <t>A</t>
        </is>
      </c>
      <c r="O185" s="4">
        <f>IF(COUNTIF(prem!$A$2:$A$2857,$T185&amp;"|"&amp;Client!$C$9&amp;"|"&amp;Client!$C$7&amp;"|"&amp;Client!$C$8)&gt;0,Client!$C$9,IF(Client!$C$9="S","R","S"))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IFERROR(IF(COUNT(INDEX(Benefits!$E$3:$E$581,MATCH($T185,Benefits!$A$3:$A$581,0)))=0,"",INDEX(Benefits!$E$3:$E$581,MATCH($T185,Benefits!$A$3:$A$581,0))),"")</f>
        <v/>
      </c>
      <c r="R185">
        <f>IFERROR(IF(COUNT(INDEX(Benefits!$F$3:$F$581,MATCH($T185,Benefits!$A$3:$A$581,0)))=0,"",INDEX(Benefits!$F$3:$F$581,MATCH($T185,Benefits!$A$3:$A$581,0))),"")</f>
        <v/>
      </c>
      <c r="S185" s="4">
        <f>IFERROR(IF(INDEX(Benefits!$G$3:$G$581,MATCH($T185,Benefits!$A$3:$A$581,0))="","",INDEX(Benefits!$G$3:$G$581,MATCH($T185,Benefits!$A$3:$A$581,0))),"")</f>
        <v/>
      </c>
      <c r="T185" s="19" t="inlineStr">
        <is>
          <t>F00040-01-000-05</t>
        </is>
      </c>
      <c r="U185" s="4">
        <f>MIN(IF($N185="N",Client!$C$6+1,Client!$C$6),100)</f>
        <v/>
      </c>
      <c r="V185" s="4">
        <f>$T185&amp;"|"&amp;$O185&amp;"|"&amp;Client!$C$7&amp;"|"&amp;Client!$C$8</f>
        <v/>
      </c>
      <c r="W185" s="4">
        <f>IFERROR(MATCH($V185,prem!$A$2:$A$2857,0),"")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IFERROR(IF(INDEX(Benefits!$B$3:$B$581,MATCH($T186,Benefits!$A$3:$A$581,0))="","",INDEX(Benefits!$B$3:$B$581,MATCH($T186,Benefits!$A$3:$A$581,0))),"")</f>
        <v/>
      </c>
      <c r="G186" s="17">
        <f>IFERROR(IF(INDEX(Benefits!$C$3:$C$581,MATCH($T186,Benefits!$A$3:$A$581,0))="",12000,INDEX(Benefits!$C$3:$C$581,MATCH($T186,Benefits!$A$3:$A$581,0))),12000)</f>
        <v/>
      </c>
      <c r="H186" s="4">
        <f>IFERROR(IF(INDEX(Benefits!$D$3:$D$581,MATCH($T186,Benefits!$A$3:$A$581,0))="","",INDEX(Benefits!$D$3:$D$581,MATCH($T186,Benefits!$A$3:$A$581,0))),"")</f>
        <v/>
      </c>
      <c r="I186" s="4" t="inlineStr">
        <is>
          <t>HKD</t>
        </is>
      </c>
      <c r="J186" s="17">
        <f>IF($W186="","",IF(COUNT(INDEX(prem!$B$2:$CX$2857,$W186,$U186+1))=0,"",INDEX(prem!$B$2:$CX$2857,$W186,$U186+1)))</f>
        <v/>
      </c>
      <c r="K186" s="17">
        <f>IF($W186="","",IF($M186=0,"",SUM(INDEX(prem!$B$2:$CX$2857,$W186,$U186+1):INDEX(prem!$B$2:$CX$2857,$W186,MIN($U186+10,101)))))</f>
        <v/>
      </c>
      <c r="L186" s="17">
        <f>IF($K186="","",IF($M186=0,"",$K186/$M186))</f>
        <v/>
      </c>
      <c r="M186" s="4">
        <f>IF($W186="",0,COUNT(INDEX(prem!$B$2:$CX$2857,$W186,$U186+1):INDEX(prem!$B$2:$CX$2857,$W186,MIN($U186+10,101))))</f>
        <v/>
      </c>
      <c r="N186" s="4" t="inlineStr">
        <is>
          <t>A</t>
        </is>
      </c>
      <c r="O186" s="4">
        <f>IF(COUNTIF(prem!$A$2:$A$2857,$T186&amp;"|"&amp;Client!$C$9&amp;"|"&amp;Client!$C$7&amp;"|"&amp;Client!$C$8)&gt;0,Client!$C$9,IF(Client!$C$9="S","R","S"))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IFERROR(IF(COUNT(INDEX(Benefits!$E$3:$E$581,MATCH($T186,Benefits!$A$3:$A$581,0)))=0,"",INDEX(Benefits!$E$3:$E$581,MATCH($T186,Benefits!$A$3:$A$581,0))),"")</f>
        <v/>
      </c>
      <c r="R186">
        <f>IFERROR(IF(COUNT(INDEX(Benefits!$F$3:$F$581,MATCH($T186,Benefits!$A$3:$A$581,0)))=0,"",INDEX(Benefits!$F$3:$F$581,MATCH($T186,Benefits!$A$3:$A$581,0))),"")</f>
        <v/>
      </c>
      <c r="S186" s="4">
        <f>IFERROR(IF(INDEX(Benefits!$G$3:$G$581,MATCH($T186,Benefits!$A$3:$A$581,0))="","",INDEX(Benefits!$G$3:$G$581,MATCH($T186,Benefits!$A$3:$A$581,0))),"")</f>
        <v/>
      </c>
      <c r="T186" s="19" t="inlineStr">
        <is>
          <t>F00040-02-000-05</t>
        </is>
      </c>
      <c r="U186" s="4">
        <f>MIN(IF($N186="N",Client!$C$6+1,Client!$C$6),100)</f>
        <v/>
      </c>
      <c r="V186" s="4">
        <f>$T186&amp;"|"&amp;$O186&amp;"|"&amp;Client!$C$7&amp;"|"&amp;Client!$C$8</f>
        <v/>
      </c>
      <c r="W186" s="4">
        <f>IFERROR(MATCH($V186,prem!$A$2:$A$2857,0),"")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IFERROR(IF(INDEX(Benefits!$B$3:$B$581,MATCH($T187,Benefits!$A$3:$A$581,0))="","",INDEX(Benefits!$B$3:$B$581,MATCH($T187,Benefits!$A$3:$A$581,0))),"")</f>
        <v/>
      </c>
      <c r="G187" s="17">
        <f>IFERROR(IF(INDEX(Benefits!$C$3:$C$581,MATCH($T187,Benefits!$A$3:$A$581,0))="",40000,INDEX(Benefits!$C$3:$C$581,MATCH($T187,Benefits!$A$3:$A$581,0))),40000)</f>
        <v/>
      </c>
      <c r="H187" s="4">
        <f>IFERROR(IF(INDEX(Benefits!$D$3:$D$581,MATCH($T187,Benefits!$A$3:$A$581,0))="","",INDEX(Benefits!$D$3:$D$581,MATCH($T187,Benefits!$A$3:$A$581,0))),"")</f>
        <v/>
      </c>
      <c r="I187" s="4" t="inlineStr">
        <is>
          <t>HKD</t>
        </is>
      </c>
      <c r="J187" s="17">
        <f>IF($W187="","",IF(COUNT(INDEX(prem!$B$2:$CX$2857,$W187,$U187+1))=0,"",INDEX(prem!$B$2:$CX$2857,$W187,$U187+1)))</f>
        <v/>
      </c>
      <c r="K187" s="17">
        <f>IF($W187="","",IF($M187=0,"",SUM(INDEX(prem!$B$2:$CX$2857,$W187,$U187+1):INDEX(prem!$B$2:$CX$2857,$W187,MIN($U187+10,101)))))</f>
        <v/>
      </c>
      <c r="L187" s="17">
        <f>IF($K187="","",IF($M187=0,"",$K187/$M187))</f>
        <v/>
      </c>
      <c r="M187" s="4">
        <f>IF($W187="",0,COUNT(INDEX(prem!$B$2:$CX$2857,$W187,$U187+1):INDEX(prem!$B$2:$CX$2857,$W187,MIN($U187+10,101))))</f>
        <v/>
      </c>
      <c r="N187" s="4" t="inlineStr">
        <is>
          <t>A</t>
        </is>
      </c>
      <c r="O187" s="4">
        <f>IF(COUNTIF(prem!$A$2:$A$2857,$T187&amp;"|"&amp;Client!$C$9&amp;"|"&amp;Client!$C$7&amp;"|"&amp;Client!$C$8)&gt;0,Client!$C$9,IF(Client!$C$9="S","R","S"))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IFERROR(IF(COUNT(INDEX(Benefits!$E$3:$E$581,MATCH($T187,Benefits!$A$3:$A$581,0)))=0,"",INDEX(Benefits!$E$3:$E$581,MATCH($T187,Benefits!$A$3:$A$581,0))),"")</f>
        <v/>
      </c>
      <c r="R187">
        <f>IFERROR(IF(COUNT(INDEX(Benefits!$F$3:$F$581,MATCH($T187,Benefits!$A$3:$A$581,0)))=0,"",INDEX(Benefits!$F$3:$F$581,MATCH($T187,Benefits!$A$3:$A$581,0))),"")</f>
        <v/>
      </c>
      <c r="S187" s="4">
        <f>IFERROR(IF(INDEX(Benefits!$G$3:$G$581,MATCH($T187,Benefits!$A$3:$A$581,0))="","",INDEX(Benefits!$G$3:$G$581,MATCH($T187,Benefits!$A$3:$A$581,0))),"")</f>
        <v/>
      </c>
      <c r="T187" s="19" t="inlineStr">
        <is>
          <t>F00040-03-000-05</t>
        </is>
      </c>
      <c r="U187" s="4">
        <f>MIN(IF($N187="N",Client!$C$6+1,Client!$C$6),100)</f>
        <v/>
      </c>
      <c r="V187" s="4">
        <f>$T187&amp;"|"&amp;$O187&amp;"|"&amp;Client!$C$7&amp;"|"&amp;Client!$C$8</f>
        <v/>
      </c>
      <c r="W187" s="4">
        <f>IFERROR(MATCH($V187,prem!$A$2:$A$2857,0),"")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IFERROR(IF(INDEX(Benefits!$B$3:$B$581,MATCH($T188,Benefits!$A$3:$A$581,0))="","",INDEX(Benefits!$B$3:$B$581,MATCH($T188,Benefits!$A$3:$A$581,0))),"")</f>
        <v/>
      </c>
      <c r="G188" s="17">
        <f>IFERROR(IF(INDEX(Benefits!$C$3:$C$581,MATCH($T188,Benefits!$A$3:$A$581,0))="",80000,INDEX(Benefits!$C$3:$C$581,MATCH($T188,Benefits!$A$3:$A$581,0))),80000)</f>
        <v/>
      </c>
      <c r="H188" s="4">
        <f>IFERROR(IF(INDEX(Benefits!$D$3:$D$581,MATCH($T188,Benefits!$A$3:$A$581,0))="","",INDEX(Benefits!$D$3:$D$581,MATCH($T188,Benefits!$A$3:$A$581,0))),"")</f>
        <v/>
      </c>
      <c r="I188" s="4" t="inlineStr">
        <is>
          <t>HKD</t>
        </is>
      </c>
      <c r="J188" s="17">
        <f>IF($W188="","",IF(COUNT(INDEX(prem!$B$2:$CX$2857,$W188,$U188+1))=0,"",INDEX(prem!$B$2:$CX$2857,$W188,$U188+1)))</f>
        <v/>
      </c>
      <c r="K188" s="17">
        <f>IF($W188="","",IF($M188=0,"",SUM(INDEX(prem!$B$2:$CX$2857,$W188,$U188+1):INDEX(prem!$B$2:$CX$2857,$W188,MIN($U188+10,101)))))</f>
        <v/>
      </c>
      <c r="L188" s="17">
        <f>IF($K188="","",IF($M188=0,"",$K188/$M188))</f>
        <v/>
      </c>
      <c r="M188" s="4">
        <f>IF($W188="",0,COUNT(INDEX(prem!$B$2:$CX$2857,$W188,$U188+1):INDEX(prem!$B$2:$CX$2857,$W188,MIN($U188+10,101))))</f>
        <v/>
      </c>
      <c r="N188" s="4" t="inlineStr">
        <is>
          <t>A</t>
        </is>
      </c>
      <c r="O188" s="4">
        <f>IF(COUNTIF(prem!$A$2:$A$2857,$T188&amp;"|"&amp;Client!$C$9&amp;"|"&amp;Client!$C$7&amp;"|"&amp;Client!$C$8)&gt;0,Client!$C$9,IF(Client!$C$9="S","R","S"))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IFERROR(IF(COUNT(INDEX(Benefits!$E$3:$E$581,MATCH($T188,Benefits!$A$3:$A$581,0)))=0,"",INDEX(Benefits!$E$3:$E$581,MATCH($T188,Benefits!$A$3:$A$581,0))),"")</f>
        <v/>
      </c>
      <c r="R188">
        <f>IFERROR(IF(COUNT(INDEX(Benefits!$F$3:$F$581,MATCH($T188,Benefits!$A$3:$A$581,0)))=0,"",INDEX(Benefits!$F$3:$F$581,MATCH($T188,Benefits!$A$3:$A$581,0))),"")</f>
        <v/>
      </c>
      <c r="S188" s="4">
        <f>IFERROR(IF(INDEX(Benefits!$G$3:$G$581,MATCH($T188,Benefits!$A$3:$A$581,0))="","",INDEX(Benefits!$G$3:$G$581,MATCH($T188,Benefits!$A$3:$A$581,0))),"")</f>
        <v/>
      </c>
      <c r="T188" s="19" t="inlineStr">
        <is>
          <t>F00040-04-000-05</t>
        </is>
      </c>
      <c r="U188" s="4">
        <f>MIN(IF($N188="N",Client!$C$6+1,Client!$C$6),100)</f>
        <v/>
      </c>
      <c r="V188" s="4">
        <f>$T188&amp;"|"&amp;$O188&amp;"|"&amp;Client!$C$7&amp;"|"&amp;Client!$C$8</f>
        <v/>
      </c>
      <c r="W188" s="4">
        <f>IFERROR(MATCH($V188,prem!$A$2:$A$2857,0),"")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IFERROR(IF(INDEX(Benefits!$B$3:$B$581,MATCH($T189,Benefits!$A$3:$A$581,0))="","",INDEX(Benefits!$B$3:$B$581,MATCH($T189,Benefits!$A$3:$A$581,0))),"")</f>
        <v/>
      </c>
      <c r="G189" s="17">
        <f>IFERROR(IF(INDEX(Benefits!$C$3:$C$581,MATCH($T189,Benefits!$A$3:$A$581,0))="",0,INDEX(Benefits!$C$3:$C$581,MATCH($T189,Benefits!$A$3:$A$581,0))),0)</f>
        <v/>
      </c>
      <c r="H189" s="4">
        <f>IFERROR(IF(INDEX(Benefits!$D$3:$D$581,MATCH($T189,Benefits!$A$3:$A$581,0))="","",INDEX(Benefits!$D$3:$D$581,MATCH($T189,Benefits!$A$3:$A$581,0))),"")</f>
        <v/>
      </c>
      <c r="I189" s="4" t="inlineStr">
        <is>
          <t>HKD</t>
        </is>
      </c>
      <c r="J189" s="17">
        <f>IF($W189="","",IF(COUNT(INDEX(prem!$B$2:$CX$2857,$W189,$U189+1))=0,"",INDEX(prem!$B$2:$CX$2857,$W189,$U189+1)))</f>
        <v/>
      </c>
      <c r="K189" s="17">
        <f>IF($W189="","",IF($M189=0,"",SUM(INDEX(prem!$B$2:$CX$2857,$W189,$U189+1):INDEX(prem!$B$2:$CX$2857,$W189,MIN($U189+10,101)))))</f>
        <v/>
      </c>
      <c r="L189" s="17">
        <f>IF($K189="","",IF($M189=0,"",$K189/$M189))</f>
        <v/>
      </c>
      <c r="M189" s="4">
        <f>IF($W189="",0,COUNT(INDEX(prem!$B$2:$CX$2857,$W189,$U189+1):INDEX(prem!$B$2:$CX$2857,$W189,MIN($U189+10,101))))</f>
        <v/>
      </c>
      <c r="N189" s="4" t="inlineStr">
        <is>
          <t>A</t>
        </is>
      </c>
      <c r="O189" s="4">
        <f>IF(COUNTIF(prem!$A$2:$A$2857,$T189&amp;"|"&amp;Client!$C$9&amp;"|"&amp;Client!$C$7&amp;"|"&amp;Client!$C$8)&gt;0,Client!$C$9,IF(Client!$C$9="S","R","S"))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IFERROR(IF(COUNT(INDEX(Benefits!$E$3:$E$581,MATCH($T189,Benefits!$A$3:$A$581,0)))=0,"",INDEX(Benefits!$E$3:$E$581,MATCH($T189,Benefits!$A$3:$A$581,0))),"")</f>
        <v/>
      </c>
      <c r="R189">
        <f>IFERROR(IF(COUNT(INDEX(Benefits!$F$3:$F$581,MATCH($T189,Benefits!$A$3:$A$581,0)))=0,"",INDEX(Benefits!$F$3:$F$581,MATCH($T189,Benefits!$A$3:$A$581,0))),"")</f>
        <v/>
      </c>
      <c r="S189" s="4">
        <f>IFERROR(IF(INDEX(Benefits!$G$3:$G$581,MATCH($T189,Benefits!$A$3:$A$581,0))="","",INDEX(Benefits!$G$3:$G$581,MATCH($T189,Benefits!$A$3:$A$581,0))),"")</f>
        <v/>
      </c>
      <c r="T189" s="19" t="inlineStr">
        <is>
          <t>F00040-09-000-03</t>
        </is>
      </c>
      <c r="U189" s="4">
        <f>MIN(IF($N189="N",Client!$C$6+1,Client!$C$6),100)</f>
        <v/>
      </c>
      <c r="V189" s="4">
        <f>$T189&amp;"|"&amp;$O189&amp;"|"&amp;Client!$C$7&amp;"|"&amp;Client!$C$8</f>
        <v/>
      </c>
      <c r="W189" s="4">
        <f>IFERROR(MATCH($V189,prem!$A$2:$A$2857,0),"")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IFERROR(IF(INDEX(Benefits!$B$3:$B$581,MATCH($T190,Benefits!$A$3:$A$581,0))="","",INDEX(Benefits!$B$3:$B$581,MATCH($T190,Benefits!$A$3:$A$581,0))),"")</f>
        <v/>
      </c>
      <c r="G190" s="17">
        <f>IFERROR(IF(INDEX(Benefits!$C$3:$C$581,MATCH($T190,Benefits!$A$3:$A$581,0))="",12000,INDEX(Benefits!$C$3:$C$581,MATCH($T190,Benefits!$A$3:$A$581,0))),12000)</f>
        <v/>
      </c>
      <c r="H190" s="4">
        <f>IFERROR(IF(INDEX(Benefits!$D$3:$D$581,MATCH($T190,Benefits!$A$3:$A$581,0))="","",INDEX(Benefits!$D$3:$D$581,MATCH($T190,Benefits!$A$3:$A$581,0))),"")</f>
        <v/>
      </c>
      <c r="I190" s="4" t="inlineStr">
        <is>
          <t>HKD</t>
        </is>
      </c>
      <c r="J190" s="17">
        <f>IF($W190="","",IF(COUNT(INDEX(prem!$B$2:$CX$2857,$W190,$U190+1))=0,"",INDEX(prem!$B$2:$CX$2857,$W190,$U190+1)))</f>
        <v/>
      </c>
      <c r="K190" s="17">
        <f>IF($W190="","",IF($M190=0,"",SUM(INDEX(prem!$B$2:$CX$2857,$W190,$U190+1):INDEX(prem!$B$2:$CX$2857,$W190,MIN($U190+10,101)))))</f>
        <v/>
      </c>
      <c r="L190" s="17">
        <f>IF($K190="","",IF($M190=0,"",$K190/$M190))</f>
        <v/>
      </c>
      <c r="M190" s="4">
        <f>IF($W190="",0,COUNT(INDEX(prem!$B$2:$CX$2857,$W190,$U190+1):INDEX(prem!$B$2:$CX$2857,$W190,MIN($U190+10,101))))</f>
        <v/>
      </c>
      <c r="N190" s="4" t="inlineStr">
        <is>
          <t>A</t>
        </is>
      </c>
      <c r="O190" s="4">
        <f>IF(COUNTIF(prem!$A$2:$A$2857,$T190&amp;"|"&amp;Client!$C$9&amp;"|"&amp;Client!$C$7&amp;"|"&amp;Client!$C$8)&gt;0,Client!$C$9,IF(Client!$C$9="S","R","S"))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IFERROR(IF(COUNT(INDEX(Benefits!$E$3:$E$581,MATCH($T190,Benefits!$A$3:$A$581,0)))=0,"",INDEX(Benefits!$E$3:$E$581,MATCH($T190,Benefits!$A$3:$A$581,0))),"")</f>
        <v/>
      </c>
      <c r="R190">
        <f>IFERROR(IF(COUNT(INDEX(Benefits!$F$3:$F$581,MATCH($T190,Benefits!$A$3:$A$581,0)))=0,"",INDEX(Benefits!$F$3:$F$581,MATCH($T190,Benefits!$A$3:$A$581,0))),"")</f>
        <v/>
      </c>
      <c r="S190" s="4">
        <f>IFERROR(IF(INDEX(Benefits!$G$3:$G$581,MATCH($T190,Benefits!$A$3:$A$581,0))="","",INDEX(Benefits!$G$3:$G$581,MATCH($T190,Benefits!$A$3:$A$581,0))),"")</f>
        <v/>
      </c>
      <c r="T190" s="19" t="inlineStr">
        <is>
          <t>F00040-10-000-03</t>
        </is>
      </c>
      <c r="U190" s="4">
        <f>MIN(IF($N190="N",Client!$C$6+1,Client!$C$6),100)</f>
        <v/>
      </c>
      <c r="V190" s="4">
        <f>$T190&amp;"|"&amp;$O190&amp;"|"&amp;Client!$C$7&amp;"|"&amp;Client!$C$8</f>
        <v/>
      </c>
      <c r="W190" s="4">
        <f>IFERROR(MATCH($V190,prem!$A$2:$A$2857,0),"")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IFERROR(IF(INDEX(Benefits!$B$3:$B$581,MATCH($T191,Benefits!$A$3:$A$581,0))="","",INDEX(Benefits!$B$3:$B$581,MATCH($T191,Benefits!$A$3:$A$581,0))),"")</f>
        <v/>
      </c>
      <c r="G191" s="17">
        <f>IFERROR(IF(INDEX(Benefits!$C$3:$C$581,MATCH($T191,Benefits!$A$3:$A$581,0))="",40000,INDEX(Benefits!$C$3:$C$581,MATCH($T191,Benefits!$A$3:$A$581,0))),40000)</f>
        <v/>
      </c>
      <c r="H191" s="4">
        <f>IFERROR(IF(INDEX(Benefits!$D$3:$D$581,MATCH($T191,Benefits!$A$3:$A$581,0))="","",INDEX(Benefits!$D$3:$D$581,MATCH($T191,Benefits!$A$3:$A$581,0))),"")</f>
        <v/>
      </c>
      <c r="I191" s="4" t="inlineStr">
        <is>
          <t>HKD</t>
        </is>
      </c>
      <c r="J191" s="17">
        <f>IF($W191="","",IF(COUNT(INDEX(prem!$B$2:$CX$2857,$W191,$U191+1))=0,"",INDEX(prem!$B$2:$CX$2857,$W191,$U191+1)))</f>
        <v/>
      </c>
      <c r="K191" s="17">
        <f>IF($W191="","",IF($M191=0,"",SUM(INDEX(prem!$B$2:$CX$2857,$W191,$U191+1):INDEX(prem!$B$2:$CX$2857,$W191,MIN($U191+10,101)))))</f>
        <v/>
      </c>
      <c r="L191" s="17">
        <f>IF($K191="","",IF($M191=0,"",$K191/$M191))</f>
        <v/>
      </c>
      <c r="M191" s="4">
        <f>IF($W191="",0,COUNT(INDEX(prem!$B$2:$CX$2857,$W191,$U191+1):INDEX(prem!$B$2:$CX$2857,$W191,MIN($U191+10,101))))</f>
        <v/>
      </c>
      <c r="N191" s="4" t="inlineStr">
        <is>
          <t>A</t>
        </is>
      </c>
      <c r="O191" s="4">
        <f>IF(COUNTIF(prem!$A$2:$A$2857,$T191&amp;"|"&amp;Client!$C$9&amp;"|"&amp;Client!$C$7&amp;"|"&amp;Client!$C$8)&gt;0,Client!$C$9,IF(Client!$C$9="S","R","S"))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IFERROR(IF(COUNT(INDEX(Benefits!$E$3:$E$581,MATCH($T191,Benefits!$A$3:$A$581,0)))=0,"",INDEX(Benefits!$E$3:$E$581,MATCH($T191,Benefits!$A$3:$A$581,0))),"")</f>
        <v/>
      </c>
      <c r="R191">
        <f>IFERROR(IF(COUNT(INDEX(Benefits!$F$3:$F$581,MATCH($T191,Benefits!$A$3:$A$581,0)))=0,"",INDEX(Benefits!$F$3:$F$581,MATCH($T191,Benefits!$A$3:$A$581,0))),"")</f>
        <v/>
      </c>
      <c r="S191" s="4">
        <f>IFERROR(IF(INDEX(Benefits!$G$3:$G$581,MATCH($T191,Benefits!$A$3:$A$581,0))="","",INDEX(Benefits!$G$3:$G$581,MATCH($T191,Benefits!$A$3:$A$581,0))),"")</f>
        <v/>
      </c>
      <c r="T191" s="19" t="inlineStr">
        <is>
          <t>F00040-11-000-03</t>
        </is>
      </c>
      <c r="U191" s="4">
        <f>MIN(IF($N191="N",Client!$C$6+1,Client!$C$6),100)</f>
        <v/>
      </c>
      <c r="V191" s="4">
        <f>$T191&amp;"|"&amp;$O191&amp;"|"&amp;Client!$C$7&amp;"|"&amp;Client!$C$8</f>
        <v/>
      </c>
      <c r="W191" s="4">
        <f>IFERROR(MATCH($V191,prem!$A$2:$A$2857,0),"")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IFERROR(IF(INDEX(Benefits!$B$3:$B$581,MATCH($T192,Benefits!$A$3:$A$581,0))="","",INDEX(Benefits!$B$3:$B$581,MATCH($T192,Benefits!$A$3:$A$581,0))),"")</f>
        <v/>
      </c>
      <c r="G192" s="17">
        <f>IFERROR(IF(INDEX(Benefits!$C$3:$C$581,MATCH($T192,Benefits!$A$3:$A$581,0))="",80000,INDEX(Benefits!$C$3:$C$581,MATCH($T192,Benefits!$A$3:$A$581,0))),80000)</f>
        <v/>
      </c>
      <c r="H192" s="4">
        <f>IFERROR(IF(INDEX(Benefits!$D$3:$D$581,MATCH($T192,Benefits!$A$3:$A$581,0))="","",INDEX(Benefits!$D$3:$D$581,MATCH($T192,Benefits!$A$3:$A$581,0))),"")</f>
        <v/>
      </c>
      <c r="I192" s="4" t="inlineStr">
        <is>
          <t>HKD</t>
        </is>
      </c>
      <c r="J192" s="17">
        <f>IF($W192="","",IF(COUNT(INDEX(prem!$B$2:$CX$2857,$W192,$U192+1))=0,"",INDEX(prem!$B$2:$CX$2857,$W192,$U192+1)))</f>
        <v/>
      </c>
      <c r="K192" s="17">
        <f>IF($W192="","",IF($M192=0,"",SUM(INDEX(prem!$B$2:$CX$2857,$W192,$U192+1):INDEX(prem!$B$2:$CX$2857,$W192,MIN($U192+10,101)))))</f>
        <v/>
      </c>
      <c r="L192" s="17">
        <f>IF($K192="","",IF($M192=0,"",$K192/$M192))</f>
        <v/>
      </c>
      <c r="M192" s="4">
        <f>IF($W192="",0,COUNT(INDEX(prem!$B$2:$CX$2857,$W192,$U192+1):INDEX(prem!$B$2:$CX$2857,$W192,MIN($U192+10,101))))</f>
        <v/>
      </c>
      <c r="N192" s="4" t="inlineStr">
        <is>
          <t>A</t>
        </is>
      </c>
      <c r="O192" s="4">
        <f>IF(COUNTIF(prem!$A$2:$A$2857,$T192&amp;"|"&amp;Client!$C$9&amp;"|"&amp;Client!$C$7&amp;"|"&amp;Client!$C$8)&gt;0,Client!$C$9,IF(Client!$C$9="S","R","S"))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IFERROR(IF(COUNT(INDEX(Benefits!$E$3:$E$581,MATCH($T192,Benefits!$A$3:$A$581,0)))=0,"",INDEX(Benefits!$E$3:$E$581,MATCH($T192,Benefits!$A$3:$A$581,0))),"")</f>
        <v/>
      </c>
      <c r="R192">
        <f>IFERROR(IF(COUNT(INDEX(Benefits!$F$3:$F$581,MATCH($T192,Benefits!$A$3:$A$581,0)))=0,"",INDEX(Benefits!$F$3:$F$581,MATCH($T192,Benefits!$A$3:$A$581,0))),"")</f>
        <v/>
      </c>
      <c r="S192" s="4">
        <f>IFERROR(IF(INDEX(Benefits!$G$3:$G$581,MATCH($T192,Benefits!$A$3:$A$581,0))="","",INDEX(Benefits!$G$3:$G$581,MATCH($T192,Benefits!$A$3:$A$581,0))),"")</f>
        <v/>
      </c>
      <c r="T192" s="19" t="inlineStr">
        <is>
          <t>F00040-12-000-03</t>
        </is>
      </c>
      <c r="U192" s="4">
        <f>MIN(IF($N192="N",Client!$C$6+1,Client!$C$6),100)</f>
        <v/>
      </c>
      <c r="V192" s="4">
        <f>$T192&amp;"|"&amp;$O192&amp;"|"&amp;Client!$C$7&amp;"|"&amp;Client!$C$8</f>
        <v/>
      </c>
      <c r="W192" s="4">
        <f>IFERROR(MATCH($V192,prem!$A$2:$A$2857,0),"")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IFERROR(IF(INDEX(Benefits!$B$3:$B$581,MATCH($T193,Benefits!$A$3:$A$581,0))="","",INDEX(Benefits!$B$3:$B$581,MATCH($T193,Benefits!$A$3:$A$581,0))),"")</f>
        <v/>
      </c>
      <c r="G193" s="17">
        <f>IFERROR(IF(INDEX(Benefits!$C$3:$C$581,MATCH($T193,Benefits!$A$3:$A$581,0))="",0,INDEX(Benefits!$C$3:$C$581,MATCH($T193,Benefits!$A$3:$A$581,0))),0)</f>
        <v/>
      </c>
      <c r="H193" s="4">
        <f>IFERROR(IF(INDEX(Benefits!$D$3:$D$581,MATCH($T193,Benefits!$A$3:$A$581,0))="","",INDEX(Benefits!$D$3:$D$581,MATCH($T193,Benefits!$A$3:$A$581,0))),"")</f>
        <v/>
      </c>
      <c r="I193" s="4" t="inlineStr">
        <is>
          <t>HKD</t>
        </is>
      </c>
      <c r="J193" s="17">
        <f>IF($W193="","",IF(COUNT(INDEX(prem!$B$2:$CX$2857,$W193,$U193+1))=0,"",INDEX(prem!$B$2:$CX$2857,$W193,$U193+1)))</f>
        <v/>
      </c>
      <c r="K193" s="17">
        <f>IF($W193="","",IF($M193=0,"",SUM(INDEX(prem!$B$2:$CX$2857,$W193,$U193+1):INDEX(prem!$B$2:$CX$2857,$W193,MIN($U193+10,101)))))</f>
        <v/>
      </c>
      <c r="L193" s="17">
        <f>IF($K193="","",IF($M193=0,"",$K193/$M193))</f>
        <v/>
      </c>
      <c r="M193" s="4">
        <f>IF($W193="",0,COUNT(INDEX(prem!$B$2:$CX$2857,$W193,$U193+1):INDEX(prem!$B$2:$CX$2857,$W193,MIN($U193+10,101))))</f>
        <v/>
      </c>
      <c r="N193" s="4" t="inlineStr">
        <is>
          <t>A</t>
        </is>
      </c>
      <c r="O193" s="4">
        <f>IF(COUNTIF(prem!$A$2:$A$2857,$T193&amp;"|"&amp;Client!$C$9&amp;"|"&amp;Client!$C$7&amp;"|"&amp;Client!$C$8)&gt;0,Client!$C$9,IF(Client!$C$9="S","R","S"))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IFERROR(IF(COUNT(INDEX(Benefits!$E$3:$E$581,MATCH($T193,Benefits!$A$3:$A$581,0)))=0,"",INDEX(Benefits!$E$3:$E$581,MATCH($T193,Benefits!$A$3:$A$581,0))),"")</f>
        <v/>
      </c>
      <c r="R193">
        <f>IFERROR(IF(COUNT(INDEX(Benefits!$F$3:$F$581,MATCH($T193,Benefits!$A$3:$A$581,0)))=0,"",INDEX(Benefits!$F$3:$F$581,MATCH($T193,Benefits!$A$3:$A$581,0))),"")</f>
        <v/>
      </c>
      <c r="S193" s="4">
        <f>IFERROR(IF(INDEX(Benefits!$G$3:$G$581,MATCH($T193,Benefits!$A$3:$A$581,0))="","",INDEX(Benefits!$G$3:$G$581,MATCH($T193,Benefits!$A$3:$A$581,0))),"")</f>
        <v/>
      </c>
      <c r="T193" s="19" t="inlineStr">
        <is>
          <t>F00040-17-000-02</t>
        </is>
      </c>
      <c r="U193" s="4">
        <f>MIN(IF($N193="N",Client!$C$6+1,Client!$C$6),100)</f>
        <v/>
      </c>
      <c r="V193" s="4">
        <f>$T193&amp;"|"&amp;$O193&amp;"|"&amp;Client!$C$7&amp;"|"&amp;Client!$C$8</f>
        <v/>
      </c>
      <c r="W193" s="4">
        <f>IFERROR(MATCH($V193,prem!$A$2:$A$2857,0),"")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IFERROR(IF(INDEX(Benefits!$B$3:$B$581,MATCH($T194,Benefits!$A$3:$A$581,0))="","",INDEX(Benefits!$B$3:$B$581,MATCH($T194,Benefits!$A$3:$A$581,0))),"")</f>
        <v/>
      </c>
      <c r="G194" s="17">
        <f>IFERROR(IF(INDEX(Benefits!$C$3:$C$581,MATCH($T194,Benefits!$A$3:$A$581,0))="",15000,INDEX(Benefits!$C$3:$C$581,MATCH($T194,Benefits!$A$3:$A$581,0))),15000)</f>
        <v/>
      </c>
      <c r="H194" s="4">
        <f>IFERROR(IF(INDEX(Benefits!$D$3:$D$581,MATCH($T194,Benefits!$A$3:$A$581,0))="","",INDEX(Benefits!$D$3:$D$581,MATCH($T194,Benefits!$A$3:$A$581,0))),"")</f>
        <v/>
      </c>
      <c r="I194" s="4" t="inlineStr">
        <is>
          <t>HKD</t>
        </is>
      </c>
      <c r="J194" s="17">
        <f>IF($W194="","",IF(COUNT(INDEX(prem!$B$2:$CX$2857,$W194,$U194+1))=0,"",INDEX(prem!$B$2:$CX$2857,$W194,$U194+1)))</f>
        <v/>
      </c>
      <c r="K194" s="17">
        <f>IF($W194="","",IF($M194=0,"",SUM(INDEX(prem!$B$2:$CX$2857,$W194,$U194+1):INDEX(prem!$B$2:$CX$2857,$W194,MIN($U194+10,101)))))</f>
        <v/>
      </c>
      <c r="L194" s="17">
        <f>IF($K194="","",IF($M194=0,"",$K194/$M194))</f>
        <v/>
      </c>
      <c r="M194" s="4">
        <f>IF($W194="",0,COUNT(INDEX(prem!$B$2:$CX$2857,$W194,$U194+1):INDEX(prem!$B$2:$CX$2857,$W194,MIN($U194+10,101))))</f>
        <v/>
      </c>
      <c r="N194" s="4" t="inlineStr">
        <is>
          <t>A</t>
        </is>
      </c>
      <c r="O194" s="4">
        <f>IF(COUNTIF(prem!$A$2:$A$2857,$T194&amp;"|"&amp;Client!$C$9&amp;"|"&amp;Client!$C$7&amp;"|"&amp;Client!$C$8)&gt;0,Client!$C$9,IF(Client!$C$9="S","R","S"))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IFERROR(IF(COUNT(INDEX(Benefits!$E$3:$E$581,MATCH($T194,Benefits!$A$3:$A$581,0)))=0,"",INDEX(Benefits!$E$3:$E$581,MATCH($T194,Benefits!$A$3:$A$581,0))),"")</f>
        <v/>
      </c>
      <c r="R194">
        <f>IFERROR(IF(COUNT(INDEX(Benefits!$F$3:$F$581,MATCH($T194,Benefits!$A$3:$A$581,0)))=0,"",INDEX(Benefits!$F$3:$F$581,MATCH($T194,Benefits!$A$3:$A$581,0))),"")</f>
        <v/>
      </c>
      <c r="S194" s="4">
        <f>IFERROR(IF(INDEX(Benefits!$G$3:$G$581,MATCH($T194,Benefits!$A$3:$A$581,0))="","",INDEX(Benefits!$G$3:$G$581,MATCH($T194,Benefits!$A$3:$A$581,0))),"")</f>
        <v/>
      </c>
      <c r="T194" s="19" t="inlineStr">
        <is>
          <t>F00040-18-000-02</t>
        </is>
      </c>
      <c r="U194" s="4">
        <f>MIN(IF($N194="N",Client!$C$6+1,Client!$C$6),100)</f>
        <v/>
      </c>
      <c r="V194" s="4">
        <f>$T194&amp;"|"&amp;$O194&amp;"|"&amp;Client!$C$7&amp;"|"&amp;Client!$C$8</f>
        <v/>
      </c>
      <c r="W194" s="4">
        <f>IFERROR(MATCH($V194,prem!$A$2:$A$2857,0),"")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IFERROR(IF(INDEX(Benefits!$B$3:$B$581,MATCH($T195,Benefits!$A$3:$A$581,0))="","",INDEX(Benefits!$B$3:$B$581,MATCH($T195,Benefits!$A$3:$A$581,0))),"")</f>
        <v/>
      </c>
      <c r="G195" s="17">
        <f>IFERROR(IF(INDEX(Benefits!$C$3:$C$581,MATCH($T195,Benefits!$A$3:$A$581,0))="",50000,INDEX(Benefits!$C$3:$C$581,MATCH($T195,Benefits!$A$3:$A$581,0))),50000)</f>
        <v/>
      </c>
      <c r="H195" s="4">
        <f>IFERROR(IF(INDEX(Benefits!$D$3:$D$581,MATCH($T195,Benefits!$A$3:$A$581,0))="","",INDEX(Benefits!$D$3:$D$581,MATCH($T195,Benefits!$A$3:$A$581,0))),"")</f>
        <v/>
      </c>
      <c r="I195" s="4" t="inlineStr">
        <is>
          <t>HKD</t>
        </is>
      </c>
      <c r="J195" s="17">
        <f>IF($W195="","",IF(COUNT(INDEX(prem!$B$2:$CX$2857,$W195,$U195+1))=0,"",INDEX(prem!$B$2:$CX$2857,$W195,$U195+1)))</f>
        <v/>
      </c>
      <c r="K195" s="17">
        <f>IF($W195="","",IF($M195=0,"",SUM(INDEX(prem!$B$2:$CX$2857,$W195,$U195+1):INDEX(prem!$B$2:$CX$2857,$W195,MIN($U195+10,101)))))</f>
        <v/>
      </c>
      <c r="L195" s="17">
        <f>IF($K195="","",IF($M195=0,"",$K195/$M195))</f>
        <v/>
      </c>
      <c r="M195" s="4">
        <f>IF($W195="",0,COUNT(INDEX(prem!$B$2:$CX$2857,$W195,$U195+1):INDEX(prem!$B$2:$CX$2857,$W195,MIN($U195+10,101))))</f>
        <v/>
      </c>
      <c r="N195" s="4" t="inlineStr">
        <is>
          <t>A</t>
        </is>
      </c>
      <c r="O195" s="4">
        <f>IF(COUNTIF(prem!$A$2:$A$2857,$T195&amp;"|"&amp;Client!$C$9&amp;"|"&amp;Client!$C$7&amp;"|"&amp;Client!$C$8)&gt;0,Client!$C$9,IF(Client!$C$9="S","R","S"))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IFERROR(IF(COUNT(INDEX(Benefits!$E$3:$E$581,MATCH($T195,Benefits!$A$3:$A$581,0)))=0,"",INDEX(Benefits!$E$3:$E$581,MATCH($T195,Benefits!$A$3:$A$581,0))),"")</f>
        <v/>
      </c>
      <c r="R195">
        <f>IFERROR(IF(COUNT(INDEX(Benefits!$F$3:$F$581,MATCH($T195,Benefits!$A$3:$A$581,0)))=0,"",INDEX(Benefits!$F$3:$F$581,MATCH($T195,Benefits!$A$3:$A$581,0))),"")</f>
        <v/>
      </c>
      <c r="S195" s="4">
        <f>IFERROR(IF(INDEX(Benefits!$G$3:$G$581,MATCH($T195,Benefits!$A$3:$A$581,0))="","",INDEX(Benefits!$G$3:$G$581,MATCH($T195,Benefits!$A$3:$A$581,0))),"")</f>
        <v/>
      </c>
      <c r="T195" s="19" t="inlineStr">
        <is>
          <t>F00040-19-000-02</t>
        </is>
      </c>
      <c r="U195" s="4">
        <f>MIN(IF($N195="N",Client!$C$6+1,Client!$C$6),100)</f>
        <v/>
      </c>
      <c r="V195" s="4">
        <f>$T195&amp;"|"&amp;$O195&amp;"|"&amp;Client!$C$7&amp;"|"&amp;Client!$C$8</f>
        <v/>
      </c>
      <c r="W195" s="4">
        <f>IFERROR(MATCH($V195,prem!$A$2:$A$2857,0),"")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IFERROR(IF(INDEX(Benefits!$B$3:$B$581,MATCH($T196,Benefits!$A$3:$A$581,0))="","",INDEX(Benefits!$B$3:$B$581,MATCH($T196,Benefits!$A$3:$A$581,0))),"")</f>
        <v/>
      </c>
      <c r="G196" s="17">
        <f>IFERROR(IF(INDEX(Benefits!$C$3:$C$581,MATCH($T196,Benefits!$A$3:$A$581,0))="",80000,INDEX(Benefits!$C$3:$C$581,MATCH($T196,Benefits!$A$3:$A$581,0))),80000)</f>
        <v/>
      </c>
      <c r="H196" s="4">
        <f>IFERROR(IF(INDEX(Benefits!$D$3:$D$581,MATCH($T196,Benefits!$A$3:$A$581,0))="","",INDEX(Benefits!$D$3:$D$581,MATCH($T196,Benefits!$A$3:$A$581,0))),"")</f>
        <v/>
      </c>
      <c r="I196" s="4" t="inlineStr">
        <is>
          <t>HKD</t>
        </is>
      </c>
      <c r="J196" s="17">
        <f>IF($W196="","",IF(COUNT(INDEX(prem!$B$2:$CX$2857,$W196,$U196+1))=0,"",INDEX(prem!$B$2:$CX$2857,$W196,$U196+1)))</f>
        <v/>
      </c>
      <c r="K196" s="17">
        <f>IF($W196="","",IF($M196=0,"",SUM(INDEX(prem!$B$2:$CX$2857,$W196,$U196+1):INDEX(prem!$B$2:$CX$2857,$W196,MIN($U196+10,101)))))</f>
        <v/>
      </c>
      <c r="L196" s="17">
        <f>IF($K196="","",IF($M196=0,"",$K196/$M196))</f>
        <v/>
      </c>
      <c r="M196" s="4">
        <f>IF($W196="",0,COUNT(INDEX(prem!$B$2:$CX$2857,$W196,$U196+1):INDEX(prem!$B$2:$CX$2857,$W196,MIN($U196+10,101))))</f>
        <v/>
      </c>
      <c r="N196" s="4" t="inlineStr">
        <is>
          <t>A</t>
        </is>
      </c>
      <c r="O196" s="4">
        <f>IF(COUNTIF(prem!$A$2:$A$2857,$T196&amp;"|"&amp;Client!$C$9&amp;"|"&amp;Client!$C$7&amp;"|"&amp;Client!$C$8)&gt;0,Client!$C$9,IF(Client!$C$9="S","R","S"))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IFERROR(IF(COUNT(INDEX(Benefits!$E$3:$E$581,MATCH($T196,Benefits!$A$3:$A$581,0)))=0,"",INDEX(Benefits!$E$3:$E$581,MATCH($T196,Benefits!$A$3:$A$581,0))),"")</f>
        <v/>
      </c>
      <c r="R196">
        <f>IFERROR(IF(COUNT(INDEX(Benefits!$F$3:$F$581,MATCH($T196,Benefits!$A$3:$A$581,0)))=0,"",INDEX(Benefits!$F$3:$F$581,MATCH($T196,Benefits!$A$3:$A$581,0))),"")</f>
        <v/>
      </c>
      <c r="S196" s="4">
        <f>IFERROR(IF(INDEX(Benefits!$G$3:$G$581,MATCH($T196,Benefits!$A$3:$A$581,0))="","",INDEX(Benefits!$G$3:$G$581,MATCH($T196,Benefits!$A$3:$A$581,0))),"")</f>
        <v/>
      </c>
      <c r="T196" s="19" t="inlineStr">
        <is>
          <t>F00040-20-000-02</t>
        </is>
      </c>
      <c r="U196" s="4">
        <f>MIN(IF($N196="N",Client!$C$6+1,Client!$C$6),100)</f>
        <v/>
      </c>
      <c r="V196" s="4">
        <f>$T196&amp;"|"&amp;$O196&amp;"|"&amp;Client!$C$7&amp;"|"&amp;Client!$C$8</f>
        <v/>
      </c>
      <c r="W196" s="4">
        <f>IFERROR(MATCH($V196,prem!$A$2:$A$2857,0),"")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IFERROR(IF(INDEX(Benefits!$B$3:$B$581,MATCH($T197,Benefits!$A$3:$A$581,0))="","",INDEX(Benefits!$B$3:$B$581,MATCH($T197,Benefits!$A$3:$A$581,0))),"")</f>
        <v/>
      </c>
      <c r="G197" s="17">
        <f>IFERROR(IF(INDEX(Benefits!$C$3:$C$581,MATCH($T197,Benefits!$A$3:$A$581,0))="",0,INDEX(Benefits!$C$3:$C$581,MATCH($T197,Benefits!$A$3:$A$581,0))),0)</f>
        <v/>
      </c>
      <c r="H197" s="4">
        <f>IFERROR(IF(INDEX(Benefits!$D$3:$D$581,MATCH($T197,Benefits!$A$3:$A$581,0))="","",INDEX(Benefits!$D$3:$D$581,MATCH($T197,Benefits!$A$3:$A$581,0))),"")</f>
        <v/>
      </c>
      <c r="I197" s="4" t="inlineStr">
        <is>
          <t>HKD</t>
        </is>
      </c>
      <c r="J197" s="17">
        <f>IF($W197="","",IF(COUNT(INDEX(prem!$B$2:$CX$2857,$W197,$U197+1))=0,"",INDEX(prem!$B$2:$CX$2857,$W197,$U197+1)))</f>
        <v/>
      </c>
      <c r="K197" s="17">
        <f>IF($W197="","",IF($M197=0,"",SUM(INDEX(prem!$B$2:$CX$2857,$W197,$U197+1):INDEX(prem!$B$2:$CX$2857,$W197,MIN($U197+10,101)))))</f>
        <v/>
      </c>
      <c r="L197" s="17">
        <f>IF($K197="","",IF($M197=0,"",$K197/$M197))</f>
        <v/>
      </c>
      <c r="M197" s="4">
        <f>IF($W197="",0,COUNT(INDEX(prem!$B$2:$CX$2857,$W197,$U197+1):INDEX(prem!$B$2:$CX$2857,$W197,MIN($U197+10,101))))</f>
        <v/>
      </c>
      <c r="N197" s="4" t="inlineStr">
        <is>
          <t>A</t>
        </is>
      </c>
      <c r="O197" s="4">
        <f>IF(COUNTIF(prem!$A$2:$A$2857,$T197&amp;"|"&amp;Client!$C$9&amp;"|"&amp;Client!$C$7&amp;"|"&amp;Client!$C$8)&gt;0,Client!$C$9,IF(Client!$C$9="S","R","S"))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IFERROR(IF(COUNT(INDEX(Benefits!$E$3:$E$581,MATCH($T197,Benefits!$A$3:$A$581,0)))=0,"",INDEX(Benefits!$E$3:$E$581,MATCH($T197,Benefits!$A$3:$A$581,0))),"")</f>
        <v/>
      </c>
      <c r="R197">
        <f>IFERROR(IF(COUNT(INDEX(Benefits!$F$3:$F$581,MATCH($T197,Benefits!$A$3:$A$581,0)))=0,"",INDEX(Benefits!$F$3:$F$581,MATCH($T197,Benefits!$A$3:$A$581,0))),"")</f>
        <v/>
      </c>
      <c r="S197" s="4">
        <f>IFERROR(IF(INDEX(Benefits!$G$3:$G$581,MATCH($T197,Benefits!$A$3:$A$581,0))="","",INDEX(Benefits!$G$3:$G$581,MATCH($T197,Benefits!$A$3:$A$581,0))),"")</f>
        <v/>
      </c>
      <c r="T197" s="19" t="inlineStr">
        <is>
          <t>F00040-21-000-02</t>
        </is>
      </c>
      <c r="U197" s="4">
        <f>MIN(IF($N197="N",Client!$C$6+1,Client!$C$6),100)</f>
        <v/>
      </c>
      <c r="V197" s="4">
        <f>$T197&amp;"|"&amp;$O197&amp;"|"&amp;Client!$C$7&amp;"|"&amp;Client!$C$8</f>
        <v/>
      </c>
      <c r="W197" s="4">
        <f>IFERROR(MATCH($V197,prem!$A$2:$A$2857,0),"")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IFERROR(IF(INDEX(Benefits!$B$3:$B$581,MATCH($T198,Benefits!$A$3:$A$581,0))="","",INDEX(Benefits!$B$3:$B$581,MATCH($T198,Benefits!$A$3:$A$581,0))),"")</f>
        <v/>
      </c>
      <c r="G198" s="17">
        <f>IFERROR(IF(INDEX(Benefits!$C$3:$C$581,MATCH($T198,Benefits!$A$3:$A$581,0))="",15000,INDEX(Benefits!$C$3:$C$581,MATCH($T198,Benefits!$A$3:$A$581,0))),15000)</f>
        <v/>
      </c>
      <c r="H198" s="4">
        <f>IFERROR(IF(INDEX(Benefits!$D$3:$D$581,MATCH($T198,Benefits!$A$3:$A$581,0))="","",INDEX(Benefits!$D$3:$D$581,MATCH($T198,Benefits!$A$3:$A$581,0))),"")</f>
        <v/>
      </c>
      <c r="I198" s="4" t="inlineStr">
        <is>
          <t>HKD</t>
        </is>
      </c>
      <c r="J198" s="17">
        <f>IF($W198="","",IF(COUNT(INDEX(prem!$B$2:$CX$2857,$W198,$U198+1))=0,"",INDEX(prem!$B$2:$CX$2857,$W198,$U198+1)))</f>
        <v/>
      </c>
      <c r="K198" s="17">
        <f>IF($W198="","",IF($M198=0,"",SUM(INDEX(prem!$B$2:$CX$2857,$W198,$U198+1):INDEX(prem!$B$2:$CX$2857,$W198,MIN($U198+10,101)))))</f>
        <v/>
      </c>
      <c r="L198" s="17">
        <f>IF($K198="","",IF($M198=0,"",$K198/$M198))</f>
        <v/>
      </c>
      <c r="M198" s="4">
        <f>IF($W198="",0,COUNT(INDEX(prem!$B$2:$CX$2857,$W198,$U198+1):INDEX(prem!$B$2:$CX$2857,$W198,MIN($U198+10,101))))</f>
        <v/>
      </c>
      <c r="N198" s="4" t="inlineStr">
        <is>
          <t>A</t>
        </is>
      </c>
      <c r="O198" s="4">
        <f>IF(COUNTIF(prem!$A$2:$A$2857,$T198&amp;"|"&amp;Client!$C$9&amp;"|"&amp;Client!$C$7&amp;"|"&amp;Client!$C$8)&gt;0,Client!$C$9,IF(Client!$C$9="S","R","S"))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IFERROR(IF(COUNT(INDEX(Benefits!$E$3:$E$581,MATCH($T198,Benefits!$A$3:$A$581,0)))=0,"",INDEX(Benefits!$E$3:$E$581,MATCH($T198,Benefits!$A$3:$A$581,0))),"")</f>
        <v/>
      </c>
      <c r="R198">
        <f>IFERROR(IF(COUNT(INDEX(Benefits!$F$3:$F$581,MATCH($T198,Benefits!$A$3:$A$581,0)))=0,"",INDEX(Benefits!$F$3:$F$581,MATCH($T198,Benefits!$A$3:$A$581,0))),"")</f>
        <v/>
      </c>
      <c r="S198" s="4">
        <f>IFERROR(IF(INDEX(Benefits!$G$3:$G$581,MATCH($T198,Benefits!$A$3:$A$581,0))="","",INDEX(Benefits!$G$3:$G$581,MATCH($T198,Benefits!$A$3:$A$581,0))),"")</f>
        <v/>
      </c>
      <c r="T198" s="19" t="inlineStr">
        <is>
          <t>F00040-22-000-02</t>
        </is>
      </c>
      <c r="U198" s="4">
        <f>MIN(IF($N198="N",Client!$C$6+1,Client!$C$6),100)</f>
        <v/>
      </c>
      <c r="V198" s="4">
        <f>$T198&amp;"|"&amp;$O198&amp;"|"&amp;Client!$C$7&amp;"|"&amp;Client!$C$8</f>
        <v/>
      </c>
      <c r="W198" s="4">
        <f>IFERROR(MATCH($V198,prem!$A$2:$A$2857,0),"")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IFERROR(IF(INDEX(Benefits!$B$3:$B$581,MATCH($T199,Benefits!$A$3:$A$581,0))="","",INDEX(Benefits!$B$3:$B$581,MATCH($T199,Benefits!$A$3:$A$581,0))),"")</f>
        <v/>
      </c>
      <c r="G199" s="17">
        <f>IFERROR(IF(INDEX(Benefits!$C$3:$C$581,MATCH($T199,Benefits!$A$3:$A$581,0))="",50000,INDEX(Benefits!$C$3:$C$581,MATCH($T199,Benefits!$A$3:$A$581,0))),50000)</f>
        <v/>
      </c>
      <c r="H199" s="4">
        <f>IFERROR(IF(INDEX(Benefits!$D$3:$D$581,MATCH($T199,Benefits!$A$3:$A$581,0))="","",INDEX(Benefits!$D$3:$D$581,MATCH($T199,Benefits!$A$3:$A$581,0))),"")</f>
        <v/>
      </c>
      <c r="I199" s="4" t="inlineStr">
        <is>
          <t>HKD</t>
        </is>
      </c>
      <c r="J199" s="17">
        <f>IF($W199="","",IF(COUNT(INDEX(prem!$B$2:$CX$2857,$W199,$U199+1))=0,"",INDEX(prem!$B$2:$CX$2857,$W199,$U199+1)))</f>
        <v/>
      </c>
      <c r="K199" s="17">
        <f>IF($W199="","",IF($M199=0,"",SUM(INDEX(prem!$B$2:$CX$2857,$W199,$U199+1):INDEX(prem!$B$2:$CX$2857,$W199,MIN($U199+10,101)))))</f>
        <v/>
      </c>
      <c r="L199" s="17">
        <f>IF($K199="","",IF($M199=0,"",$K199/$M199))</f>
        <v/>
      </c>
      <c r="M199" s="4">
        <f>IF($W199="",0,COUNT(INDEX(prem!$B$2:$CX$2857,$W199,$U199+1):INDEX(prem!$B$2:$CX$2857,$W199,MIN($U199+10,101))))</f>
        <v/>
      </c>
      <c r="N199" s="4" t="inlineStr">
        <is>
          <t>A</t>
        </is>
      </c>
      <c r="O199" s="4">
        <f>IF(COUNTIF(prem!$A$2:$A$2857,$T199&amp;"|"&amp;Client!$C$9&amp;"|"&amp;Client!$C$7&amp;"|"&amp;Client!$C$8)&gt;0,Client!$C$9,IF(Client!$C$9="S","R","S"))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IFERROR(IF(COUNT(INDEX(Benefits!$E$3:$E$581,MATCH($T199,Benefits!$A$3:$A$581,0)))=0,"",INDEX(Benefits!$E$3:$E$581,MATCH($T199,Benefits!$A$3:$A$581,0))),"")</f>
        <v/>
      </c>
      <c r="R199">
        <f>IFERROR(IF(COUNT(INDEX(Benefits!$F$3:$F$581,MATCH($T199,Benefits!$A$3:$A$581,0)))=0,"",INDEX(Benefits!$F$3:$F$581,MATCH($T199,Benefits!$A$3:$A$581,0))),"")</f>
        <v/>
      </c>
      <c r="S199" s="4">
        <f>IFERROR(IF(INDEX(Benefits!$G$3:$G$581,MATCH($T199,Benefits!$A$3:$A$581,0))="","",INDEX(Benefits!$G$3:$G$581,MATCH($T199,Benefits!$A$3:$A$581,0))),"")</f>
        <v/>
      </c>
      <c r="T199" s="19" t="inlineStr">
        <is>
          <t>F00040-23-000-02</t>
        </is>
      </c>
      <c r="U199" s="4">
        <f>MIN(IF($N199="N",Client!$C$6+1,Client!$C$6),100)</f>
        <v/>
      </c>
      <c r="V199" s="4">
        <f>$T199&amp;"|"&amp;$O199&amp;"|"&amp;Client!$C$7&amp;"|"&amp;Client!$C$8</f>
        <v/>
      </c>
      <c r="W199" s="4">
        <f>IFERROR(MATCH($V199,prem!$A$2:$A$2857,0),"")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IFERROR(IF(INDEX(Benefits!$B$3:$B$581,MATCH($T200,Benefits!$A$3:$A$581,0))="","",INDEX(Benefits!$B$3:$B$581,MATCH($T200,Benefits!$A$3:$A$581,0))),"")</f>
        <v/>
      </c>
      <c r="G200" s="17">
        <f>IFERROR(IF(INDEX(Benefits!$C$3:$C$581,MATCH($T200,Benefits!$A$3:$A$581,0))="",80000,INDEX(Benefits!$C$3:$C$581,MATCH($T200,Benefits!$A$3:$A$581,0))),80000)</f>
        <v/>
      </c>
      <c r="H200" s="4">
        <f>IFERROR(IF(INDEX(Benefits!$D$3:$D$581,MATCH($T200,Benefits!$A$3:$A$581,0))="","",INDEX(Benefits!$D$3:$D$581,MATCH($T200,Benefits!$A$3:$A$581,0))),"")</f>
        <v/>
      </c>
      <c r="I200" s="4" t="inlineStr">
        <is>
          <t>HKD</t>
        </is>
      </c>
      <c r="J200" s="17">
        <f>IF($W200="","",IF(COUNT(INDEX(prem!$B$2:$CX$2857,$W200,$U200+1))=0,"",INDEX(prem!$B$2:$CX$2857,$W200,$U200+1)))</f>
        <v/>
      </c>
      <c r="K200" s="17">
        <f>IF($W200="","",IF($M200=0,"",SUM(INDEX(prem!$B$2:$CX$2857,$W200,$U200+1):INDEX(prem!$B$2:$CX$2857,$W200,MIN($U200+10,101)))))</f>
        <v/>
      </c>
      <c r="L200" s="17">
        <f>IF($K200="","",IF($M200=0,"",$K200/$M200))</f>
        <v/>
      </c>
      <c r="M200" s="4">
        <f>IF($W200="",0,COUNT(INDEX(prem!$B$2:$CX$2857,$W200,$U200+1):INDEX(prem!$B$2:$CX$2857,$W200,MIN($U200+10,101))))</f>
        <v/>
      </c>
      <c r="N200" s="4" t="inlineStr">
        <is>
          <t>A</t>
        </is>
      </c>
      <c r="O200" s="4">
        <f>IF(COUNTIF(prem!$A$2:$A$2857,$T200&amp;"|"&amp;Client!$C$9&amp;"|"&amp;Client!$C$7&amp;"|"&amp;Client!$C$8)&gt;0,Client!$C$9,IF(Client!$C$9="S","R","S"))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IFERROR(IF(COUNT(INDEX(Benefits!$E$3:$E$581,MATCH($T200,Benefits!$A$3:$A$581,0)))=0,"",INDEX(Benefits!$E$3:$E$581,MATCH($T200,Benefits!$A$3:$A$581,0))),"")</f>
        <v/>
      </c>
      <c r="R200">
        <f>IFERROR(IF(COUNT(INDEX(Benefits!$F$3:$F$581,MATCH($T200,Benefits!$A$3:$A$581,0)))=0,"",INDEX(Benefits!$F$3:$F$581,MATCH($T200,Benefits!$A$3:$A$581,0))),"")</f>
        <v/>
      </c>
      <c r="S200" s="4">
        <f>IFERROR(IF(INDEX(Benefits!$G$3:$G$581,MATCH($T200,Benefits!$A$3:$A$581,0))="","",INDEX(Benefits!$G$3:$G$581,MATCH($T200,Benefits!$A$3:$A$581,0))),"")</f>
        <v/>
      </c>
      <c r="T200" s="19" t="inlineStr">
        <is>
          <t>F00040-24-000-02</t>
        </is>
      </c>
      <c r="U200" s="4">
        <f>MIN(IF($N200="N",Client!$C$6+1,Client!$C$6),100)</f>
        <v/>
      </c>
      <c r="V200" s="4">
        <f>$T200&amp;"|"&amp;$O200&amp;"|"&amp;Client!$C$7&amp;"|"&amp;Client!$C$8</f>
        <v/>
      </c>
      <c r="W200" s="4">
        <f>IFERROR(MATCH($V200,prem!$A$2:$A$2857,0),"")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IFERROR(IF(INDEX(Benefits!$B$3:$B$581,MATCH($T201,Benefits!$A$3:$A$581,0))="","",INDEX(Benefits!$B$3:$B$581,MATCH($T201,Benefits!$A$3:$A$581,0))),"")</f>
        <v/>
      </c>
      <c r="G201" s="17">
        <f>IFERROR(IF(INDEX(Benefits!$C$3:$C$581,MATCH($T201,Benefits!$A$3:$A$581,0))="",0,INDEX(Benefits!$C$3:$C$581,MATCH($T201,Benefits!$A$3:$A$581,0))),0)</f>
        <v/>
      </c>
      <c r="H201" s="4">
        <f>IFERROR(IF(INDEX(Benefits!$D$3:$D$581,MATCH($T201,Benefits!$A$3:$A$581,0))="","",INDEX(Benefits!$D$3:$D$581,MATCH($T201,Benefits!$A$3:$A$581,0))),"")</f>
        <v/>
      </c>
      <c r="I201" s="4" t="inlineStr">
        <is>
          <t>HKD</t>
        </is>
      </c>
      <c r="J201" s="17">
        <f>IF($W201="","",IF(COUNT(INDEX(prem!$B$2:$CX$2857,$W201,$U201+1))=0,"",INDEX(prem!$B$2:$CX$2857,$W201,$U201+1)))</f>
        <v/>
      </c>
      <c r="K201" s="17">
        <f>IF($W201="","",IF($M201=0,"",SUM(INDEX(prem!$B$2:$CX$2857,$W201,$U201+1):INDEX(prem!$B$2:$CX$2857,$W201,MIN($U201+10,101)))))</f>
        <v/>
      </c>
      <c r="L201" s="17">
        <f>IF($K201="","",IF($M201=0,"",$K201/$M201))</f>
        <v/>
      </c>
      <c r="M201" s="4">
        <f>IF($W201="",0,COUNT(INDEX(prem!$B$2:$CX$2857,$W201,$U201+1):INDEX(prem!$B$2:$CX$2857,$W201,MIN($U201+10,101))))</f>
        <v/>
      </c>
      <c r="N201" s="4" t="inlineStr">
        <is>
          <t>A</t>
        </is>
      </c>
      <c r="O201" s="4">
        <f>IF(COUNTIF(prem!$A$2:$A$2857,$T201&amp;"|"&amp;Client!$C$9&amp;"|"&amp;Client!$C$7&amp;"|"&amp;Client!$C$8)&gt;0,Client!$C$9,IF(Client!$C$9="S","R","S"))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IFERROR(IF(COUNT(INDEX(Benefits!$E$3:$E$581,MATCH($T201,Benefits!$A$3:$A$581,0)))=0,"",INDEX(Benefits!$E$3:$E$581,MATCH($T201,Benefits!$A$3:$A$581,0))),"")</f>
        <v/>
      </c>
      <c r="R201">
        <f>IFERROR(IF(COUNT(INDEX(Benefits!$F$3:$F$581,MATCH($T201,Benefits!$A$3:$A$581,0)))=0,"",INDEX(Benefits!$F$3:$F$581,MATCH($T201,Benefits!$A$3:$A$581,0))),"")</f>
        <v/>
      </c>
      <c r="S201" s="4">
        <f>IFERROR(IF(INDEX(Benefits!$G$3:$G$581,MATCH($T201,Benefits!$A$3:$A$581,0))="","",INDEX(Benefits!$G$3:$G$581,MATCH($T201,Benefits!$A$3:$A$581,0))),"")</f>
        <v/>
      </c>
      <c r="T201" s="19" t="inlineStr">
        <is>
          <t>F00040-05-000-05</t>
        </is>
      </c>
      <c r="U201" s="4">
        <f>MIN(IF($N201="N",Client!$C$6+1,Client!$C$6),100)</f>
        <v/>
      </c>
      <c r="V201" s="4">
        <f>$T201&amp;"|"&amp;$O201&amp;"|"&amp;Client!$C$7&amp;"|"&amp;Client!$C$8</f>
        <v/>
      </c>
      <c r="W201" s="4">
        <f>IFERROR(MATCH($V201,prem!$A$2:$A$2857,0),"")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IFERROR(IF(INDEX(Benefits!$B$3:$B$581,MATCH($T202,Benefits!$A$3:$A$581,0))="","",INDEX(Benefits!$B$3:$B$581,MATCH($T202,Benefits!$A$3:$A$581,0))),"")</f>
        <v/>
      </c>
      <c r="G202" s="17">
        <f>IFERROR(IF(INDEX(Benefits!$C$3:$C$581,MATCH($T202,Benefits!$A$3:$A$581,0))="",12000,INDEX(Benefits!$C$3:$C$581,MATCH($T202,Benefits!$A$3:$A$581,0))),12000)</f>
        <v/>
      </c>
      <c r="H202" s="4">
        <f>IFERROR(IF(INDEX(Benefits!$D$3:$D$581,MATCH($T202,Benefits!$A$3:$A$581,0))="","",INDEX(Benefits!$D$3:$D$581,MATCH($T202,Benefits!$A$3:$A$581,0))),"")</f>
        <v/>
      </c>
      <c r="I202" s="4" t="inlineStr">
        <is>
          <t>HKD</t>
        </is>
      </c>
      <c r="J202" s="17">
        <f>IF($W202="","",IF(COUNT(INDEX(prem!$B$2:$CX$2857,$W202,$U202+1))=0,"",INDEX(prem!$B$2:$CX$2857,$W202,$U202+1)))</f>
        <v/>
      </c>
      <c r="K202" s="17">
        <f>IF($W202="","",IF($M202=0,"",SUM(INDEX(prem!$B$2:$CX$2857,$W202,$U202+1):INDEX(prem!$B$2:$CX$2857,$W202,MIN($U202+10,101)))))</f>
        <v/>
      </c>
      <c r="L202" s="17">
        <f>IF($K202="","",IF($M202=0,"",$K202/$M202))</f>
        <v/>
      </c>
      <c r="M202" s="4">
        <f>IF($W202="",0,COUNT(INDEX(prem!$B$2:$CX$2857,$W202,$U202+1):INDEX(prem!$B$2:$CX$2857,$W202,MIN($U202+10,101))))</f>
        <v/>
      </c>
      <c r="N202" s="4" t="inlineStr">
        <is>
          <t>A</t>
        </is>
      </c>
      <c r="O202" s="4">
        <f>IF(COUNTIF(prem!$A$2:$A$2857,$T202&amp;"|"&amp;Client!$C$9&amp;"|"&amp;Client!$C$7&amp;"|"&amp;Client!$C$8)&gt;0,Client!$C$9,IF(Client!$C$9="S","R","S"))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IFERROR(IF(COUNT(INDEX(Benefits!$E$3:$E$581,MATCH($T202,Benefits!$A$3:$A$581,0)))=0,"",INDEX(Benefits!$E$3:$E$581,MATCH($T202,Benefits!$A$3:$A$581,0))),"")</f>
        <v/>
      </c>
      <c r="R202">
        <f>IFERROR(IF(COUNT(INDEX(Benefits!$F$3:$F$581,MATCH($T202,Benefits!$A$3:$A$581,0)))=0,"",INDEX(Benefits!$F$3:$F$581,MATCH($T202,Benefits!$A$3:$A$581,0))),"")</f>
        <v/>
      </c>
      <c r="S202" s="4">
        <f>IFERROR(IF(INDEX(Benefits!$G$3:$G$581,MATCH($T202,Benefits!$A$3:$A$581,0))="","",INDEX(Benefits!$G$3:$G$581,MATCH($T202,Benefits!$A$3:$A$581,0))),"")</f>
        <v/>
      </c>
      <c r="T202" s="19" t="inlineStr">
        <is>
          <t>F00040-06-000-05</t>
        </is>
      </c>
      <c r="U202" s="4">
        <f>MIN(IF($N202="N",Client!$C$6+1,Client!$C$6),100)</f>
        <v/>
      </c>
      <c r="V202" s="4">
        <f>$T202&amp;"|"&amp;$O202&amp;"|"&amp;Client!$C$7&amp;"|"&amp;Client!$C$8</f>
        <v/>
      </c>
      <c r="W202" s="4">
        <f>IFERROR(MATCH($V202,prem!$A$2:$A$2857,0),"")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IFERROR(IF(INDEX(Benefits!$B$3:$B$581,MATCH($T203,Benefits!$A$3:$A$581,0))="","",INDEX(Benefits!$B$3:$B$581,MATCH($T203,Benefits!$A$3:$A$581,0))),"")</f>
        <v/>
      </c>
      <c r="G203" s="17">
        <f>IFERROR(IF(INDEX(Benefits!$C$3:$C$581,MATCH($T203,Benefits!$A$3:$A$581,0))="",40000,INDEX(Benefits!$C$3:$C$581,MATCH($T203,Benefits!$A$3:$A$581,0))),40000)</f>
        <v/>
      </c>
      <c r="H203" s="4">
        <f>IFERROR(IF(INDEX(Benefits!$D$3:$D$581,MATCH($T203,Benefits!$A$3:$A$581,0))="","",INDEX(Benefits!$D$3:$D$581,MATCH($T203,Benefits!$A$3:$A$581,0))),"")</f>
        <v/>
      </c>
      <c r="I203" s="4" t="inlineStr">
        <is>
          <t>HKD</t>
        </is>
      </c>
      <c r="J203" s="17">
        <f>IF($W203="","",IF(COUNT(INDEX(prem!$B$2:$CX$2857,$W203,$U203+1))=0,"",INDEX(prem!$B$2:$CX$2857,$W203,$U203+1)))</f>
        <v/>
      </c>
      <c r="K203" s="17">
        <f>IF($W203="","",IF($M203=0,"",SUM(INDEX(prem!$B$2:$CX$2857,$W203,$U203+1):INDEX(prem!$B$2:$CX$2857,$W203,MIN($U203+10,101)))))</f>
        <v/>
      </c>
      <c r="L203" s="17">
        <f>IF($K203="","",IF($M203=0,"",$K203/$M203))</f>
        <v/>
      </c>
      <c r="M203" s="4">
        <f>IF($W203="",0,COUNT(INDEX(prem!$B$2:$CX$2857,$W203,$U203+1):INDEX(prem!$B$2:$CX$2857,$W203,MIN($U203+10,101))))</f>
        <v/>
      </c>
      <c r="N203" s="4" t="inlineStr">
        <is>
          <t>A</t>
        </is>
      </c>
      <c r="O203" s="4">
        <f>IF(COUNTIF(prem!$A$2:$A$2857,$T203&amp;"|"&amp;Client!$C$9&amp;"|"&amp;Client!$C$7&amp;"|"&amp;Client!$C$8)&gt;0,Client!$C$9,IF(Client!$C$9="S","R","S"))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IFERROR(IF(COUNT(INDEX(Benefits!$E$3:$E$581,MATCH($T203,Benefits!$A$3:$A$581,0)))=0,"",INDEX(Benefits!$E$3:$E$581,MATCH($T203,Benefits!$A$3:$A$581,0))),"")</f>
        <v/>
      </c>
      <c r="R203">
        <f>IFERROR(IF(COUNT(INDEX(Benefits!$F$3:$F$581,MATCH($T203,Benefits!$A$3:$A$581,0)))=0,"",INDEX(Benefits!$F$3:$F$581,MATCH($T203,Benefits!$A$3:$A$581,0))),"")</f>
        <v/>
      </c>
      <c r="S203" s="4">
        <f>IFERROR(IF(INDEX(Benefits!$G$3:$G$581,MATCH($T203,Benefits!$A$3:$A$581,0))="","",INDEX(Benefits!$G$3:$G$581,MATCH($T203,Benefits!$A$3:$A$581,0))),"")</f>
        <v/>
      </c>
      <c r="T203" s="19" t="inlineStr">
        <is>
          <t>F00040-07-000-05</t>
        </is>
      </c>
      <c r="U203" s="4">
        <f>MIN(IF($N203="N",Client!$C$6+1,Client!$C$6),100)</f>
        <v/>
      </c>
      <c r="V203" s="4">
        <f>$T203&amp;"|"&amp;$O203&amp;"|"&amp;Client!$C$7&amp;"|"&amp;Client!$C$8</f>
        <v/>
      </c>
      <c r="W203" s="4">
        <f>IFERROR(MATCH($V203,prem!$A$2:$A$2857,0),"")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IFERROR(IF(INDEX(Benefits!$B$3:$B$581,MATCH($T204,Benefits!$A$3:$A$581,0))="","",INDEX(Benefits!$B$3:$B$581,MATCH($T204,Benefits!$A$3:$A$581,0))),"")</f>
        <v/>
      </c>
      <c r="G204" s="17">
        <f>IFERROR(IF(INDEX(Benefits!$C$3:$C$581,MATCH($T204,Benefits!$A$3:$A$581,0))="",80000,INDEX(Benefits!$C$3:$C$581,MATCH($T204,Benefits!$A$3:$A$581,0))),80000)</f>
        <v/>
      </c>
      <c r="H204" s="4">
        <f>IFERROR(IF(INDEX(Benefits!$D$3:$D$581,MATCH($T204,Benefits!$A$3:$A$581,0))="","",INDEX(Benefits!$D$3:$D$581,MATCH($T204,Benefits!$A$3:$A$581,0))),"")</f>
        <v/>
      </c>
      <c r="I204" s="4" t="inlineStr">
        <is>
          <t>HKD</t>
        </is>
      </c>
      <c r="J204" s="17">
        <f>IF($W204="","",IF(COUNT(INDEX(prem!$B$2:$CX$2857,$W204,$U204+1))=0,"",INDEX(prem!$B$2:$CX$2857,$W204,$U204+1)))</f>
        <v/>
      </c>
      <c r="K204" s="17">
        <f>IF($W204="","",IF($M204=0,"",SUM(INDEX(prem!$B$2:$CX$2857,$W204,$U204+1):INDEX(prem!$B$2:$CX$2857,$W204,MIN($U204+10,101)))))</f>
        <v/>
      </c>
      <c r="L204" s="17">
        <f>IF($K204="","",IF($M204=0,"",$K204/$M204))</f>
        <v/>
      </c>
      <c r="M204" s="4">
        <f>IF($W204="",0,COUNT(INDEX(prem!$B$2:$CX$2857,$W204,$U204+1):INDEX(prem!$B$2:$CX$2857,$W204,MIN($U204+10,101))))</f>
        <v/>
      </c>
      <c r="N204" s="4" t="inlineStr">
        <is>
          <t>A</t>
        </is>
      </c>
      <c r="O204" s="4">
        <f>IF(COUNTIF(prem!$A$2:$A$2857,$T204&amp;"|"&amp;Client!$C$9&amp;"|"&amp;Client!$C$7&amp;"|"&amp;Client!$C$8)&gt;0,Client!$C$9,IF(Client!$C$9="S","R","S"))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IFERROR(IF(COUNT(INDEX(Benefits!$E$3:$E$581,MATCH($T204,Benefits!$A$3:$A$581,0)))=0,"",INDEX(Benefits!$E$3:$E$581,MATCH($T204,Benefits!$A$3:$A$581,0))),"")</f>
        <v/>
      </c>
      <c r="R204">
        <f>IFERROR(IF(COUNT(INDEX(Benefits!$F$3:$F$581,MATCH($T204,Benefits!$A$3:$A$581,0)))=0,"",INDEX(Benefits!$F$3:$F$581,MATCH($T204,Benefits!$A$3:$A$581,0))),"")</f>
        <v/>
      </c>
      <c r="S204" s="4">
        <f>IFERROR(IF(INDEX(Benefits!$G$3:$G$581,MATCH($T204,Benefits!$A$3:$A$581,0))="","",INDEX(Benefits!$G$3:$G$581,MATCH($T204,Benefits!$A$3:$A$581,0))),"")</f>
        <v/>
      </c>
      <c r="T204" s="19" t="inlineStr">
        <is>
          <t>F00040-08-000-05</t>
        </is>
      </c>
      <c r="U204" s="4">
        <f>MIN(IF($N204="N",Client!$C$6+1,Client!$C$6),100)</f>
        <v/>
      </c>
      <c r="V204" s="4">
        <f>$T204&amp;"|"&amp;$O204&amp;"|"&amp;Client!$C$7&amp;"|"&amp;Client!$C$8</f>
        <v/>
      </c>
      <c r="W204" s="4">
        <f>IFERROR(MATCH($V204,prem!$A$2:$A$2857,0),"")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IFERROR(IF(INDEX(Benefits!$B$3:$B$581,MATCH($T205,Benefits!$A$3:$A$581,0))="","",INDEX(Benefits!$B$3:$B$581,MATCH($T205,Benefits!$A$3:$A$581,0))),"")</f>
        <v/>
      </c>
      <c r="G205" s="17">
        <f>IFERROR(IF(INDEX(Benefits!$C$3:$C$581,MATCH($T205,Benefits!$A$3:$A$581,0))="",0,INDEX(Benefits!$C$3:$C$581,MATCH($T205,Benefits!$A$3:$A$581,0))),0)</f>
        <v/>
      </c>
      <c r="H205" s="4">
        <f>IFERROR(IF(INDEX(Benefits!$D$3:$D$581,MATCH($T205,Benefits!$A$3:$A$581,0))="","",INDEX(Benefits!$D$3:$D$581,MATCH($T205,Benefits!$A$3:$A$581,0))),"")</f>
        <v/>
      </c>
      <c r="I205" s="4" t="inlineStr">
        <is>
          <t>HKD</t>
        </is>
      </c>
      <c r="J205" s="17">
        <f>IF($W205="","",IF(COUNT(INDEX(prem!$B$2:$CX$2857,$W205,$U205+1))=0,"",INDEX(prem!$B$2:$CX$2857,$W205,$U205+1)))</f>
        <v/>
      </c>
      <c r="K205" s="17">
        <f>IF($W205="","",IF($M205=0,"",SUM(INDEX(prem!$B$2:$CX$2857,$W205,$U205+1):INDEX(prem!$B$2:$CX$2857,$W205,MIN($U205+10,101)))))</f>
        <v/>
      </c>
      <c r="L205" s="17">
        <f>IF($K205="","",IF($M205=0,"",$K205/$M205))</f>
        <v/>
      </c>
      <c r="M205" s="4">
        <f>IF($W205="",0,COUNT(INDEX(prem!$B$2:$CX$2857,$W205,$U205+1):INDEX(prem!$B$2:$CX$2857,$W205,MIN($U205+10,101))))</f>
        <v/>
      </c>
      <c r="N205" s="4" t="inlineStr">
        <is>
          <t>A</t>
        </is>
      </c>
      <c r="O205" s="4">
        <f>IF(COUNTIF(prem!$A$2:$A$2857,$T205&amp;"|"&amp;Client!$C$9&amp;"|"&amp;Client!$C$7&amp;"|"&amp;Client!$C$8)&gt;0,Client!$C$9,IF(Client!$C$9="S","R","S"))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IFERROR(IF(COUNT(INDEX(Benefits!$E$3:$E$581,MATCH($T205,Benefits!$A$3:$A$581,0)))=0,"",INDEX(Benefits!$E$3:$E$581,MATCH($T205,Benefits!$A$3:$A$581,0))),"")</f>
        <v/>
      </c>
      <c r="R205">
        <f>IFERROR(IF(COUNT(INDEX(Benefits!$F$3:$F$581,MATCH($T205,Benefits!$A$3:$A$581,0)))=0,"",INDEX(Benefits!$F$3:$F$581,MATCH($T205,Benefits!$A$3:$A$581,0))),"")</f>
        <v/>
      </c>
      <c r="S205" s="4">
        <f>IFERROR(IF(INDEX(Benefits!$G$3:$G$581,MATCH($T205,Benefits!$A$3:$A$581,0))="","",INDEX(Benefits!$G$3:$G$581,MATCH($T205,Benefits!$A$3:$A$581,0))),"")</f>
        <v/>
      </c>
      <c r="T205" s="19" t="inlineStr">
        <is>
          <t>F00040-13-000-03</t>
        </is>
      </c>
      <c r="U205" s="4">
        <f>MIN(IF($N205="N",Client!$C$6+1,Client!$C$6),100)</f>
        <v/>
      </c>
      <c r="V205" s="4">
        <f>$T205&amp;"|"&amp;$O205&amp;"|"&amp;Client!$C$7&amp;"|"&amp;Client!$C$8</f>
        <v/>
      </c>
      <c r="W205" s="4">
        <f>IFERROR(MATCH($V205,prem!$A$2:$A$2857,0),"")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IFERROR(IF(INDEX(Benefits!$B$3:$B$581,MATCH($T206,Benefits!$A$3:$A$581,0))="","",INDEX(Benefits!$B$3:$B$581,MATCH($T206,Benefits!$A$3:$A$581,0))),"")</f>
        <v/>
      </c>
      <c r="G206" s="17">
        <f>IFERROR(IF(INDEX(Benefits!$C$3:$C$581,MATCH($T206,Benefits!$A$3:$A$581,0))="",12000,INDEX(Benefits!$C$3:$C$581,MATCH($T206,Benefits!$A$3:$A$581,0))),12000)</f>
        <v/>
      </c>
      <c r="H206" s="4">
        <f>IFERROR(IF(INDEX(Benefits!$D$3:$D$581,MATCH($T206,Benefits!$A$3:$A$581,0))="","",INDEX(Benefits!$D$3:$D$581,MATCH($T206,Benefits!$A$3:$A$581,0))),"")</f>
        <v/>
      </c>
      <c r="I206" s="4" t="inlineStr">
        <is>
          <t>HKD</t>
        </is>
      </c>
      <c r="J206" s="17">
        <f>IF($W206="","",IF(COUNT(INDEX(prem!$B$2:$CX$2857,$W206,$U206+1))=0,"",INDEX(prem!$B$2:$CX$2857,$W206,$U206+1)))</f>
        <v/>
      </c>
      <c r="K206" s="17">
        <f>IF($W206="","",IF($M206=0,"",SUM(INDEX(prem!$B$2:$CX$2857,$W206,$U206+1):INDEX(prem!$B$2:$CX$2857,$W206,MIN($U206+10,101)))))</f>
        <v/>
      </c>
      <c r="L206" s="17">
        <f>IF($K206="","",IF($M206=0,"",$K206/$M206))</f>
        <v/>
      </c>
      <c r="M206" s="4">
        <f>IF($W206="",0,COUNT(INDEX(prem!$B$2:$CX$2857,$W206,$U206+1):INDEX(prem!$B$2:$CX$2857,$W206,MIN($U206+10,101))))</f>
        <v/>
      </c>
      <c r="N206" s="4" t="inlineStr">
        <is>
          <t>A</t>
        </is>
      </c>
      <c r="O206" s="4">
        <f>IF(COUNTIF(prem!$A$2:$A$2857,$T206&amp;"|"&amp;Client!$C$9&amp;"|"&amp;Client!$C$7&amp;"|"&amp;Client!$C$8)&gt;0,Client!$C$9,IF(Client!$C$9="S","R","S"))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IFERROR(IF(COUNT(INDEX(Benefits!$E$3:$E$581,MATCH($T206,Benefits!$A$3:$A$581,0)))=0,"",INDEX(Benefits!$E$3:$E$581,MATCH($T206,Benefits!$A$3:$A$581,0))),"")</f>
        <v/>
      </c>
      <c r="R206">
        <f>IFERROR(IF(COUNT(INDEX(Benefits!$F$3:$F$581,MATCH($T206,Benefits!$A$3:$A$581,0)))=0,"",INDEX(Benefits!$F$3:$F$581,MATCH($T206,Benefits!$A$3:$A$581,0))),"")</f>
        <v/>
      </c>
      <c r="S206" s="4">
        <f>IFERROR(IF(INDEX(Benefits!$G$3:$G$581,MATCH($T206,Benefits!$A$3:$A$581,0))="","",INDEX(Benefits!$G$3:$G$581,MATCH($T206,Benefits!$A$3:$A$581,0))),"")</f>
        <v/>
      </c>
      <c r="T206" s="19" t="inlineStr">
        <is>
          <t>F00040-14-000-03</t>
        </is>
      </c>
      <c r="U206" s="4">
        <f>MIN(IF($N206="N",Client!$C$6+1,Client!$C$6),100)</f>
        <v/>
      </c>
      <c r="V206" s="4">
        <f>$T206&amp;"|"&amp;$O206&amp;"|"&amp;Client!$C$7&amp;"|"&amp;Client!$C$8</f>
        <v/>
      </c>
      <c r="W206" s="4">
        <f>IFERROR(MATCH($V206,prem!$A$2:$A$2857,0),"")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IFERROR(IF(INDEX(Benefits!$B$3:$B$581,MATCH($T207,Benefits!$A$3:$A$581,0))="","",INDEX(Benefits!$B$3:$B$581,MATCH($T207,Benefits!$A$3:$A$581,0))),"")</f>
        <v/>
      </c>
      <c r="G207" s="17">
        <f>IFERROR(IF(INDEX(Benefits!$C$3:$C$581,MATCH($T207,Benefits!$A$3:$A$581,0))="",40000,INDEX(Benefits!$C$3:$C$581,MATCH($T207,Benefits!$A$3:$A$581,0))),40000)</f>
        <v/>
      </c>
      <c r="H207" s="4">
        <f>IFERROR(IF(INDEX(Benefits!$D$3:$D$581,MATCH($T207,Benefits!$A$3:$A$581,0))="","",INDEX(Benefits!$D$3:$D$581,MATCH($T207,Benefits!$A$3:$A$581,0))),"")</f>
        <v/>
      </c>
      <c r="I207" s="4" t="inlineStr">
        <is>
          <t>HKD</t>
        </is>
      </c>
      <c r="J207" s="17">
        <f>IF($W207="","",IF(COUNT(INDEX(prem!$B$2:$CX$2857,$W207,$U207+1))=0,"",INDEX(prem!$B$2:$CX$2857,$W207,$U207+1)))</f>
        <v/>
      </c>
      <c r="K207" s="17">
        <f>IF($W207="","",IF($M207=0,"",SUM(INDEX(prem!$B$2:$CX$2857,$W207,$U207+1):INDEX(prem!$B$2:$CX$2857,$W207,MIN($U207+10,101)))))</f>
        <v/>
      </c>
      <c r="L207" s="17">
        <f>IF($K207="","",IF($M207=0,"",$K207/$M207))</f>
        <v/>
      </c>
      <c r="M207" s="4">
        <f>IF($W207="",0,COUNT(INDEX(prem!$B$2:$CX$2857,$W207,$U207+1):INDEX(prem!$B$2:$CX$2857,$W207,MIN($U207+10,101))))</f>
        <v/>
      </c>
      <c r="N207" s="4" t="inlineStr">
        <is>
          <t>A</t>
        </is>
      </c>
      <c r="O207" s="4">
        <f>IF(COUNTIF(prem!$A$2:$A$2857,$T207&amp;"|"&amp;Client!$C$9&amp;"|"&amp;Client!$C$7&amp;"|"&amp;Client!$C$8)&gt;0,Client!$C$9,IF(Client!$C$9="S","R","S"))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IFERROR(IF(COUNT(INDEX(Benefits!$E$3:$E$581,MATCH($T207,Benefits!$A$3:$A$581,0)))=0,"",INDEX(Benefits!$E$3:$E$581,MATCH($T207,Benefits!$A$3:$A$581,0))),"")</f>
        <v/>
      </c>
      <c r="R207">
        <f>IFERROR(IF(COUNT(INDEX(Benefits!$F$3:$F$581,MATCH($T207,Benefits!$A$3:$A$581,0)))=0,"",INDEX(Benefits!$F$3:$F$581,MATCH($T207,Benefits!$A$3:$A$581,0))),"")</f>
        <v/>
      </c>
      <c r="S207" s="4">
        <f>IFERROR(IF(INDEX(Benefits!$G$3:$G$581,MATCH($T207,Benefits!$A$3:$A$581,0))="","",INDEX(Benefits!$G$3:$G$581,MATCH($T207,Benefits!$A$3:$A$581,0))),"")</f>
        <v/>
      </c>
      <c r="T207" s="19" t="inlineStr">
        <is>
          <t>F00040-15-000-03</t>
        </is>
      </c>
      <c r="U207" s="4">
        <f>MIN(IF($N207="N",Client!$C$6+1,Client!$C$6),100)</f>
        <v/>
      </c>
      <c r="V207" s="4">
        <f>$T207&amp;"|"&amp;$O207&amp;"|"&amp;Client!$C$7&amp;"|"&amp;Client!$C$8</f>
        <v/>
      </c>
      <c r="W207" s="4">
        <f>IFERROR(MATCH($V207,prem!$A$2:$A$2857,0),"")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IFERROR(IF(INDEX(Benefits!$B$3:$B$581,MATCH($T208,Benefits!$A$3:$A$581,0))="","",INDEX(Benefits!$B$3:$B$581,MATCH($T208,Benefits!$A$3:$A$581,0))),"")</f>
        <v/>
      </c>
      <c r="G208" s="17">
        <f>IFERROR(IF(INDEX(Benefits!$C$3:$C$581,MATCH($T208,Benefits!$A$3:$A$581,0))="",80000,INDEX(Benefits!$C$3:$C$581,MATCH($T208,Benefits!$A$3:$A$581,0))),80000)</f>
        <v/>
      </c>
      <c r="H208" s="4">
        <f>IFERROR(IF(INDEX(Benefits!$D$3:$D$581,MATCH($T208,Benefits!$A$3:$A$581,0))="","",INDEX(Benefits!$D$3:$D$581,MATCH($T208,Benefits!$A$3:$A$581,0))),"")</f>
        <v/>
      </c>
      <c r="I208" s="4" t="inlineStr">
        <is>
          <t>HKD</t>
        </is>
      </c>
      <c r="J208" s="17">
        <f>IF($W208="","",IF(COUNT(INDEX(prem!$B$2:$CX$2857,$W208,$U208+1))=0,"",INDEX(prem!$B$2:$CX$2857,$W208,$U208+1)))</f>
        <v/>
      </c>
      <c r="K208" s="17">
        <f>IF($W208="","",IF($M208=0,"",SUM(INDEX(prem!$B$2:$CX$2857,$W208,$U208+1):INDEX(prem!$B$2:$CX$2857,$W208,MIN($U208+10,101)))))</f>
        <v/>
      </c>
      <c r="L208" s="17">
        <f>IF($K208="","",IF($M208=0,"",$K208/$M208))</f>
        <v/>
      </c>
      <c r="M208" s="4">
        <f>IF($W208="",0,COUNT(INDEX(prem!$B$2:$CX$2857,$W208,$U208+1):INDEX(prem!$B$2:$CX$2857,$W208,MIN($U208+10,101))))</f>
        <v/>
      </c>
      <c r="N208" s="4" t="inlineStr">
        <is>
          <t>A</t>
        </is>
      </c>
      <c r="O208" s="4">
        <f>IF(COUNTIF(prem!$A$2:$A$2857,$T208&amp;"|"&amp;Client!$C$9&amp;"|"&amp;Client!$C$7&amp;"|"&amp;Client!$C$8)&gt;0,Client!$C$9,IF(Client!$C$9="S","R","S"))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IFERROR(IF(COUNT(INDEX(Benefits!$E$3:$E$581,MATCH($T208,Benefits!$A$3:$A$581,0)))=0,"",INDEX(Benefits!$E$3:$E$581,MATCH($T208,Benefits!$A$3:$A$581,0))),"")</f>
        <v/>
      </c>
      <c r="R208">
        <f>IFERROR(IF(COUNT(INDEX(Benefits!$F$3:$F$581,MATCH($T208,Benefits!$A$3:$A$581,0)))=0,"",INDEX(Benefits!$F$3:$F$581,MATCH($T208,Benefits!$A$3:$A$581,0))),"")</f>
        <v/>
      </c>
      <c r="S208" s="4">
        <f>IFERROR(IF(INDEX(Benefits!$G$3:$G$581,MATCH($T208,Benefits!$A$3:$A$581,0))="","",INDEX(Benefits!$G$3:$G$581,MATCH($T208,Benefits!$A$3:$A$581,0))),"")</f>
        <v/>
      </c>
      <c r="T208" s="19" t="inlineStr">
        <is>
          <t>F00040-16-000-03</t>
        </is>
      </c>
      <c r="U208" s="4">
        <f>MIN(IF($N208="N",Client!$C$6+1,Client!$C$6),100)</f>
        <v/>
      </c>
      <c r="V208" s="4">
        <f>$T208&amp;"|"&amp;$O208&amp;"|"&amp;Client!$C$7&amp;"|"&amp;Client!$C$8</f>
        <v/>
      </c>
      <c r="W208" s="4">
        <f>IFERROR(MATCH($V208,prem!$A$2:$A$2857,0),"")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IFERROR(IF(INDEX(Benefits!$B$3:$B$581,MATCH($T209,Benefits!$A$3:$A$581,0))="","",INDEX(Benefits!$B$3:$B$581,MATCH($T209,Benefits!$A$3:$A$581,0))),"")</f>
        <v/>
      </c>
      <c r="G209" s="17">
        <f>IFERROR(IF(INDEX(Benefits!$C$3:$C$581,MATCH($T209,Benefits!$A$3:$A$581,0))="","",INDEX(Benefits!$C$3:$C$581,MATCH($T209,Benefits!$A$3:$A$581,0))),"")</f>
        <v/>
      </c>
      <c r="H209" s="4">
        <f>IFERROR(IF(INDEX(Benefits!$D$3:$D$581,MATCH($T209,Benefits!$A$3:$A$581,0))="","",INDEX(Benefits!$D$3:$D$581,MATCH($T209,Benefits!$A$3:$A$581,0))),"")</f>
        <v/>
      </c>
      <c r="I209" s="4" t="inlineStr">
        <is>
          <t>HKD</t>
        </is>
      </c>
      <c r="J209" s="17">
        <f>IF($W209="","",IF(COUNT(INDEX(prem!$B$2:$CX$2857,$W209,$U209+1))=0,"",INDEX(prem!$B$2:$CX$2857,$W209,$U209+1)))</f>
        <v/>
      </c>
      <c r="K209" s="17">
        <f>IF($W209="","",IF($M209=0,"",SUM(INDEX(prem!$B$2:$CX$2857,$W209,$U209+1):INDEX(prem!$B$2:$CX$2857,$W209,MIN($U209+10,101)))))</f>
        <v/>
      </c>
      <c r="L209" s="17">
        <f>IF($K209="","",IF($M209=0,"",$K209/$M209))</f>
        <v/>
      </c>
      <c r="M209" s="4">
        <f>IF($W209="",0,COUNT(INDEX(prem!$B$2:$CX$2857,$W209,$U209+1):INDEX(prem!$B$2:$CX$2857,$W209,MIN($U209+10,101))))</f>
        <v/>
      </c>
      <c r="N209" s="4" t="inlineStr">
        <is>
          <t>A</t>
        </is>
      </c>
      <c r="O209" s="4">
        <f>IF(COUNTIF(prem!$A$2:$A$2857,$T209&amp;"|"&amp;Client!$C$9&amp;"|"&amp;Client!$C$7&amp;"|"&amp;Client!$C$8)&gt;0,Client!$C$9,IF(Client!$C$9="S","R","S"))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IFERROR(IF(COUNT(INDEX(Benefits!$E$3:$E$581,MATCH($T209,Benefits!$A$3:$A$581,0)))=0,"",INDEX(Benefits!$E$3:$E$581,MATCH($T209,Benefits!$A$3:$A$581,0))),"")</f>
        <v/>
      </c>
      <c r="R209">
        <f>IFERROR(IF(COUNT(INDEX(Benefits!$F$3:$F$581,MATCH($T209,Benefits!$A$3:$A$581,0)))=0,"",INDEX(Benefits!$F$3:$F$581,MATCH($T209,Benefits!$A$3:$A$581,0))),"")</f>
        <v/>
      </c>
      <c r="S209" s="4">
        <f>IFERROR(IF(INDEX(Benefits!$G$3:$G$581,MATCH($T209,Benefits!$A$3:$A$581,0))="","",INDEX(Benefits!$G$3:$G$581,MATCH($T209,Benefits!$A$3:$A$581,0))),"")</f>
        <v/>
      </c>
      <c r="T209" s="19" t="inlineStr">
        <is>
          <t>S00020-01-000-02</t>
        </is>
      </c>
      <c r="U209" s="4">
        <f>MIN(IF($N209="N",Client!$C$6+1,Client!$C$6),100)</f>
        <v/>
      </c>
      <c r="V209" s="4">
        <f>$T209&amp;"|"&amp;$O209&amp;"|"&amp;Client!$C$7&amp;"|"&amp;Client!$C$8</f>
        <v/>
      </c>
      <c r="W209" s="4">
        <f>IFERROR(MATCH($V209,prem!$A$2:$A$2857,0),"")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IFERROR(IF(INDEX(Benefits!$B$3:$B$581,MATCH($T210,Benefits!$A$3:$A$581,0))="","",INDEX(Benefits!$B$3:$B$581,MATCH($T210,Benefits!$A$3:$A$581,0))),"")</f>
        <v/>
      </c>
      <c r="G210" s="17">
        <f>IFERROR(IF(INDEX(Benefits!$C$3:$C$581,MATCH($T210,Benefits!$A$3:$A$581,0))="","",INDEX(Benefits!$C$3:$C$581,MATCH($T210,Benefits!$A$3:$A$581,0))),"")</f>
        <v/>
      </c>
      <c r="H210" s="4">
        <f>IFERROR(IF(INDEX(Benefits!$D$3:$D$581,MATCH($T210,Benefits!$A$3:$A$581,0))="","",INDEX(Benefits!$D$3:$D$581,MATCH($T210,Benefits!$A$3:$A$581,0))),"")</f>
        <v/>
      </c>
      <c r="I210" s="4" t="inlineStr">
        <is>
          <t>HKD</t>
        </is>
      </c>
      <c r="J210" s="17">
        <f>IF($W210="","",IF(COUNT(INDEX(prem!$B$2:$CX$2857,$W210,$U210+1))=0,"",INDEX(prem!$B$2:$CX$2857,$W210,$U210+1)))</f>
        <v/>
      </c>
      <c r="K210" s="17">
        <f>IF($W210="","",IF($M210=0,"",SUM(INDEX(prem!$B$2:$CX$2857,$W210,$U210+1):INDEX(prem!$B$2:$CX$2857,$W210,MIN($U210+10,101)))))</f>
        <v/>
      </c>
      <c r="L210" s="17">
        <f>IF($K210="","",IF($M210=0,"",$K210/$M210))</f>
        <v/>
      </c>
      <c r="M210" s="4">
        <f>IF($W210="",0,COUNT(INDEX(prem!$B$2:$CX$2857,$W210,$U210+1):INDEX(prem!$B$2:$CX$2857,$W210,MIN($U210+10,101))))</f>
        <v/>
      </c>
      <c r="N210" s="4" t="inlineStr">
        <is>
          <t>A</t>
        </is>
      </c>
      <c r="O210" s="4">
        <f>IF(COUNTIF(prem!$A$2:$A$2857,$T210&amp;"|"&amp;Client!$C$9&amp;"|"&amp;Client!$C$7&amp;"|"&amp;Client!$C$8)&gt;0,Client!$C$9,IF(Client!$C$9="S","R","S"))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IFERROR(IF(COUNT(INDEX(Benefits!$E$3:$E$581,MATCH($T210,Benefits!$A$3:$A$581,0)))=0,"",INDEX(Benefits!$E$3:$E$581,MATCH($T210,Benefits!$A$3:$A$581,0))),"")</f>
        <v/>
      </c>
      <c r="R210">
        <f>IFERROR(IF(COUNT(INDEX(Benefits!$F$3:$F$581,MATCH($T210,Benefits!$A$3:$A$581,0)))=0,"",INDEX(Benefits!$F$3:$F$581,MATCH($T210,Benefits!$A$3:$A$581,0))),"")</f>
        <v/>
      </c>
      <c r="S210" s="4">
        <f>IFERROR(IF(INDEX(Benefits!$G$3:$G$581,MATCH($T210,Benefits!$A$3:$A$581,0))="","",INDEX(Benefits!$G$3:$G$581,MATCH($T210,Benefits!$A$3:$A$581,0))),"")</f>
        <v/>
      </c>
      <c r="T210" s="19" t="inlineStr">
        <is>
          <t>F00029-02-000-06</t>
        </is>
      </c>
      <c r="U210" s="4">
        <f>MIN(IF($N210="N",Client!$C$6+1,Client!$C$6),100)</f>
        <v/>
      </c>
      <c r="V210" s="4">
        <f>$T210&amp;"|"&amp;$O210&amp;"|"&amp;Client!$C$7&amp;"|"&amp;Client!$C$8</f>
        <v/>
      </c>
      <c r="W210" s="4">
        <f>IFERROR(MATCH($V210,prem!$A$2:$A$2857,0),"")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IFERROR(IF(INDEX(Benefits!$B$3:$B$581,MATCH($T211,Benefits!$A$3:$A$581,0))="","",INDEX(Benefits!$B$3:$B$581,MATCH($T211,Benefits!$A$3:$A$581,0))),"")</f>
        <v/>
      </c>
      <c r="G211" s="17">
        <f>IFERROR(IF(INDEX(Benefits!$C$3:$C$581,MATCH($T211,Benefits!$A$3:$A$581,0))="","",INDEX(Benefits!$C$3:$C$581,MATCH($T211,Benefits!$A$3:$A$581,0))),"")</f>
        <v/>
      </c>
      <c r="H211" s="4">
        <f>IFERROR(IF(INDEX(Benefits!$D$3:$D$581,MATCH($T211,Benefits!$A$3:$A$581,0))="","",INDEX(Benefits!$D$3:$D$581,MATCH($T211,Benefits!$A$3:$A$581,0))),"")</f>
        <v/>
      </c>
      <c r="I211" s="4" t="inlineStr">
        <is>
          <t>HKD</t>
        </is>
      </c>
      <c r="J211" s="17">
        <f>IF($W211="","",IF(COUNT(INDEX(prem!$B$2:$CX$2857,$W211,$U211+1))=0,"",INDEX(prem!$B$2:$CX$2857,$W211,$U211+1)))</f>
        <v/>
      </c>
      <c r="K211" s="17">
        <f>IF($W211="","",IF($M211=0,"",SUM(INDEX(prem!$B$2:$CX$2857,$W211,$U211+1):INDEX(prem!$B$2:$CX$2857,$W211,MIN($U211+10,101)))))</f>
        <v/>
      </c>
      <c r="L211" s="17">
        <f>IF($K211="","",IF($M211=0,"",$K211/$M211))</f>
        <v/>
      </c>
      <c r="M211" s="4">
        <f>IF($W211="",0,COUNT(INDEX(prem!$B$2:$CX$2857,$W211,$U211+1):INDEX(prem!$B$2:$CX$2857,$W211,MIN($U211+10,101))))</f>
        <v/>
      </c>
      <c r="N211" s="4" t="inlineStr">
        <is>
          <t>A</t>
        </is>
      </c>
      <c r="O211" s="4">
        <f>IF(COUNTIF(prem!$A$2:$A$2857,$T211&amp;"|"&amp;Client!$C$9&amp;"|"&amp;Client!$C$7&amp;"|"&amp;Client!$C$8)&gt;0,Client!$C$9,IF(Client!$C$9="S","R","S"))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IFERROR(IF(COUNT(INDEX(Benefits!$E$3:$E$581,MATCH($T211,Benefits!$A$3:$A$581,0)))=0,"",INDEX(Benefits!$E$3:$E$581,MATCH($T211,Benefits!$A$3:$A$581,0))),"")</f>
        <v/>
      </c>
      <c r="R211">
        <f>IFERROR(IF(COUNT(INDEX(Benefits!$F$3:$F$581,MATCH($T211,Benefits!$A$3:$A$581,0)))=0,"",INDEX(Benefits!$F$3:$F$581,MATCH($T211,Benefits!$A$3:$A$581,0))),"")</f>
        <v/>
      </c>
      <c r="S211" s="4">
        <f>IFERROR(IF(INDEX(Benefits!$G$3:$G$581,MATCH($T211,Benefits!$A$3:$A$581,0))="","",INDEX(Benefits!$G$3:$G$581,MATCH($T211,Benefits!$A$3:$A$581,0))),"")</f>
        <v/>
      </c>
      <c r="T211" s="19" t="inlineStr">
        <is>
          <t>F00029-02-001-06</t>
        </is>
      </c>
      <c r="U211" s="4">
        <f>MIN(IF($N211="N",Client!$C$6+1,Client!$C$6),100)</f>
        <v/>
      </c>
      <c r="V211" s="4">
        <f>$T211&amp;"|"&amp;$O211&amp;"|"&amp;Client!$C$7&amp;"|"&amp;Client!$C$8</f>
        <v/>
      </c>
      <c r="W211" s="4">
        <f>IFERROR(MATCH($V211,prem!$A$2:$A$2857,0),"")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IFERROR(IF(INDEX(Benefits!$B$3:$B$581,MATCH($T212,Benefits!$A$3:$A$581,0))="","",INDEX(Benefits!$B$3:$B$581,MATCH($T212,Benefits!$A$3:$A$581,0))),"")</f>
        <v/>
      </c>
      <c r="G212" s="17">
        <f>IFERROR(IF(INDEX(Benefits!$C$3:$C$581,MATCH($T212,Benefits!$A$3:$A$581,0))="","",INDEX(Benefits!$C$3:$C$581,MATCH($T212,Benefits!$A$3:$A$581,0))),"")</f>
        <v/>
      </c>
      <c r="H212" s="4">
        <f>IFERROR(IF(INDEX(Benefits!$D$3:$D$581,MATCH($T212,Benefits!$A$3:$A$581,0))="","",INDEX(Benefits!$D$3:$D$581,MATCH($T212,Benefits!$A$3:$A$581,0))),"")</f>
        <v/>
      </c>
      <c r="I212" s="4" t="inlineStr">
        <is>
          <t>HKD</t>
        </is>
      </c>
      <c r="J212" s="17">
        <f>IF($W212="","",IF(COUNT(INDEX(prem!$B$2:$CX$2857,$W212,$U212+1))=0,"",INDEX(prem!$B$2:$CX$2857,$W212,$U212+1)))</f>
        <v/>
      </c>
      <c r="K212" s="17">
        <f>IF($W212="","",IF($M212=0,"",SUM(INDEX(prem!$B$2:$CX$2857,$W212,$U212+1):INDEX(prem!$B$2:$CX$2857,$W212,MIN($U212+10,101)))))</f>
        <v/>
      </c>
      <c r="L212" s="17">
        <f>IF($K212="","",IF($M212=0,"",$K212/$M212))</f>
        <v/>
      </c>
      <c r="M212" s="4">
        <f>IF($W212="",0,COUNT(INDEX(prem!$B$2:$CX$2857,$W212,$U212+1):INDEX(prem!$B$2:$CX$2857,$W212,MIN($U212+10,101))))</f>
        <v/>
      </c>
      <c r="N212" s="4" t="inlineStr">
        <is>
          <t>A</t>
        </is>
      </c>
      <c r="O212" s="4">
        <f>IF(COUNTIF(prem!$A$2:$A$2857,$T212&amp;"|"&amp;Client!$C$9&amp;"|"&amp;Client!$C$7&amp;"|"&amp;Client!$C$8)&gt;0,Client!$C$9,IF(Client!$C$9="S","R","S"))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IFERROR(IF(COUNT(INDEX(Benefits!$E$3:$E$581,MATCH($T212,Benefits!$A$3:$A$581,0)))=0,"",INDEX(Benefits!$E$3:$E$581,MATCH($T212,Benefits!$A$3:$A$581,0))),"")</f>
        <v/>
      </c>
      <c r="R212">
        <f>IFERROR(IF(COUNT(INDEX(Benefits!$F$3:$F$581,MATCH($T212,Benefits!$A$3:$A$581,0)))=0,"",INDEX(Benefits!$F$3:$F$581,MATCH($T212,Benefits!$A$3:$A$581,0))),"")</f>
        <v/>
      </c>
      <c r="S212" s="4">
        <f>IFERROR(IF(INDEX(Benefits!$G$3:$G$581,MATCH($T212,Benefits!$A$3:$A$581,0))="","",INDEX(Benefits!$G$3:$G$581,MATCH($T212,Benefits!$A$3:$A$581,0))),"")</f>
        <v/>
      </c>
      <c r="T212" s="19" t="inlineStr">
        <is>
          <t>F00029-03-000-06</t>
        </is>
      </c>
      <c r="U212" s="4">
        <f>MIN(IF($N212="N",Client!$C$6+1,Client!$C$6),100)</f>
        <v/>
      </c>
      <c r="V212" s="4">
        <f>$T212&amp;"|"&amp;$O212&amp;"|"&amp;Client!$C$7&amp;"|"&amp;Client!$C$8</f>
        <v/>
      </c>
      <c r="W212" s="4">
        <f>IFERROR(MATCH($V212,prem!$A$2:$A$2857,0),"")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IFERROR(IF(INDEX(Benefits!$B$3:$B$581,MATCH($T213,Benefits!$A$3:$A$581,0))="","",INDEX(Benefits!$B$3:$B$581,MATCH($T213,Benefits!$A$3:$A$581,0))),"")</f>
        <v/>
      </c>
      <c r="G213" s="17">
        <f>IFERROR(IF(INDEX(Benefits!$C$3:$C$581,MATCH($T213,Benefits!$A$3:$A$581,0))="","",INDEX(Benefits!$C$3:$C$581,MATCH($T213,Benefits!$A$3:$A$581,0))),"")</f>
        <v/>
      </c>
      <c r="H213" s="4">
        <f>IFERROR(IF(INDEX(Benefits!$D$3:$D$581,MATCH($T213,Benefits!$A$3:$A$581,0))="","",INDEX(Benefits!$D$3:$D$581,MATCH($T213,Benefits!$A$3:$A$581,0))),"")</f>
        <v/>
      </c>
      <c r="I213" s="4" t="inlineStr">
        <is>
          <t>HKD</t>
        </is>
      </c>
      <c r="J213" s="17">
        <f>IF($W213="","",IF(COUNT(INDEX(prem!$B$2:$CX$2857,$W213,$U213+1))=0,"",INDEX(prem!$B$2:$CX$2857,$W213,$U213+1)))</f>
        <v/>
      </c>
      <c r="K213" s="17">
        <f>IF($W213="","",IF($M213=0,"",SUM(INDEX(prem!$B$2:$CX$2857,$W213,$U213+1):INDEX(prem!$B$2:$CX$2857,$W213,MIN($U213+10,101)))))</f>
        <v/>
      </c>
      <c r="L213" s="17">
        <f>IF($K213="","",IF($M213=0,"",$K213/$M213))</f>
        <v/>
      </c>
      <c r="M213" s="4">
        <f>IF($W213="",0,COUNT(INDEX(prem!$B$2:$CX$2857,$W213,$U213+1):INDEX(prem!$B$2:$CX$2857,$W213,MIN($U213+10,101))))</f>
        <v/>
      </c>
      <c r="N213" s="4" t="inlineStr">
        <is>
          <t>A</t>
        </is>
      </c>
      <c r="O213" s="4">
        <f>IF(COUNTIF(prem!$A$2:$A$2857,$T213&amp;"|"&amp;Client!$C$9&amp;"|"&amp;Client!$C$7&amp;"|"&amp;Client!$C$8)&gt;0,Client!$C$9,IF(Client!$C$9="S","R","S"))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IFERROR(IF(COUNT(INDEX(Benefits!$E$3:$E$581,MATCH($T213,Benefits!$A$3:$A$581,0)))=0,"",INDEX(Benefits!$E$3:$E$581,MATCH($T213,Benefits!$A$3:$A$581,0))),"")</f>
        <v/>
      </c>
      <c r="R213">
        <f>IFERROR(IF(COUNT(INDEX(Benefits!$F$3:$F$581,MATCH($T213,Benefits!$A$3:$A$581,0)))=0,"",INDEX(Benefits!$F$3:$F$581,MATCH($T213,Benefits!$A$3:$A$581,0))),"")</f>
        <v/>
      </c>
      <c r="S213" s="4">
        <f>IFERROR(IF(INDEX(Benefits!$G$3:$G$581,MATCH($T213,Benefits!$A$3:$A$581,0))="","",INDEX(Benefits!$G$3:$G$581,MATCH($T213,Benefits!$A$3:$A$581,0))),"")</f>
        <v/>
      </c>
      <c r="T213" s="19" t="inlineStr">
        <is>
          <t>F00029-03-001-06</t>
        </is>
      </c>
      <c r="U213" s="4">
        <f>MIN(IF($N213="N",Client!$C$6+1,Client!$C$6),100)</f>
        <v/>
      </c>
      <c r="V213" s="4">
        <f>$T213&amp;"|"&amp;$O213&amp;"|"&amp;Client!$C$7&amp;"|"&amp;Client!$C$8</f>
        <v/>
      </c>
      <c r="W213" s="4">
        <f>IFERROR(MATCH($V213,prem!$A$2:$A$2857,0),"")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IFERROR(IF(INDEX(Benefits!$B$3:$B$581,MATCH($T214,Benefits!$A$3:$A$581,0))="","",INDEX(Benefits!$B$3:$B$581,MATCH($T214,Benefits!$A$3:$A$581,0))),"")</f>
        <v/>
      </c>
      <c r="G214" s="17">
        <f>IFERROR(IF(INDEX(Benefits!$C$3:$C$581,MATCH($T214,Benefits!$A$3:$A$581,0))="","",INDEX(Benefits!$C$3:$C$581,MATCH($T214,Benefits!$A$3:$A$581,0))),"")</f>
        <v/>
      </c>
      <c r="H214" s="4">
        <f>IFERROR(IF(INDEX(Benefits!$D$3:$D$581,MATCH($T214,Benefits!$A$3:$A$581,0))="","",INDEX(Benefits!$D$3:$D$581,MATCH($T214,Benefits!$A$3:$A$581,0))),"")</f>
        <v/>
      </c>
      <c r="I214" s="4" t="inlineStr">
        <is>
          <t>HKD</t>
        </is>
      </c>
      <c r="J214" s="17">
        <f>IF($W214="","",IF(COUNT(INDEX(prem!$B$2:$CX$2857,$W214,$U214+1))=0,"",INDEX(prem!$B$2:$CX$2857,$W214,$U214+1)))</f>
        <v/>
      </c>
      <c r="K214" s="17">
        <f>IF($W214="","",IF($M214=0,"",SUM(INDEX(prem!$B$2:$CX$2857,$W214,$U214+1):INDEX(prem!$B$2:$CX$2857,$W214,MIN($U214+10,101)))))</f>
        <v/>
      </c>
      <c r="L214" s="17">
        <f>IF($K214="","",IF($M214=0,"",$K214/$M214))</f>
        <v/>
      </c>
      <c r="M214" s="4">
        <f>IF($W214="",0,COUNT(INDEX(prem!$B$2:$CX$2857,$W214,$U214+1):INDEX(prem!$B$2:$CX$2857,$W214,MIN($U214+10,101))))</f>
        <v/>
      </c>
      <c r="N214" s="4" t="inlineStr">
        <is>
          <t>A</t>
        </is>
      </c>
      <c r="O214" s="4">
        <f>IF(COUNTIF(prem!$A$2:$A$2857,$T214&amp;"|"&amp;Client!$C$9&amp;"|"&amp;Client!$C$7&amp;"|"&amp;Client!$C$8)&gt;0,Client!$C$9,IF(Client!$C$9="S","R","S"))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IFERROR(IF(COUNT(INDEX(Benefits!$E$3:$E$581,MATCH($T214,Benefits!$A$3:$A$581,0)))=0,"",INDEX(Benefits!$E$3:$E$581,MATCH($T214,Benefits!$A$3:$A$581,0))),"")</f>
        <v/>
      </c>
      <c r="R214">
        <f>IFERROR(IF(COUNT(INDEX(Benefits!$F$3:$F$581,MATCH($T214,Benefits!$A$3:$A$581,0)))=0,"",INDEX(Benefits!$F$3:$F$581,MATCH($T214,Benefits!$A$3:$A$581,0))),"")</f>
        <v/>
      </c>
      <c r="S214" s="4">
        <f>IFERROR(IF(INDEX(Benefits!$G$3:$G$581,MATCH($T214,Benefits!$A$3:$A$581,0))="","",INDEX(Benefits!$G$3:$G$581,MATCH($T214,Benefits!$A$3:$A$581,0))),"")</f>
        <v/>
      </c>
      <c r="T214" s="19" t="inlineStr">
        <is>
          <t>F00029-01-000-06</t>
        </is>
      </c>
      <c r="U214" s="4">
        <f>MIN(IF($N214="N",Client!$C$6+1,Client!$C$6),100)</f>
        <v/>
      </c>
      <c r="V214" s="4">
        <f>$T214&amp;"|"&amp;$O214&amp;"|"&amp;Client!$C$7&amp;"|"&amp;Client!$C$8</f>
        <v/>
      </c>
      <c r="W214" s="4">
        <f>IFERROR(MATCH($V214,prem!$A$2:$A$2857,0),"")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IFERROR(IF(INDEX(Benefits!$B$3:$B$581,MATCH($T215,Benefits!$A$3:$A$581,0))="","",INDEX(Benefits!$B$3:$B$581,MATCH($T215,Benefits!$A$3:$A$581,0))),"")</f>
        <v/>
      </c>
      <c r="G215" s="17">
        <f>IFERROR(IF(INDEX(Benefits!$C$3:$C$581,MATCH($T215,Benefits!$A$3:$A$581,0))="","",INDEX(Benefits!$C$3:$C$581,MATCH($T215,Benefits!$A$3:$A$581,0))),"")</f>
        <v/>
      </c>
      <c r="H215" s="4">
        <f>IFERROR(IF(INDEX(Benefits!$D$3:$D$581,MATCH($T215,Benefits!$A$3:$A$581,0))="","",INDEX(Benefits!$D$3:$D$581,MATCH($T215,Benefits!$A$3:$A$581,0))),"")</f>
        <v/>
      </c>
      <c r="I215" s="4" t="inlineStr">
        <is>
          <t>HKD</t>
        </is>
      </c>
      <c r="J215" s="17">
        <f>IF($W215="","",IF(COUNT(INDEX(prem!$B$2:$CX$2857,$W215,$U215+1))=0,"",INDEX(prem!$B$2:$CX$2857,$W215,$U215+1)))</f>
        <v/>
      </c>
      <c r="K215" s="17">
        <f>IF($W215="","",IF($M215=0,"",SUM(INDEX(prem!$B$2:$CX$2857,$W215,$U215+1):INDEX(prem!$B$2:$CX$2857,$W215,MIN($U215+10,101)))))</f>
        <v/>
      </c>
      <c r="L215" s="17">
        <f>IF($K215="","",IF($M215=0,"",$K215/$M215))</f>
        <v/>
      </c>
      <c r="M215" s="4">
        <f>IF($W215="",0,COUNT(INDEX(prem!$B$2:$CX$2857,$W215,$U215+1):INDEX(prem!$B$2:$CX$2857,$W215,MIN($U215+10,101))))</f>
        <v/>
      </c>
      <c r="N215" s="4" t="inlineStr">
        <is>
          <t>A</t>
        </is>
      </c>
      <c r="O215" s="4">
        <f>IF(COUNTIF(prem!$A$2:$A$2857,$T215&amp;"|"&amp;Client!$C$9&amp;"|"&amp;Client!$C$7&amp;"|"&amp;Client!$C$8)&gt;0,Client!$C$9,IF(Client!$C$9="S","R","S"))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IFERROR(IF(COUNT(INDEX(Benefits!$E$3:$E$581,MATCH($T215,Benefits!$A$3:$A$581,0)))=0,"",INDEX(Benefits!$E$3:$E$581,MATCH($T215,Benefits!$A$3:$A$581,0))),"")</f>
        <v/>
      </c>
      <c r="R215">
        <f>IFERROR(IF(COUNT(INDEX(Benefits!$F$3:$F$581,MATCH($T215,Benefits!$A$3:$A$581,0)))=0,"",INDEX(Benefits!$F$3:$F$581,MATCH($T215,Benefits!$A$3:$A$581,0))),"")</f>
        <v/>
      </c>
      <c r="S215" s="4">
        <f>IFERROR(IF(INDEX(Benefits!$G$3:$G$581,MATCH($T215,Benefits!$A$3:$A$581,0))="","",INDEX(Benefits!$G$3:$G$581,MATCH($T215,Benefits!$A$3:$A$581,0))),"")</f>
        <v/>
      </c>
      <c r="T215" s="19" t="inlineStr">
        <is>
          <t>F00029-01-001-06</t>
        </is>
      </c>
      <c r="U215" s="4">
        <f>MIN(IF($N215="N",Client!$C$6+1,Client!$C$6),100)</f>
        <v/>
      </c>
      <c r="V215" s="4">
        <f>$T215&amp;"|"&amp;$O215&amp;"|"&amp;Client!$C$7&amp;"|"&amp;Client!$C$8</f>
        <v/>
      </c>
      <c r="W215" s="4">
        <f>IFERROR(MATCH($V215,prem!$A$2:$A$2857,0),"")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IFERROR(IF(INDEX(Benefits!$B$3:$B$581,MATCH($T216,Benefits!$A$3:$A$581,0))="","",INDEX(Benefits!$B$3:$B$581,MATCH($T216,Benefits!$A$3:$A$581,0))),"")</f>
        <v/>
      </c>
      <c r="G216" s="17">
        <f>IFERROR(IF(INDEX(Benefits!$C$3:$C$581,MATCH($T216,Benefits!$A$3:$A$581,0))="",0,INDEX(Benefits!$C$3:$C$581,MATCH($T216,Benefits!$A$3:$A$581,0))),0)</f>
        <v/>
      </c>
      <c r="H216" s="4">
        <f>IFERROR(IF(INDEX(Benefits!$D$3:$D$581,MATCH($T216,Benefits!$A$3:$A$581,0))="","",INDEX(Benefits!$D$3:$D$581,MATCH($T216,Benefits!$A$3:$A$581,0))),"")</f>
        <v/>
      </c>
      <c r="I216" s="4" t="inlineStr">
        <is>
          <t>HKD</t>
        </is>
      </c>
      <c r="J216" s="17">
        <f>IF($W216="","",IF(COUNT(INDEX(prem!$B$2:$CX$2857,$W216,$U216+1))=0,"",INDEX(prem!$B$2:$CX$2857,$W216,$U216+1)))</f>
        <v/>
      </c>
      <c r="K216" s="17">
        <f>IF($W216="","",IF($M216=0,"",SUM(INDEX(prem!$B$2:$CX$2857,$W216,$U216+1):INDEX(prem!$B$2:$CX$2857,$W216,MIN($U216+10,101)))))</f>
        <v/>
      </c>
      <c r="L216" s="17">
        <f>IF($K216="","",IF($M216=0,"",$K216/$M216))</f>
        <v/>
      </c>
      <c r="M216" s="4">
        <f>IF($W216="",0,COUNT(INDEX(prem!$B$2:$CX$2857,$W216,$U216+1):INDEX(prem!$B$2:$CX$2857,$W216,MIN($U216+10,101))))</f>
        <v/>
      </c>
      <c r="N216" s="4" t="inlineStr">
        <is>
          <t>A</t>
        </is>
      </c>
      <c r="O216" s="4">
        <f>IF(COUNTIF(prem!$A$2:$A$2857,$T216&amp;"|"&amp;Client!$C$9&amp;"|"&amp;Client!$C$7&amp;"|"&amp;Client!$C$8)&gt;0,Client!$C$9,IF(Client!$C$9="S","R","S"))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IFERROR(IF(COUNT(INDEX(Benefits!$E$3:$E$581,MATCH($T216,Benefits!$A$3:$A$581,0)))=0,"",INDEX(Benefits!$E$3:$E$581,MATCH($T216,Benefits!$A$3:$A$581,0))),"")</f>
        <v/>
      </c>
      <c r="R216">
        <f>IFERROR(IF(COUNT(INDEX(Benefits!$F$3:$F$581,MATCH($T216,Benefits!$A$3:$A$581,0)))=0,"",INDEX(Benefits!$F$3:$F$581,MATCH($T216,Benefits!$A$3:$A$581,0))),"")</f>
        <v/>
      </c>
      <c r="S216" s="4">
        <f>IFERROR(IF(INDEX(Benefits!$G$3:$G$581,MATCH($T216,Benefits!$A$3:$A$581,0))="","",INDEX(Benefits!$G$3:$G$581,MATCH($T216,Benefits!$A$3:$A$581,0))),"")</f>
        <v/>
      </c>
      <c r="T216" s="19" t="inlineStr">
        <is>
          <t>F00035-01-000-05</t>
        </is>
      </c>
      <c r="U216" s="4">
        <f>MIN(IF($N216="N",Client!$C$6+1,Client!$C$6),100)</f>
        <v/>
      </c>
      <c r="V216" s="4">
        <f>$T216&amp;"|"&amp;$O216&amp;"|"&amp;Client!$C$7&amp;"|"&amp;Client!$C$8</f>
        <v/>
      </c>
      <c r="W216" s="4">
        <f>IFERROR(MATCH($V216,prem!$A$2:$A$2857,0),"")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IFERROR(IF(INDEX(Benefits!$B$3:$B$581,MATCH($T217,Benefits!$A$3:$A$581,0))="","",INDEX(Benefits!$B$3:$B$581,MATCH($T217,Benefits!$A$3:$A$581,0))),"")</f>
        <v/>
      </c>
      <c r="G217" s="17">
        <f>IFERROR(IF(INDEX(Benefits!$C$3:$C$581,MATCH($T217,Benefits!$A$3:$A$581,0))="",12000,INDEX(Benefits!$C$3:$C$581,MATCH($T217,Benefits!$A$3:$A$581,0))),12000)</f>
        <v/>
      </c>
      <c r="H217" s="4">
        <f>IFERROR(IF(INDEX(Benefits!$D$3:$D$581,MATCH($T217,Benefits!$A$3:$A$581,0))="","",INDEX(Benefits!$D$3:$D$581,MATCH($T217,Benefits!$A$3:$A$581,0))),"")</f>
        <v/>
      </c>
      <c r="I217" s="4" t="inlineStr">
        <is>
          <t>HKD</t>
        </is>
      </c>
      <c r="J217" s="17">
        <f>IF($W217="","",IF(COUNT(INDEX(prem!$B$2:$CX$2857,$W217,$U217+1))=0,"",INDEX(prem!$B$2:$CX$2857,$W217,$U217+1)))</f>
        <v/>
      </c>
      <c r="K217" s="17">
        <f>IF($W217="","",IF($M217=0,"",SUM(INDEX(prem!$B$2:$CX$2857,$W217,$U217+1):INDEX(prem!$B$2:$CX$2857,$W217,MIN($U217+10,101)))))</f>
        <v/>
      </c>
      <c r="L217" s="17">
        <f>IF($K217="","",IF($M217=0,"",$K217/$M217))</f>
        <v/>
      </c>
      <c r="M217" s="4">
        <f>IF($W217="",0,COUNT(INDEX(prem!$B$2:$CX$2857,$W217,$U217+1):INDEX(prem!$B$2:$CX$2857,$W217,MIN($U217+10,101))))</f>
        <v/>
      </c>
      <c r="N217" s="4" t="inlineStr">
        <is>
          <t>A</t>
        </is>
      </c>
      <c r="O217" s="4">
        <f>IF(COUNTIF(prem!$A$2:$A$2857,$T217&amp;"|"&amp;Client!$C$9&amp;"|"&amp;Client!$C$7&amp;"|"&amp;Client!$C$8)&gt;0,Client!$C$9,IF(Client!$C$9="S","R","S"))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IFERROR(IF(COUNT(INDEX(Benefits!$E$3:$E$581,MATCH($T217,Benefits!$A$3:$A$581,0)))=0,"",INDEX(Benefits!$E$3:$E$581,MATCH($T217,Benefits!$A$3:$A$581,0))),"")</f>
        <v/>
      </c>
      <c r="R217">
        <f>IFERROR(IF(COUNT(INDEX(Benefits!$F$3:$F$581,MATCH($T217,Benefits!$A$3:$A$581,0)))=0,"",INDEX(Benefits!$F$3:$F$581,MATCH($T217,Benefits!$A$3:$A$581,0))),"")</f>
        <v/>
      </c>
      <c r="S217" s="4">
        <f>IFERROR(IF(INDEX(Benefits!$G$3:$G$581,MATCH($T217,Benefits!$A$3:$A$581,0))="","",INDEX(Benefits!$G$3:$G$581,MATCH($T217,Benefits!$A$3:$A$581,0))),"")</f>
        <v/>
      </c>
      <c r="T217" s="19" t="inlineStr">
        <is>
          <t>F00035-02-000-05</t>
        </is>
      </c>
      <c r="U217" s="4">
        <f>MIN(IF($N217="N",Client!$C$6+1,Client!$C$6),100)</f>
        <v/>
      </c>
      <c r="V217" s="4">
        <f>$T217&amp;"|"&amp;$O217&amp;"|"&amp;Client!$C$7&amp;"|"&amp;Client!$C$8</f>
        <v/>
      </c>
      <c r="W217" s="4">
        <f>IFERROR(MATCH($V217,prem!$A$2:$A$2857,0),"")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IFERROR(IF(INDEX(Benefits!$B$3:$B$581,MATCH($T218,Benefits!$A$3:$A$581,0))="","",INDEX(Benefits!$B$3:$B$581,MATCH($T218,Benefits!$A$3:$A$581,0))),"")</f>
        <v/>
      </c>
      <c r="G218" s="17">
        <f>IFERROR(IF(INDEX(Benefits!$C$3:$C$581,MATCH($T218,Benefits!$A$3:$A$581,0))="",40000,INDEX(Benefits!$C$3:$C$581,MATCH($T218,Benefits!$A$3:$A$581,0))),40000)</f>
        <v/>
      </c>
      <c r="H218" s="4">
        <f>IFERROR(IF(INDEX(Benefits!$D$3:$D$581,MATCH($T218,Benefits!$A$3:$A$581,0))="","",INDEX(Benefits!$D$3:$D$581,MATCH($T218,Benefits!$A$3:$A$581,0))),"")</f>
        <v/>
      </c>
      <c r="I218" s="4" t="inlineStr">
        <is>
          <t>HKD</t>
        </is>
      </c>
      <c r="J218" s="17">
        <f>IF($W218="","",IF(COUNT(INDEX(prem!$B$2:$CX$2857,$W218,$U218+1))=0,"",INDEX(prem!$B$2:$CX$2857,$W218,$U218+1)))</f>
        <v/>
      </c>
      <c r="K218" s="17">
        <f>IF($W218="","",IF($M218=0,"",SUM(INDEX(prem!$B$2:$CX$2857,$W218,$U218+1):INDEX(prem!$B$2:$CX$2857,$W218,MIN($U218+10,101)))))</f>
        <v/>
      </c>
      <c r="L218" s="17">
        <f>IF($K218="","",IF($M218=0,"",$K218/$M218))</f>
        <v/>
      </c>
      <c r="M218" s="4">
        <f>IF($W218="",0,COUNT(INDEX(prem!$B$2:$CX$2857,$W218,$U218+1):INDEX(prem!$B$2:$CX$2857,$W218,MIN($U218+10,101))))</f>
        <v/>
      </c>
      <c r="N218" s="4" t="inlineStr">
        <is>
          <t>A</t>
        </is>
      </c>
      <c r="O218" s="4">
        <f>IF(COUNTIF(prem!$A$2:$A$2857,$T218&amp;"|"&amp;Client!$C$9&amp;"|"&amp;Client!$C$7&amp;"|"&amp;Client!$C$8)&gt;0,Client!$C$9,IF(Client!$C$9="S","R","S"))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IFERROR(IF(COUNT(INDEX(Benefits!$E$3:$E$581,MATCH($T218,Benefits!$A$3:$A$581,0)))=0,"",INDEX(Benefits!$E$3:$E$581,MATCH($T218,Benefits!$A$3:$A$581,0))),"")</f>
        <v/>
      </c>
      <c r="R218">
        <f>IFERROR(IF(COUNT(INDEX(Benefits!$F$3:$F$581,MATCH($T218,Benefits!$A$3:$A$581,0)))=0,"",INDEX(Benefits!$F$3:$F$581,MATCH($T218,Benefits!$A$3:$A$581,0))),"")</f>
        <v/>
      </c>
      <c r="S218" s="4">
        <f>IFERROR(IF(INDEX(Benefits!$G$3:$G$581,MATCH($T218,Benefits!$A$3:$A$581,0))="","",INDEX(Benefits!$G$3:$G$581,MATCH($T218,Benefits!$A$3:$A$581,0))),"")</f>
        <v/>
      </c>
      <c r="T218" s="19" t="inlineStr">
        <is>
          <t>F00035-03-000-05</t>
        </is>
      </c>
      <c r="U218" s="4">
        <f>MIN(IF($N218="N",Client!$C$6+1,Client!$C$6),100)</f>
        <v/>
      </c>
      <c r="V218" s="4">
        <f>$T218&amp;"|"&amp;$O218&amp;"|"&amp;Client!$C$7&amp;"|"&amp;Client!$C$8</f>
        <v/>
      </c>
      <c r="W218" s="4">
        <f>IFERROR(MATCH($V218,prem!$A$2:$A$2857,0),"")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IFERROR(IF(INDEX(Benefits!$B$3:$B$581,MATCH($T219,Benefits!$A$3:$A$581,0))="","",INDEX(Benefits!$B$3:$B$581,MATCH($T219,Benefits!$A$3:$A$581,0))),"")</f>
        <v/>
      </c>
      <c r="G219" s="17">
        <f>IFERROR(IF(INDEX(Benefits!$C$3:$C$581,MATCH($T219,Benefits!$A$3:$A$581,0))="",80000,INDEX(Benefits!$C$3:$C$581,MATCH($T219,Benefits!$A$3:$A$581,0))),80000)</f>
        <v/>
      </c>
      <c r="H219" s="4">
        <f>IFERROR(IF(INDEX(Benefits!$D$3:$D$581,MATCH($T219,Benefits!$A$3:$A$581,0))="","",INDEX(Benefits!$D$3:$D$581,MATCH($T219,Benefits!$A$3:$A$581,0))),"")</f>
        <v/>
      </c>
      <c r="I219" s="4" t="inlineStr">
        <is>
          <t>HKD</t>
        </is>
      </c>
      <c r="J219" s="17">
        <f>IF($W219="","",IF(COUNT(INDEX(prem!$B$2:$CX$2857,$W219,$U219+1))=0,"",INDEX(prem!$B$2:$CX$2857,$W219,$U219+1)))</f>
        <v/>
      </c>
      <c r="K219" s="17">
        <f>IF($W219="","",IF($M219=0,"",SUM(INDEX(prem!$B$2:$CX$2857,$W219,$U219+1):INDEX(prem!$B$2:$CX$2857,$W219,MIN($U219+10,101)))))</f>
        <v/>
      </c>
      <c r="L219" s="17">
        <f>IF($K219="","",IF($M219=0,"",$K219/$M219))</f>
        <v/>
      </c>
      <c r="M219" s="4">
        <f>IF($W219="",0,COUNT(INDEX(prem!$B$2:$CX$2857,$W219,$U219+1):INDEX(prem!$B$2:$CX$2857,$W219,MIN($U219+10,101))))</f>
        <v/>
      </c>
      <c r="N219" s="4" t="inlineStr">
        <is>
          <t>A</t>
        </is>
      </c>
      <c r="O219" s="4">
        <f>IF(COUNTIF(prem!$A$2:$A$2857,$T219&amp;"|"&amp;Client!$C$9&amp;"|"&amp;Client!$C$7&amp;"|"&amp;Client!$C$8)&gt;0,Client!$C$9,IF(Client!$C$9="S","R","S"))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IFERROR(IF(COUNT(INDEX(Benefits!$E$3:$E$581,MATCH($T219,Benefits!$A$3:$A$581,0)))=0,"",INDEX(Benefits!$E$3:$E$581,MATCH($T219,Benefits!$A$3:$A$581,0))),"")</f>
        <v/>
      </c>
      <c r="R219">
        <f>IFERROR(IF(COUNT(INDEX(Benefits!$F$3:$F$581,MATCH($T219,Benefits!$A$3:$A$581,0)))=0,"",INDEX(Benefits!$F$3:$F$581,MATCH($T219,Benefits!$A$3:$A$581,0))),"")</f>
        <v/>
      </c>
      <c r="S219" s="4">
        <f>IFERROR(IF(INDEX(Benefits!$G$3:$G$581,MATCH($T219,Benefits!$A$3:$A$581,0))="","",INDEX(Benefits!$G$3:$G$581,MATCH($T219,Benefits!$A$3:$A$581,0))),"")</f>
        <v/>
      </c>
      <c r="T219" s="19" t="inlineStr">
        <is>
          <t>F00035-04-000-05</t>
        </is>
      </c>
      <c r="U219" s="4">
        <f>MIN(IF($N219="N",Client!$C$6+1,Client!$C$6),100)</f>
        <v/>
      </c>
      <c r="V219" s="4">
        <f>$T219&amp;"|"&amp;$O219&amp;"|"&amp;Client!$C$7&amp;"|"&amp;Client!$C$8</f>
        <v/>
      </c>
      <c r="W219" s="4">
        <f>IFERROR(MATCH($V219,prem!$A$2:$A$2857,0),"")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IFERROR(IF(INDEX(Benefits!$B$3:$B$581,MATCH($T220,Benefits!$A$3:$A$581,0))="","",INDEX(Benefits!$B$3:$B$581,MATCH($T220,Benefits!$A$3:$A$581,0))),"")</f>
        <v/>
      </c>
      <c r="G220" s="17">
        <f>IFERROR(IF(INDEX(Benefits!$C$3:$C$581,MATCH($T220,Benefits!$A$3:$A$581,0))="",0,INDEX(Benefits!$C$3:$C$581,MATCH($T220,Benefits!$A$3:$A$581,0))),0)</f>
        <v/>
      </c>
      <c r="H220" s="4">
        <f>IFERROR(IF(INDEX(Benefits!$D$3:$D$581,MATCH($T220,Benefits!$A$3:$A$581,0))="","",INDEX(Benefits!$D$3:$D$581,MATCH($T220,Benefits!$A$3:$A$581,0))),"")</f>
        <v/>
      </c>
      <c r="I220" s="4" t="inlineStr">
        <is>
          <t>HKD</t>
        </is>
      </c>
      <c r="J220" s="17">
        <f>IF($W220="","",IF(COUNT(INDEX(prem!$B$2:$CX$2857,$W220,$U220+1))=0,"",INDEX(prem!$B$2:$CX$2857,$W220,$U220+1)))</f>
        <v/>
      </c>
      <c r="K220" s="17">
        <f>IF($W220="","",IF($M220=0,"",SUM(INDEX(prem!$B$2:$CX$2857,$W220,$U220+1):INDEX(prem!$B$2:$CX$2857,$W220,MIN($U220+10,101)))))</f>
        <v/>
      </c>
      <c r="L220" s="17">
        <f>IF($K220="","",IF($M220=0,"",$K220/$M220))</f>
        <v/>
      </c>
      <c r="M220" s="4">
        <f>IF($W220="",0,COUNT(INDEX(prem!$B$2:$CX$2857,$W220,$U220+1):INDEX(prem!$B$2:$CX$2857,$W220,MIN($U220+10,101))))</f>
        <v/>
      </c>
      <c r="N220" s="4" t="inlineStr">
        <is>
          <t>A</t>
        </is>
      </c>
      <c r="O220" s="4">
        <f>IF(COUNTIF(prem!$A$2:$A$2857,$T220&amp;"|"&amp;Client!$C$9&amp;"|"&amp;Client!$C$7&amp;"|"&amp;Client!$C$8)&gt;0,Client!$C$9,IF(Client!$C$9="S","R","S"))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IFERROR(IF(COUNT(INDEX(Benefits!$E$3:$E$581,MATCH($T220,Benefits!$A$3:$A$581,0)))=0,"",INDEX(Benefits!$E$3:$E$581,MATCH($T220,Benefits!$A$3:$A$581,0))),"")</f>
        <v/>
      </c>
      <c r="R220">
        <f>IFERROR(IF(COUNT(INDEX(Benefits!$F$3:$F$581,MATCH($T220,Benefits!$A$3:$A$581,0)))=0,"",INDEX(Benefits!$F$3:$F$581,MATCH($T220,Benefits!$A$3:$A$581,0))),"")</f>
        <v/>
      </c>
      <c r="S220" s="4">
        <f>IFERROR(IF(INDEX(Benefits!$G$3:$G$581,MATCH($T220,Benefits!$A$3:$A$581,0))="","",INDEX(Benefits!$G$3:$G$581,MATCH($T220,Benefits!$A$3:$A$581,0))),"")</f>
        <v/>
      </c>
      <c r="T220" s="19" t="inlineStr">
        <is>
          <t>F00035-05-000-01</t>
        </is>
      </c>
      <c r="U220" s="4">
        <f>MIN(IF($N220="N",Client!$C$6+1,Client!$C$6),100)</f>
        <v/>
      </c>
      <c r="V220" s="4">
        <f>$T220&amp;"|"&amp;$O220&amp;"|"&amp;Client!$C$7&amp;"|"&amp;Client!$C$8</f>
        <v/>
      </c>
      <c r="W220" s="4">
        <f>IFERROR(MATCH($V220,prem!$A$2:$A$2857,0),"")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IFERROR(IF(INDEX(Benefits!$B$3:$B$581,MATCH($T221,Benefits!$A$3:$A$581,0))="","",INDEX(Benefits!$B$3:$B$581,MATCH($T221,Benefits!$A$3:$A$581,0))),"")</f>
        <v/>
      </c>
      <c r="G221" s="17">
        <f>IFERROR(IF(INDEX(Benefits!$C$3:$C$581,MATCH($T221,Benefits!$A$3:$A$581,0))="",12000,INDEX(Benefits!$C$3:$C$581,MATCH($T221,Benefits!$A$3:$A$581,0))),12000)</f>
        <v/>
      </c>
      <c r="H221" s="4">
        <f>IFERROR(IF(INDEX(Benefits!$D$3:$D$581,MATCH($T221,Benefits!$A$3:$A$581,0))="","",INDEX(Benefits!$D$3:$D$581,MATCH($T221,Benefits!$A$3:$A$581,0))),"")</f>
        <v/>
      </c>
      <c r="I221" s="4" t="inlineStr">
        <is>
          <t>HKD</t>
        </is>
      </c>
      <c r="J221" s="17">
        <f>IF($W221="","",IF(COUNT(INDEX(prem!$B$2:$CX$2857,$W221,$U221+1))=0,"",INDEX(prem!$B$2:$CX$2857,$W221,$U221+1)))</f>
        <v/>
      </c>
      <c r="K221" s="17">
        <f>IF($W221="","",IF($M221=0,"",SUM(INDEX(prem!$B$2:$CX$2857,$W221,$U221+1):INDEX(prem!$B$2:$CX$2857,$W221,MIN($U221+10,101)))))</f>
        <v/>
      </c>
      <c r="L221" s="17">
        <f>IF($K221="","",IF($M221=0,"",$K221/$M221))</f>
        <v/>
      </c>
      <c r="M221" s="4">
        <f>IF($W221="",0,COUNT(INDEX(prem!$B$2:$CX$2857,$W221,$U221+1):INDEX(prem!$B$2:$CX$2857,$W221,MIN($U221+10,101))))</f>
        <v/>
      </c>
      <c r="N221" s="4" t="inlineStr">
        <is>
          <t>A</t>
        </is>
      </c>
      <c r="O221" s="4">
        <f>IF(COUNTIF(prem!$A$2:$A$2857,$T221&amp;"|"&amp;Client!$C$9&amp;"|"&amp;Client!$C$7&amp;"|"&amp;Client!$C$8)&gt;0,Client!$C$9,IF(Client!$C$9="S","R","S"))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IFERROR(IF(COUNT(INDEX(Benefits!$E$3:$E$581,MATCH($T221,Benefits!$A$3:$A$581,0)))=0,"",INDEX(Benefits!$E$3:$E$581,MATCH($T221,Benefits!$A$3:$A$581,0))),"")</f>
        <v/>
      </c>
      <c r="R221">
        <f>IFERROR(IF(COUNT(INDEX(Benefits!$F$3:$F$581,MATCH($T221,Benefits!$A$3:$A$581,0)))=0,"",INDEX(Benefits!$F$3:$F$581,MATCH($T221,Benefits!$A$3:$A$581,0))),"")</f>
        <v/>
      </c>
      <c r="S221" s="4">
        <f>IFERROR(IF(INDEX(Benefits!$G$3:$G$581,MATCH($T221,Benefits!$A$3:$A$581,0))="","",INDEX(Benefits!$G$3:$G$581,MATCH($T221,Benefits!$A$3:$A$581,0))),"")</f>
        <v/>
      </c>
      <c r="T221" s="19" t="inlineStr">
        <is>
          <t>F00035-06-000-01</t>
        </is>
      </c>
      <c r="U221" s="4">
        <f>MIN(IF($N221="N",Client!$C$6+1,Client!$C$6),100)</f>
        <v/>
      </c>
      <c r="V221" s="4">
        <f>$T221&amp;"|"&amp;$O221&amp;"|"&amp;Client!$C$7&amp;"|"&amp;Client!$C$8</f>
        <v/>
      </c>
      <c r="W221" s="4">
        <f>IFERROR(MATCH($V221,prem!$A$2:$A$2857,0),"")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IFERROR(IF(INDEX(Benefits!$B$3:$B$581,MATCH($T222,Benefits!$A$3:$A$581,0))="","",INDEX(Benefits!$B$3:$B$581,MATCH($T222,Benefits!$A$3:$A$581,0))),"")</f>
        <v/>
      </c>
      <c r="G222" s="17">
        <f>IFERROR(IF(INDEX(Benefits!$C$3:$C$581,MATCH($T222,Benefits!$A$3:$A$581,0))="",40000,INDEX(Benefits!$C$3:$C$581,MATCH($T222,Benefits!$A$3:$A$581,0))),40000)</f>
        <v/>
      </c>
      <c r="H222" s="4">
        <f>IFERROR(IF(INDEX(Benefits!$D$3:$D$581,MATCH($T222,Benefits!$A$3:$A$581,0))="","",INDEX(Benefits!$D$3:$D$581,MATCH($T222,Benefits!$A$3:$A$581,0))),"")</f>
        <v/>
      </c>
      <c r="I222" s="4" t="inlineStr">
        <is>
          <t>HKD</t>
        </is>
      </c>
      <c r="J222" s="17">
        <f>IF($W222="","",IF(COUNT(INDEX(prem!$B$2:$CX$2857,$W222,$U222+1))=0,"",INDEX(prem!$B$2:$CX$2857,$W222,$U222+1)))</f>
        <v/>
      </c>
      <c r="K222" s="17">
        <f>IF($W222="","",IF($M222=0,"",SUM(INDEX(prem!$B$2:$CX$2857,$W222,$U222+1):INDEX(prem!$B$2:$CX$2857,$W222,MIN($U222+10,101)))))</f>
        <v/>
      </c>
      <c r="L222" s="17">
        <f>IF($K222="","",IF($M222=0,"",$K222/$M222))</f>
        <v/>
      </c>
      <c r="M222" s="4">
        <f>IF($W222="",0,COUNT(INDEX(prem!$B$2:$CX$2857,$W222,$U222+1):INDEX(prem!$B$2:$CX$2857,$W222,MIN($U222+10,101))))</f>
        <v/>
      </c>
      <c r="N222" s="4" t="inlineStr">
        <is>
          <t>A</t>
        </is>
      </c>
      <c r="O222" s="4">
        <f>IF(COUNTIF(prem!$A$2:$A$2857,$T222&amp;"|"&amp;Client!$C$9&amp;"|"&amp;Client!$C$7&amp;"|"&amp;Client!$C$8)&gt;0,Client!$C$9,IF(Client!$C$9="S","R","S"))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IFERROR(IF(COUNT(INDEX(Benefits!$E$3:$E$581,MATCH($T222,Benefits!$A$3:$A$581,0)))=0,"",INDEX(Benefits!$E$3:$E$581,MATCH($T222,Benefits!$A$3:$A$581,0))),"")</f>
        <v/>
      </c>
      <c r="R222">
        <f>IFERROR(IF(COUNT(INDEX(Benefits!$F$3:$F$581,MATCH($T222,Benefits!$A$3:$A$581,0)))=0,"",INDEX(Benefits!$F$3:$F$581,MATCH($T222,Benefits!$A$3:$A$581,0))),"")</f>
        <v/>
      </c>
      <c r="S222" s="4">
        <f>IFERROR(IF(INDEX(Benefits!$G$3:$G$581,MATCH($T222,Benefits!$A$3:$A$581,0))="","",INDEX(Benefits!$G$3:$G$581,MATCH($T222,Benefits!$A$3:$A$581,0))),"")</f>
        <v/>
      </c>
      <c r="T222" s="19" t="inlineStr">
        <is>
          <t>F00035-07-000-01</t>
        </is>
      </c>
      <c r="U222" s="4">
        <f>MIN(IF($N222="N",Client!$C$6+1,Client!$C$6),100)</f>
        <v/>
      </c>
      <c r="V222" s="4">
        <f>$T222&amp;"|"&amp;$O222&amp;"|"&amp;Client!$C$7&amp;"|"&amp;Client!$C$8</f>
        <v/>
      </c>
      <c r="W222" s="4">
        <f>IFERROR(MATCH($V222,prem!$A$2:$A$2857,0),"")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IFERROR(IF(INDEX(Benefits!$B$3:$B$581,MATCH($T223,Benefits!$A$3:$A$581,0))="","",INDEX(Benefits!$B$3:$B$581,MATCH($T223,Benefits!$A$3:$A$581,0))),"")</f>
        <v/>
      </c>
      <c r="G223" s="17">
        <f>IFERROR(IF(INDEX(Benefits!$C$3:$C$581,MATCH($T223,Benefits!$A$3:$A$581,0))="",80000,INDEX(Benefits!$C$3:$C$581,MATCH($T223,Benefits!$A$3:$A$581,0))),80000)</f>
        <v/>
      </c>
      <c r="H223" s="4">
        <f>IFERROR(IF(INDEX(Benefits!$D$3:$D$581,MATCH($T223,Benefits!$A$3:$A$581,0))="","",INDEX(Benefits!$D$3:$D$581,MATCH($T223,Benefits!$A$3:$A$581,0))),"")</f>
        <v/>
      </c>
      <c r="I223" s="4" t="inlineStr">
        <is>
          <t>HKD</t>
        </is>
      </c>
      <c r="J223" s="17">
        <f>IF($W223="","",IF(COUNT(INDEX(prem!$B$2:$CX$2857,$W223,$U223+1))=0,"",INDEX(prem!$B$2:$CX$2857,$W223,$U223+1)))</f>
        <v/>
      </c>
      <c r="K223" s="17">
        <f>IF($W223="","",IF($M223=0,"",SUM(INDEX(prem!$B$2:$CX$2857,$W223,$U223+1):INDEX(prem!$B$2:$CX$2857,$W223,MIN($U223+10,101)))))</f>
        <v/>
      </c>
      <c r="L223" s="17">
        <f>IF($K223="","",IF($M223=0,"",$K223/$M223))</f>
        <v/>
      </c>
      <c r="M223" s="4">
        <f>IF($W223="",0,COUNT(INDEX(prem!$B$2:$CX$2857,$W223,$U223+1):INDEX(prem!$B$2:$CX$2857,$W223,MIN($U223+10,101))))</f>
        <v/>
      </c>
      <c r="N223" s="4" t="inlineStr">
        <is>
          <t>A</t>
        </is>
      </c>
      <c r="O223" s="4">
        <f>IF(COUNTIF(prem!$A$2:$A$2857,$T223&amp;"|"&amp;Client!$C$9&amp;"|"&amp;Client!$C$7&amp;"|"&amp;Client!$C$8)&gt;0,Client!$C$9,IF(Client!$C$9="S","R","S"))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IFERROR(IF(COUNT(INDEX(Benefits!$E$3:$E$581,MATCH($T223,Benefits!$A$3:$A$581,0)))=0,"",INDEX(Benefits!$E$3:$E$581,MATCH($T223,Benefits!$A$3:$A$581,0))),"")</f>
        <v/>
      </c>
      <c r="R223">
        <f>IFERROR(IF(COUNT(INDEX(Benefits!$F$3:$F$581,MATCH($T223,Benefits!$A$3:$A$581,0)))=0,"",INDEX(Benefits!$F$3:$F$581,MATCH($T223,Benefits!$A$3:$A$581,0))),"")</f>
        <v/>
      </c>
      <c r="S223" s="4">
        <f>IFERROR(IF(INDEX(Benefits!$G$3:$G$581,MATCH($T223,Benefits!$A$3:$A$581,0))="","",INDEX(Benefits!$G$3:$G$581,MATCH($T223,Benefits!$A$3:$A$581,0))),"")</f>
        <v/>
      </c>
      <c r="T223" s="19" t="inlineStr">
        <is>
          <t>F00035-08-000-01</t>
        </is>
      </c>
      <c r="U223" s="4">
        <f>MIN(IF($N223="N",Client!$C$6+1,Client!$C$6),100)</f>
        <v/>
      </c>
      <c r="V223" s="4">
        <f>$T223&amp;"|"&amp;$O223&amp;"|"&amp;Client!$C$7&amp;"|"&amp;Client!$C$8</f>
        <v/>
      </c>
      <c r="W223" s="4">
        <f>IFERROR(MATCH($V223,prem!$A$2:$A$2857,0),"")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IFERROR(IF(INDEX(Benefits!$B$3:$B$581,MATCH($T224,Benefits!$A$3:$A$581,0))="","",INDEX(Benefits!$B$3:$B$581,MATCH($T224,Benefits!$A$3:$A$581,0))),"")</f>
        <v/>
      </c>
      <c r="G224" s="17">
        <f>IFERROR(IF(INDEX(Benefits!$C$3:$C$581,MATCH($T224,Benefits!$A$3:$A$581,0))="","",INDEX(Benefits!$C$3:$C$581,MATCH($T224,Benefits!$A$3:$A$581,0))),"")</f>
        <v/>
      </c>
      <c r="H224" s="4">
        <f>IFERROR(IF(INDEX(Benefits!$D$3:$D$581,MATCH($T224,Benefits!$A$3:$A$581,0))="","",INDEX(Benefits!$D$3:$D$581,MATCH($T224,Benefits!$A$3:$A$581,0))),"")</f>
        <v/>
      </c>
      <c r="I224" s="4" t="inlineStr">
        <is>
          <t>HKD</t>
        </is>
      </c>
      <c r="J224" s="17">
        <f>IF($W224="","",IF(COUNT(INDEX(prem!$B$2:$CX$2857,$W224,$U224+1))=0,"",INDEX(prem!$B$2:$CX$2857,$W224,$U224+1)))</f>
        <v/>
      </c>
      <c r="K224" s="17">
        <f>IF($W224="","",IF($M224=0,"",SUM(INDEX(prem!$B$2:$CX$2857,$W224,$U224+1):INDEX(prem!$B$2:$CX$2857,$W224,MIN($U224+10,101)))))</f>
        <v/>
      </c>
      <c r="L224" s="17">
        <f>IF($K224="","",IF($M224=0,"",$K224/$M224))</f>
        <v/>
      </c>
      <c r="M224" s="4">
        <f>IF($W224="",0,COUNT(INDEX(prem!$B$2:$CX$2857,$W224,$U224+1):INDEX(prem!$B$2:$CX$2857,$W224,MIN($U224+10,101))))</f>
        <v/>
      </c>
      <c r="N224" s="4" t="inlineStr">
        <is>
          <t>A</t>
        </is>
      </c>
      <c r="O224" s="4">
        <f>IF(COUNTIF(prem!$A$2:$A$2857,$T224&amp;"|"&amp;Client!$C$9&amp;"|"&amp;Client!$C$7&amp;"|"&amp;Client!$C$8)&gt;0,Client!$C$9,IF(Client!$C$9="S","R","S"))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IFERROR(IF(COUNT(INDEX(Benefits!$E$3:$E$581,MATCH($T224,Benefits!$A$3:$A$581,0)))=0,"",INDEX(Benefits!$E$3:$E$581,MATCH($T224,Benefits!$A$3:$A$581,0))),"")</f>
        <v/>
      </c>
      <c r="R224">
        <f>IFERROR(IF(COUNT(INDEX(Benefits!$F$3:$F$581,MATCH($T224,Benefits!$A$3:$A$581,0)))=0,"",INDEX(Benefits!$F$3:$F$581,MATCH($T224,Benefits!$A$3:$A$581,0))),"")</f>
        <v/>
      </c>
      <c r="S224" s="4">
        <f>IFERROR(IF(INDEX(Benefits!$G$3:$G$581,MATCH($T224,Benefits!$A$3:$A$581,0))="","",INDEX(Benefits!$G$3:$G$581,MATCH($T224,Benefits!$A$3:$A$581,0))),"")</f>
        <v/>
      </c>
      <c r="T224" s="19" t="inlineStr">
        <is>
          <t>F00012-01-000-03</t>
        </is>
      </c>
      <c r="U224" s="4">
        <f>MIN(IF($N224="N",Client!$C$6+1,Client!$C$6),100)</f>
        <v/>
      </c>
      <c r="V224" s="4">
        <f>$T224&amp;"|"&amp;$O224&amp;"|"&amp;Client!$C$7&amp;"|"&amp;Client!$C$8</f>
        <v/>
      </c>
      <c r="W224" s="4">
        <f>IFERROR(MATCH($V224,prem!$A$2:$A$2857,0),"")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IFERROR(IF(INDEX(Benefits!$B$3:$B$581,MATCH($T225,Benefits!$A$3:$A$581,0))="","Semi-private",INDEX(Benefits!$B$3:$B$581,MATCH($T225,Benefits!$A$3:$A$581,0))),"Semi-private")</f>
        <v/>
      </c>
      <c r="G225" s="17">
        <f>IFERROR(IF(INDEX(Benefits!$C$3:$C$581,MATCH($T225,Benefits!$A$3:$A$581,0))="",0,INDEX(Benefits!$C$3:$C$581,MATCH($T225,Benefits!$A$3:$A$581,0))),0)</f>
        <v/>
      </c>
      <c r="H225" s="4">
        <f>IFERROR(IF(INDEX(Benefits!$D$3:$D$581,MATCH($T225,Benefits!$A$3:$A$581,0))="","",INDEX(Benefits!$D$3:$D$581,MATCH($T225,Benefits!$A$3:$A$581,0))),"")</f>
        <v/>
      </c>
      <c r="I225" s="4" t="inlineStr">
        <is>
          <t>HKD</t>
        </is>
      </c>
      <c r="J225" s="17">
        <f>IF($W225="","",IF(COUNT(INDEX(prem!$B$2:$CX$2857,$W225,$U225+1))=0,"",INDEX(prem!$B$2:$CX$2857,$W225,$U225+1)))</f>
        <v/>
      </c>
      <c r="K225" s="17">
        <f>IF($W225="","",IF($M225=0,"",SUM(INDEX(prem!$B$2:$CX$2857,$W225,$U225+1):INDEX(prem!$B$2:$CX$2857,$W225,MIN($U225+10,101)))))</f>
        <v/>
      </c>
      <c r="L225" s="17">
        <f>IF($K225="","",IF($M225=0,"",$K225/$M225))</f>
        <v/>
      </c>
      <c r="M225" s="4">
        <f>IF($W225="",0,COUNT(INDEX(prem!$B$2:$CX$2857,$W225,$U225+1):INDEX(prem!$B$2:$CX$2857,$W225,MIN($U225+10,101))))</f>
        <v/>
      </c>
      <c r="N225" s="4" t="inlineStr">
        <is>
          <t>A</t>
        </is>
      </c>
      <c r="O225" s="4">
        <f>IF(COUNTIF(prem!$A$2:$A$2857,$T225&amp;"|"&amp;Client!$C$9&amp;"|"&amp;Client!$C$7&amp;"|"&amp;Client!$C$8)&gt;0,Client!$C$9,IF(Client!$C$9="S","R","S"))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IFERROR(IF(COUNT(INDEX(Benefits!$E$3:$E$581,MATCH($T225,Benefits!$A$3:$A$581,0)))=0,"",INDEX(Benefits!$E$3:$E$581,MATCH($T225,Benefits!$A$3:$A$581,0))),"")</f>
        <v/>
      </c>
      <c r="R225">
        <f>IFERROR(IF(COUNT(INDEX(Benefits!$F$3:$F$581,MATCH($T225,Benefits!$A$3:$A$581,0)))=0,"",INDEX(Benefits!$F$3:$F$581,MATCH($T225,Benefits!$A$3:$A$581,0))),"")</f>
        <v/>
      </c>
      <c r="S225" s="4">
        <f>IFERROR(IF(INDEX(Benefits!$G$3:$G$581,MATCH($T225,Benefits!$A$3:$A$581,0))="","",INDEX(Benefits!$G$3:$G$581,MATCH($T225,Benefits!$A$3:$A$581,0))),"")</f>
        <v/>
      </c>
      <c r="T225" s="19" t="inlineStr">
        <is>
          <t>F00016-01-000-06</t>
        </is>
      </c>
      <c r="U225" s="4">
        <f>MIN(IF($N225="N",Client!$C$6+1,Client!$C$6),100)</f>
        <v/>
      </c>
      <c r="V225" s="4">
        <f>$T225&amp;"|"&amp;$O225&amp;"|"&amp;Client!$C$7&amp;"|"&amp;Client!$C$8</f>
        <v/>
      </c>
      <c r="W225" s="4">
        <f>IFERROR(MATCH($V225,prem!$A$2:$A$2857,0),"")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IFERROR(IF(INDEX(Benefits!$B$3:$B$581,MATCH($T226,Benefits!$A$3:$A$581,0))="","Semi-private",INDEX(Benefits!$B$3:$B$581,MATCH($T226,Benefits!$A$3:$A$581,0))),"Semi-private")</f>
        <v/>
      </c>
      <c r="G226" s="17">
        <f>IFERROR(IF(INDEX(Benefits!$C$3:$C$581,MATCH($T226,Benefits!$A$3:$A$581,0))="",15000,INDEX(Benefits!$C$3:$C$581,MATCH($T226,Benefits!$A$3:$A$581,0))),15000)</f>
        <v/>
      </c>
      <c r="H226" s="4">
        <f>IFERROR(IF(INDEX(Benefits!$D$3:$D$581,MATCH($T226,Benefits!$A$3:$A$581,0))="","",INDEX(Benefits!$D$3:$D$581,MATCH($T226,Benefits!$A$3:$A$581,0))),"")</f>
        <v/>
      </c>
      <c r="I226" s="4" t="inlineStr">
        <is>
          <t>HKD</t>
        </is>
      </c>
      <c r="J226" s="17">
        <f>IF($W226="","",IF(COUNT(INDEX(prem!$B$2:$CX$2857,$W226,$U226+1))=0,"",INDEX(prem!$B$2:$CX$2857,$W226,$U226+1)))</f>
        <v/>
      </c>
      <c r="K226" s="17">
        <f>IF($W226="","",IF($M226=0,"",SUM(INDEX(prem!$B$2:$CX$2857,$W226,$U226+1):INDEX(prem!$B$2:$CX$2857,$W226,MIN($U226+10,101)))))</f>
        <v/>
      </c>
      <c r="L226" s="17">
        <f>IF($K226="","",IF($M226=0,"",$K226/$M226))</f>
        <v/>
      </c>
      <c r="M226" s="4">
        <f>IF($W226="",0,COUNT(INDEX(prem!$B$2:$CX$2857,$W226,$U226+1):INDEX(prem!$B$2:$CX$2857,$W226,MIN($U226+10,101))))</f>
        <v/>
      </c>
      <c r="N226" s="4" t="inlineStr">
        <is>
          <t>A</t>
        </is>
      </c>
      <c r="O226" s="4">
        <f>IF(COUNTIF(prem!$A$2:$A$2857,$T226&amp;"|"&amp;Client!$C$9&amp;"|"&amp;Client!$C$7&amp;"|"&amp;Client!$C$8)&gt;0,Client!$C$9,IF(Client!$C$9="S","R","S"))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IFERROR(IF(COUNT(INDEX(Benefits!$E$3:$E$581,MATCH($T226,Benefits!$A$3:$A$581,0)))=0,"",INDEX(Benefits!$E$3:$E$581,MATCH($T226,Benefits!$A$3:$A$581,0))),"")</f>
        <v/>
      </c>
      <c r="R226">
        <f>IFERROR(IF(COUNT(INDEX(Benefits!$F$3:$F$581,MATCH($T226,Benefits!$A$3:$A$581,0)))=0,"",INDEX(Benefits!$F$3:$F$581,MATCH($T226,Benefits!$A$3:$A$581,0))),"")</f>
        <v/>
      </c>
      <c r="S226" s="4">
        <f>IFERROR(IF(INDEX(Benefits!$G$3:$G$581,MATCH($T226,Benefits!$A$3:$A$581,0))="","",INDEX(Benefits!$G$3:$G$581,MATCH($T226,Benefits!$A$3:$A$581,0))),"")</f>
        <v/>
      </c>
      <c r="T226" s="19" t="inlineStr">
        <is>
          <t>F00016-02-000-06</t>
        </is>
      </c>
      <c r="U226" s="4">
        <f>MIN(IF($N226="N",Client!$C$6+1,Client!$C$6),100)</f>
        <v/>
      </c>
      <c r="V226" s="4">
        <f>$T226&amp;"|"&amp;$O226&amp;"|"&amp;Client!$C$7&amp;"|"&amp;Client!$C$8</f>
        <v/>
      </c>
      <c r="W226" s="4">
        <f>IFERROR(MATCH($V226,prem!$A$2:$A$2857,0),"")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IFERROR(IF(INDEX(Benefits!$B$3:$B$581,MATCH($T227,Benefits!$A$3:$A$581,0))="","Semi-private",INDEX(Benefits!$B$3:$B$581,MATCH($T227,Benefits!$A$3:$A$581,0))),"Semi-private")</f>
        <v/>
      </c>
      <c r="G227" s="17">
        <f>IFERROR(IF(INDEX(Benefits!$C$3:$C$581,MATCH($T227,Benefits!$A$3:$A$581,0))="",25000,INDEX(Benefits!$C$3:$C$581,MATCH($T227,Benefits!$A$3:$A$581,0))),25000)</f>
        <v/>
      </c>
      <c r="H227" s="4">
        <f>IFERROR(IF(INDEX(Benefits!$D$3:$D$581,MATCH($T227,Benefits!$A$3:$A$581,0))="","",INDEX(Benefits!$D$3:$D$581,MATCH($T227,Benefits!$A$3:$A$581,0))),"")</f>
        <v/>
      </c>
      <c r="I227" s="4" t="inlineStr">
        <is>
          <t>HKD</t>
        </is>
      </c>
      <c r="J227" s="17">
        <f>IF($W227="","",IF(COUNT(INDEX(prem!$B$2:$CX$2857,$W227,$U227+1))=0,"",INDEX(prem!$B$2:$CX$2857,$W227,$U227+1)))</f>
        <v/>
      </c>
      <c r="K227" s="17">
        <f>IF($W227="","",IF($M227=0,"",SUM(INDEX(prem!$B$2:$CX$2857,$W227,$U227+1):INDEX(prem!$B$2:$CX$2857,$W227,MIN($U227+10,101)))))</f>
        <v/>
      </c>
      <c r="L227" s="17">
        <f>IF($K227="","",IF($M227=0,"",$K227/$M227))</f>
        <v/>
      </c>
      <c r="M227" s="4">
        <f>IF($W227="",0,COUNT(INDEX(prem!$B$2:$CX$2857,$W227,$U227+1):INDEX(prem!$B$2:$CX$2857,$W227,MIN($U227+10,101))))</f>
        <v/>
      </c>
      <c r="N227" s="4" t="inlineStr">
        <is>
          <t>A</t>
        </is>
      </c>
      <c r="O227" s="4">
        <f>IF(COUNTIF(prem!$A$2:$A$2857,$T227&amp;"|"&amp;Client!$C$9&amp;"|"&amp;Client!$C$7&amp;"|"&amp;Client!$C$8)&gt;0,Client!$C$9,IF(Client!$C$9="S","R","S"))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IFERROR(IF(COUNT(INDEX(Benefits!$E$3:$E$581,MATCH($T227,Benefits!$A$3:$A$581,0)))=0,"",INDEX(Benefits!$E$3:$E$581,MATCH($T227,Benefits!$A$3:$A$581,0))),"")</f>
        <v/>
      </c>
      <c r="R227">
        <f>IFERROR(IF(COUNT(INDEX(Benefits!$F$3:$F$581,MATCH($T227,Benefits!$A$3:$A$581,0)))=0,"",INDEX(Benefits!$F$3:$F$581,MATCH($T227,Benefits!$A$3:$A$581,0))),"")</f>
        <v/>
      </c>
      <c r="S227" s="4">
        <f>IFERROR(IF(INDEX(Benefits!$G$3:$G$581,MATCH($T227,Benefits!$A$3:$A$581,0))="","",INDEX(Benefits!$G$3:$G$581,MATCH($T227,Benefits!$A$3:$A$581,0))),"")</f>
        <v/>
      </c>
      <c r="T227" s="19" t="inlineStr">
        <is>
          <t>F00016-03-000-06</t>
        </is>
      </c>
      <c r="U227" s="4">
        <f>MIN(IF($N227="N",Client!$C$6+1,Client!$C$6),100)</f>
        <v/>
      </c>
      <c r="V227" s="4">
        <f>$T227&amp;"|"&amp;$O227&amp;"|"&amp;Client!$C$7&amp;"|"&amp;Client!$C$8</f>
        <v/>
      </c>
      <c r="W227" s="4">
        <f>IFERROR(MATCH($V227,prem!$A$2:$A$2857,0),"")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IFERROR(IF(INDEX(Benefits!$B$3:$B$581,MATCH($T228,Benefits!$A$3:$A$581,0))="","Semi-private",INDEX(Benefits!$B$3:$B$581,MATCH($T228,Benefits!$A$3:$A$581,0))),"Semi-private")</f>
        <v/>
      </c>
      <c r="G228" s="17">
        <f>IFERROR(IF(INDEX(Benefits!$C$3:$C$581,MATCH($T228,Benefits!$A$3:$A$581,0))="",50000,INDEX(Benefits!$C$3:$C$581,MATCH($T228,Benefits!$A$3:$A$581,0))),50000)</f>
        <v/>
      </c>
      <c r="H228" s="4">
        <f>IFERROR(IF(INDEX(Benefits!$D$3:$D$581,MATCH($T228,Benefits!$A$3:$A$581,0))="","",INDEX(Benefits!$D$3:$D$581,MATCH($T228,Benefits!$A$3:$A$581,0))),"")</f>
        <v/>
      </c>
      <c r="I228" s="4" t="inlineStr">
        <is>
          <t>HKD</t>
        </is>
      </c>
      <c r="J228" s="17">
        <f>IF($W228="","",IF(COUNT(INDEX(prem!$B$2:$CX$2857,$W228,$U228+1))=0,"",INDEX(prem!$B$2:$CX$2857,$W228,$U228+1)))</f>
        <v/>
      </c>
      <c r="K228" s="17">
        <f>IF($W228="","",IF($M228=0,"",SUM(INDEX(prem!$B$2:$CX$2857,$W228,$U228+1):INDEX(prem!$B$2:$CX$2857,$W228,MIN($U228+10,101)))))</f>
        <v/>
      </c>
      <c r="L228" s="17">
        <f>IF($K228="","",IF($M228=0,"",$K228/$M228))</f>
        <v/>
      </c>
      <c r="M228" s="4">
        <f>IF($W228="",0,COUNT(INDEX(prem!$B$2:$CX$2857,$W228,$U228+1):INDEX(prem!$B$2:$CX$2857,$W228,MIN($U228+10,101))))</f>
        <v/>
      </c>
      <c r="N228" s="4" t="inlineStr">
        <is>
          <t>A</t>
        </is>
      </c>
      <c r="O228" s="4">
        <f>IF(COUNTIF(prem!$A$2:$A$2857,$T228&amp;"|"&amp;Client!$C$9&amp;"|"&amp;Client!$C$7&amp;"|"&amp;Client!$C$8)&gt;0,Client!$C$9,IF(Client!$C$9="S","R","S"))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IFERROR(IF(COUNT(INDEX(Benefits!$E$3:$E$581,MATCH($T228,Benefits!$A$3:$A$581,0)))=0,"",INDEX(Benefits!$E$3:$E$581,MATCH($T228,Benefits!$A$3:$A$581,0))),"")</f>
        <v/>
      </c>
      <c r="R228">
        <f>IFERROR(IF(COUNT(INDEX(Benefits!$F$3:$F$581,MATCH($T228,Benefits!$A$3:$A$581,0)))=0,"",INDEX(Benefits!$F$3:$F$581,MATCH($T228,Benefits!$A$3:$A$581,0))),"")</f>
        <v/>
      </c>
      <c r="S228" s="4">
        <f>IFERROR(IF(INDEX(Benefits!$G$3:$G$581,MATCH($T228,Benefits!$A$3:$A$581,0))="","",INDEX(Benefits!$G$3:$G$581,MATCH($T228,Benefits!$A$3:$A$581,0))),"")</f>
        <v/>
      </c>
      <c r="T228" s="19" t="inlineStr">
        <is>
          <t>F00016-04-000-06</t>
        </is>
      </c>
      <c r="U228" s="4">
        <f>MIN(IF($N228="N",Client!$C$6+1,Client!$C$6),100)</f>
        <v/>
      </c>
      <c r="V228" s="4">
        <f>$T228&amp;"|"&amp;$O228&amp;"|"&amp;Client!$C$7&amp;"|"&amp;Client!$C$8</f>
        <v/>
      </c>
      <c r="W228" s="4">
        <f>IFERROR(MATCH($V228,prem!$A$2:$A$2857,0),"")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IFERROR(IF(INDEX(Benefits!$B$3:$B$581,MATCH($T229,Benefits!$A$3:$A$581,0))="","Semi-private",INDEX(Benefits!$B$3:$B$581,MATCH($T229,Benefits!$A$3:$A$581,0))),"Semi-private")</f>
        <v/>
      </c>
      <c r="G229" s="17">
        <f>IFERROR(IF(INDEX(Benefits!$C$3:$C$581,MATCH($T229,Benefits!$A$3:$A$581,0))="",75000,INDEX(Benefits!$C$3:$C$581,MATCH($T229,Benefits!$A$3:$A$581,0))),75000)</f>
        <v/>
      </c>
      <c r="H229" s="4">
        <f>IFERROR(IF(INDEX(Benefits!$D$3:$D$581,MATCH($T229,Benefits!$A$3:$A$581,0))="","",INDEX(Benefits!$D$3:$D$581,MATCH($T229,Benefits!$A$3:$A$581,0))),"")</f>
        <v/>
      </c>
      <c r="I229" s="4" t="inlineStr">
        <is>
          <t>HKD</t>
        </is>
      </c>
      <c r="J229" s="17">
        <f>IF($W229="","",IF(COUNT(INDEX(prem!$B$2:$CX$2857,$W229,$U229+1))=0,"",INDEX(prem!$B$2:$CX$2857,$W229,$U229+1)))</f>
        <v/>
      </c>
      <c r="K229" s="17">
        <f>IF($W229="","",IF($M229=0,"",SUM(INDEX(prem!$B$2:$CX$2857,$W229,$U229+1):INDEX(prem!$B$2:$CX$2857,$W229,MIN($U229+10,101)))))</f>
        <v/>
      </c>
      <c r="L229" s="17">
        <f>IF($K229="","",IF($M229=0,"",$K229/$M229))</f>
        <v/>
      </c>
      <c r="M229" s="4">
        <f>IF($W229="",0,COUNT(INDEX(prem!$B$2:$CX$2857,$W229,$U229+1):INDEX(prem!$B$2:$CX$2857,$W229,MIN($U229+10,101))))</f>
        <v/>
      </c>
      <c r="N229" s="4" t="inlineStr">
        <is>
          <t>A</t>
        </is>
      </c>
      <c r="O229" s="4">
        <f>IF(COUNTIF(prem!$A$2:$A$2857,$T229&amp;"|"&amp;Client!$C$9&amp;"|"&amp;Client!$C$7&amp;"|"&amp;Client!$C$8)&gt;0,Client!$C$9,IF(Client!$C$9="S","R","S"))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IFERROR(IF(COUNT(INDEX(Benefits!$E$3:$E$581,MATCH($T229,Benefits!$A$3:$A$581,0)))=0,"",INDEX(Benefits!$E$3:$E$581,MATCH($T229,Benefits!$A$3:$A$581,0))),"")</f>
        <v/>
      </c>
      <c r="R229">
        <f>IFERROR(IF(COUNT(INDEX(Benefits!$F$3:$F$581,MATCH($T229,Benefits!$A$3:$A$581,0)))=0,"",INDEX(Benefits!$F$3:$F$581,MATCH($T229,Benefits!$A$3:$A$581,0))),"")</f>
        <v/>
      </c>
      <c r="S229" s="4">
        <f>IFERROR(IF(INDEX(Benefits!$G$3:$G$581,MATCH($T229,Benefits!$A$3:$A$581,0))="","",INDEX(Benefits!$G$3:$G$581,MATCH($T229,Benefits!$A$3:$A$581,0))),"")</f>
        <v/>
      </c>
      <c r="T229" s="19" t="inlineStr">
        <is>
          <t>F00016-05-000-05</t>
        </is>
      </c>
      <c r="U229" s="4">
        <f>MIN(IF($N229="N",Client!$C$6+1,Client!$C$6),100)</f>
        <v/>
      </c>
      <c r="V229" s="4">
        <f>$T229&amp;"|"&amp;$O229&amp;"|"&amp;Client!$C$7&amp;"|"&amp;Client!$C$8</f>
        <v/>
      </c>
      <c r="W229" s="4">
        <f>IFERROR(MATCH($V229,prem!$A$2:$A$2857,0),"")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IFERROR(IF(INDEX(Benefits!$B$3:$B$581,MATCH($T230,Benefits!$A$3:$A$581,0))="","Ward",INDEX(Benefits!$B$3:$B$581,MATCH($T230,Benefits!$A$3:$A$581,0))),"Ward")</f>
        <v/>
      </c>
      <c r="G230" s="17">
        <f>IFERROR(IF(INDEX(Benefits!$C$3:$C$581,MATCH($T230,Benefits!$A$3:$A$581,0))="",0,INDEX(Benefits!$C$3:$C$581,MATCH($T230,Benefits!$A$3:$A$581,0))),0)</f>
        <v/>
      </c>
      <c r="H230" s="4">
        <f>IFERROR(IF(INDEX(Benefits!$D$3:$D$581,MATCH($T230,Benefits!$A$3:$A$581,0))="","",INDEX(Benefits!$D$3:$D$581,MATCH($T230,Benefits!$A$3:$A$581,0))),"")</f>
        <v/>
      </c>
      <c r="I230" s="4" t="inlineStr">
        <is>
          <t>HKD</t>
        </is>
      </c>
      <c r="J230" s="17">
        <f>IF($W230="","",IF(COUNT(INDEX(prem!$B$2:$CX$2857,$W230,$U230+1))=0,"",INDEX(prem!$B$2:$CX$2857,$W230,$U230+1)))</f>
        <v/>
      </c>
      <c r="K230" s="17">
        <f>IF($W230="","",IF($M230=0,"",SUM(INDEX(prem!$B$2:$CX$2857,$W230,$U230+1):INDEX(prem!$B$2:$CX$2857,$W230,MIN($U230+10,101)))))</f>
        <v/>
      </c>
      <c r="L230" s="17">
        <f>IF($K230="","",IF($M230=0,"",$K230/$M230))</f>
        <v/>
      </c>
      <c r="M230" s="4">
        <f>IF($W230="",0,COUNT(INDEX(prem!$B$2:$CX$2857,$W230,$U230+1):INDEX(prem!$B$2:$CX$2857,$W230,MIN($U230+10,101))))</f>
        <v/>
      </c>
      <c r="N230" s="4" t="inlineStr">
        <is>
          <t>A</t>
        </is>
      </c>
      <c r="O230" s="4">
        <f>IF(COUNTIF(prem!$A$2:$A$2857,$T230&amp;"|"&amp;Client!$C$9&amp;"|"&amp;Client!$C$7&amp;"|"&amp;Client!$C$8)&gt;0,Client!$C$9,IF(Client!$C$9="S","R","S"))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IFERROR(IF(COUNT(INDEX(Benefits!$E$3:$E$581,MATCH($T230,Benefits!$A$3:$A$581,0)))=0,"",INDEX(Benefits!$E$3:$E$581,MATCH($T230,Benefits!$A$3:$A$581,0))),"")</f>
        <v/>
      </c>
      <c r="R230">
        <f>IFERROR(IF(COUNT(INDEX(Benefits!$F$3:$F$581,MATCH($T230,Benefits!$A$3:$A$581,0)))=0,"",INDEX(Benefits!$F$3:$F$581,MATCH($T230,Benefits!$A$3:$A$581,0))),"")</f>
        <v/>
      </c>
      <c r="S230" s="4">
        <f>IFERROR(IF(INDEX(Benefits!$G$3:$G$581,MATCH($T230,Benefits!$A$3:$A$581,0))="","",INDEX(Benefits!$G$3:$G$581,MATCH($T230,Benefits!$A$3:$A$581,0))),"")</f>
        <v/>
      </c>
      <c r="T230" s="19" t="inlineStr">
        <is>
          <t>F00016-06-000-04</t>
        </is>
      </c>
      <c r="U230" s="4">
        <f>MIN(IF($N230="N",Client!$C$6+1,Client!$C$6),100)</f>
        <v/>
      </c>
      <c r="V230" s="4">
        <f>$T230&amp;"|"&amp;$O230&amp;"|"&amp;Client!$C$7&amp;"|"&amp;Client!$C$8</f>
        <v/>
      </c>
      <c r="W230" s="4">
        <f>IFERROR(MATCH($V230,prem!$A$2:$A$2857,0),"")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IFERROR(IF(INDEX(Benefits!$B$3:$B$581,MATCH($T231,Benefits!$A$3:$A$581,0))="","Ward",INDEX(Benefits!$B$3:$B$581,MATCH($T231,Benefits!$A$3:$A$581,0))),"Ward")</f>
        <v/>
      </c>
      <c r="G231" s="17">
        <f>IFERROR(IF(INDEX(Benefits!$C$3:$C$581,MATCH($T231,Benefits!$A$3:$A$581,0))="",15000,INDEX(Benefits!$C$3:$C$581,MATCH($T231,Benefits!$A$3:$A$581,0))),15000)</f>
        <v/>
      </c>
      <c r="H231" s="4">
        <f>IFERROR(IF(INDEX(Benefits!$D$3:$D$581,MATCH($T231,Benefits!$A$3:$A$581,0))="","",INDEX(Benefits!$D$3:$D$581,MATCH($T231,Benefits!$A$3:$A$581,0))),"")</f>
        <v/>
      </c>
      <c r="I231" s="4" t="inlineStr">
        <is>
          <t>HKD</t>
        </is>
      </c>
      <c r="J231" s="17">
        <f>IF($W231="","",IF(COUNT(INDEX(prem!$B$2:$CX$2857,$W231,$U231+1))=0,"",INDEX(prem!$B$2:$CX$2857,$W231,$U231+1)))</f>
        <v/>
      </c>
      <c r="K231" s="17">
        <f>IF($W231="","",IF($M231=0,"",SUM(INDEX(prem!$B$2:$CX$2857,$W231,$U231+1):INDEX(prem!$B$2:$CX$2857,$W231,MIN($U231+10,101)))))</f>
        <v/>
      </c>
      <c r="L231" s="17">
        <f>IF($K231="","",IF($M231=0,"",$K231/$M231))</f>
        <v/>
      </c>
      <c r="M231" s="4">
        <f>IF($W231="",0,COUNT(INDEX(prem!$B$2:$CX$2857,$W231,$U231+1):INDEX(prem!$B$2:$CX$2857,$W231,MIN($U231+10,101))))</f>
        <v/>
      </c>
      <c r="N231" s="4" t="inlineStr">
        <is>
          <t>A</t>
        </is>
      </c>
      <c r="O231" s="4">
        <f>IF(COUNTIF(prem!$A$2:$A$2857,$T231&amp;"|"&amp;Client!$C$9&amp;"|"&amp;Client!$C$7&amp;"|"&amp;Client!$C$8)&gt;0,Client!$C$9,IF(Client!$C$9="S","R","S"))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IFERROR(IF(COUNT(INDEX(Benefits!$E$3:$E$581,MATCH($T231,Benefits!$A$3:$A$581,0)))=0,"",INDEX(Benefits!$E$3:$E$581,MATCH($T231,Benefits!$A$3:$A$581,0))),"")</f>
        <v/>
      </c>
      <c r="R231">
        <f>IFERROR(IF(COUNT(INDEX(Benefits!$F$3:$F$581,MATCH($T231,Benefits!$A$3:$A$581,0)))=0,"",INDEX(Benefits!$F$3:$F$581,MATCH($T231,Benefits!$A$3:$A$581,0))),"")</f>
        <v/>
      </c>
      <c r="S231" s="4">
        <f>IFERROR(IF(INDEX(Benefits!$G$3:$G$581,MATCH($T231,Benefits!$A$3:$A$581,0))="","",INDEX(Benefits!$G$3:$G$581,MATCH($T231,Benefits!$A$3:$A$581,0))),"")</f>
        <v/>
      </c>
      <c r="T231" s="19" t="inlineStr">
        <is>
          <t>F00016-07-000-04</t>
        </is>
      </c>
      <c r="U231" s="4">
        <f>MIN(IF($N231="N",Client!$C$6+1,Client!$C$6),100)</f>
        <v/>
      </c>
      <c r="V231" s="4">
        <f>$T231&amp;"|"&amp;$O231&amp;"|"&amp;Client!$C$7&amp;"|"&amp;Client!$C$8</f>
        <v/>
      </c>
      <c r="W231" s="4">
        <f>IFERROR(MATCH($V231,prem!$A$2:$A$2857,0),"")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IFERROR(IF(INDEX(Benefits!$B$3:$B$581,MATCH($T232,Benefits!$A$3:$A$581,0))="","Ward",INDEX(Benefits!$B$3:$B$581,MATCH($T232,Benefits!$A$3:$A$581,0))),"Ward")</f>
        <v/>
      </c>
      <c r="G232" s="17">
        <f>IFERROR(IF(INDEX(Benefits!$C$3:$C$581,MATCH($T232,Benefits!$A$3:$A$581,0))="",25000,INDEX(Benefits!$C$3:$C$581,MATCH($T232,Benefits!$A$3:$A$581,0))),25000)</f>
        <v/>
      </c>
      <c r="H232" s="4">
        <f>IFERROR(IF(INDEX(Benefits!$D$3:$D$581,MATCH($T232,Benefits!$A$3:$A$581,0))="","",INDEX(Benefits!$D$3:$D$581,MATCH($T232,Benefits!$A$3:$A$581,0))),"")</f>
        <v/>
      </c>
      <c r="I232" s="4" t="inlineStr">
        <is>
          <t>HKD</t>
        </is>
      </c>
      <c r="J232" s="17">
        <f>IF($W232="","",IF(COUNT(INDEX(prem!$B$2:$CX$2857,$W232,$U232+1))=0,"",INDEX(prem!$B$2:$CX$2857,$W232,$U232+1)))</f>
        <v/>
      </c>
      <c r="K232" s="17">
        <f>IF($W232="","",IF($M232=0,"",SUM(INDEX(prem!$B$2:$CX$2857,$W232,$U232+1):INDEX(prem!$B$2:$CX$2857,$W232,MIN($U232+10,101)))))</f>
        <v/>
      </c>
      <c r="L232" s="17">
        <f>IF($K232="","",IF($M232=0,"",$K232/$M232))</f>
        <v/>
      </c>
      <c r="M232" s="4">
        <f>IF($W232="",0,COUNT(INDEX(prem!$B$2:$CX$2857,$W232,$U232+1):INDEX(prem!$B$2:$CX$2857,$W232,MIN($U232+10,101))))</f>
        <v/>
      </c>
      <c r="N232" s="4" t="inlineStr">
        <is>
          <t>A</t>
        </is>
      </c>
      <c r="O232" s="4">
        <f>IF(COUNTIF(prem!$A$2:$A$2857,$T232&amp;"|"&amp;Client!$C$9&amp;"|"&amp;Client!$C$7&amp;"|"&amp;Client!$C$8)&gt;0,Client!$C$9,IF(Client!$C$9="S","R","S"))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IFERROR(IF(COUNT(INDEX(Benefits!$E$3:$E$581,MATCH($T232,Benefits!$A$3:$A$581,0)))=0,"",INDEX(Benefits!$E$3:$E$581,MATCH($T232,Benefits!$A$3:$A$581,0))),"")</f>
        <v/>
      </c>
      <c r="R232">
        <f>IFERROR(IF(COUNT(INDEX(Benefits!$F$3:$F$581,MATCH($T232,Benefits!$A$3:$A$581,0)))=0,"",INDEX(Benefits!$F$3:$F$581,MATCH($T232,Benefits!$A$3:$A$581,0))),"")</f>
        <v/>
      </c>
      <c r="S232" s="4">
        <f>IFERROR(IF(INDEX(Benefits!$G$3:$G$581,MATCH($T232,Benefits!$A$3:$A$581,0))="","",INDEX(Benefits!$G$3:$G$581,MATCH($T232,Benefits!$A$3:$A$581,0))),"")</f>
        <v/>
      </c>
      <c r="T232" s="19" t="inlineStr">
        <is>
          <t>F00016-08-000-04</t>
        </is>
      </c>
      <c r="U232" s="4">
        <f>MIN(IF($N232="N",Client!$C$6+1,Client!$C$6),100)</f>
        <v/>
      </c>
      <c r="V232" s="4">
        <f>$T232&amp;"|"&amp;$O232&amp;"|"&amp;Client!$C$7&amp;"|"&amp;Client!$C$8</f>
        <v/>
      </c>
      <c r="W232" s="4">
        <f>IFERROR(MATCH($V232,prem!$A$2:$A$2857,0),"")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IFERROR(IF(INDEX(Benefits!$B$3:$B$581,MATCH($T233,Benefits!$A$3:$A$581,0))="","",INDEX(Benefits!$B$3:$B$581,MATCH($T233,Benefits!$A$3:$A$581,0))),"")</f>
        <v/>
      </c>
      <c r="G233" s="17">
        <f>IFERROR(IF(INDEX(Benefits!$C$3:$C$581,MATCH($T233,Benefits!$A$3:$A$581,0))="","",INDEX(Benefits!$C$3:$C$581,MATCH($T233,Benefits!$A$3:$A$581,0))),"")</f>
        <v/>
      </c>
      <c r="H233" s="4">
        <f>IFERROR(IF(INDEX(Benefits!$D$3:$D$581,MATCH($T233,Benefits!$A$3:$A$581,0))="","",INDEX(Benefits!$D$3:$D$581,MATCH($T233,Benefits!$A$3:$A$581,0))),"")</f>
        <v/>
      </c>
      <c r="I233" s="4" t="inlineStr">
        <is>
          <t>HKD</t>
        </is>
      </c>
      <c r="J233" s="17">
        <f>IF($W233="","",IF(COUNT(INDEX(prem!$B$2:$CX$2857,$W233,$U233+1))=0,"",INDEX(prem!$B$2:$CX$2857,$W233,$U233+1)))</f>
        <v/>
      </c>
      <c r="K233" s="17">
        <f>IF($W233="","",IF($M233=0,"",SUM(INDEX(prem!$B$2:$CX$2857,$W233,$U233+1):INDEX(prem!$B$2:$CX$2857,$W233,MIN($U233+10,101)))))</f>
        <v/>
      </c>
      <c r="L233" s="17">
        <f>IF($K233="","",IF($M233=0,"",$K233/$M233))</f>
        <v/>
      </c>
      <c r="M233" s="4">
        <f>IF($W233="",0,COUNT(INDEX(prem!$B$2:$CX$2857,$W233,$U233+1):INDEX(prem!$B$2:$CX$2857,$W233,MIN($U233+10,101))))</f>
        <v/>
      </c>
      <c r="N233" s="4" t="inlineStr">
        <is>
          <t>A</t>
        </is>
      </c>
      <c r="O233" s="4">
        <f>IF(COUNTIF(prem!$A$2:$A$2857,$T233&amp;"|"&amp;Client!$C$9&amp;"|"&amp;Client!$C$7&amp;"|"&amp;Client!$C$8)&gt;0,Client!$C$9,IF(Client!$C$9="S","R","S"))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IFERROR(IF(COUNT(INDEX(Benefits!$E$3:$E$581,MATCH($T233,Benefits!$A$3:$A$581,0)))=0,"",INDEX(Benefits!$E$3:$E$581,MATCH($T233,Benefits!$A$3:$A$581,0))),"")</f>
        <v/>
      </c>
      <c r="R233">
        <f>IFERROR(IF(COUNT(INDEX(Benefits!$F$3:$F$581,MATCH($T233,Benefits!$A$3:$A$581,0)))=0,"",INDEX(Benefits!$F$3:$F$581,MATCH($T233,Benefits!$A$3:$A$581,0))),"")</f>
        <v/>
      </c>
      <c r="S233" s="4">
        <f>IFERROR(IF(INDEX(Benefits!$G$3:$G$581,MATCH($T233,Benefits!$A$3:$A$581,0))="","",INDEX(Benefits!$G$3:$G$581,MATCH($T233,Benefits!$A$3:$A$581,0))),"")</f>
        <v/>
      </c>
      <c r="T233" s="19" t="inlineStr">
        <is>
          <t>S00031-01-000-02</t>
        </is>
      </c>
      <c r="U233" s="4">
        <f>MIN(IF($N233="N",Client!$C$6+1,Client!$C$6),100)</f>
        <v/>
      </c>
      <c r="V233" s="4">
        <f>$T233&amp;"|"&amp;$O233&amp;"|"&amp;Client!$C$7&amp;"|"&amp;Client!$C$8</f>
        <v/>
      </c>
      <c r="W233" s="4">
        <f>IFERROR(MATCH($V233,prem!$A$2:$A$2857,0),"")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IFERROR(IF(INDEX(Benefits!$B$3:$B$581,MATCH($T234,Benefits!$A$3:$A$581,0))="","",INDEX(Benefits!$B$3:$B$581,MATCH($T234,Benefits!$A$3:$A$581,0))),"")</f>
        <v/>
      </c>
      <c r="G234" s="17">
        <f>IFERROR(IF(INDEX(Benefits!$C$3:$C$581,MATCH($T234,Benefits!$A$3:$A$581,0))="","",INDEX(Benefits!$C$3:$C$581,MATCH($T234,Benefits!$A$3:$A$581,0))),"")</f>
        <v/>
      </c>
      <c r="H234" s="4">
        <f>IFERROR(IF(INDEX(Benefits!$D$3:$D$581,MATCH($T234,Benefits!$A$3:$A$581,0))="","",INDEX(Benefits!$D$3:$D$581,MATCH($T234,Benefits!$A$3:$A$581,0))),"")</f>
        <v/>
      </c>
      <c r="I234" s="4" t="inlineStr">
        <is>
          <t>HKD</t>
        </is>
      </c>
      <c r="J234" s="17">
        <f>IF($W234="","",IF(COUNT(INDEX(prem!$B$2:$CX$2857,$W234,$U234+1))=0,"",INDEX(prem!$B$2:$CX$2857,$W234,$U234+1)))</f>
        <v/>
      </c>
      <c r="K234" s="17">
        <f>IF($W234="","",IF($M234=0,"",SUM(INDEX(prem!$B$2:$CX$2857,$W234,$U234+1):INDEX(prem!$B$2:$CX$2857,$W234,MIN($U234+10,101)))))</f>
        <v/>
      </c>
      <c r="L234" s="17">
        <f>IF($K234="","",IF($M234=0,"",$K234/$M234))</f>
        <v/>
      </c>
      <c r="M234" s="4">
        <f>IF($W234="",0,COUNT(INDEX(prem!$B$2:$CX$2857,$W234,$U234+1):INDEX(prem!$B$2:$CX$2857,$W234,MIN($U234+10,101))))</f>
        <v/>
      </c>
      <c r="N234" s="4" t="inlineStr">
        <is>
          <t>A</t>
        </is>
      </c>
      <c r="O234" s="4">
        <f>IF(COUNTIF(prem!$A$2:$A$2857,$T234&amp;"|"&amp;Client!$C$9&amp;"|"&amp;Client!$C$7&amp;"|"&amp;Client!$C$8)&gt;0,Client!$C$9,IF(Client!$C$9="S","R","S"))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IFERROR(IF(COUNT(INDEX(Benefits!$E$3:$E$581,MATCH($T234,Benefits!$A$3:$A$581,0)))=0,"",INDEX(Benefits!$E$3:$E$581,MATCH($T234,Benefits!$A$3:$A$581,0))),"")</f>
        <v/>
      </c>
      <c r="R234">
        <f>IFERROR(IF(COUNT(INDEX(Benefits!$F$3:$F$581,MATCH($T234,Benefits!$A$3:$A$581,0)))=0,"",INDEX(Benefits!$F$3:$F$581,MATCH($T234,Benefits!$A$3:$A$581,0))),"")</f>
        <v/>
      </c>
      <c r="S234" s="4">
        <f>IFERROR(IF(INDEX(Benefits!$G$3:$G$581,MATCH($T234,Benefits!$A$3:$A$581,0))="","",INDEX(Benefits!$G$3:$G$581,MATCH($T234,Benefits!$A$3:$A$581,0))),"")</f>
        <v/>
      </c>
      <c r="T234" s="19" t="inlineStr">
        <is>
          <t>S00021-01-000-02</t>
        </is>
      </c>
      <c r="U234" s="4">
        <f>MIN(IF($N234="N",Client!$C$6+1,Client!$C$6),100)</f>
        <v/>
      </c>
      <c r="V234" s="4">
        <f>$T234&amp;"|"&amp;$O234&amp;"|"&amp;Client!$C$7&amp;"|"&amp;Client!$C$8</f>
        <v/>
      </c>
      <c r="W234" s="4">
        <f>IFERROR(MATCH($V234,prem!$A$2:$A$2857,0),"")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IFERROR(IF(INDEX(Benefits!$B$3:$B$581,MATCH($T235,Benefits!$A$3:$A$581,0))="","",INDEX(Benefits!$B$3:$B$581,MATCH($T235,Benefits!$A$3:$A$581,0))),"")</f>
        <v/>
      </c>
      <c r="G235" s="17">
        <f>IFERROR(IF(INDEX(Benefits!$C$3:$C$581,MATCH($T235,Benefits!$A$3:$A$581,0))="","",INDEX(Benefits!$C$3:$C$581,MATCH($T235,Benefits!$A$3:$A$581,0))),"")</f>
        <v/>
      </c>
      <c r="H235" s="4">
        <f>IFERROR(IF(INDEX(Benefits!$D$3:$D$581,MATCH($T235,Benefits!$A$3:$A$581,0))="","",INDEX(Benefits!$D$3:$D$581,MATCH($T235,Benefits!$A$3:$A$581,0))),"")</f>
        <v/>
      </c>
      <c r="I235" s="4" t="inlineStr">
        <is>
          <t>HKD</t>
        </is>
      </c>
      <c r="J235" s="17">
        <f>IF($W235="","",IF(COUNT(INDEX(prem!$B$2:$CX$2857,$W235,$U235+1))=0,"",INDEX(prem!$B$2:$CX$2857,$W235,$U235+1)))</f>
        <v/>
      </c>
      <c r="K235" s="17">
        <f>IF($W235="","",IF($M235=0,"",SUM(INDEX(prem!$B$2:$CX$2857,$W235,$U235+1):INDEX(prem!$B$2:$CX$2857,$W235,MIN($U235+10,101)))))</f>
        <v/>
      </c>
      <c r="L235" s="17">
        <f>IF($K235="","",IF($M235=0,"",$K235/$M235))</f>
        <v/>
      </c>
      <c r="M235" s="4">
        <f>IF($W235="",0,COUNT(INDEX(prem!$B$2:$CX$2857,$W235,$U235+1):INDEX(prem!$B$2:$CX$2857,$W235,MIN($U235+10,101))))</f>
        <v/>
      </c>
      <c r="N235" s="4" t="inlineStr">
        <is>
          <t>A</t>
        </is>
      </c>
      <c r="O235" s="4">
        <f>IF(COUNTIF(prem!$A$2:$A$2857,$T235&amp;"|"&amp;Client!$C$9&amp;"|"&amp;Client!$C$7&amp;"|"&amp;Client!$C$8)&gt;0,Client!$C$9,IF(Client!$C$9="S","R","S"))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IFERROR(IF(COUNT(INDEX(Benefits!$E$3:$E$581,MATCH($T235,Benefits!$A$3:$A$581,0)))=0,"",INDEX(Benefits!$E$3:$E$581,MATCH($T235,Benefits!$A$3:$A$581,0))),"")</f>
        <v/>
      </c>
      <c r="R235">
        <f>IFERROR(IF(COUNT(INDEX(Benefits!$F$3:$F$581,MATCH($T235,Benefits!$A$3:$A$581,0)))=0,"",INDEX(Benefits!$F$3:$F$581,MATCH($T235,Benefits!$A$3:$A$581,0))),"")</f>
        <v/>
      </c>
      <c r="S235" s="4">
        <f>IFERROR(IF(INDEX(Benefits!$G$3:$G$581,MATCH($T235,Benefits!$A$3:$A$581,0))="","",INDEX(Benefits!$G$3:$G$581,MATCH($T235,Benefits!$A$3:$A$581,0))),"")</f>
        <v/>
      </c>
      <c r="T235" s="19" t="inlineStr">
        <is>
          <t>F00024-01-000-03</t>
        </is>
      </c>
      <c r="U235" s="4">
        <f>MIN(IF($N235="N",Client!$C$6+1,Client!$C$6),100)</f>
        <v/>
      </c>
      <c r="V235" s="4">
        <f>$T235&amp;"|"&amp;$O235&amp;"|"&amp;Client!$C$7&amp;"|"&amp;Client!$C$8</f>
        <v/>
      </c>
      <c r="W235" s="4">
        <f>IFERROR(MATCH($V235,prem!$A$2:$A$2857,0),"")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IFERROR(IF(INDEX(Benefits!$B$3:$B$581,MATCH($T236,Benefits!$A$3:$A$581,0))="","Private",INDEX(Benefits!$B$3:$B$581,MATCH($T236,Benefits!$A$3:$A$581,0))),"Private")</f>
        <v/>
      </c>
      <c r="G236" s="17">
        <f>IFERROR(IF(INDEX(Benefits!$C$3:$C$581,MATCH($T236,Benefits!$A$3:$A$581,0))="","",INDEX(Benefits!$C$3:$C$581,MATCH($T236,Benefits!$A$3:$A$581,0))),"")</f>
        <v/>
      </c>
      <c r="H236" s="4">
        <f>IFERROR(IF(INDEX(Benefits!$D$3:$D$581,MATCH($T236,Benefits!$A$3:$A$581,0))="","",INDEX(Benefits!$D$3:$D$581,MATCH($T236,Benefits!$A$3:$A$581,0))),"")</f>
        <v/>
      </c>
      <c r="I236" s="4" t="inlineStr">
        <is>
          <t>HKD</t>
        </is>
      </c>
      <c r="J236" s="17">
        <f>IF($W236="","",IF(COUNT(INDEX(prem!$B$2:$CX$2857,$W236,$U236+1))=0,"",INDEX(prem!$B$2:$CX$2857,$W236,$U236+1)))</f>
        <v/>
      </c>
      <c r="K236" s="17">
        <f>IF($W236="","",IF($M236=0,"",SUM(INDEX(prem!$B$2:$CX$2857,$W236,$U236+1):INDEX(prem!$B$2:$CX$2857,$W236,MIN($U236+10,101)))))</f>
        <v/>
      </c>
      <c r="L236" s="17">
        <f>IF($K236="","",IF($M236=0,"",$K236/$M236))</f>
        <v/>
      </c>
      <c r="M236" s="4">
        <f>IF($W236="",0,COUNT(INDEX(prem!$B$2:$CX$2857,$W236,$U236+1):INDEX(prem!$B$2:$CX$2857,$W236,MIN($U236+10,101))))</f>
        <v/>
      </c>
      <c r="N236" s="4" t="inlineStr">
        <is>
          <t>A</t>
        </is>
      </c>
      <c r="O236" s="4">
        <f>IF(COUNTIF(prem!$A$2:$A$2857,$T236&amp;"|"&amp;Client!$C$9&amp;"|"&amp;Client!$C$7&amp;"|"&amp;Client!$C$8)&gt;0,Client!$C$9,IF(Client!$C$9="S","R","S"))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IFERROR(IF(COUNT(INDEX(Benefits!$E$3:$E$581,MATCH($T236,Benefits!$A$3:$A$581,0)))=0,"",INDEX(Benefits!$E$3:$E$581,MATCH($T236,Benefits!$A$3:$A$581,0))),"")</f>
        <v/>
      </c>
      <c r="R236">
        <f>IFERROR(IF(COUNT(INDEX(Benefits!$F$3:$F$581,MATCH($T236,Benefits!$A$3:$A$581,0)))=0,"",INDEX(Benefits!$F$3:$F$581,MATCH($T236,Benefits!$A$3:$A$581,0))),"")</f>
        <v/>
      </c>
      <c r="S236" s="4">
        <f>IFERROR(IF(INDEX(Benefits!$G$3:$G$581,MATCH($T236,Benefits!$A$3:$A$581,0))="","",INDEX(Benefits!$G$3:$G$581,MATCH($T236,Benefits!$A$3:$A$581,0))),"")</f>
        <v/>
      </c>
      <c r="T236" s="19" t="inlineStr">
        <is>
          <t>F00030-02-000-03</t>
        </is>
      </c>
      <c r="U236" s="4">
        <f>MIN(IF($N236="N",Client!$C$6+1,Client!$C$6),100)</f>
        <v/>
      </c>
      <c r="V236" s="4">
        <f>$T236&amp;"|"&amp;$O236&amp;"|"&amp;Client!$C$7&amp;"|"&amp;Client!$C$8</f>
        <v/>
      </c>
      <c r="W236" s="4">
        <f>IFERROR(MATCH($V236,prem!$A$2:$A$2857,0),"")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IFERROR(IF(INDEX(Benefits!$B$3:$B$581,MATCH($T237,Benefits!$A$3:$A$581,0))="","Private",INDEX(Benefits!$B$3:$B$581,MATCH($T237,Benefits!$A$3:$A$581,0))),"Private")</f>
        <v/>
      </c>
      <c r="G237" s="17">
        <f>IFERROR(IF(INDEX(Benefits!$C$3:$C$581,MATCH($T237,Benefits!$A$3:$A$581,0))="","",INDEX(Benefits!$C$3:$C$581,MATCH($T237,Benefits!$A$3:$A$581,0))),"")</f>
        <v/>
      </c>
      <c r="H237" s="4">
        <f>IFERROR(IF(INDEX(Benefits!$D$3:$D$581,MATCH($T237,Benefits!$A$3:$A$581,0))="","",INDEX(Benefits!$D$3:$D$581,MATCH($T237,Benefits!$A$3:$A$581,0))),"")</f>
        <v/>
      </c>
      <c r="I237" s="4" t="inlineStr">
        <is>
          <t>HKD</t>
        </is>
      </c>
      <c r="J237" s="17">
        <f>IF($W237="","",IF(COUNT(INDEX(prem!$B$2:$CX$2857,$W237,$U237+1))=0,"",INDEX(prem!$B$2:$CX$2857,$W237,$U237+1)))</f>
        <v/>
      </c>
      <c r="K237" s="17">
        <f>IF($W237="","",IF($M237=0,"",SUM(INDEX(prem!$B$2:$CX$2857,$W237,$U237+1):INDEX(prem!$B$2:$CX$2857,$W237,MIN($U237+10,101)))))</f>
        <v/>
      </c>
      <c r="L237" s="17">
        <f>IF($K237="","",IF($M237=0,"",$K237/$M237))</f>
        <v/>
      </c>
      <c r="M237" s="4">
        <f>IF($W237="",0,COUNT(INDEX(prem!$B$2:$CX$2857,$W237,$U237+1):INDEX(prem!$B$2:$CX$2857,$W237,MIN($U237+10,101))))</f>
        <v/>
      </c>
      <c r="N237" s="4" t="inlineStr">
        <is>
          <t>A</t>
        </is>
      </c>
      <c r="O237" s="4">
        <f>IF(COUNTIF(prem!$A$2:$A$2857,$T237&amp;"|"&amp;Client!$C$9&amp;"|"&amp;Client!$C$7&amp;"|"&amp;Client!$C$8)&gt;0,Client!$C$9,IF(Client!$C$9="S","R","S"))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IFERROR(IF(COUNT(INDEX(Benefits!$E$3:$E$581,MATCH($T237,Benefits!$A$3:$A$581,0)))=0,"",INDEX(Benefits!$E$3:$E$581,MATCH($T237,Benefits!$A$3:$A$581,0))),"")</f>
        <v/>
      </c>
      <c r="R237">
        <f>IFERROR(IF(COUNT(INDEX(Benefits!$F$3:$F$581,MATCH($T237,Benefits!$A$3:$A$581,0)))=0,"",INDEX(Benefits!$F$3:$F$581,MATCH($T237,Benefits!$A$3:$A$581,0))),"")</f>
        <v/>
      </c>
      <c r="S237" s="4">
        <f>IFERROR(IF(INDEX(Benefits!$G$3:$G$581,MATCH($T237,Benefits!$A$3:$A$581,0))="","",INDEX(Benefits!$G$3:$G$581,MATCH($T237,Benefits!$A$3:$A$581,0))),"")</f>
        <v/>
      </c>
      <c r="T237" s="19" t="inlineStr">
        <is>
          <t>F00030-02-001-03</t>
        </is>
      </c>
      <c r="U237" s="4">
        <f>MIN(IF($N237="N",Client!$C$6+1,Client!$C$6),100)</f>
        <v/>
      </c>
      <c r="V237" s="4">
        <f>$T237&amp;"|"&amp;$O237&amp;"|"&amp;Client!$C$7&amp;"|"&amp;Client!$C$8</f>
        <v/>
      </c>
      <c r="W237" s="4">
        <f>IFERROR(MATCH($V237,prem!$A$2:$A$2857,0),"")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IFERROR(IF(INDEX(Benefits!$B$3:$B$581,MATCH($T238,Benefits!$A$3:$A$581,0))="","Semi-private",INDEX(Benefits!$B$3:$B$581,MATCH($T238,Benefits!$A$3:$A$581,0))),"Semi-private")</f>
        <v/>
      </c>
      <c r="G238" s="17">
        <f>IFERROR(IF(INDEX(Benefits!$C$3:$C$581,MATCH($T238,Benefits!$A$3:$A$581,0))="","",INDEX(Benefits!$C$3:$C$581,MATCH($T238,Benefits!$A$3:$A$581,0))),"")</f>
        <v/>
      </c>
      <c r="H238" s="4">
        <f>IFERROR(IF(INDEX(Benefits!$D$3:$D$581,MATCH($T238,Benefits!$A$3:$A$581,0))="","",INDEX(Benefits!$D$3:$D$581,MATCH($T238,Benefits!$A$3:$A$581,0))),"")</f>
        <v/>
      </c>
      <c r="I238" s="4" t="inlineStr">
        <is>
          <t>HKD</t>
        </is>
      </c>
      <c r="J238" s="17">
        <f>IF($W238="","",IF(COUNT(INDEX(prem!$B$2:$CX$2857,$W238,$U238+1))=0,"",INDEX(prem!$B$2:$CX$2857,$W238,$U238+1)))</f>
        <v/>
      </c>
      <c r="K238" s="17">
        <f>IF($W238="","",IF($M238=0,"",SUM(INDEX(prem!$B$2:$CX$2857,$W238,$U238+1):INDEX(prem!$B$2:$CX$2857,$W238,MIN($U238+10,101)))))</f>
        <v/>
      </c>
      <c r="L238" s="17">
        <f>IF($K238="","",IF($M238=0,"",$K238/$M238))</f>
        <v/>
      </c>
      <c r="M238" s="4">
        <f>IF($W238="",0,COUNT(INDEX(prem!$B$2:$CX$2857,$W238,$U238+1):INDEX(prem!$B$2:$CX$2857,$W238,MIN($U238+10,101))))</f>
        <v/>
      </c>
      <c r="N238" s="4" t="inlineStr">
        <is>
          <t>A</t>
        </is>
      </c>
      <c r="O238" s="4">
        <f>IF(COUNTIF(prem!$A$2:$A$2857,$T238&amp;"|"&amp;Client!$C$9&amp;"|"&amp;Client!$C$7&amp;"|"&amp;Client!$C$8)&gt;0,Client!$C$9,IF(Client!$C$9="S","R","S"))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IFERROR(IF(COUNT(INDEX(Benefits!$E$3:$E$581,MATCH($T238,Benefits!$A$3:$A$581,0)))=0,"",INDEX(Benefits!$E$3:$E$581,MATCH($T238,Benefits!$A$3:$A$581,0))),"")</f>
        <v/>
      </c>
      <c r="R238">
        <f>IFERROR(IF(COUNT(INDEX(Benefits!$F$3:$F$581,MATCH($T238,Benefits!$A$3:$A$581,0)))=0,"",INDEX(Benefits!$F$3:$F$581,MATCH($T238,Benefits!$A$3:$A$581,0))),"")</f>
        <v/>
      </c>
      <c r="S238" s="4">
        <f>IFERROR(IF(INDEX(Benefits!$G$3:$G$581,MATCH($T238,Benefits!$A$3:$A$581,0))="","",INDEX(Benefits!$G$3:$G$581,MATCH($T238,Benefits!$A$3:$A$581,0))),"")</f>
        <v/>
      </c>
      <c r="T238" s="19" t="inlineStr">
        <is>
          <t>F00030-01-000-03</t>
        </is>
      </c>
      <c r="U238" s="4">
        <f>MIN(IF($N238="N",Client!$C$6+1,Client!$C$6),100)</f>
        <v/>
      </c>
      <c r="V238" s="4">
        <f>$T238&amp;"|"&amp;$O238&amp;"|"&amp;Client!$C$7&amp;"|"&amp;Client!$C$8</f>
        <v/>
      </c>
      <c r="W238" s="4">
        <f>IFERROR(MATCH($V238,prem!$A$2:$A$2857,0),"")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IFERROR(IF(INDEX(Benefits!$B$3:$B$581,MATCH($T239,Benefits!$A$3:$A$581,0))="","Semi-private",INDEX(Benefits!$B$3:$B$581,MATCH($T239,Benefits!$A$3:$A$581,0))),"Semi-private")</f>
        <v/>
      </c>
      <c r="G239" s="17">
        <f>IFERROR(IF(INDEX(Benefits!$C$3:$C$581,MATCH($T239,Benefits!$A$3:$A$581,0))="","",INDEX(Benefits!$C$3:$C$581,MATCH($T239,Benefits!$A$3:$A$581,0))),"")</f>
        <v/>
      </c>
      <c r="H239" s="4">
        <f>IFERROR(IF(INDEX(Benefits!$D$3:$D$581,MATCH($T239,Benefits!$A$3:$A$581,0))="","",INDEX(Benefits!$D$3:$D$581,MATCH($T239,Benefits!$A$3:$A$581,0))),"")</f>
        <v/>
      </c>
      <c r="I239" s="4" t="inlineStr">
        <is>
          <t>HKD</t>
        </is>
      </c>
      <c r="J239" s="17">
        <f>IF($W239="","",IF(COUNT(INDEX(prem!$B$2:$CX$2857,$W239,$U239+1))=0,"",INDEX(prem!$B$2:$CX$2857,$W239,$U239+1)))</f>
        <v/>
      </c>
      <c r="K239" s="17">
        <f>IF($W239="","",IF($M239=0,"",SUM(INDEX(prem!$B$2:$CX$2857,$W239,$U239+1):INDEX(prem!$B$2:$CX$2857,$W239,MIN($U239+10,101)))))</f>
        <v/>
      </c>
      <c r="L239" s="17">
        <f>IF($K239="","",IF($M239=0,"",$K239/$M239))</f>
        <v/>
      </c>
      <c r="M239" s="4">
        <f>IF($W239="",0,COUNT(INDEX(prem!$B$2:$CX$2857,$W239,$U239+1):INDEX(prem!$B$2:$CX$2857,$W239,MIN($U239+10,101))))</f>
        <v/>
      </c>
      <c r="N239" s="4" t="inlineStr">
        <is>
          <t>A</t>
        </is>
      </c>
      <c r="O239" s="4">
        <f>IF(COUNTIF(prem!$A$2:$A$2857,$T239&amp;"|"&amp;Client!$C$9&amp;"|"&amp;Client!$C$7&amp;"|"&amp;Client!$C$8)&gt;0,Client!$C$9,IF(Client!$C$9="S","R","S"))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IFERROR(IF(COUNT(INDEX(Benefits!$E$3:$E$581,MATCH($T239,Benefits!$A$3:$A$581,0)))=0,"",INDEX(Benefits!$E$3:$E$581,MATCH($T239,Benefits!$A$3:$A$581,0))),"")</f>
        <v/>
      </c>
      <c r="R239">
        <f>IFERROR(IF(COUNT(INDEX(Benefits!$F$3:$F$581,MATCH($T239,Benefits!$A$3:$A$581,0)))=0,"",INDEX(Benefits!$F$3:$F$581,MATCH($T239,Benefits!$A$3:$A$581,0))),"")</f>
        <v/>
      </c>
      <c r="S239" s="4">
        <f>IFERROR(IF(INDEX(Benefits!$G$3:$G$581,MATCH($T239,Benefits!$A$3:$A$581,0))="","",INDEX(Benefits!$G$3:$G$581,MATCH($T239,Benefits!$A$3:$A$581,0))),"")</f>
        <v/>
      </c>
      <c r="T239" s="19" t="inlineStr">
        <is>
          <t>F00030-01-001-03</t>
        </is>
      </c>
      <c r="U239" s="4">
        <f>MIN(IF($N239="N",Client!$C$6+1,Client!$C$6),100)</f>
        <v/>
      </c>
      <c r="V239" s="4">
        <f>$T239&amp;"|"&amp;$O239&amp;"|"&amp;Client!$C$7&amp;"|"&amp;Client!$C$8</f>
        <v/>
      </c>
      <c r="W239" s="4">
        <f>IFERROR(MATCH($V239,prem!$A$2:$A$2857,0),"")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IFERROR(IF(INDEX(Benefits!$B$3:$B$581,MATCH($T240,Benefits!$A$3:$A$581,0))="","",INDEX(Benefits!$B$3:$B$581,MATCH($T240,Benefits!$A$3:$A$581,0))),"")</f>
        <v/>
      </c>
      <c r="G240" s="17">
        <f>IFERROR(IF(INDEX(Benefits!$C$3:$C$581,MATCH($T240,Benefits!$A$3:$A$581,0))="","",INDEX(Benefits!$C$3:$C$581,MATCH($T240,Benefits!$A$3:$A$581,0))),"")</f>
        <v/>
      </c>
      <c r="H240" s="4">
        <f>IFERROR(IF(INDEX(Benefits!$D$3:$D$581,MATCH($T240,Benefits!$A$3:$A$581,0))="","",INDEX(Benefits!$D$3:$D$581,MATCH($T240,Benefits!$A$3:$A$581,0))),"")</f>
        <v/>
      </c>
      <c r="I240" s="4" t="inlineStr">
        <is>
          <t>HKD</t>
        </is>
      </c>
      <c r="J240" s="17">
        <f>IF($W240="","",IF(COUNT(INDEX(prem!$B$2:$CX$2857,$W240,$U240+1))=0,"",INDEX(prem!$B$2:$CX$2857,$W240,$U240+1)))</f>
        <v/>
      </c>
      <c r="K240" s="17">
        <f>IF($W240="","",IF($M240=0,"",SUM(INDEX(prem!$B$2:$CX$2857,$W240,$U240+1):INDEX(prem!$B$2:$CX$2857,$W240,MIN($U240+10,101)))))</f>
        <v/>
      </c>
      <c r="L240" s="17">
        <f>IF($K240="","",IF($M240=0,"",$K240/$M240))</f>
        <v/>
      </c>
      <c r="M240" s="4">
        <f>IF($W240="",0,COUNT(INDEX(prem!$B$2:$CX$2857,$W240,$U240+1):INDEX(prem!$B$2:$CX$2857,$W240,MIN($U240+10,101))))</f>
        <v/>
      </c>
      <c r="N240" s="4" t="inlineStr">
        <is>
          <t>A</t>
        </is>
      </c>
      <c r="O240" s="4">
        <f>IF(COUNTIF(prem!$A$2:$A$2857,$T240&amp;"|"&amp;Client!$C$9&amp;"|"&amp;Client!$C$7&amp;"|"&amp;Client!$C$8)&gt;0,Client!$C$9,IF(Client!$C$9="S","R","S"))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IFERROR(IF(COUNT(INDEX(Benefits!$E$3:$E$581,MATCH($T240,Benefits!$A$3:$A$581,0)))=0,"",INDEX(Benefits!$E$3:$E$581,MATCH($T240,Benefits!$A$3:$A$581,0))),"")</f>
        <v/>
      </c>
      <c r="R240">
        <f>IFERROR(IF(COUNT(INDEX(Benefits!$F$3:$F$581,MATCH($T240,Benefits!$A$3:$A$581,0)))=0,"",INDEX(Benefits!$F$3:$F$581,MATCH($T240,Benefits!$A$3:$A$581,0))),"")</f>
        <v/>
      </c>
      <c r="S240" s="4">
        <f>IFERROR(IF(INDEX(Benefits!$G$3:$G$581,MATCH($T240,Benefits!$A$3:$A$581,0))="","",INDEX(Benefits!$G$3:$G$581,MATCH($T240,Benefits!$A$3:$A$581,0))),"")</f>
        <v/>
      </c>
      <c r="T240" s="19" t="inlineStr">
        <is>
          <t>S00016-01-000-02</t>
        </is>
      </c>
      <c r="U240" s="4">
        <f>MIN(IF($N240="N",Client!$C$6+1,Client!$C$6),100)</f>
        <v/>
      </c>
      <c r="V240" s="4">
        <f>$T240&amp;"|"&amp;$O240&amp;"|"&amp;Client!$C$7&amp;"|"&amp;Client!$C$8</f>
        <v/>
      </c>
      <c r="W240" s="4">
        <f>IFERROR(MATCH($V240,prem!$A$2:$A$2857,0),"")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IFERROR(IF(INDEX(Benefits!$B$3:$B$581,MATCH($T241,Benefits!$A$3:$A$581,0))="","Ward",INDEX(Benefits!$B$3:$B$581,MATCH($T241,Benefits!$A$3:$A$581,0))),"Ward")</f>
        <v/>
      </c>
      <c r="G241" s="17">
        <f>IFERROR(IF(INDEX(Benefits!$C$3:$C$581,MATCH($T241,Benefits!$A$3:$A$581,0))="","",INDEX(Benefits!$C$3:$C$581,MATCH($T241,Benefits!$A$3:$A$581,0))),"")</f>
        <v/>
      </c>
      <c r="H241" s="4">
        <f>IFERROR(IF(INDEX(Benefits!$D$3:$D$581,MATCH($T241,Benefits!$A$3:$A$581,0))="","",INDEX(Benefits!$D$3:$D$581,MATCH($T241,Benefits!$A$3:$A$581,0))),"")</f>
        <v/>
      </c>
      <c r="I241" s="4" t="inlineStr">
        <is>
          <t>HKD</t>
        </is>
      </c>
      <c r="J241" s="17">
        <f>IF($W241="","",IF(COUNT(INDEX(prem!$B$2:$CX$2857,$W241,$U241+1))=0,"",INDEX(prem!$B$2:$CX$2857,$W241,$U241+1)))</f>
        <v/>
      </c>
      <c r="K241" s="17">
        <f>IF($W241="","",IF($M241=0,"",SUM(INDEX(prem!$B$2:$CX$2857,$W241,$U241+1):INDEX(prem!$B$2:$CX$2857,$W241,MIN($U241+10,101)))))</f>
        <v/>
      </c>
      <c r="L241" s="17">
        <f>IF($K241="","",IF($M241=0,"",$K241/$M241))</f>
        <v/>
      </c>
      <c r="M241" s="4">
        <f>IF($W241="",0,COUNT(INDEX(prem!$B$2:$CX$2857,$W241,$U241+1):INDEX(prem!$B$2:$CX$2857,$W241,MIN($U241+10,101))))</f>
        <v/>
      </c>
      <c r="N241" s="4" t="inlineStr">
        <is>
          <t>A</t>
        </is>
      </c>
      <c r="O241" s="4">
        <f>IF(COUNTIF(prem!$A$2:$A$2857,$T241&amp;"|"&amp;Client!$C$9&amp;"|"&amp;Client!$C$7&amp;"|"&amp;Client!$C$8)&gt;0,Client!$C$9,IF(Client!$C$9="S","R","S"))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IFERROR(IF(COUNT(INDEX(Benefits!$E$3:$E$581,MATCH($T241,Benefits!$A$3:$A$581,0)))=0,"",INDEX(Benefits!$E$3:$E$581,MATCH($T241,Benefits!$A$3:$A$581,0))),"")</f>
        <v/>
      </c>
      <c r="R241">
        <f>IFERROR(IF(COUNT(INDEX(Benefits!$F$3:$F$581,MATCH($T241,Benefits!$A$3:$A$581,0)))=0,"",INDEX(Benefits!$F$3:$F$581,MATCH($T241,Benefits!$A$3:$A$581,0))),"")</f>
        <v/>
      </c>
      <c r="S241" s="4">
        <f>IFERROR(IF(INDEX(Benefits!$G$3:$G$581,MATCH($T241,Benefits!$A$3:$A$581,0))="","",INDEX(Benefits!$G$3:$G$581,MATCH($T241,Benefits!$A$3:$A$581,0))),"")</f>
        <v/>
      </c>
      <c r="T241" s="19" t="inlineStr">
        <is>
          <t>F00052-01-000-01</t>
        </is>
      </c>
      <c r="U241" s="4">
        <f>MIN(IF($N241="N",Client!$C$6+1,Client!$C$6),100)</f>
        <v/>
      </c>
      <c r="V241" s="4">
        <f>$T241&amp;"|"&amp;$O241&amp;"|"&amp;Client!$C$7&amp;"|"&amp;Client!$C$8</f>
        <v/>
      </c>
      <c r="W241" s="4">
        <f>IFERROR(MATCH($V241,prem!$A$2:$A$2857,0),"")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IFERROR(IF(INDEX(Benefits!$B$3:$B$581,MATCH($T242,Benefits!$A$3:$A$581,0))="","Semi-private",INDEX(Benefits!$B$3:$B$581,MATCH($T242,Benefits!$A$3:$A$581,0))),"Semi-private")</f>
        <v/>
      </c>
      <c r="G242" s="17">
        <f>IFERROR(IF(INDEX(Benefits!$C$3:$C$581,MATCH($T242,Benefits!$A$3:$A$581,0))="","",INDEX(Benefits!$C$3:$C$581,MATCH($T242,Benefits!$A$3:$A$581,0))),"")</f>
        <v/>
      </c>
      <c r="H242" s="4">
        <f>IFERROR(IF(INDEX(Benefits!$D$3:$D$581,MATCH($T242,Benefits!$A$3:$A$581,0))="","",INDEX(Benefits!$D$3:$D$581,MATCH($T242,Benefits!$A$3:$A$581,0))),"")</f>
        <v/>
      </c>
      <c r="I242" s="4" t="inlineStr">
        <is>
          <t>HKD</t>
        </is>
      </c>
      <c r="J242" s="17">
        <f>IF($W242="","",IF(COUNT(INDEX(prem!$B$2:$CX$2857,$W242,$U242+1))=0,"",INDEX(prem!$B$2:$CX$2857,$W242,$U242+1)))</f>
        <v/>
      </c>
      <c r="K242" s="17">
        <f>IF($W242="","",IF($M242=0,"",SUM(INDEX(prem!$B$2:$CX$2857,$W242,$U242+1):INDEX(prem!$B$2:$CX$2857,$W242,MIN($U242+10,101)))))</f>
        <v/>
      </c>
      <c r="L242" s="17">
        <f>IF($K242="","",IF($M242=0,"",$K242/$M242))</f>
        <v/>
      </c>
      <c r="M242" s="4">
        <f>IF($W242="",0,COUNT(INDEX(prem!$B$2:$CX$2857,$W242,$U242+1):INDEX(prem!$B$2:$CX$2857,$W242,MIN($U242+10,101))))</f>
        <v/>
      </c>
      <c r="N242" s="4" t="inlineStr">
        <is>
          <t>A</t>
        </is>
      </c>
      <c r="O242" s="4">
        <f>IF(COUNTIF(prem!$A$2:$A$2857,$T242&amp;"|"&amp;Client!$C$9&amp;"|"&amp;Client!$C$7&amp;"|"&amp;Client!$C$8)&gt;0,Client!$C$9,IF(Client!$C$9="S","R","S"))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IFERROR(IF(COUNT(INDEX(Benefits!$E$3:$E$581,MATCH($T242,Benefits!$A$3:$A$581,0)))=0,"",INDEX(Benefits!$E$3:$E$581,MATCH($T242,Benefits!$A$3:$A$581,0))),"")</f>
        <v/>
      </c>
      <c r="R242">
        <f>IFERROR(IF(COUNT(INDEX(Benefits!$F$3:$F$581,MATCH($T242,Benefits!$A$3:$A$581,0)))=0,"",INDEX(Benefits!$F$3:$F$581,MATCH($T242,Benefits!$A$3:$A$581,0))),"")</f>
        <v/>
      </c>
      <c r="S242" s="4">
        <f>IFERROR(IF(INDEX(Benefits!$G$3:$G$581,MATCH($T242,Benefits!$A$3:$A$581,0))="","",INDEX(Benefits!$G$3:$G$581,MATCH($T242,Benefits!$A$3:$A$581,0))),"")</f>
        <v/>
      </c>
      <c r="T242" s="19" t="inlineStr">
        <is>
          <t>F00052-02-000-01</t>
        </is>
      </c>
      <c r="U242" s="4">
        <f>MIN(IF($N242="N",Client!$C$6+1,Client!$C$6),100)</f>
        <v/>
      </c>
      <c r="V242" s="4">
        <f>$T242&amp;"|"&amp;$O242&amp;"|"&amp;Client!$C$7&amp;"|"&amp;Client!$C$8</f>
        <v/>
      </c>
      <c r="W242" s="4">
        <f>IFERROR(MATCH($V242,prem!$A$2:$A$2857,0),"")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IFERROR(IF(INDEX(Benefits!$B$3:$B$581,MATCH($T243,Benefits!$A$3:$A$581,0))="","Semi-private",INDEX(Benefits!$B$3:$B$581,MATCH($T243,Benefits!$A$3:$A$581,0))),"Semi-private")</f>
        <v/>
      </c>
      <c r="G243" s="17">
        <f>IFERROR(IF(INDEX(Benefits!$C$3:$C$581,MATCH($T243,Benefits!$A$3:$A$581,0))="","",INDEX(Benefits!$C$3:$C$581,MATCH($T243,Benefits!$A$3:$A$581,0))),"")</f>
        <v/>
      </c>
      <c r="H243" s="4">
        <f>IFERROR(IF(INDEX(Benefits!$D$3:$D$581,MATCH($T243,Benefits!$A$3:$A$581,0))="","",INDEX(Benefits!$D$3:$D$581,MATCH($T243,Benefits!$A$3:$A$581,0))),"")</f>
        <v/>
      </c>
      <c r="I243" s="4" t="inlineStr">
        <is>
          <t>HKD</t>
        </is>
      </c>
      <c r="J243" s="17">
        <f>IF($W243="","",IF(COUNT(INDEX(prem!$B$2:$CX$2857,$W243,$U243+1))=0,"",INDEX(prem!$B$2:$CX$2857,$W243,$U243+1)))</f>
        <v/>
      </c>
      <c r="K243" s="17">
        <f>IF($W243="","",IF($M243=0,"",SUM(INDEX(prem!$B$2:$CX$2857,$W243,$U243+1):INDEX(prem!$B$2:$CX$2857,$W243,MIN($U243+10,101)))))</f>
        <v/>
      </c>
      <c r="L243" s="17">
        <f>IF($K243="","",IF($M243=0,"",$K243/$M243))</f>
        <v/>
      </c>
      <c r="M243" s="4">
        <f>IF($W243="",0,COUNT(INDEX(prem!$B$2:$CX$2857,$W243,$U243+1):INDEX(prem!$B$2:$CX$2857,$W243,MIN($U243+10,101))))</f>
        <v/>
      </c>
      <c r="N243" s="4" t="inlineStr">
        <is>
          <t>A</t>
        </is>
      </c>
      <c r="O243" s="4">
        <f>IF(COUNTIF(prem!$A$2:$A$2857,$T243&amp;"|"&amp;Client!$C$9&amp;"|"&amp;Client!$C$7&amp;"|"&amp;Client!$C$8)&gt;0,Client!$C$9,IF(Client!$C$9="S","R","S"))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IFERROR(IF(COUNT(INDEX(Benefits!$E$3:$E$581,MATCH($T243,Benefits!$A$3:$A$581,0)))=0,"",INDEX(Benefits!$E$3:$E$581,MATCH($T243,Benefits!$A$3:$A$581,0))),"")</f>
        <v/>
      </c>
      <c r="R243">
        <f>IFERROR(IF(COUNT(INDEX(Benefits!$F$3:$F$581,MATCH($T243,Benefits!$A$3:$A$581,0)))=0,"",INDEX(Benefits!$F$3:$F$581,MATCH($T243,Benefits!$A$3:$A$581,0))),"")</f>
        <v/>
      </c>
      <c r="S243" s="4">
        <f>IFERROR(IF(INDEX(Benefits!$G$3:$G$581,MATCH($T243,Benefits!$A$3:$A$581,0))="","",INDEX(Benefits!$G$3:$G$581,MATCH($T243,Benefits!$A$3:$A$581,0))),"")</f>
        <v/>
      </c>
      <c r="T243" s="19" t="inlineStr">
        <is>
          <t>F00052-02-001-01</t>
        </is>
      </c>
      <c r="U243" s="4">
        <f>MIN(IF($N243="N",Client!$C$6+1,Client!$C$6),100)</f>
        <v/>
      </c>
      <c r="V243" s="4">
        <f>$T243&amp;"|"&amp;$O243&amp;"|"&amp;Client!$C$7&amp;"|"&amp;Client!$C$8</f>
        <v/>
      </c>
      <c r="W243" s="4">
        <f>IFERROR(MATCH($V243,prem!$A$2:$A$2857,0),"")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IFERROR(IF(INDEX(Benefits!$B$3:$B$581,MATCH($T244,Benefits!$A$3:$A$581,0))="","Standard Private",INDEX(Benefits!$B$3:$B$581,MATCH($T244,Benefits!$A$3:$A$581,0))),"Standard Private")</f>
        <v/>
      </c>
      <c r="G244" s="17">
        <f>IFERROR(IF(INDEX(Benefits!$C$3:$C$581,MATCH($T244,Benefits!$A$3:$A$581,0))="","",INDEX(Benefits!$C$3:$C$581,MATCH($T244,Benefits!$A$3:$A$581,0))),"")</f>
        <v/>
      </c>
      <c r="H244" s="4">
        <f>IFERROR(IF(INDEX(Benefits!$D$3:$D$581,MATCH($T244,Benefits!$A$3:$A$581,0))="","",INDEX(Benefits!$D$3:$D$581,MATCH($T244,Benefits!$A$3:$A$581,0))),"")</f>
        <v/>
      </c>
      <c r="I244" s="4" t="inlineStr">
        <is>
          <t>HKD</t>
        </is>
      </c>
      <c r="J244" s="17">
        <f>IF($W244="","",IF(COUNT(INDEX(prem!$B$2:$CX$2857,$W244,$U244+1))=0,"",INDEX(prem!$B$2:$CX$2857,$W244,$U244+1)))</f>
        <v/>
      </c>
      <c r="K244" s="17">
        <f>IF($W244="","",IF($M244=0,"",SUM(INDEX(prem!$B$2:$CX$2857,$W244,$U244+1):INDEX(prem!$B$2:$CX$2857,$W244,MIN($U244+10,101)))))</f>
        <v/>
      </c>
      <c r="L244" s="17">
        <f>IF($K244="","",IF($M244=0,"",$K244/$M244))</f>
        <v/>
      </c>
      <c r="M244" s="4">
        <f>IF($W244="",0,COUNT(INDEX(prem!$B$2:$CX$2857,$W244,$U244+1):INDEX(prem!$B$2:$CX$2857,$W244,MIN($U244+10,101))))</f>
        <v/>
      </c>
      <c r="N244" s="4" t="inlineStr">
        <is>
          <t>A</t>
        </is>
      </c>
      <c r="O244" s="4">
        <f>IF(COUNTIF(prem!$A$2:$A$2857,$T244&amp;"|"&amp;Client!$C$9&amp;"|"&amp;Client!$C$7&amp;"|"&amp;Client!$C$8)&gt;0,Client!$C$9,IF(Client!$C$9="S","R","S"))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IFERROR(IF(COUNT(INDEX(Benefits!$E$3:$E$581,MATCH($T244,Benefits!$A$3:$A$581,0)))=0,"",INDEX(Benefits!$E$3:$E$581,MATCH($T244,Benefits!$A$3:$A$581,0))),"")</f>
        <v/>
      </c>
      <c r="R244">
        <f>IFERROR(IF(COUNT(INDEX(Benefits!$F$3:$F$581,MATCH($T244,Benefits!$A$3:$A$581,0)))=0,"",INDEX(Benefits!$F$3:$F$581,MATCH($T244,Benefits!$A$3:$A$581,0))),"")</f>
        <v/>
      </c>
      <c r="S244" s="4">
        <f>IFERROR(IF(INDEX(Benefits!$G$3:$G$581,MATCH($T244,Benefits!$A$3:$A$581,0))="","",INDEX(Benefits!$G$3:$G$581,MATCH($T244,Benefits!$A$3:$A$581,0))),"")</f>
        <v/>
      </c>
      <c r="T244" s="19" t="inlineStr">
        <is>
          <t>F00052-03-000-01</t>
        </is>
      </c>
      <c r="U244" s="4">
        <f>MIN(IF($N244="N",Client!$C$6+1,Client!$C$6),100)</f>
        <v/>
      </c>
      <c r="V244" s="4">
        <f>$T244&amp;"|"&amp;$O244&amp;"|"&amp;Client!$C$7&amp;"|"&amp;Client!$C$8</f>
        <v/>
      </c>
      <c r="W244" s="4">
        <f>IFERROR(MATCH($V244,prem!$A$2:$A$2857,0),"")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IFERROR(IF(INDEX(Benefits!$B$3:$B$581,MATCH($T245,Benefits!$A$3:$A$581,0))="","Standard Private",INDEX(Benefits!$B$3:$B$581,MATCH($T245,Benefits!$A$3:$A$581,0))),"Standard Private")</f>
        <v/>
      </c>
      <c r="G245" s="17">
        <f>IFERROR(IF(INDEX(Benefits!$C$3:$C$581,MATCH($T245,Benefits!$A$3:$A$581,0))="","",INDEX(Benefits!$C$3:$C$581,MATCH($T245,Benefits!$A$3:$A$581,0))),"")</f>
        <v/>
      </c>
      <c r="H245" s="4">
        <f>IFERROR(IF(INDEX(Benefits!$D$3:$D$581,MATCH($T245,Benefits!$A$3:$A$581,0))="","",INDEX(Benefits!$D$3:$D$581,MATCH($T245,Benefits!$A$3:$A$581,0))),"")</f>
        <v/>
      </c>
      <c r="I245" s="4" t="inlineStr">
        <is>
          <t>HKD</t>
        </is>
      </c>
      <c r="J245" s="17">
        <f>IF($W245="","",IF(COUNT(INDEX(prem!$B$2:$CX$2857,$W245,$U245+1))=0,"",INDEX(prem!$B$2:$CX$2857,$W245,$U245+1)))</f>
        <v/>
      </c>
      <c r="K245" s="17">
        <f>IF($W245="","",IF($M245=0,"",SUM(INDEX(prem!$B$2:$CX$2857,$W245,$U245+1):INDEX(prem!$B$2:$CX$2857,$W245,MIN($U245+10,101)))))</f>
        <v/>
      </c>
      <c r="L245" s="17">
        <f>IF($K245="","",IF($M245=0,"",$K245/$M245))</f>
        <v/>
      </c>
      <c r="M245" s="4">
        <f>IF($W245="",0,COUNT(INDEX(prem!$B$2:$CX$2857,$W245,$U245+1):INDEX(prem!$B$2:$CX$2857,$W245,MIN($U245+10,101))))</f>
        <v/>
      </c>
      <c r="N245" s="4" t="inlineStr">
        <is>
          <t>A</t>
        </is>
      </c>
      <c r="O245" s="4">
        <f>IF(COUNTIF(prem!$A$2:$A$2857,$T245&amp;"|"&amp;Client!$C$9&amp;"|"&amp;Client!$C$7&amp;"|"&amp;Client!$C$8)&gt;0,Client!$C$9,IF(Client!$C$9="S","R","S"))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IFERROR(IF(COUNT(INDEX(Benefits!$E$3:$E$581,MATCH($T245,Benefits!$A$3:$A$581,0)))=0,"",INDEX(Benefits!$E$3:$E$581,MATCH($T245,Benefits!$A$3:$A$581,0))),"")</f>
        <v/>
      </c>
      <c r="R245">
        <f>IFERROR(IF(COUNT(INDEX(Benefits!$F$3:$F$581,MATCH($T245,Benefits!$A$3:$A$581,0)))=0,"",INDEX(Benefits!$F$3:$F$581,MATCH($T245,Benefits!$A$3:$A$581,0))),"")</f>
        <v/>
      </c>
      <c r="S245" s="4">
        <f>IFERROR(IF(INDEX(Benefits!$G$3:$G$581,MATCH($T245,Benefits!$A$3:$A$581,0))="","",INDEX(Benefits!$G$3:$G$581,MATCH($T245,Benefits!$A$3:$A$581,0))),"")</f>
        <v/>
      </c>
      <c r="T245" s="19" t="inlineStr">
        <is>
          <t>F00052-03-001-01</t>
        </is>
      </c>
      <c r="U245" s="4">
        <f>MIN(IF($N245="N",Client!$C$6+1,Client!$C$6),100)</f>
        <v/>
      </c>
      <c r="V245" s="4">
        <f>$T245&amp;"|"&amp;$O245&amp;"|"&amp;Client!$C$7&amp;"|"&amp;Client!$C$8</f>
        <v/>
      </c>
      <c r="W245" s="4">
        <f>IFERROR(MATCH($V245,prem!$A$2:$A$2857,0),"")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IFERROR(IF(INDEX(Benefits!$B$3:$B$581,MATCH($T246,Benefits!$A$3:$A$581,0))="","",INDEX(Benefits!$B$3:$B$581,MATCH($T246,Benefits!$A$3:$A$581,0))),"")</f>
        <v/>
      </c>
      <c r="G246" s="17">
        <f>IFERROR(IF(INDEX(Benefits!$C$3:$C$581,MATCH($T246,Benefits!$A$3:$A$581,0))="",0,INDEX(Benefits!$C$3:$C$581,MATCH($T246,Benefits!$A$3:$A$581,0))),0)</f>
        <v/>
      </c>
      <c r="H246" s="4">
        <f>IFERROR(IF(INDEX(Benefits!$D$3:$D$581,MATCH($T246,Benefits!$A$3:$A$581,0))="","",INDEX(Benefits!$D$3:$D$581,MATCH($T246,Benefits!$A$3:$A$581,0))),"")</f>
        <v/>
      </c>
      <c r="I246" s="4" t="inlineStr">
        <is>
          <t>HKD</t>
        </is>
      </c>
      <c r="J246" s="17">
        <f>IF($W246="","",IF(COUNT(INDEX(prem!$B$2:$CX$2857,$W246,$U246+1))=0,"",INDEX(prem!$B$2:$CX$2857,$W246,$U246+1)))</f>
        <v/>
      </c>
      <c r="K246" s="17">
        <f>IF($W246="","",IF($M246=0,"",SUM(INDEX(prem!$B$2:$CX$2857,$W246,$U246+1):INDEX(prem!$B$2:$CX$2857,$W246,MIN($U246+10,101)))))</f>
        <v/>
      </c>
      <c r="L246" s="17">
        <f>IF($K246="","",IF($M246=0,"",$K246/$M246))</f>
        <v/>
      </c>
      <c r="M246" s="4">
        <f>IF($W246="",0,COUNT(INDEX(prem!$B$2:$CX$2857,$W246,$U246+1):INDEX(prem!$B$2:$CX$2857,$W246,MIN($U246+10,101))))</f>
        <v/>
      </c>
      <c r="N246" s="4" t="inlineStr">
        <is>
          <t>A</t>
        </is>
      </c>
      <c r="O246" s="4">
        <f>IF(COUNTIF(prem!$A$2:$A$2857,$T246&amp;"|"&amp;Client!$C$9&amp;"|"&amp;Client!$C$7&amp;"|"&amp;Client!$C$8)&gt;0,Client!$C$9,IF(Client!$C$9="S","R","S"))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IFERROR(IF(COUNT(INDEX(Benefits!$E$3:$E$581,MATCH($T246,Benefits!$A$3:$A$581,0)))=0,"",INDEX(Benefits!$E$3:$E$581,MATCH($T246,Benefits!$A$3:$A$581,0))),"")</f>
        <v/>
      </c>
      <c r="R246">
        <f>IFERROR(IF(COUNT(INDEX(Benefits!$F$3:$F$581,MATCH($T246,Benefits!$A$3:$A$581,0)))=0,"",INDEX(Benefits!$F$3:$F$581,MATCH($T246,Benefits!$A$3:$A$581,0))),"")</f>
        <v/>
      </c>
      <c r="S246" s="4">
        <f>IFERROR(IF(INDEX(Benefits!$G$3:$G$581,MATCH($T246,Benefits!$A$3:$A$581,0))="","",INDEX(Benefits!$G$3:$G$581,MATCH($T246,Benefits!$A$3:$A$581,0))),"")</f>
        <v/>
      </c>
      <c r="T246" s="19" t="inlineStr">
        <is>
          <t>F00062-01-000-02</t>
        </is>
      </c>
      <c r="U246" s="4">
        <f>MIN(IF($N246="N",Client!$C$6+1,Client!$C$6),100)</f>
        <v/>
      </c>
      <c r="V246" s="4">
        <f>$T246&amp;"|"&amp;$O246&amp;"|"&amp;Client!$C$7&amp;"|"&amp;Client!$C$8</f>
        <v/>
      </c>
      <c r="W246" s="4">
        <f>IFERROR(MATCH($V246,prem!$A$2:$A$2857,0),"")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IFERROR(IF(INDEX(Benefits!$B$3:$B$581,MATCH($T247,Benefits!$A$3:$A$581,0))="","",INDEX(Benefits!$B$3:$B$581,MATCH($T247,Benefits!$A$3:$A$581,0))),"")</f>
        <v/>
      </c>
      <c r="G247" s="17">
        <f>IFERROR(IF(INDEX(Benefits!$C$3:$C$581,MATCH($T247,Benefits!$A$3:$A$581,0))="",20000,INDEX(Benefits!$C$3:$C$581,MATCH($T247,Benefits!$A$3:$A$581,0))),20000)</f>
        <v/>
      </c>
      <c r="H247" s="4">
        <f>IFERROR(IF(INDEX(Benefits!$D$3:$D$581,MATCH($T247,Benefits!$A$3:$A$581,0))="","",INDEX(Benefits!$D$3:$D$581,MATCH($T247,Benefits!$A$3:$A$581,0))),"")</f>
        <v/>
      </c>
      <c r="I247" s="4" t="inlineStr">
        <is>
          <t>HKD</t>
        </is>
      </c>
      <c r="J247" s="17">
        <f>IF($W247="","",IF(COUNT(INDEX(prem!$B$2:$CX$2857,$W247,$U247+1))=0,"",INDEX(prem!$B$2:$CX$2857,$W247,$U247+1)))</f>
        <v/>
      </c>
      <c r="K247" s="17">
        <f>IF($W247="","",IF($M247=0,"",SUM(INDEX(prem!$B$2:$CX$2857,$W247,$U247+1):INDEX(prem!$B$2:$CX$2857,$W247,MIN($U247+10,101)))))</f>
        <v/>
      </c>
      <c r="L247" s="17">
        <f>IF($K247="","",IF($M247=0,"",$K247/$M247))</f>
        <v/>
      </c>
      <c r="M247" s="4">
        <f>IF($W247="",0,COUNT(INDEX(prem!$B$2:$CX$2857,$W247,$U247+1):INDEX(prem!$B$2:$CX$2857,$W247,MIN($U247+10,101))))</f>
        <v/>
      </c>
      <c r="N247" s="4" t="inlineStr">
        <is>
          <t>A</t>
        </is>
      </c>
      <c r="O247" s="4">
        <f>IF(COUNTIF(prem!$A$2:$A$2857,$T247&amp;"|"&amp;Client!$C$9&amp;"|"&amp;Client!$C$7&amp;"|"&amp;Client!$C$8)&gt;0,Client!$C$9,IF(Client!$C$9="S","R","S"))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IFERROR(IF(COUNT(INDEX(Benefits!$E$3:$E$581,MATCH($T247,Benefits!$A$3:$A$581,0)))=0,"",INDEX(Benefits!$E$3:$E$581,MATCH($T247,Benefits!$A$3:$A$581,0))),"")</f>
        <v/>
      </c>
      <c r="R247">
        <f>IFERROR(IF(COUNT(INDEX(Benefits!$F$3:$F$581,MATCH($T247,Benefits!$A$3:$A$581,0)))=0,"",INDEX(Benefits!$F$3:$F$581,MATCH($T247,Benefits!$A$3:$A$581,0))),"")</f>
        <v/>
      </c>
      <c r="S247" s="4">
        <f>IFERROR(IF(INDEX(Benefits!$G$3:$G$581,MATCH($T247,Benefits!$A$3:$A$581,0))="","",INDEX(Benefits!$G$3:$G$581,MATCH($T247,Benefits!$A$3:$A$581,0))),"")</f>
        <v/>
      </c>
      <c r="T247" s="19" t="inlineStr">
        <is>
          <t>F00062-02-000-02</t>
        </is>
      </c>
      <c r="U247" s="4">
        <f>MIN(IF($N247="N",Client!$C$6+1,Client!$C$6),100)</f>
        <v/>
      </c>
      <c r="V247" s="4">
        <f>$T247&amp;"|"&amp;$O247&amp;"|"&amp;Client!$C$7&amp;"|"&amp;Client!$C$8</f>
        <v/>
      </c>
      <c r="W247" s="4">
        <f>IFERROR(MATCH($V247,prem!$A$2:$A$2857,0),"")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IFERROR(IF(INDEX(Benefits!$B$3:$B$581,MATCH($T248,Benefits!$A$3:$A$581,0))="","",INDEX(Benefits!$B$3:$B$581,MATCH($T248,Benefits!$A$3:$A$581,0))),"")</f>
        <v/>
      </c>
      <c r="G248" s="17">
        <f>IFERROR(IF(INDEX(Benefits!$C$3:$C$581,MATCH($T248,Benefits!$A$3:$A$581,0))="",50000,INDEX(Benefits!$C$3:$C$581,MATCH($T248,Benefits!$A$3:$A$581,0))),50000)</f>
        <v/>
      </c>
      <c r="H248" s="4">
        <f>IFERROR(IF(INDEX(Benefits!$D$3:$D$581,MATCH($T248,Benefits!$A$3:$A$581,0))="","",INDEX(Benefits!$D$3:$D$581,MATCH($T248,Benefits!$A$3:$A$581,0))),"")</f>
        <v/>
      </c>
      <c r="I248" s="4" t="inlineStr">
        <is>
          <t>HKD</t>
        </is>
      </c>
      <c r="J248" s="17">
        <f>IF($W248="","",IF(COUNT(INDEX(prem!$B$2:$CX$2857,$W248,$U248+1))=0,"",INDEX(prem!$B$2:$CX$2857,$W248,$U248+1)))</f>
        <v/>
      </c>
      <c r="K248" s="17">
        <f>IF($W248="","",IF($M248=0,"",SUM(INDEX(prem!$B$2:$CX$2857,$W248,$U248+1):INDEX(prem!$B$2:$CX$2857,$W248,MIN($U248+10,101)))))</f>
        <v/>
      </c>
      <c r="L248" s="17">
        <f>IF($K248="","",IF($M248=0,"",$K248/$M248))</f>
        <v/>
      </c>
      <c r="M248" s="4">
        <f>IF($W248="",0,COUNT(INDEX(prem!$B$2:$CX$2857,$W248,$U248+1):INDEX(prem!$B$2:$CX$2857,$W248,MIN($U248+10,101))))</f>
        <v/>
      </c>
      <c r="N248" s="4" t="inlineStr">
        <is>
          <t>A</t>
        </is>
      </c>
      <c r="O248" s="4">
        <f>IF(COUNTIF(prem!$A$2:$A$2857,$T248&amp;"|"&amp;Client!$C$9&amp;"|"&amp;Client!$C$7&amp;"|"&amp;Client!$C$8)&gt;0,Client!$C$9,IF(Client!$C$9="S","R","S"))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IFERROR(IF(COUNT(INDEX(Benefits!$E$3:$E$581,MATCH($T248,Benefits!$A$3:$A$581,0)))=0,"",INDEX(Benefits!$E$3:$E$581,MATCH($T248,Benefits!$A$3:$A$581,0))),"")</f>
        <v/>
      </c>
      <c r="R248">
        <f>IFERROR(IF(COUNT(INDEX(Benefits!$F$3:$F$581,MATCH($T248,Benefits!$A$3:$A$581,0)))=0,"",INDEX(Benefits!$F$3:$F$581,MATCH($T248,Benefits!$A$3:$A$581,0))),"")</f>
        <v/>
      </c>
      <c r="S248" s="4">
        <f>IFERROR(IF(INDEX(Benefits!$G$3:$G$581,MATCH($T248,Benefits!$A$3:$A$581,0))="","",INDEX(Benefits!$G$3:$G$581,MATCH($T248,Benefits!$A$3:$A$581,0))),"")</f>
        <v/>
      </c>
      <c r="T248" s="19" t="inlineStr">
        <is>
          <t>F00062-03-000-02</t>
        </is>
      </c>
      <c r="U248" s="4">
        <f>MIN(IF($N248="N",Client!$C$6+1,Client!$C$6),100)</f>
        <v/>
      </c>
      <c r="V248" s="4">
        <f>$T248&amp;"|"&amp;$O248&amp;"|"&amp;Client!$C$7&amp;"|"&amp;Client!$C$8</f>
        <v/>
      </c>
      <c r="W248" s="4">
        <f>IFERROR(MATCH($V248,prem!$A$2:$A$2857,0),"")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IFERROR(IF(INDEX(Benefits!$B$3:$B$581,MATCH($T249,Benefits!$A$3:$A$581,0))="","",INDEX(Benefits!$B$3:$B$581,MATCH($T249,Benefits!$A$3:$A$581,0))),"")</f>
        <v/>
      </c>
      <c r="G249" s="17">
        <f>IFERROR(IF(INDEX(Benefits!$C$3:$C$581,MATCH($T249,Benefits!$A$3:$A$581,0))="",0,INDEX(Benefits!$C$3:$C$581,MATCH($T249,Benefits!$A$3:$A$581,0))),0)</f>
        <v/>
      </c>
      <c r="H249" s="4">
        <f>IFERROR(IF(INDEX(Benefits!$D$3:$D$581,MATCH($T249,Benefits!$A$3:$A$581,0))="","",INDEX(Benefits!$D$3:$D$581,MATCH($T249,Benefits!$A$3:$A$581,0))),"")</f>
        <v/>
      </c>
      <c r="I249" s="4" t="inlineStr">
        <is>
          <t>USD</t>
        </is>
      </c>
      <c r="J249" s="17">
        <f>IF($W249="","",IF(COUNT(INDEX(prem!$B$2:$CX$2857,$W249,$U249+1))=0,"",INDEX(prem!$B$2:$CX$2857,$W249,$U249+1)))</f>
        <v/>
      </c>
      <c r="K249" s="17">
        <f>IF($W249="","",IF($M249=0,"",SUM(INDEX(prem!$B$2:$CX$2857,$W249,$U249+1):INDEX(prem!$B$2:$CX$2857,$W249,MIN($U249+10,101)))))</f>
        <v/>
      </c>
      <c r="L249" s="17">
        <f>IF($K249="","",IF($M249=0,"",$K249/$M249))</f>
        <v/>
      </c>
      <c r="M249" s="4">
        <f>IF($W249="",0,COUNT(INDEX(prem!$B$2:$CX$2857,$W249,$U249+1):INDEX(prem!$B$2:$CX$2857,$W249,MIN($U249+10,101))))</f>
        <v/>
      </c>
      <c r="N249" s="4" t="inlineStr">
        <is>
          <t>A</t>
        </is>
      </c>
      <c r="O249" s="4">
        <f>IF(COUNTIF(prem!$A$2:$A$2857,$T249&amp;"|"&amp;Client!$C$9&amp;"|"&amp;Client!$C$7&amp;"|"&amp;Client!$C$8)&gt;0,Client!$C$9,IF(Client!$C$9="S","R","S"))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IFERROR(IF(COUNT(INDEX(Benefits!$E$3:$E$581,MATCH($T249,Benefits!$A$3:$A$581,0)))=0,"",INDEX(Benefits!$E$3:$E$581,MATCH($T249,Benefits!$A$3:$A$581,0))),"")</f>
        <v/>
      </c>
      <c r="R249">
        <f>IFERROR(IF(COUNT(INDEX(Benefits!$F$3:$F$581,MATCH($T249,Benefits!$A$3:$A$581,0)))=0,"",INDEX(Benefits!$F$3:$F$581,MATCH($T249,Benefits!$A$3:$A$581,0))),"")</f>
        <v/>
      </c>
      <c r="S249" s="4">
        <f>IFERROR(IF(INDEX(Benefits!$G$3:$G$581,MATCH($T249,Benefits!$A$3:$A$581,0))="","",INDEX(Benefits!$G$3:$G$581,MATCH($T249,Benefits!$A$3:$A$581,0))),"")</f>
        <v/>
      </c>
      <c r="T249" s="19" t="inlineStr">
        <is>
          <t>F00062-04-000-02</t>
        </is>
      </c>
      <c r="U249" s="4">
        <f>MIN(IF($N249="N",Client!$C$6+1,Client!$C$6),100)</f>
        <v/>
      </c>
      <c r="V249" s="4">
        <f>$T249&amp;"|"&amp;$O249&amp;"|"&amp;Client!$C$7&amp;"|"&amp;Client!$C$8</f>
        <v/>
      </c>
      <c r="W249" s="4">
        <f>IFERROR(MATCH($V249,prem!$A$2:$A$2857,0),"")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IFERROR(IF(INDEX(Benefits!$B$3:$B$581,MATCH($T250,Benefits!$A$3:$A$581,0))="","",INDEX(Benefits!$B$3:$B$581,MATCH($T250,Benefits!$A$3:$A$581,0))),"")</f>
        <v/>
      </c>
      <c r="G250" s="17">
        <f>IFERROR(IF(INDEX(Benefits!$C$3:$C$581,MATCH($T250,Benefits!$A$3:$A$581,0))="",2500,INDEX(Benefits!$C$3:$C$581,MATCH($T250,Benefits!$A$3:$A$581,0))),2500)</f>
        <v/>
      </c>
      <c r="H250" s="4">
        <f>IFERROR(IF(INDEX(Benefits!$D$3:$D$581,MATCH($T250,Benefits!$A$3:$A$581,0))="","",INDEX(Benefits!$D$3:$D$581,MATCH($T250,Benefits!$A$3:$A$581,0))),"")</f>
        <v/>
      </c>
      <c r="I250" s="4" t="inlineStr">
        <is>
          <t>USD</t>
        </is>
      </c>
      <c r="J250" s="17">
        <f>IF($W250="","",IF(COUNT(INDEX(prem!$B$2:$CX$2857,$W250,$U250+1))=0,"",INDEX(prem!$B$2:$CX$2857,$W250,$U250+1)))</f>
        <v/>
      </c>
      <c r="K250" s="17">
        <f>IF($W250="","",IF($M250=0,"",SUM(INDEX(prem!$B$2:$CX$2857,$W250,$U250+1):INDEX(prem!$B$2:$CX$2857,$W250,MIN($U250+10,101)))))</f>
        <v/>
      </c>
      <c r="L250" s="17">
        <f>IF($K250="","",IF($M250=0,"",$K250/$M250))</f>
        <v/>
      </c>
      <c r="M250" s="4">
        <f>IF($W250="",0,COUNT(INDEX(prem!$B$2:$CX$2857,$W250,$U250+1):INDEX(prem!$B$2:$CX$2857,$W250,MIN($U250+10,101))))</f>
        <v/>
      </c>
      <c r="N250" s="4" t="inlineStr">
        <is>
          <t>A</t>
        </is>
      </c>
      <c r="O250" s="4">
        <f>IF(COUNTIF(prem!$A$2:$A$2857,$T250&amp;"|"&amp;Client!$C$9&amp;"|"&amp;Client!$C$7&amp;"|"&amp;Client!$C$8)&gt;0,Client!$C$9,IF(Client!$C$9="S","R","S"))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IFERROR(IF(COUNT(INDEX(Benefits!$E$3:$E$581,MATCH($T250,Benefits!$A$3:$A$581,0)))=0,"",INDEX(Benefits!$E$3:$E$581,MATCH($T250,Benefits!$A$3:$A$581,0))),"")</f>
        <v/>
      </c>
      <c r="R250">
        <f>IFERROR(IF(COUNT(INDEX(Benefits!$F$3:$F$581,MATCH($T250,Benefits!$A$3:$A$581,0)))=0,"",INDEX(Benefits!$F$3:$F$581,MATCH($T250,Benefits!$A$3:$A$581,0))),"")</f>
        <v/>
      </c>
      <c r="S250" s="4">
        <f>IFERROR(IF(INDEX(Benefits!$G$3:$G$581,MATCH($T250,Benefits!$A$3:$A$581,0))="","",INDEX(Benefits!$G$3:$G$581,MATCH($T250,Benefits!$A$3:$A$581,0))),"")</f>
        <v/>
      </c>
      <c r="T250" s="19" t="inlineStr">
        <is>
          <t>F00062-05-000-02</t>
        </is>
      </c>
      <c r="U250" s="4">
        <f>MIN(IF($N250="N",Client!$C$6+1,Client!$C$6),100)</f>
        <v/>
      </c>
      <c r="V250" s="4">
        <f>$T250&amp;"|"&amp;$O250&amp;"|"&amp;Client!$C$7&amp;"|"&amp;Client!$C$8</f>
        <v/>
      </c>
      <c r="W250" s="4">
        <f>IFERROR(MATCH($V250,prem!$A$2:$A$2857,0),"")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IFERROR(IF(INDEX(Benefits!$B$3:$B$581,MATCH($T251,Benefits!$A$3:$A$581,0))="","",INDEX(Benefits!$B$3:$B$581,MATCH($T251,Benefits!$A$3:$A$581,0))),"")</f>
        <v/>
      </c>
      <c r="G251" s="17">
        <f>IFERROR(IF(INDEX(Benefits!$C$3:$C$581,MATCH($T251,Benefits!$A$3:$A$581,0))="",6250,INDEX(Benefits!$C$3:$C$581,MATCH($T251,Benefits!$A$3:$A$581,0))),6250)</f>
        <v/>
      </c>
      <c r="H251" s="4">
        <f>IFERROR(IF(INDEX(Benefits!$D$3:$D$581,MATCH($T251,Benefits!$A$3:$A$581,0))="","",INDEX(Benefits!$D$3:$D$581,MATCH($T251,Benefits!$A$3:$A$581,0))),"")</f>
        <v/>
      </c>
      <c r="I251" s="4" t="inlineStr">
        <is>
          <t>USD</t>
        </is>
      </c>
      <c r="J251" s="17">
        <f>IF($W251="","",IF(COUNT(INDEX(prem!$B$2:$CX$2857,$W251,$U251+1))=0,"",INDEX(prem!$B$2:$CX$2857,$W251,$U251+1)))</f>
        <v/>
      </c>
      <c r="K251" s="17">
        <f>IF($W251="","",IF($M251=0,"",SUM(INDEX(prem!$B$2:$CX$2857,$W251,$U251+1):INDEX(prem!$B$2:$CX$2857,$W251,MIN($U251+10,101)))))</f>
        <v/>
      </c>
      <c r="L251" s="17">
        <f>IF($K251="","",IF($M251=0,"",$K251/$M251))</f>
        <v/>
      </c>
      <c r="M251" s="4">
        <f>IF($W251="",0,COUNT(INDEX(prem!$B$2:$CX$2857,$W251,$U251+1):INDEX(prem!$B$2:$CX$2857,$W251,MIN($U251+10,101))))</f>
        <v/>
      </c>
      <c r="N251" s="4" t="inlineStr">
        <is>
          <t>A</t>
        </is>
      </c>
      <c r="O251" s="4">
        <f>IF(COUNTIF(prem!$A$2:$A$2857,$T251&amp;"|"&amp;Client!$C$9&amp;"|"&amp;Client!$C$7&amp;"|"&amp;Client!$C$8)&gt;0,Client!$C$9,IF(Client!$C$9="S","R","S"))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IFERROR(IF(COUNT(INDEX(Benefits!$E$3:$E$581,MATCH($T251,Benefits!$A$3:$A$581,0)))=0,"",INDEX(Benefits!$E$3:$E$581,MATCH($T251,Benefits!$A$3:$A$581,0))),"")</f>
        <v/>
      </c>
      <c r="R251">
        <f>IFERROR(IF(COUNT(INDEX(Benefits!$F$3:$F$581,MATCH($T251,Benefits!$A$3:$A$581,0)))=0,"",INDEX(Benefits!$F$3:$F$581,MATCH($T251,Benefits!$A$3:$A$581,0))),"")</f>
        <v/>
      </c>
      <c r="S251" s="4">
        <f>IFERROR(IF(INDEX(Benefits!$G$3:$G$581,MATCH($T251,Benefits!$A$3:$A$581,0))="","",INDEX(Benefits!$G$3:$G$581,MATCH($T251,Benefits!$A$3:$A$581,0))),"")</f>
        <v/>
      </c>
      <c r="T251" s="19" t="inlineStr">
        <is>
          <t>F00062-06-000-02</t>
        </is>
      </c>
      <c r="U251" s="4">
        <f>MIN(IF($N251="N",Client!$C$6+1,Client!$C$6),100)</f>
        <v/>
      </c>
      <c r="V251" s="4">
        <f>$T251&amp;"|"&amp;$O251&amp;"|"&amp;Client!$C$7&amp;"|"&amp;Client!$C$8</f>
        <v/>
      </c>
      <c r="W251" s="4">
        <f>IFERROR(MATCH($V251,prem!$A$2:$A$2857,0),"")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IFERROR(IF(INDEX(Benefits!$B$3:$B$581,MATCH($T252,Benefits!$A$3:$A$581,0))="","",INDEX(Benefits!$B$3:$B$581,MATCH($T252,Benefits!$A$3:$A$581,0))),"")</f>
        <v/>
      </c>
      <c r="G252" s="17">
        <f>IFERROR(IF(INDEX(Benefits!$C$3:$C$581,MATCH($T252,Benefits!$A$3:$A$581,0))="","",INDEX(Benefits!$C$3:$C$581,MATCH($T252,Benefits!$A$3:$A$581,0))),"")</f>
        <v/>
      </c>
      <c r="H252" s="4">
        <f>IFERROR(IF(INDEX(Benefits!$D$3:$D$581,MATCH($T252,Benefits!$A$3:$A$581,0))="","",INDEX(Benefits!$D$3:$D$581,MATCH($T252,Benefits!$A$3:$A$581,0))),"")</f>
        <v/>
      </c>
      <c r="I252" s="4" t="inlineStr">
        <is>
          <t>HKD</t>
        </is>
      </c>
      <c r="J252" s="17">
        <f>IF($W252="","",IF(COUNT(INDEX(prem!$B$2:$CX$2857,$W252,$U252+1))=0,"",INDEX(prem!$B$2:$CX$2857,$W252,$U252+1)))</f>
        <v/>
      </c>
      <c r="K252" s="17">
        <f>IF($W252="","",IF($M252=0,"",SUM(INDEX(prem!$B$2:$CX$2857,$W252,$U252+1):INDEX(prem!$B$2:$CX$2857,$W252,MIN($U252+10,101)))))</f>
        <v/>
      </c>
      <c r="L252" s="17">
        <f>IF($K252="","",IF($M252=0,"",$K252/$M252))</f>
        <v/>
      </c>
      <c r="M252" s="4">
        <f>IF($W252="",0,COUNT(INDEX(prem!$B$2:$CX$2857,$W252,$U252+1):INDEX(prem!$B$2:$CX$2857,$W252,MIN($U252+10,101))))</f>
        <v/>
      </c>
      <c r="N252" s="4" t="inlineStr">
        <is>
          <t>A</t>
        </is>
      </c>
      <c r="O252" s="4">
        <f>IF(COUNTIF(prem!$A$2:$A$2857,$T252&amp;"|"&amp;Client!$C$9&amp;"|"&amp;Client!$C$7&amp;"|"&amp;Client!$C$8)&gt;0,Client!$C$9,IF(Client!$C$9="S","R","S"))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IFERROR(IF(COUNT(INDEX(Benefits!$E$3:$E$581,MATCH($T252,Benefits!$A$3:$A$581,0)))=0,"",INDEX(Benefits!$E$3:$E$581,MATCH($T252,Benefits!$A$3:$A$581,0))),"")</f>
        <v/>
      </c>
      <c r="R252">
        <f>IFERROR(IF(COUNT(INDEX(Benefits!$F$3:$F$581,MATCH($T252,Benefits!$A$3:$A$581,0)))=0,"",INDEX(Benefits!$F$3:$F$581,MATCH($T252,Benefits!$A$3:$A$581,0))),"")</f>
        <v/>
      </c>
      <c r="S252" s="4">
        <f>IFERROR(IF(INDEX(Benefits!$G$3:$G$581,MATCH($T252,Benefits!$A$3:$A$581,0))="","",INDEX(Benefits!$G$3:$G$581,MATCH($T252,Benefits!$A$3:$A$581,0))),"")</f>
        <v/>
      </c>
      <c r="T252" s="19" t="inlineStr">
        <is>
          <t>S00039-01-000-02</t>
        </is>
      </c>
      <c r="U252" s="4">
        <f>MIN(IF($N252="N",Client!$C$6+1,Client!$C$6),100)</f>
        <v/>
      </c>
      <c r="V252" s="4">
        <f>$T252&amp;"|"&amp;$O252&amp;"|"&amp;Client!$C$7&amp;"|"&amp;Client!$C$8</f>
        <v/>
      </c>
      <c r="W252" s="4">
        <f>IFERROR(MATCH($V252,prem!$A$2:$A$2857,0),"")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IFERROR(IF(INDEX(Benefits!$B$3:$B$581,MATCH($T253,Benefits!$A$3:$A$581,0))="","",INDEX(Benefits!$B$3:$B$581,MATCH($T253,Benefits!$A$3:$A$581,0))),"")</f>
        <v/>
      </c>
      <c r="G253" s="17">
        <f>IFERROR(IF(INDEX(Benefits!$C$3:$C$581,MATCH($T253,Benefits!$A$3:$A$581,0))="",36000,INDEX(Benefits!$C$3:$C$581,MATCH($T253,Benefits!$A$3:$A$581,0))),36000)</f>
        <v/>
      </c>
      <c r="H253" s="4">
        <f>IFERROR(IF(INDEX(Benefits!$D$3:$D$581,MATCH($T253,Benefits!$A$3:$A$581,0))="","Asia",INDEX(Benefits!$D$3:$D$581,MATCH($T253,Benefits!$A$3:$A$581,0))),"Asia")</f>
        <v/>
      </c>
      <c r="I253" s="4" t="inlineStr">
        <is>
          <t>HKD</t>
        </is>
      </c>
      <c r="J253" s="17">
        <f>IF($W253="","",IF(COUNT(INDEX(prem!$B$2:$CX$2857,$W253,$U253+1))=0,"",INDEX(prem!$B$2:$CX$2857,$W253,$U253+1)))</f>
        <v/>
      </c>
      <c r="K253" s="17">
        <f>IF($W253="","",IF($M253=0,"",SUM(INDEX(prem!$B$2:$CX$2857,$W253,$U253+1):INDEX(prem!$B$2:$CX$2857,$W253,MIN($U253+10,101)))))</f>
        <v/>
      </c>
      <c r="L253" s="17">
        <f>IF($K253="","",IF($M253=0,"",$K253/$M253))</f>
        <v/>
      </c>
      <c r="M253" s="4">
        <f>IF($W253="",0,COUNT(INDEX(prem!$B$2:$CX$2857,$W253,$U253+1):INDEX(prem!$B$2:$CX$2857,$W253,MIN($U253+10,101))))</f>
        <v/>
      </c>
      <c r="N253" s="4" t="inlineStr">
        <is>
          <t>A</t>
        </is>
      </c>
      <c r="O253" s="4">
        <f>IF(COUNTIF(prem!$A$2:$A$2857,$T253&amp;"|"&amp;Client!$C$9&amp;"|"&amp;Client!$C$7&amp;"|"&amp;Client!$C$8)&gt;0,Client!$C$9,IF(Client!$C$9="S","R","S"))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IFERROR(IF(COUNT(INDEX(Benefits!$E$3:$E$581,MATCH($T253,Benefits!$A$3:$A$581,0)))=0,"",INDEX(Benefits!$E$3:$E$581,MATCH($T253,Benefits!$A$3:$A$581,0))),"")</f>
        <v/>
      </c>
      <c r="R253">
        <f>IFERROR(IF(COUNT(INDEX(Benefits!$F$3:$F$581,MATCH($T253,Benefits!$A$3:$A$581,0)))=0,"",INDEX(Benefits!$F$3:$F$581,MATCH($T253,Benefits!$A$3:$A$581,0))),"")</f>
        <v/>
      </c>
      <c r="S253" s="4">
        <f>IFERROR(IF(INDEX(Benefits!$G$3:$G$581,MATCH($T253,Benefits!$A$3:$A$581,0))="","",INDEX(Benefits!$G$3:$G$581,MATCH($T253,Benefits!$A$3:$A$581,0))),"")</f>
        <v/>
      </c>
      <c r="T253" s="19" t="inlineStr">
        <is>
          <t>F00077-01-000-01</t>
        </is>
      </c>
      <c r="U253" s="4">
        <f>MIN(IF($N253="N",Client!$C$6+1,Client!$C$6),100)</f>
        <v/>
      </c>
      <c r="V253" s="4">
        <f>$T253&amp;"|"&amp;$O253&amp;"|"&amp;Client!$C$7&amp;"|"&amp;Client!$C$8</f>
        <v/>
      </c>
      <c r="W253" s="4">
        <f>IFERROR(MATCH($V253,prem!$A$2:$A$2857,0),"")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IFERROR(IF(INDEX(Benefits!$B$3:$B$581,MATCH($T254,Benefits!$A$3:$A$581,0))="","",INDEX(Benefits!$B$3:$B$581,MATCH($T254,Benefits!$A$3:$A$581,0))),"")</f>
        <v/>
      </c>
      <c r="G254" s="17">
        <f>IFERROR(IF(INDEX(Benefits!$C$3:$C$581,MATCH($T254,Benefits!$A$3:$A$581,0))="",4640,INDEX(Benefits!$C$3:$C$581,MATCH($T254,Benefits!$A$3:$A$581,0))),4640)</f>
        <v/>
      </c>
      <c r="H254" s="4">
        <f>IFERROR(IF(INDEX(Benefits!$D$3:$D$581,MATCH($T254,Benefits!$A$3:$A$581,0))="","Asia",INDEX(Benefits!$D$3:$D$581,MATCH($T254,Benefits!$A$3:$A$581,0))),"Asia")</f>
        <v/>
      </c>
      <c r="I254" s="4" t="inlineStr">
        <is>
          <t>USD</t>
        </is>
      </c>
      <c r="J254" s="17">
        <f>IF($W254="","",IF(COUNT(INDEX(prem!$B$2:$CX$2857,$W254,$U254+1))=0,"",INDEX(prem!$B$2:$CX$2857,$W254,$U254+1)))</f>
        <v/>
      </c>
      <c r="K254" s="17">
        <f>IF($W254="","",IF($M254=0,"",SUM(INDEX(prem!$B$2:$CX$2857,$W254,$U254+1):INDEX(prem!$B$2:$CX$2857,$W254,MIN($U254+10,101)))))</f>
        <v/>
      </c>
      <c r="L254" s="17">
        <f>IF($K254="","",IF($M254=0,"",$K254/$M254))</f>
        <v/>
      </c>
      <c r="M254" s="4">
        <f>IF($W254="",0,COUNT(INDEX(prem!$B$2:$CX$2857,$W254,$U254+1):INDEX(prem!$B$2:$CX$2857,$W254,MIN($U254+10,101))))</f>
        <v/>
      </c>
      <c r="N254" s="4" t="inlineStr">
        <is>
          <t>A</t>
        </is>
      </c>
      <c r="O254" s="4">
        <f>IF(COUNTIF(prem!$A$2:$A$2857,$T254&amp;"|"&amp;Client!$C$9&amp;"|"&amp;Client!$C$7&amp;"|"&amp;Client!$C$8)&gt;0,Client!$C$9,IF(Client!$C$9="S","R","S"))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IFERROR(IF(COUNT(INDEX(Benefits!$E$3:$E$581,MATCH($T254,Benefits!$A$3:$A$581,0)))=0,"",INDEX(Benefits!$E$3:$E$581,MATCH($T254,Benefits!$A$3:$A$581,0))),"")</f>
        <v/>
      </c>
      <c r="R254">
        <f>IFERROR(IF(COUNT(INDEX(Benefits!$F$3:$F$581,MATCH($T254,Benefits!$A$3:$A$581,0)))=0,"",INDEX(Benefits!$F$3:$F$581,MATCH($T254,Benefits!$A$3:$A$581,0))),"")</f>
        <v/>
      </c>
      <c r="S254" s="4">
        <f>IFERROR(IF(INDEX(Benefits!$G$3:$G$581,MATCH($T254,Benefits!$A$3:$A$581,0))="","",INDEX(Benefits!$G$3:$G$581,MATCH($T254,Benefits!$A$3:$A$581,0))),"")</f>
        <v/>
      </c>
      <c r="T254" s="19" t="inlineStr">
        <is>
          <t>F00077-08-000-01</t>
        </is>
      </c>
      <c r="U254" s="4">
        <f>MIN(IF($N254="N",Client!$C$6+1,Client!$C$6),100)</f>
        <v/>
      </c>
      <c r="V254" s="4">
        <f>$T254&amp;"|"&amp;$O254&amp;"|"&amp;Client!$C$7&amp;"|"&amp;Client!$C$8</f>
        <v/>
      </c>
      <c r="W254" s="4">
        <f>IFERROR(MATCH($V254,prem!$A$2:$A$2857,0),"")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IFERROR(IF(INDEX(Benefits!$B$3:$B$581,MATCH($T255,Benefits!$A$3:$A$581,0))="","",INDEX(Benefits!$B$3:$B$581,MATCH($T255,Benefits!$A$3:$A$581,0))),"")</f>
        <v/>
      </c>
      <c r="G255" s="17">
        <f>IFERROR(IF(INDEX(Benefits!$C$3:$C$581,MATCH($T255,Benefits!$A$3:$A$581,0))="",18000,INDEX(Benefits!$C$3:$C$581,MATCH($T255,Benefits!$A$3:$A$581,0))),18000)</f>
        <v/>
      </c>
      <c r="H255" s="4">
        <f>IFERROR(IF(INDEX(Benefits!$D$3:$D$581,MATCH($T255,Benefits!$A$3:$A$581,0))="","Asia",INDEX(Benefits!$D$3:$D$581,MATCH($T255,Benefits!$A$3:$A$581,0))),"Asia")</f>
        <v/>
      </c>
      <c r="I255" s="4" t="inlineStr">
        <is>
          <t>HKD</t>
        </is>
      </c>
      <c r="J255" s="17">
        <f>IF($W255="","",IF(COUNT(INDEX(prem!$B$2:$CX$2857,$W255,$U255+1))=0,"",INDEX(prem!$B$2:$CX$2857,$W255,$U255+1)))</f>
        <v/>
      </c>
      <c r="K255" s="17">
        <f>IF($W255="","",IF($M255=0,"",SUM(INDEX(prem!$B$2:$CX$2857,$W255,$U255+1):INDEX(prem!$B$2:$CX$2857,$W255,MIN($U255+10,101)))))</f>
        <v/>
      </c>
      <c r="L255" s="17">
        <f>IF($K255="","",IF($M255=0,"",$K255/$M255))</f>
        <v/>
      </c>
      <c r="M255" s="4">
        <f>IF($W255="",0,COUNT(INDEX(prem!$B$2:$CX$2857,$W255,$U255+1):INDEX(prem!$B$2:$CX$2857,$W255,MIN($U255+10,101))))</f>
        <v/>
      </c>
      <c r="N255" s="4" t="inlineStr">
        <is>
          <t>A</t>
        </is>
      </c>
      <c r="O255" s="4">
        <f>IF(COUNTIF(prem!$A$2:$A$2857,$T255&amp;"|"&amp;Client!$C$9&amp;"|"&amp;Client!$C$7&amp;"|"&amp;Client!$C$8)&gt;0,Client!$C$9,IF(Client!$C$9="S","R","S"))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IFERROR(IF(COUNT(INDEX(Benefits!$E$3:$E$581,MATCH($T255,Benefits!$A$3:$A$581,0)))=0,"",INDEX(Benefits!$E$3:$E$581,MATCH($T255,Benefits!$A$3:$A$581,0))),"")</f>
        <v/>
      </c>
      <c r="R255">
        <f>IFERROR(IF(COUNT(INDEX(Benefits!$F$3:$F$581,MATCH($T255,Benefits!$A$3:$A$581,0)))=0,"",INDEX(Benefits!$F$3:$F$581,MATCH($T255,Benefits!$A$3:$A$581,0))),"")</f>
        <v/>
      </c>
      <c r="S255" s="4">
        <f>IFERROR(IF(INDEX(Benefits!$G$3:$G$581,MATCH($T255,Benefits!$A$3:$A$581,0))="","",INDEX(Benefits!$G$3:$G$581,MATCH($T255,Benefits!$A$3:$A$581,0))),"")</f>
        <v/>
      </c>
      <c r="T255" s="19" t="inlineStr">
        <is>
          <t>F00077-02-000-01</t>
        </is>
      </c>
      <c r="U255" s="4">
        <f>MIN(IF($N255="N",Client!$C$6+1,Client!$C$6),100)</f>
        <v/>
      </c>
      <c r="V255" s="4">
        <f>$T255&amp;"|"&amp;$O255&amp;"|"&amp;Client!$C$7&amp;"|"&amp;Client!$C$8</f>
        <v/>
      </c>
      <c r="W255" s="4">
        <f>IFERROR(MATCH($V255,prem!$A$2:$A$2857,0),"")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IFERROR(IF(INDEX(Benefits!$B$3:$B$581,MATCH($T256,Benefits!$A$3:$A$581,0))="","",INDEX(Benefits!$B$3:$B$581,MATCH($T256,Benefits!$A$3:$A$581,0))),"")</f>
        <v/>
      </c>
      <c r="G256" s="17">
        <f>IFERROR(IF(INDEX(Benefits!$C$3:$C$581,MATCH($T256,Benefits!$A$3:$A$581,0))="",2320,INDEX(Benefits!$C$3:$C$581,MATCH($T256,Benefits!$A$3:$A$581,0))),2320)</f>
        <v/>
      </c>
      <c r="H256" s="4">
        <f>IFERROR(IF(INDEX(Benefits!$D$3:$D$581,MATCH($T256,Benefits!$A$3:$A$581,0))="","Asia",INDEX(Benefits!$D$3:$D$581,MATCH($T256,Benefits!$A$3:$A$581,0))),"Asia")</f>
        <v/>
      </c>
      <c r="I256" s="4" t="inlineStr">
        <is>
          <t>USD</t>
        </is>
      </c>
      <c r="J256" s="17">
        <f>IF($W256="","",IF(COUNT(INDEX(prem!$B$2:$CX$2857,$W256,$U256+1))=0,"",INDEX(prem!$B$2:$CX$2857,$W256,$U256+1)))</f>
        <v/>
      </c>
      <c r="K256" s="17">
        <f>IF($W256="","",IF($M256=0,"",SUM(INDEX(prem!$B$2:$CX$2857,$W256,$U256+1):INDEX(prem!$B$2:$CX$2857,$W256,MIN($U256+10,101)))))</f>
        <v/>
      </c>
      <c r="L256" s="17">
        <f>IF($K256="","",IF($M256=0,"",$K256/$M256))</f>
        <v/>
      </c>
      <c r="M256" s="4">
        <f>IF($W256="",0,COUNT(INDEX(prem!$B$2:$CX$2857,$W256,$U256+1):INDEX(prem!$B$2:$CX$2857,$W256,MIN($U256+10,101))))</f>
        <v/>
      </c>
      <c r="N256" s="4" t="inlineStr">
        <is>
          <t>A</t>
        </is>
      </c>
      <c r="O256" s="4">
        <f>IF(COUNTIF(prem!$A$2:$A$2857,$T256&amp;"|"&amp;Client!$C$9&amp;"|"&amp;Client!$C$7&amp;"|"&amp;Client!$C$8)&gt;0,Client!$C$9,IF(Client!$C$9="S","R","S"))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IFERROR(IF(COUNT(INDEX(Benefits!$E$3:$E$581,MATCH($T256,Benefits!$A$3:$A$581,0)))=0,"",INDEX(Benefits!$E$3:$E$581,MATCH($T256,Benefits!$A$3:$A$581,0))),"")</f>
        <v/>
      </c>
      <c r="R256">
        <f>IFERROR(IF(COUNT(INDEX(Benefits!$F$3:$F$581,MATCH($T256,Benefits!$A$3:$A$581,0)))=0,"",INDEX(Benefits!$F$3:$F$581,MATCH($T256,Benefits!$A$3:$A$581,0))),"")</f>
        <v/>
      </c>
      <c r="S256" s="4">
        <f>IFERROR(IF(INDEX(Benefits!$G$3:$G$581,MATCH($T256,Benefits!$A$3:$A$581,0))="","",INDEX(Benefits!$G$3:$G$581,MATCH($T256,Benefits!$A$3:$A$581,0))),"")</f>
        <v/>
      </c>
      <c r="T256" s="19" t="inlineStr">
        <is>
          <t>F00077-09-000-01</t>
        </is>
      </c>
      <c r="U256" s="4">
        <f>MIN(IF($N256="N",Client!$C$6+1,Client!$C$6),100)</f>
        <v/>
      </c>
      <c r="V256" s="4">
        <f>$T256&amp;"|"&amp;$O256&amp;"|"&amp;Client!$C$7&amp;"|"&amp;Client!$C$8</f>
        <v/>
      </c>
      <c r="W256" s="4">
        <f>IFERROR(MATCH($V256,prem!$A$2:$A$2857,0),"")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IFERROR(IF(INDEX(Benefits!$B$3:$B$581,MATCH($T257,Benefits!$A$3:$A$581,0))="","",INDEX(Benefits!$B$3:$B$581,MATCH($T257,Benefits!$A$3:$A$581,0))),"")</f>
        <v/>
      </c>
      <c r="G257" s="17">
        <f>IFERROR(IF(INDEX(Benefits!$C$3:$C$581,MATCH($T257,Benefits!$A$3:$A$581,0))="",0,INDEX(Benefits!$C$3:$C$581,MATCH($T257,Benefits!$A$3:$A$581,0))),0)</f>
        <v/>
      </c>
      <c r="H257" s="4">
        <f>IFERROR(IF(INDEX(Benefits!$D$3:$D$581,MATCH($T257,Benefits!$A$3:$A$581,0))="","Asia",INDEX(Benefits!$D$3:$D$581,MATCH($T257,Benefits!$A$3:$A$581,0))),"Asia")</f>
        <v/>
      </c>
      <c r="I257" s="4" t="inlineStr">
        <is>
          <t>HKD</t>
        </is>
      </c>
      <c r="J257" s="17">
        <f>IF($W257="","",IF(COUNT(INDEX(prem!$B$2:$CX$2857,$W257,$U257+1))=0,"",INDEX(prem!$B$2:$CX$2857,$W257,$U257+1)))</f>
        <v/>
      </c>
      <c r="K257" s="17">
        <f>IF($W257="","",IF($M257=0,"",SUM(INDEX(prem!$B$2:$CX$2857,$W257,$U257+1):INDEX(prem!$B$2:$CX$2857,$W257,MIN($U257+10,101)))))</f>
        <v/>
      </c>
      <c r="L257" s="17">
        <f>IF($K257="","",IF($M257=0,"",$K257/$M257))</f>
        <v/>
      </c>
      <c r="M257" s="4">
        <f>IF($W257="",0,COUNT(INDEX(prem!$B$2:$CX$2857,$W257,$U257+1):INDEX(prem!$B$2:$CX$2857,$W257,MIN($U257+10,101))))</f>
        <v/>
      </c>
      <c r="N257" s="4" t="inlineStr">
        <is>
          <t>A</t>
        </is>
      </c>
      <c r="O257" s="4">
        <f>IF(COUNTIF(prem!$A$2:$A$2857,$T257&amp;"|"&amp;Client!$C$9&amp;"|"&amp;Client!$C$7&amp;"|"&amp;Client!$C$8)&gt;0,Client!$C$9,IF(Client!$C$9="S","R","S"))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IFERROR(IF(COUNT(INDEX(Benefits!$E$3:$E$581,MATCH($T257,Benefits!$A$3:$A$581,0)))=0,"",INDEX(Benefits!$E$3:$E$581,MATCH($T257,Benefits!$A$3:$A$581,0))),"")</f>
        <v/>
      </c>
      <c r="R257">
        <f>IFERROR(IF(COUNT(INDEX(Benefits!$F$3:$F$581,MATCH($T257,Benefits!$A$3:$A$581,0)))=0,"",INDEX(Benefits!$F$3:$F$581,MATCH($T257,Benefits!$A$3:$A$581,0))),"")</f>
        <v/>
      </c>
      <c r="S257" s="4">
        <f>IFERROR(IF(INDEX(Benefits!$G$3:$G$581,MATCH($T257,Benefits!$A$3:$A$581,0))="","",INDEX(Benefits!$G$3:$G$581,MATCH($T257,Benefits!$A$3:$A$581,0))),"")</f>
        <v/>
      </c>
      <c r="T257" s="19" t="inlineStr">
        <is>
          <t>F00077-03-000-01</t>
        </is>
      </c>
      <c r="U257" s="4">
        <f>MIN(IF($N257="N",Client!$C$6+1,Client!$C$6),100)</f>
        <v/>
      </c>
      <c r="V257" s="4">
        <f>$T257&amp;"|"&amp;$O257&amp;"|"&amp;Client!$C$7&amp;"|"&amp;Client!$C$8</f>
        <v/>
      </c>
      <c r="W257" s="4">
        <f>IFERROR(MATCH($V257,prem!$A$2:$A$2857,0),"")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IFERROR(IF(INDEX(Benefits!$B$3:$B$581,MATCH($T258,Benefits!$A$3:$A$581,0))="","",INDEX(Benefits!$B$3:$B$581,MATCH($T258,Benefits!$A$3:$A$581,0))),"")</f>
        <v/>
      </c>
      <c r="G258" s="17">
        <f>IFERROR(IF(INDEX(Benefits!$C$3:$C$581,MATCH($T258,Benefits!$A$3:$A$581,0))="",0,INDEX(Benefits!$C$3:$C$581,MATCH($T258,Benefits!$A$3:$A$581,0))),0)</f>
        <v/>
      </c>
      <c r="H258" s="4">
        <f>IFERROR(IF(INDEX(Benefits!$D$3:$D$581,MATCH($T258,Benefits!$A$3:$A$581,0))="","Asia",INDEX(Benefits!$D$3:$D$581,MATCH($T258,Benefits!$A$3:$A$581,0))),"Asia")</f>
        <v/>
      </c>
      <c r="I258" s="4" t="inlineStr">
        <is>
          <t>USD</t>
        </is>
      </c>
      <c r="J258" s="17">
        <f>IF($W258="","",IF(COUNT(INDEX(prem!$B$2:$CX$2857,$W258,$U258+1))=0,"",INDEX(prem!$B$2:$CX$2857,$W258,$U258+1)))</f>
        <v/>
      </c>
      <c r="K258" s="17">
        <f>IF($W258="","",IF($M258=0,"",SUM(INDEX(prem!$B$2:$CX$2857,$W258,$U258+1):INDEX(prem!$B$2:$CX$2857,$W258,MIN($U258+10,101)))))</f>
        <v/>
      </c>
      <c r="L258" s="17">
        <f>IF($K258="","",IF($M258=0,"",$K258/$M258))</f>
        <v/>
      </c>
      <c r="M258" s="4">
        <f>IF($W258="",0,COUNT(INDEX(prem!$B$2:$CX$2857,$W258,$U258+1):INDEX(prem!$B$2:$CX$2857,$W258,MIN($U258+10,101))))</f>
        <v/>
      </c>
      <c r="N258" s="4" t="inlineStr">
        <is>
          <t>A</t>
        </is>
      </c>
      <c r="O258" s="4">
        <f>IF(COUNTIF(prem!$A$2:$A$2857,$T258&amp;"|"&amp;Client!$C$9&amp;"|"&amp;Client!$C$7&amp;"|"&amp;Client!$C$8)&gt;0,Client!$C$9,IF(Client!$C$9="S","R","S"))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IFERROR(IF(COUNT(INDEX(Benefits!$E$3:$E$581,MATCH($T258,Benefits!$A$3:$A$581,0)))=0,"",INDEX(Benefits!$E$3:$E$581,MATCH($T258,Benefits!$A$3:$A$581,0))),"")</f>
        <v/>
      </c>
      <c r="R258">
        <f>IFERROR(IF(COUNT(INDEX(Benefits!$F$3:$F$581,MATCH($T258,Benefits!$A$3:$A$581,0)))=0,"",INDEX(Benefits!$F$3:$F$581,MATCH($T258,Benefits!$A$3:$A$581,0))),"")</f>
        <v/>
      </c>
      <c r="S258" s="4">
        <f>IFERROR(IF(INDEX(Benefits!$G$3:$G$581,MATCH($T258,Benefits!$A$3:$A$581,0))="","",INDEX(Benefits!$G$3:$G$581,MATCH($T258,Benefits!$A$3:$A$581,0))),"")</f>
        <v/>
      </c>
      <c r="T258" s="19" t="inlineStr">
        <is>
          <t>F00077-10-000-01</t>
        </is>
      </c>
      <c r="U258" s="4">
        <f>MIN(IF($N258="N",Client!$C$6+1,Client!$C$6),100)</f>
        <v/>
      </c>
      <c r="V258" s="4">
        <f>$T258&amp;"|"&amp;$O258&amp;"|"&amp;Client!$C$7&amp;"|"&amp;Client!$C$8</f>
        <v/>
      </c>
      <c r="W258" s="4">
        <f>IFERROR(MATCH($V258,prem!$A$2:$A$2857,0),"")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IFERROR(IF(INDEX(Benefits!$B$3:$B$581,MATCH($T259,Benefits!$A$3:$A$581,0))="","",INDEX(Benefits!$B$3:$B$581,MATCH($T259,Benefits!$A$3:$A$581,0))),"")</f>
        <v/>
      </c>
      <c r="G259" s="17">
        <f>IFERROR(IF(INDEX(Benefits!$C$3:$C$581,MATCH($T259,Benefits!$A$3:$A$581,0))="",18000,INDEX(Benefits!$C$3:$C$581,MATCH($T259,Benefits!$A$3:$A$581,0))),18000)</f>
        <v/>
      </c>
      <c r="H259" s="4">
        <f>IFERROR(IF(INDEX(Benefits!$D$3:$D$581,MATCH($T259,Benefits!$A$3:$A$581,0))="","Worldwide excl. USA",INDEX(Benefits!$D$3:$D$581,MATCH($T259,Benefits!$A$3:$A$581,0))),"Worldwide excl. USA")</f>
        <v/>
      </c>
      <c r="I259" s="4" t="inlineStr">
        <is>
          <t>HKD</t>
        </is>
      </c>
      <c r="J259" s="17">
        <f>IF($W259="","",IF(COUNT(INDEX(prem!$B$2:$CX$2857,$W259,$U259+1))=0,"",INDEX(prem!$B$2:$CX$2857,$W259,$U259+1)))</f>
        <v/>
      </c>
      <c r="K259" s="17">
        <f>IF($W259="","",IF($M259=0,"",SUM(INDEX(prem!$B$2:$CX$2857,$W259,$U259+1):INDEX(prem!$B$2:$CX$2857,$W259,MIN($U259+10,101)))))</f>
        <v/>
      </c>
      <c r="L259" s="17">
        <f>IF($K259="","",IF($M259=0,"",$K259/$M259))</f>
        <v/>
      </c>
      <c r="M259" s="4">
        <f>IF($W259="",0,COUNT(INDEX(prem!$B$2:$CX$2857,$W259,$U259+1):INDEX(prem!$B$2:$CX$2857,$W259,MIN($U259+10,101))))</f>
        <v/>
      </c>
      <c r="N259" s="4" t="inlineStr">
        <is>
          <t>A</t>
        </is>
      </c>
      <c r="O259" s="4">
        <f>IF(COUNTIF(prem!$A$2:$A$2857,$T259&amp;"|"&amp;Client!$C$9&amp;"|"&amp;Client!$C$7&amp;"|"&amp;Client!$C$8)&gt;0,Client!$C$9,IF(Client!$C$9="S","R","S"))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IFERROR(IF(COUNT(INDEX(Benefits!$E$3:$E$581,MATCH($T259,Benefits!$A$3:$A$581,0)))=0,"",INDEX(Benefits!$E$3:$E$581,MATCH($T259,Benefits!$A$3:$A$581,0))),"")</f>
        <v/>
      </c>
      <c r="R259">
        <f>IFERROR(IF(COUNT(INDEX(Benefits!$F$3:$F$581,MATCH($T259,Benefits!$A$3:$A$581,0)))=0,"",INDEX(Benefits!$F$3:$F$581,MATCH($T259,Benefits!$A$3:$A$581,0))),"")</f>
        <v/>
      </c>
      <c r="S259" s="4">
        <f>IFERROR(IF(INDEX(Benefits!$G$3:$G$581,MATCH($T259,Benefits!$A$3:$A$581,0))="","",INDEX(Benefits!$G$3:$G$581,MATCH($T259,Benefits!$A$3:$A$581,0))),"")</f>
        <v/>
      </c>
      <c r="T259" s="19" t="inlineStr">
        <is>
          <t>F00077-04-000-01</t>
        </is>
      </c>
      <c r="U259" s="4">
        <f>MIN(IF($N259="N",Client!$C$6+1,Client!$C$6),100)</f>
        <v/>
      </c>
      <c r="V259" s="4">
        <f>$T259&amp;"|"&amp;$O259&amp;"|"&amp;Client!$C$7&amp;"|"&amp;Client!$C$8</f>
        <v/>
      </c>
      <c r="W259" s="4">
        <f>IFERROR(MATCH($V259,prem!$A$2:$A$2857,0),"")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IFERROR(IF(INDEX(Benefits!$B$3:$B$581,MATCH($T260,Benefits!$A$3:$A$581,0))="","",INDEX(Benefits!$B$3:$B$581,MATCH($T260,Benefits!$A$3:$A$581,0))),"")</f>
        <v/>
      </c>
      <c r="G260" s="17">
        <f>IFERROR(IF(INDEX(Benefits!$C$3:$C$581,MATCH($T260,Benefits!$A$3:$A$581,0))="",2320,INDEX(Benefits!$C$3:$C$581,MATCH($T260,Benefits!$A$3:$A$581,0))),2320)</f>
        <v/>
      </c>
      <c r="H260" s="4">
        <f>IFERROR(IF(INDEX(Benefits!$D$3:$D$581,MATCH($T260,Benefits!$A$3:$A$581,0))="","Worldwide excl. USA",INDEX(Benefits!$D$3:$D$581,MATCH($T260,Benefits!$A$3:$A$581,0))),"Worldwide excl. USA")</f>
        <v/>
      </c>
      <c r="I260" s="4" t="inlineStr">
        <is>
          <t>USD</t>
        </is>
      </c>
      <c r="J260" s="17">
        <f>IF($W260="","",IF(COUNT(INDEX(prem!$B$2:$CX$2857,$W260,$U260+1))=0,"",INDEX(prem!$B$2:$CX$2857,$W260,$U260+1)))</f>
        <v/>
      </c>
      <c r="K260" s="17">
        <f>IF($W260="","",IF($M260=0,"",SUM(INDEX(prem!$B$2:$CX$2857,$W260,$U260+1):INDEX(prem!$B$2:$CX$2857,$W260,MIN($U260+10,101)))))</f>
        <v/>
      </c>
      <c r="L260" s="17">
        <f>IF($K260="","",IF($M260=0,"",$K260/$M260))</f>
        <v/>
      </c>
      <c r="M260" s="4">
        <f>IF($W260="",0,COUNT(INDEX(prem!$B$2:$CX$2857,$W260,$U260+1):INDEX(prem!$B$2:$CX$2857,$W260,MIN($U260+10,101))))</f>
        <v/>
      </c>
      <c r="N260" s="4" t="inlineStr">
        <is>
          <t>A</t>
        </is>
      </c>
      <c r="O260" s="4">
        <f>IF(COUNTIF(prem!$A$2:$A$2857,$T260&amp;"|"&amp;Client!$C$9&amp;"|"&amp;Client!$C$7&amp;"|"&amp;Client!$C$8)&gt;0,Client!$C$9,IF(Client!$C$9="S","R","S"))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IFERROR(IF(COUNT(INDEX(Benefits!$E$3:$E$581,MATCH($T260,Benefits!$A$3:$A$581,0)))=0,"",INDEX(Benefits!$E$3:$E$581,MATCH($T260,Benefits!$A$3:$A$581,0))),"")</f>
        <v/>
      </c>
      <c r="R260">
        <f>IFERROR(IF(COUNT(INDEX(Benefits!$F$3:$F$581,MATCH($T260,Benefits!$A$3:$A$581,0)))=0,"",INDEX(Benefits!$F$3:$F$581,MATCH($T260,Benefits!$A$3:$A$581,0))),"")</f>
        <v/>
      </c>
      <c r="S260" s="4">
        <f>IFERROR(IF(INDEX(Benefits!$G$3:$G$581,MATCH($T260,Benefits!$A$3:$A$581,0))="","",INDEX(Benefits!$G$3:$G$581,MATCH($T260,Benefits!$A$3:$A$581,0))),"")</f>
        <v/>
      </c>
      <c r="T260" s="19" t="inlineStr">
        <is>
          <t>F00077-11-000-01</t>
        </is>
      </c>
      <c r="U260" s="4">
        <f>MIN(IF($N260="N",Client!$C$6+1,Client!$C$6),100)</f>
        <v/>
      </c>
      <c r="V260" s="4">
        <f>$T260&amp;"|"&amp;$O260&amp;"|"&amp;Client!$C$7&amp;"|"&amp;Client!$C$8</f>
        <v/>
      </c>
      <c r="W260" s="4">
        <f>IFERROR(MATCH($V260,prem!$A$2:$A$2857,0),"")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IFERROR(IF(INDEX(Benefits!$B$3:$B$581,MATCH($T261,Benefits!$A$3:$A$581,0))="","",INDEX(Benefits!$B$3:$B$581,MATCH($T261,Benefits!$A$3:$A$581,0))),"")</f>
        <v/>
      </c>
      <c r="G261" s="17">
        <f>IFERROR(IF(INDEX(Benefits!$C$3:$C$581,MATCH($T261,Benefits!$A$3:$A$581,0))="",0,INDEX(Benefits!$C$3:$C$581,MATCH($T261,Benefits!$A$3:$A$581,0))),0)</f>
        <v/>
      </c>
      <c r="H261" s="4">
        <f>IFERROR(IF(INDEX(Benefits!$D$3:$D$581,MATCH($T261,Benefits!$A$3:$A$581,0))="","Worldwide excl. USA",INDEX(Benefits!$D$3:$D$581,MATCH($T261,Benefits!$A$3:$A$581,0))),"Worldwide excl. USA")</f>
        <v/>
      </c>
      <c r="I261" s="4" t="inlineStr">
        <is>
          <t>HKD</t>
        </is>
      </c>
      <c r="J261" s="17">
        <f>IF($W261="","",IF(COUNT(INDEX(prem!$B$2:$CX$2857,$W261,$U261+1))=0,"",INDEX(prem!$B$2:$CX$2857,$W261,$U261+1)))</f>
        <v/>
      </c>
      <c r="K261" s="17">
        <f>IF($W261="","",IF($M261=0,"",SUM(INDEX(prem!$B$2:$CX$2857,$W261,$U261+1):INDEX(prem!$B$2:$CX$2857,$W261,MIN($U261+10,101)))))</f>
        <v/>
      </c>
      <c r="L261" s="17">
        <f>IF($K261="","",IF($M261=0,"",$K261/$M261))</f>
        <v/>
      </c>
      <c r="M261" s="4">
        <f>IF($W261="",0,COUNT(INDEX(prem!$B$2:$CX$2857,$W261,$U261+1):INDEX(prem!$B$2:$CX$2857,$W261,MIN($U261+10,101))))</f>
        <v/>
      </c>
      <c r="N261" s="4" t="inlineStr">
        <is>
          <t>A</t>
        </is>
      </c>
      <c r="O261" s="4">
        <f>IF(COUNTIF(prem!$A$2:$A$2857,$T261&amp;"|"&amp;Client!$C$9&amp;"|"&amp;Client!$C$7&amp;"|"&amp;Client!$C$8)&gt;0,Client!$C$9,IF(Client!$C$9="S","R","S"))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IFERROR(IF(COUNT(INDEX(Benefits!$E$3:$E$581,MATCH($T261,Benefits!$A$3:$A$581,0)))=0,"",INDEX(Benefits!$E$3:$E$581,MATCH($T261,Benefits!$A$3:$A$581,0))),"")</f>
        <v/>
      </c>
      <c r="R261">
        <f>IFERROR(IF(COUNT(INDEX(Benefits!$F$3:$F$581,MATCH($T261,Benefits!$A$3:$A$581,0)))=0,"",INDEX(Benefits!$F$3:$F$581,MATCH($T261,Benefits!$A$3:$A$581,0))),"")</f>
        <v/>
      </c>
      <c r="S261" s="4">
        <f>IFERROR(IF(INDEX(Benefits!$G$3:$G$581,MATCH($T261,Benefits!$A$3:$A$581,0))="","",INDEX(Benefits!$G$3:$G$581,MATCH($T261,Benefits!$A$3:$A$581,0))),"")</f>
        <v/>
      </c>
      <c r="T261" s="19" t="inlineStr">
        <is>
          <t>F00077-05-000-01</t>
        </is>
      </c>
      <c r="U261" s="4">
        <f>MIN(IF($N261="N",Client!$C$6+1,Client!$C$6),100)</f>
        <v/>
      </c>
      <c r="V261" s="4">
        <f>$T261&amp;"|"&amp;$O261&amp;"|"&amp;Client!$C$7&amp;"|"&amp;Client!$C$8</f>
        <v/>
      </c>
      <c r="W261" s="4">
        <f>IFERROR(MATCH($V261,prem!$A$2:$A$2857,0),"")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IFERROR(IF(INDEX(Benefits!$B$3:$B$581,MATCH($T262,Benefits!$A$3:$A$581,0))="","",INDEX(Benefits!$B$3:$B$581,MATCH($T262,Benefits!$A$3:$A$581,0))),"")</f>
        <v/>
      </c>
      <c r="G262" s="17">
        <f>IFERROR(IF(INDEX(Benefits!$C$3:$C$581,MATCH($T262,Benefits!$A$3:$A$581,0))="",0,INDEX(Benefits!$C$3:$C$581,MATCH($T262,Benefits!$A$3:$A$581,0))),0)</f>
        <v/>
      </c>
      <c r="H262" s="4">
        <f>IFERROR(IF(INDEX(Benefits!$D$3:$D$581,MATCH($T262,Benefits!$A$3:$A$581,0))="","Worldwide excl. USA",INDEX(Benefits!$D$3:$D$581,MATCH($T262,Benefits!$A$3:$A$581,0))),"Worldwide excl. USA")</f>
        <v/>
      </c>
      <c r="I262" s="4" t="inlineStr">
        <is>
          <t>USD</t>
        </is>
      </c>
      <c r="J262" s="17">
        <f>IF($W262="","",IF(COUNT(INDEX(prem!$B$2:$CX$2857,$W262,$U262+1))=0,"",INDEX(prem!$B$2:$CX$2857,$W262,$U262+1)))</f>
        <v/>
      </c>
      <c r="K262" s="17">
        <f>IF($W262="","",IF($M262=0,"",SUM(INDEX(prem!$B$2:$CX$2857,$W262,$U262+1):INDEX(prem!$B$2:$CX$2857,$W262,MIN($U262+10,101)))))</f>
        <v/>
      </c>
      <c r="L262" s="17">
        <f>IF($K262="","",IF($M262=0,"",$K262/$M262))</f>
        <v/>
      </c>
      <c r="M262" s="4">
        <f>IF($W262="",0,COUNT(INDEX(prem!$B$2:$CX$2857,$W262,$U262+1):INDEX(prem!$B$2:$CX$2857,$W262,MIN($U262+10,101))))</f>
        <v/>
      </c>
      <c r="N262" s="4" t="inlineStr">
        <is>
          <t>A</t>
        </is>
      </c>
      <c r="O262" s="4">
        <f>IF(COUNTIF(prem!$A$2:$A$2857,$T262&amp;"|"&amp;Client!$C$9&amp;"|"&amp;Client!$C$7&amp;"|"&amp;Client!$C$8)&gt;0,Client!$C$9,IF(Client!$C$9="S","R","S"))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IFERROR(IF(COUNT(INDEX(Benefits!$E$3:$E$581,MATCH($T262,Benefits!$A$3:$A$581,0)))=0,"",INDEX(Benefits!$E$3:$E$581,MATCH($T262,Benefits!$A$3:$A$581,0))),"")</f>
        <v/>
      </c>
      <c r="R262">
        <f>IFERROR(IF(COUNT(INDEX(Benefits!$F$3:$F$581,MATCH($T262,Benefits!$A$3:$A$581,0)))=0,"",INDEX(Benefits!$F$3:$F$581,MATCH($T262,Benefits!$A$3:$A$581,0))),"")</f>
        <v/>
      </c>
      <c r="S262" s="4">
        <f>IFERROR(IF(INDEX(Benefits!$G$3:$G$581,MATCH($T262,Benefits!$A$3:$A$581,0))="","",INDEX(Benefits!$G$3:$G$581,MATCH($T262,Benefits!$A$3:$A$581,0))),"")</f>
        <v/>
      </c>
      <c r="T262" s="19" t="inlineStr">
        <is>
          <t>F00077-12-000-01</t>
        </is>
      </c>
      <c r="U262" s="4">
        <f>MIN(IF($N262="N",Client!$C$6+1,Client!$C$6),100)</f>
        <v/>
      </c>
      <c r="V262" s="4">
        <f>$T262&amp;"|"&amp;$O262&amp;"|"&amp;Client!$C$7&amp;"|"&amp;Client!$C$8</f>
        <v/>
      </c>
      <c r="W262" s="4">
        <f>IFERROR(MATCH($V262,prem!$A$2:$A$2857,0),"")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IFERROR(IF(INDEX(Benefits!$B$3:$B$581,MATCH($T263,Benefits!$A$3:$A$581,0))="","",INDEX(Benefits!$B$3:$B$581,MATCH($T263,Benefits!$A$3:$A$581,0))),"")</f>
        <v/>
      </c>
      <c r="G263" s="17">
        <f>IFERROR(IF(INDEX(Benefits!$C$3:$C$581,MATCH($T263,Benefits!$A$3:$A$581,0))="",18000,INDEX(Benefits!$C$3:$C$581,MATCH($T263,Benefits!$A$3:$A$581,0))),18000)</f>
        <v/>
      </c>
      <c r="H263" s="4">
        <f>IFERROR(IF(INDEX(Benefits!$D$3:$D$581,MATCH($T263,Benefits!$A$3:$A$581,0))="","Worldwide",INDEX(Benefits!$D$3:$D$581,MATCH($T263,Benefits!$A$3:$A$581,0))),"Worldwide")</f>
        <v/>
      </c>
      <c r="I263" s="4" t="inlineStr">
        <is>
          <t>HKD</t>
        </is>
      </c>
      <c r="J263" s="17">
        <f>IF($W263="","",IF(COUNT(INDEX(prem!$B$2:$CX$2857,$W263,$U263+1))=0,"",INDEX(prem!$B$2:$CX$2857,$W263,$U263+1)))</f>
        <v/>
      </c>
      <c r="K263" s="17">
        <f>IF($W263="","",IF($M263=0,"",SUM(INDEX(prem!$B$2:$CX$2857,$W263,$U263+1):INDEX(prem!$B$2:$CX$2857,$W263,MIN($U263+10,101)))))</f>
        <v/>
      </c>
      <c r="L263" s="17">
        <f>IF($K263="","",IF($M263=0,"",$K263/$M263))</f>
        <v/>
      </c>
      <c r="M263" s="4">
        <f>IF($W263="",0,COUNT(INDEX(prem!$B$2:$CX$2857,$W263,$U263+1):INDEX(prem!$B$2:$CX$2857,$W263,MIN($U263+10,101))))</f>
        <v/>
      </c>
      <c r="N263" s="4" t="inlineStr">
        <is>
          <t>A</t>
        </is>
      </c>
      <c r="O263" s="4">
        <f>IF(COUNTIF(prem!$A$2:$A$2857,$T263&amp;"|"&amp;Client!$C$9&amp;"|"&amp;Client!$C$7&amp;"|"&amp;Client!$C$8)&gt;0,Client!$C$9,IF(Client!$C$9="S","R","S"))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IFERROR(IF(COUNT(INDEX(Benefits!$E$3:$E$581,MATCH($T263,Benefits!$A$3:$A$581,0)))=0,"",INDEX(Benefits!$E$3:$E$581,MATCH($T263,Benefits!$A$3:$A$581,0))),"")</f>
        <v/>
      </c>
      <c r="R263">
        <f>IFERROR(IF(COUNT(INDEX(Benefits!$F$3:$F$581,MATCH($T263,Benefits!$A$3:$A$581,0)))=0,"",INDEX(Benefits!$F$3:$F$581,MATCH($T263,Benefits!$A$3:$A$581,0))),"")</f>
        <v/>
      </c>
      <c r="S263" s="4">
        <f>IFERROR(IF(INDEX(Benefits!$G$3:$G$581,MATCH($T263,Benefits!$A$3:$A$581,0))="","",INDEX(Benefits!$G$3:$G$581,MATCH($T263,Benefits!$A$3:$A$581,0))),"")</f>
        <v/>
      </c>
      <c r="T263" s="19" t="inlineStr">
        <is>
          <t>F00077-06-000-01</t>
        </is>
      </c>
      <c r="U263" s="4">
        <f>MIN(IF($N263="N",Client!$C$6+1,Client!$C$6),100)</f>
        <v/>
      </c>
      <c r="V263" s="4">
        <f>$T263&amp;"|"&amp;$O263&amp;"|"&amp;Client!$C$7&amp;"|"&amp;Client!$C$8</f>
        <v/>
      </c>
      <c r="W263" s="4">
        <f>IFERROR(MATCH($V263,prem!$A$2:$A$2857,0),"")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IFERROR(IF(INDEX(Benefits!$B$3:$B$581,MATCH($T264,Benefits!$A$3:$A$581,0))="","",INDEX(Benefits!$B$3:$B$581,MATCH($T264,Benefits!$A$3:$A$581,0))),"")</f>
        <v/>
      </c>
      <c r="G264" s="17">
        <f>IFERROR(IF(INDEX(Benefits!$C$3:$C$581,MATCH($T264,Benefits!$A$3:$A$581,0))="",2320,INDEX(Benefits!$C$3:$C$581,MATCH($T264,Benefits!$A$3:$A$581,0))),2320)</f>
        <v/>
      </c>
      <c r="H264" s="4">
        <f>IFERROR(IF(INDEX(Benefits!$D$3:$D$581,MATCH($T264,Benefits!$A$3:$A$581,0))="","Worldwide",INDEX(Benefits!$D$3:$D$581,MATCH($T264,Benefits!$A$3:$A$581,0))),"Worldwide")</f>
        <v/>
      </c>
      <c r="I264" s="4" t="inlineStr">
        <is>
          <t>USD</t>
        </is>
      </c>
      <c r="J264" s="17">
        <f>IF($W264="","",IF(COUNT(INDEX(prem!$B$2:$CX$2857,$W264,$U264+1))=0,"",INDEX(prem!$B$2:$CX$2857,$W264,$U264+1)))</f>
        <v/>
      </c>
      <c r="K264" s="17">
        <f>IF($W264="","",IF($M264=0,"",SUM(INDEX(prem!$B$2:$CX$2857,$W264,$U264+1):INDEX(prem!$B$2:$CX$2857,$W264,MIN($U264+10,101)))))</f>
        <v/>
      </c>
      <c r="L264" s="17">
        <f>IF($K264="","",IF($M264=0,"",$K264/$M264))</f>
        <v/>
      </c>
      <c r="M264" s="4">
        <f>IF($W264="",0,COUNT(INDEX(prem!$B$2:$CX$2857,$W264,$U264+1):INDEX(prem!$B$2:$CX$2857,$W264,MIN($U264+10,101))))</f>
        <v/>
      </c>
      <c r="N264" s="4" t="inlineStr">
        <is>
          <t>A</t>
        </is>
      </c>
      <c r="O264" s="4">
        <f>IF(COUNTIF(prem!$A$2:$A$2857,$T264&amp;"|"&amp;Client!$C$9&amp;"|"&amp;Client!$C$7&amp;"|"&amp;Client!$C$8)&gt;0,Client!$C$9,IF(Client!$C$9="S","R","S"))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IFERROR(IF(COUNT(INDEX(Benefits!$E$3:$E$581,MATCH($T264,Benefits!$A$3:$A$581,0)))=0,"",INDEX(Benefits!$E$3:$E$581,MATCH($T264,Benefits!$A$3:$A$581,0))),"")</f>
        <v/>
      </c>
      <c r="R264">
        <f>IFERROR(IF(COUNT(INDEX(Benefits!$F$3:$F$581,MATCH($T264,Benefits!$A$3:$A$581,0)))=0,"",INDEX(Benefits!$F$3:$F$581,MATCH($T264,Benefits!$A$3:$A$581,0))),"")</f>
        <v/>
      </c>
      <c r="S264" s="4">
        <f>IFERROR(IF(INDEX(Benefits!$G$3:$G$581,MATCH($T264,Benefits!$A$3:$A$581,0))="","",INDEX(Benefits!$G$3:$G$581,MATCH($T264,Benefits!$A$3:$A$581,0))),"")</f>
        <v/>
      </c>
      <c r="T264" s="19" t="inlineStr">
        <is>
          <t>F00077-13-000-01</t>
        </is>
      </c>
      <c r="U264" s="4">
        <f>MIN(IF($N264="N",Client!$C$6+1,Client!$C$6),100)</f>
        <v/>
      </c>
      <c r="V264" s="4">
        <f>$T264&amp;"|"&amp;$O264&amp;"|"&amp;Client!$C$7&amp;"|"&amp;Client!$C$8</f>
        <v/>
      </c>
      <c r="W264" s="4">
        <f>IFERROR(MATCH($V264,prem!$A$2:$A$2857,0),"")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IFERROR(IF(INDEX(Benefits!$B$3:$B$581,MATCH($T265,Benefits!$A$3:$A$581,0))="","",INDEX(Benefits!$B$3:$B$581,MATCH($T265,Benefits!$A$3:$A$581,0))),"")</f>
        <v/>
      </c>
      <c r="G265" s="17">
        <f>IFERROR(IF(INDEX(Benefits!$C$3:$C$581,MATCH($T265,Benefits!$A$3:$A$581,0))="",0,INDEX(Benefits!$C$3:$C$581,MATCH($T265,Benefits!$A$3:$A$581,0))),0)</f>
        <v/>
      </c>
      <c r="H265" s="4">
        <f>IFERROR(IF(INDEX(Benefits!$D$3:$D$581,MATCH($T265,Benefits!$A$3:$A$581,0))="","Worldwide",INDEX(Benefits!$D$3:$D$581,MATCH($T265,Benefits!$A$3:$A$581,0))),"Worldwide")</f>
        <v/>
      </c>
      <c r="I265" s="4" t="inlineStr">
        <is>
          <t>HKD</t>
        </is>
      </c>
      <c r="J265" s="17">
        <f>IF($W265="","",IF(COUNT(INDEX(prem!$B$2:$CX$2857,$W265,$U265+1))=0,"",INDEX(prem!$B$2:$CX$2857,$W265,$U265+1)))</f>
        <v/>
      </c>
      <c r="K265" s="17">
        <f>IF($W265="","",IF($M265=0,"",SUM(INDEX(prem!$B$2:$CX$2857,$W265,$U265+1):INDEX(prem!$B$2:$CX$2857,$W265,MIN($U265+10,101)))))</f>
        <v/>
      </c>
      <c r="L265" s="17">
        <f>IF($K265="","",IF($M265=0,"",$K265/$M265))</f>
        <v/>
      </c>
      <c r="M265" s="4">
        <f>IF($W265="",0,COUNT(INDEX(prem!$B$2:$CX$2857,$W265,$U265+1):INDEX(prem!$B$2:$CX$2857,$W265,MIN($U265+10,101))))</f>
        <v/>
      </c>
      <c r="N265" s="4" t="inlineStr">
        <is>
          <t>A</t>
        </is>
      </c>
      <c r="O265" s="4">
        <f>IF(COUNTIF(prem!$A$2:$A$2857,$T265&amp;"|"&amp;Client!$C$9&amp;"|"&amp;Client!$C$7&amp;"|"&amp;Client!$C$8)&gt;0,Client!$C$9,IF(Client!$C$9="S","R","S"))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IFERROR(IF(COUNT(INDEX(Benefits!$E$3:$E$581,MATCH($T265,Benefits!$A$3:$A$581,0)))=0,"",INDEX(Benefits!$E$3:$E$581,MATCH($T265,Benefits!$A$3:$A$581,0))),"")</f>
        <v/>
      </c>
      <c r="R265">
        <f>IFERROR(IF(COUNT(INDEX(Benefits!$F$3:$F$581,MATCH($T265,Benefits!$A$3:$A$581,0)))=0,"",INDEX(Benefits!$F$3:$F$581,MATCH($T265,Benefits!$A$3:$A$581,0))),"")</f>
        <v/>
      </c>
      <c r="S265" s="4">
        <f>IFERROR(IF(INDEX(Benefits!$G$3:$G$581,MATCH($T265,Benefits!$A$3:$A$581,0))="","",INDEX(Benefits!$G$3:$G$581,MATCH($T265,Benefits!$A$3:$A$581,0))),"")</f>
        <v/>
      </c>
      <c r="T265" s="19" t="inlineStr">
        <is>
          <t>F00077-07-000-01</t>
        </is>
      </c>
      <c r="U265" s="4">
        <f>MIN(IF($N265="N",Client!$C$6+1,Client!$C$6),100)</f>
        <v/>
      </c>
      <c r="V265" s="4">
        <f>$T265&amp;"|"&amp;$O265&amp;"|"&amp;Client!$C$7&amp;"|"&amp;Client!$C$8</f>
        <v/>
      </c>
      <c r="W265" s="4">
        <f>IFERROR(MATCH($V265,prem!$A$2:$A$2857,0),"")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IFERROR(IF(INDEX(Benefits!$B$3:$B$581,MATCH($T266,Benefits!$A$3:$A$581,0))="","",INDEX(Benefits!$B$3:$B$581,MATCH($T266,Benefits!$A$3:$A$581,0))),"")</f>
        <v/>
      </c>
      <c r="G266" s="17">
        <f>IFERROR(IF(INDEX(Benefits!$C$3:$C$581,MATCH($T266,Benefits!$A$3:$A$581,0))="",0,INDEX(Benefits!$C$3:$C$581,MATCH($T266,Benefits!$A$3:$A$581,0))),0)</f>
        <v/>
      </c>
      <c r="H266" s="4">
        <f>IFERROR(IF(INDEX(Benefits!$D$3:$D$581,MATCH($T266,Benefits!$A$3:$A$581,0))="","Worldwide",INDEX(Benefits!$D$3:$D$581,MATCH($T266,Benefits!$A$3:$A$581,0))),"Worldwide")</f>
        <v/>
      </c>
      <c r="I266" s="4" t="inlineStr">
        <is>
          <t>USD</t>
        </is>
      </c>
      <c r="J266" s="17">
        <f>IF($W266="","",IF(COUNT(INDEX(prem!$B$2:$CX$2857,$W266,$U266+1))=0,"",INDEX(prem!$B$2:$CX$2857,$W266,$U266+1)))</f>
        <v/>
      </c>
      <c r="K266" s="17">
        <f>IF($W266="","",IF($M266=0,"",SUM(INDEX(prem!$B$2:$CX$2857,$W266,$U266+1):INDEX(prem!$B$2:$CX$2857,$W266,MIN($U266+10,101)))))</f>
        <v/>
      </c>
      <c r="L266" s="17">
        <f>IF($K266="","",IF($M266=0,"",$K266/$M266))</f>
        <v/>
      </c>
      <c r="M266" s="4">
        <f>IF($W266="",0,COUNT(INDEX(prem!$B$2:$CX$2857,$W266,$U266+1):INDEX(prem!$B$2:$CX$2857,$W266,MIN($U266+10,101))))</f>
        <v/>
      </c>
      <c r="N266" s="4" t="inlineStr">
        <is>
          <t>A</t>
        </is>
      </c>
      <c r="O266" s="4">
        <f>IF(COUNTIF(prem!$A$2:$A$2857,$T266&amp;"|"&amp;Client!$C$9&amp;"|"&amp;Client!$C$7&amp;"|"&amp;Client!$C$8)&gt;0,Client!$C$9,IF(Client!$C$9="S","R","S"))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IFERROR(IF(COUNT(INDEX(Benefits!$E$3:$E$581,MATCH($T266,Benefits!$A$3:$A$581,0)))=0,"",INDEX(Benefits!$E$3:$E$581,MATCH($T266,Benefits!$A$3:$A$581,0))),"")</f>
        <v/>
      </c>
      <c r="R266">
        <f>IFERROR(IF(COUNT(INDEX(Benefits!$F$3:$F$581,MATCH($T266,Benefits!$A$3:$A$581,0)))=0,"",INDEX(Benefits!$F$3:$F$581,MATCH($T266,Benefits!$A$3:$A$581,0))),"")</f>
        <v/>
      </c>
      <c r="S266" s="4">
        <f>IFERROR(IF(INDEX(Benefits!$G$3:$G$581,MATCH($T266,Benefits!$A$3:$A$581,0))="","",INDEX(Benefits!$G$3:$G$581,MATCH($T266,Benefits!$A$3:$A$581,0))),"")</f>
        <v/>
      </c>
      <c r="T266" s="19" t="inlineStr">
        <is>
          <t>F00077-14-000-01</t>
        </is>
      </c>
      <c r="U266" s="4">
        <f>MIN(IF($N266="N",Client!$C$6+1,Client!$C$6),100)</f>
        <v/>
      </c>
      <c r="V266" s="4">
        <f>$T266&amp;"|"&amp;$O266&amp;"|"&amp;Client!$C$7&amp;"|"&amp;Client!$C$8</f>
        <v/>
      </c>
      <c r="W266" s="4">
        <f>IFERROR(MATCH($V266,prem!$A$2:$A$2857,0),"")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IFERROR(IF(INDEX(Benefits!$B$3:$B$581,MATCH($T267,Benefits!$A$3:$A$581,0))="","",INDEX(Benefits!$B$3:$B$581,MATCH($T267,Benefits!$A$3:$A$581,0))),"")</f>
        <v/>
      </c>
      <c r="G267" s="17">
        <f>IFERROR(IF(INDEX(Benefits!$C$3:$C$581,MATCH($T267,Benefits!$A$3:$A$581,0))="","",INDEX(Benefits!$C$3:$C$581,MATCH($T267,Benefits!$A$3:$A$581,0))),"")</f>
        <v/>
      </c>
      <c r="H267" s="4">
        <f>IFERROR(IF(INDEX(Benefits!$D$3:$D$581,MATCH($T267,Benefits!$A$3:$A$581,0))="","",INDEX(Benefits!$D$3:$D$581,MATCH($T267,Benefits!$A$3:$A$581,0))),"")</f>
        <v/>
      </c>
      <c r="I267" s="4" t="inlineStr">
        <is>
          <t>HKD</t>
        </is>
      </c>
      <c r="J267" s="17">
        <f>IF($W267="","",IF(COUNT(INDEX(prem!$B$2:$CX$2857,$W267,$U267+1))=0,"",INDEX(prem!$B$2:$CX$2857,$W267,$U267+1)))</f>
        <v/>
      </c>
      <c r="K267" s="17">
        <f>IF($W267="","",IF($M267=0,"",SUM(INDEX(prem!$B$2:$CX$2857,$W267,$U267+1):INDEX(prem!$B$2:$CX$2857,$W267,MIN($U267+10,101)))))</f>
        <v/>
      </c>
      <c r="L267" s="17">
        <f>IF($K267="","",IF($M267=0,"",$K267/$M267))</f>
        <v/>
      </c>
      <c r="M267" s="4">
        <f>IF($W267="",0,COUNT(INDEX(prem!$B$2:$CX$2857,$W267,$U267+1):INDEX(prem!$B$2:$CX$2857,$W267,MIN($U267+10,101))))</f>
        <v/>
      </c>
      <c r="N267" s="4" t="inlineStr">
        <is>
          <t>A</t>
        </is>
      </c>
      <c r="O267" s="4">
        <f>IF(COUNTIF(prem!$A$2:$A$2857,$T267&amp;"|"&amp;Client!$C$9&amp;"|"&amp;Client!$C$7&amp;"|"&amp;Client!$C$8)&gt;0,Client!$C$9,IF(Client!$C$9="S","R","S"))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IFERROR(IF(COUNT(INDEX(Benefits!$E$3:$E$581,MATCH($T267,Benefits!$A$3:$A$581,0)))=0,"",INDEX(Benefits!$E$3:$E$581,MATCH($T267,Benefits!$A$3:$A$581,0))),"")</f>
        <v/>
      </c>
      <c r="R267">
        <f>IFERROR(IF(COUNT(INDEX(Benefits!$F$3:$F$581,MATCH($T267,Benefits!$A$3:$A$581,0)))=0,"",INDEX(Benefits!$F$3:$F$581,MATCH($T267,Benefits!$A$3:$A$581,0))),"")</f>
        <v/>
      </c>
      <c r="S267" s="4">
        <f>IFERROR(IF(INDEX(Benefits!$G$3:$G$581,MATCH($T267,Benefits!$A$3:$A$581,0))="","",INDEX(Benefits!$G$3:$G$581,MATCH($T267,Benefits!$A$3:$A$581,0))),"")</f>
        <v/>
      </c>
      <c r="T267" s="19" t="inlineStr">
        <is>
          <t>F00021-01-000-03</t>
        </is>
      </c>
      <c r="U267" s="4">
        <f>MIN(IF($N267="N",Client!$C$6+1,Client!$C$6),100)</f>
        <v/>
      </c>
      <c r="V267" s="4">
        <f>$T267&amp;"|"&amp;$O267&amp;"|"&amp;Client!$C$7&amp;"|"&amp;Client!$C$8</f>
        <v/>
      </c>
      <c r="W267" s="4">
        <f>IFERROR(MATCH($V267,prem!$A$2:$A$2857,0),"")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IFERROR(IF(INDEX(Benefits!$B$3:$B$581,MATCH($T268,Benefits!$A$3:$A$581,0))="","",INDEX(Benefits!$B$3:$B$581,MATCH($T268,Benefits!$A$3:$A$581,0))),"")</f>
        <v/>
      </c>
      <c r="G268" s="17">
        <f>IFERROR(IF(INDEX(Benefits!$C$3:$C$581,MATCH($T268,Benefits!$A$3:$A$581,0))="","",INDEX(Benefits!$C$3:$C$581,MATCH($T268,Benefits!$A$3:$A$581,0))),"")</f>
        <v/>
      </c>
      <c r="H268" s="4">
        <f>IFERROR(IF(INDEX(Benefits!$D$3:$D$581,MATCH($T268,Benefits!$A$3:$A$581,0))="","",INDEX(Benefits!$D$3:$D$581,MATCH($T268,Benefits!$A$3:$A$581,0))),"")</f>
        <v/>
      </c>
      <c r="I268" s="4" t="inlineStr">
        <is>
          <t>USD</t>
        </is>
      </c>
      <c r="J268" s="17">
        <f>IF($W268="","",IF(COUNT(INDEX(prem!$B$2:$CX$2857,$W268,$U268+1))=0,"",INDEX(prem!$B$2:$CX$2857,$W268,$U268+1)))</f>
        <v/>
      </c>
      <c r="K268" s="17">
        <f>IF($W268="","",IF($M268=0,"",SUM(INDEX(prem!$B$2:$CX$2857,$W268,$U268+1):INDEX(prem!$B$2:$CX$2857,$W268,MIN($U268+10,101)))))</f>
        <v/>
      </c>
      <c r="L268" s="17">
        <f>IF($K268="","",IF($M268=0,"",$K268/$M268))</f>
        <v/>
      </c>
      <c r="M268" s="4">
        <f>IF($W268="",0,COUNT(INDEX(prem!$B$2:$CX$2857,$W268,$U268+1):INDEX(prem!$B$2:$CX$2857,$W268,MIN($U268+10,101))))</f>
        <v/>
      </c>
      <c r="N268" s="4" t="inlineStr">
        <is>
          <t>A</t>
        </is>
      </c>
      <c r="O268" s="4">
        <f>IF(COUNTIF(prem!$A$2:$A$2857,$T268&amp;"|"&amp;Client!$C$9&amp;"|"&amp;Client!$C$7&amp;"|"&amp;Client!$C$8)&gt;0,Client!$C$9,IF(Client!$C$9="S","R","S"))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IFERROR(IF(COUNT(INDEX(Benefits!$E$3:$E$581,MATCH($T268,Benefits!$A$3:$A$581,0)))=0,"",INDEX(Benefits!$E$3:$E$581,MATCH($T268,Benefits!$A$3:$A$581,0))),"")</f>
        <v/>
      </c>
      <c r="R268">
        <f>IFERROR(IF(COUNT(INDEX(Benefits!$F$3:$F$581,MATCH($T268,Benefits!$A$3:$A$581,0)))=0,"",INDEX(Benefits!$F$3:$F$581,MATCH($T268,Benefits!$A$3:$A$581,0))),"")</f>
        <v/>
      </c>
      <c r="S268" s="4">
        <f>IFERROR(IF(INDEX(Benefits!$G$3:$G$581,MATCH($T268,Benefits!$A$3:$A$581,0))="","",INDEX(Benefits!$G$3:$G$581,MATCH($T268,Benefits!$A$3:$A$581,0))),"")</f>
        <v/>
      </c>
      <c r="T268" s="19" t="inlineStr">
        <is>
          <t>F00021-04-000-03</t>
        </is>
      </c>
      <c r="U268" s="4">
        <f>MIN(IF($N268="N",Client!$C$6+1,Client!$C$6),100)</f>
        <v/>
      </c>
      <c r="V268" s="4">
        <f>$T268&amp;"|"&amp;$O268&amp;"|"&amp;Client!$C$7&amp;"|"&amp;Client!$C$8</f>
        <v/>
      </c>
      <c r="W268" s="4">
        <f>IFERROR(MATCH($V268,prem!$A$2:$A$2857,0),"")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IFERROR(IF(INDEX(Benefits!$B$3:$B$581,MATCH($T269,Benefits!$A$3:$A$581,0))="","",INDEX(Benefits!$B$3:$B$581,MATCH($T269,Benefits!$A$3:$A$581,0))),"")</f>
        <v/>
      </c>
      <c r="G269" s="17">
        <f>IFERROR(IF(INDEX(Benefits!$C$3:$C$581,MATCH($T269,Benefits!$A$3:$A$581,0))="","",INDEX(Benefits!$C$3:$C$581,MATCH($T269,Benefits!$A$3:$A$581,0))),"")</f>
        <v/>
      </c>
      <c r="H269" s="4">
        <f>IFERROR(IF(INDEX(Benefits!$D$3:$D$581,MATCH($T269,Benefits!$A$3:$A$581,0))="","",INDEX(Benefits!$D$3:$D$581,MATCH($T269,Benefits!$A$3:$A$581,0))),"")</f>
        <v/>
      </c>
      <c r="I269" s="4" t="inlineStr">
        <is>
          <t>HKD</t>
        </is>
      </c>
      <c r="J269" s="17">
        <f>IF($W269="","",IF(COUNT(INDEX(prem!$B$2:$CX$2857,$W269,$U269+1))=0,"",INDEX(prem!$B$2:$CX$2857,$W269,$U269+1)))</f>
        <v/>
      </c>
      <c r="K269" s="17">
        <f>IF($W269="","",IF($M269=0,"",SUM(INDEX(prem!$B$2:$CX$2857,$W269,$U269+1):INDEX(prem!$B$2:$CX$2857,$W269,MIN($U269+10,101)))))</f>
        <v/>
      </c>
      <c r="L269" s="17">
        <f>IF($K269="","",IF($M269=0,"",$K269/$M269))</f>
        <v/>
      </c>
      <c r="M269" s="4">
        <f>IF($W269="",0,COUNT(INDEX(prem!$B$2:$CX$2857,$W269,$U269+1):INDEX(prem!$B$2:$CX$2857,$W269,MIN($U269+10,101))))</f>
        <v/>
      </c>
      <c r="N269" s="4" t="inlineStr">
        <is>
          <t>A</t>
        </is>
      </c>
      <c r="O269" s="4">
        <f>IF(COUNTIF(prem!$A$2:$A$2857,$T269&amp;"|"&amp;Client!$C$9&amp;"|"&amp;Client!$C$7&amp;"|"&amp;Client!$C$8)&gt;0,Client!$C$9,IF(Client!$C$9="S","R","S"))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IFERROR(IF(COUNT(INDEX(Benefits!$E$3:$E$581,MATCH($T269,Benefits!$A$3:$A$581,0)))=0,"",INDEX(Benefits!$E$3:$E$581,MATCH($T269,Benefits!$A$3:$A$581,0))),"")</f>
        <v/>
      </c>
      <c r="R269">
        <f>IFERROR(IF(COUNT(INDEX(Benefits!$F$3:$F$581,MATCH($T269,Benefits!$A$3:$A$581,0)))=0,"",INDEX(Benefits!$F$3:$F$581,MATCH($T269,Benefits!$A$3:$A$581,0))),"")</f>
        <v/>
      </c>
      <c r="S269" s="4">
        <f>IFERROR(IF(INDEX(Benefits!$G$3:$G$581,MATCH($T269,Benefits!$A$3:$A$581,0))="","",INDEX(Benefits!$G$3:$G$581,MATCH($T269,Benefits!$A$3:$A$581,0))),"")</f>
        <v/>
      </c>
      <c r="T269" s="19" t="inlineStr">
        <is>
          <t>F00021-02-000-03</t>
        </is>
      </c>
      <c r="U269" s="4">
        <f>MIN(IF($N269="N",Client!$C$6+1,Client!$C$6),100)</f>
        <v/>
      </c>
      <c r="V269" s="4">
        <f>$T269&amp;"|"&amp;$O269&amp;"|"&amp;Client!$C$7&amp;"|"&amp;Client!$C$8</f>
        <v/>
      </c>
      <c r="W269" s="4">
        <f>IFERROR(MATCH($V269,prem!$A$2:$A$2857,0),"")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IFERROR(IF(INDEX(Benefits!$B$3:$B$581,MATCH($T270,Benefits!$A$3:$A$581,0))="","",INDEX(Benefits!$B$3:$B$581,MATCH($T270,Benefits!$A$3:$A$581,0))),"")</f>
        <v/>
      </c>
      <c r="G270" s="17">
        <f>IFERROR(IF(INDEX(Benefits!$C$3:$C$581,MATCH($T270,Benefits!$A$3:$A$581,0))="","",INDEX(Benefits!$C$3:$C$581,MATCH($T270,Benefits!$A$3:$A$581,0))),"")</f>
        <v/>
      </c>
      <c r="H270" s="4">
        <f>IFERROR(IF(INDEX(Benefits!$D$3:$D$581,MATCH($T270,Benefits!$A$3:$A$581,0))="","",INDEX(Benefits!$D$3:$D$581,MATCH($T270,Benefits!$A$3:$A$581,0))),"")</f>
        <v/>
      </c>
      <c r="I270" s="4" t="inlineStr">
        <is>
          <t>USD</t>
        </is>
      </c>
      <c r="J270" s="17">
        <f>IF($W270="","",IF(COUNT(INDEX(prem!$B$2:$CX$2857,$W270,$U270+1))=0,"",INDEX(prem!$B$2:$CX$2857,$W270,$U270+1)))</f>
        <v/>
      </c>
      <c r="K270" s="17">
        <f>IF($W270="","",IF($M270=0,"",SUM(INDEX(prem!$B$2:$CX$2857,$W270,$U270+1):INDEX(prem!$B$2:$CX$2857,$W270,MIN($U270+10,101)))))</f>
        <v/>
      </c>
      <c r="L270" s="17">
        <f>IF($K270="","",IF($M270=0,"",$K270/$M270))</f>
        <v/>
      </c>
      <c r="M270" s="4">
        <f>IF($W270="",0,COUNT(INDEX(prem!$B$2:$CX$2857,$W270,$U270+1):INDEX(prem!$B$2:$CX$2857,$W270,MIN($U270+10,101))))</f>
        <v/>
      </c>
      <c r="N270" s="4" t="inlineStr">
        <is>
          <t>A</t>
        </is>
      </c>
      <c r="O270" s="4">
        <f>IF(COUNTIF(prem!$A$2:$A$2857,$T270&amp;"|"&amp;Client!$C$9&amp;"|"&amp;Client!$C$7&amp;"|"&amp;Client!$C$8)&gt;0,Client!$C$9,IF(Client!$C$9="S","R","S"))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IFERROR(IF(COUNT(INDEX(Benefits!$E$3:$E$581,MATCH($T270,Benefits!$A$3:$A$581,0)))=0,"",INDEX(Benefits!$E$3:$E$581,MATCH($T270,Benefits!$A$3:$A$581,0))),"")</f>
        <v/>
      </c>
      <c r="R270">
        <f>IFERROR(IF(COUNT(INDEX(Benefits!$F$3:$F$581,MATCH($T270,Benefits!$A$3:$A$581,0)))=0,"",INDEX(Benefits!$F$3:$F$581,MATCH($T270,Benefits!$A$3:$A$581,0))),"")</f>
        <v/>
      </c>
      <c r="S270" s="4">
        <f>IFERROR(IF(INDEX(Benefits!$G$3:$G$581,MATCH($T270,Benefits!$A$3:$A$581,0))="","",INDEX(Benefits!$G$3:$G$581,MATCH($T270,Benefits!$A$3:$A$581,0))),"")</f>
        <v/>
      </c>
      <c r="T270" s="19" t="inlineStr">
        <is>
          <t>F00021-05-000-03</t>
        </is>
      </c>
      <c r="U270" s="4">
        <f>MIN(IF($N270="N",Client!$C$6+1,Client!$C$6),100)</f>
        <v/>
      </c>
      <c r="V270" s="4">
        <f>$T270&amp;"|"&amp;$O270&amp;"|"&amp;Client!$C$7&amp;"|"&amp;Client!$C$8</f>
        <v/>
      </c>
      <c r="W270" s="4">
        <f>IFERROR(MATCH($V270,prem!$A$2:$A$2857,0),"")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IFERROR(IF(INDEX(Benefits!$B$3:$B$581,MATCH($T271,Benefits!$A$3:$A$581,0))="","",INDEX(Benefits!$B$3:$B$581,MATCH($T271,Benefits!$A$3:$A$581,0))),"")</f>
        <v/>
      </c>
      <c r="G271" s="17">
        <f>IFERROR(IF(INDEX(Benefits!$C$3:$C$581,MATCH($T271,Benefits!$A$3:$A$581,0))="","",INDEX(Benefits!$C$3:$C$581,MATCH($T271,Benefits!$A$3:$A$581,0))),"")</f>
        <v/>
      </c>
      <c r="H271" s="4">
        <f>IFERROR(IF(INDEX(Benefits!$D$3:$D$581,MATCH($T271,Benefits!$A$3:$A$581,0))="","",INDEX(Benefits!$D$3:$D$581,MATCH($T271,Benefits!$A$3:$A$581,0))),"")</f>
        <v/>
      </c>
      <c r="I271" s="4" t="inlineStr">
        <is>
          <t>HKD</t>
        </is>
      </c>
      <c r="J271" s="17">
        <f>IF($W271="","",IF(COUNT(INDEX(prem!$B$2:$CX$2857,$W271,$U271+1))=0,"",INDEX(prem!$B$2:$CX$2857,$W271,$U271+1)))</f>
        <v/>
      </c>
      <c r="K271" s="17">
        <f>IF($W271="","",IF($M271=0,"",SUM(INDEX(prem!$B$2:$CX$2857,$W271,$U271+1):INDEX(prem!$B$2:$CX$2857,$W271,MIN($U271+10,101)))))</f>
        <v/>
      </c>
      <c r="L271" s="17">
        <f>IF($K271="","",IF($M271=0,"",$K271/$M271))</f>
        <v/>
      </c>
      <c r="M271" s="4">
        <f>IF($W271="",0,COUNT(INDEX(prem!$B$2:$CX$2857,$W271,$U271+1):INDEX(prem!$B$2:$CX$2857,$W271,MIN($U271+10,101))))</f>
        <v/>
      </c>
      <c r="N271" s="4" t="inlineStr">
        <is>
          <t>A</t>
        </is>
      </c>
      <c r="O271" s="4">
        <f>IF(COUNTIF(prem!$A$2:$A$2857,$T271&amp;"|"&amp;Client!$C$9&amp;"|"&amp;Client!$C$7&amp;"|"&amp;Client!$C$8)&gt;0,Client!$C$9,IF(Client!$C$9="S","R","S"))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IFERROR(IF(COUNT(INDEX(Benefits!$E$3:$E$581,MATCH($T271,Benefits!$A$3:$A$581,0)))=0,"",INDEX(Benefits!$E$3:$E$581,MATCH($T271,Benefits!$A$3:$A$581,0))),"")</f>
        <v/>
      </c>
      <c r="R271">
        <f>IFERROR(IF(COUNT(INDEX(Benefits!$F$3:$F$581,MATCH($T271,Benefits!$A$3:$A$581,0)))=0,"",INDEX(Benefits!$F$3:$F$581,MATCH($T271,Benefits!$A$3:$A$581,0))),"")</f>
        <v/>
      </c>
      <c r="S271" s="4">
        <f>IFERROR(IF(INDEX(Benefits!$G$3:$G$581,MATCH($T271,Benefits!$A$3:$A$581,0))="","",INDEX(Benefits!$G$3:$G$581,MATCH($T271,Benefits!$A$3:$A$581,0))),"")</f>
        <v/>
      </c>
      <c r="T271" s="19" t="inlineStr">
        <is>
          <t>F00021-03-000-03</t>
        </is>
      </c>
      <c r="U271" s="4">
        <f>MIN(IF($N271="N",Client!$C$6+1,Client!$C$6),100)</f>
        <v/>
      </c>
      <c r="V271" s="4">
        <f>$T271&amp;"|"&amp;$O271&amp;"|"&amp;Client!$C$7&amp;"|"&amp;Client!$C$8</f>
        <v/>
      </c>
      <c r="W271" s="4">
        <f>IFERROR(MATCH($V271,prem!$A$2:$A$2857,0),"")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IFERROR(IF(INDEX(Benefits!$B$3:$B$581,MATCH($T272,Benefits!$A$3:$A$581,0))="","",INDEX(Benefits!$B$3:$B$581,MATCH($T272,Benefits!$A$3:$A$581,0))),"")</f>
        <v/>
      </c>
      <c r="G272" s="17">
        <f>IFERROR(IF(INDEX(Benefits!$C$3:$C$581,MATCH($T272,Benefits!$A$3:$A$581,0))="","",INDEX(Benefits!$C$3:$C$581,MATCH($T272,Benefits!$A$3:$A$581,0))),"")</f>
        <v/>
      </c>
      <c r="H272" s="4">
        <f>IFERROR(IF(INDEX(Benefits!$D$3:$D$581,MATCH($T272,Benefits!$A$3:$A$581,0))="","",INDEX(Benefits!$D$3:$D$581,MATCH($T272,Benefits!$A$3:$A$581,0))),"")</f>
        <v/>
      </c>
      <c r="I272" s="4" t="inlineStr">
        <is>
          <t>USD</t>
        </is>
      </c>
      <c r="J272" s="17">
        <f>IF($W272="","",IF(COUNT(INDEX(prem!$B$2:$CX$2857,$W272,$U272+1))=0,"",INDEX(prem!$B$2:$CX$2857,$W272,$U272+1)))</f>
        <v/>
      </c>
      <c r="K272" s="17">
        <f>IF($W272="","",IF($M272=0,"",SUM(INDEX(prem!$B$2:$CX$2857,$W272,$U272+1):INDEX(prem!$B$2:$CX$2857,$W272,MIN($U272+10,101)))))</f>
        <v/>
      </c>
      <c r="L272" s="17">
        <f>IF($K272="","",IF($M272=0,"",$K272/$M272))</f>
        <v/>
      </c>
      <c r="M272" s="4">
        <f>IF($W272="",0,COUNT(INDEX(prem!$B$2:$CX$2857,$W272,$U272+1):INDEX(prem!$B$2:$CX$2857,$W272,MIN($U272+10,101))))</f>
        <v/>
      </c>
      <c r="N272" s="4" t="inlineStr">
        <is>
          <t>A</t>
        </is>
      </c>
      <c r="O272" s="4">
        <f>IF(COUNTIF(prem!$A$2:$A$2857,$T272&amp;"|"&amp;Client!$C$9&amp;"|"&amp;Client!$C$7&amp;"|"&amp;Client!$C$8)&gt;0,Client!$C$9,IF(Client!$C$9="S","R","S"))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IFERROR(IF(COUNT(INDEX(Benefits!$E$3:$E$581,MATCH($T272,Benefits!$A$3:$A$581,0)))=0,"",INDEX(Benefits!$E$3:$E$581,MATCH($T272,Benefits!$A$3:$A$581,0))),"")</f>
        <v/>
      </c>
      <c r="R272">
        <f>IFERROR(IF(COUNT(INDEX(Benefits!$F$3:$F$581,MATCH($T272,Benefits!$A$3:$A$581,0)))=0,"",INDEX(Benefits!$F$3:$F$581,MATCH($T272,Benefits!$A$3:$A$581,0))),"")</f>
        <v/>
      </c>
      <c r="S272" s="4">
        <f>IFERROR(IF(INDEX(Benefits!$G$3:$G$581,MATCH($T272,Benefits!$A$3:$A$581,0))="","",INDEX(Benefits!$G$3:$G$581,MATCH($T272,Benefits!$A$3:$A$581,0))),"")</f>
        <v/>
      </c>
      <c r="T272" s="19" t="inlineStr">
        <is>
          <t>F00021-06-000-03</t>
        </is>
      </c>
      <c r="U272" s="4">
        <f>MIN(IF($N272="N",Client!$C$6+1,Client!$C$6),100)</f>
        <v/>
      </c>
      <c r="V272" s="4">
        <f>$T272&amp;"|"&amp;$O272&amp;"|"&amp;Client!$C$7&amp;"|"&amp;Client!$C$8</f>
        <v/>
      </c>
      <c r="W272" s="4">
        <f>IFERROR(MATCH($V272,prem!$A$2:$A$2857,0),"")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IFERROR(IF(INDEX(Benefits!$B$3:$B$581,MATCH($T273,Benefits!$A$3:$A$581,0))="","",INDEX(Benefits!$B$3:$B$581,MATCH($T273,Benefits!$A$3:$A$581,0))),"")</f>
        <v/>
      </c>
      <c r="G273" s="17">
        <f>IFERROR(IF(INDEX(Benefits!$C$3:$C$581,MATCH($T273,Benefits!$A$3:$A$581,0))="","",INDEX(Benefits!$C$3:$C$581,MATCH($T273,Benefits!$A$3:$A$581,0))),"")</f>
        <v/>
      </c>
      <c r="H273" s="4">
        <f>IFERROR(IF(INDEX(Benefits!$D$3:$D$581,MATCH($T273,Benefits!$A$3:$A$581,0))="","",INDEX(Benefits!$D$3:$D$581,MATCH($T273,Benefits!$A$3:$A$581,0))),"")</f>
        <v/>
      </c>
      <c r="I273" s="4" t="inlineStr">
        <is>
          <t>HKD</t>
        </is>
      </c>
      <c r="J273" s="17">
        <f>IF($W273="","",IF(COUNT(INDEX(prem!$B$2:$CX$2857,$W273,$U273+1))=0,"",INDEX(prem!$B$2:$CX$2857,$W273,$U273+1)))</f>
        <v/>
      </c>
      <c r="K273" s="17">
        <f>IF($W273="","",IF($M273=0,"",SUM(INDEX(prem!$B$2:$CX$2857,$W273,$U273+1):INDEX(prem!$B$2:$CX$2857,$W273,MIN($U273+10,101)))))</f>
        <v/>
      </c>
      <c r="L273" s="17">
        <f>IF($K273="","",IF($M273=0,"",$K273/$M273))</f>
        <v/>
      </c>
      <c r="M273" s="4">
        <f>IF($W273="",0,COUNT(INDEX(prem!$B$2:$CX$2857,$W273,$U273+1):INDEX(prem!$B$2:$CX$2857,$W273,MIN($U273+10,101))))</f>
        <v/>
      </c>
      <c r="N273" s="4" t="inlineStr">
        <is>
          <t>A</t>
        </is>
      </c>
      <c r="O273" s="4">
        <f>IF(COUNTIF(prem!$A$2:$A$2857,$T273&amp;"|"&amp;Client!$C$9&amp;"|"&amp;Client!$C$7&amp;"|"&amp;Client!$C$8)&gt;0,Client!$C$9,IF(Client!$C$9="S","R","S"))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IFERROR(IF(COUNT(INDEX(Benefits!$E$3:$E$581,MATCH($T273,Benefits!$A$3:$A$581,0)))=0,"",INDEX(Benefits!$E$3:$E$581,MATCH($T273,Benefits!$A$3:$A$581,0))),"")</f>
        <v/>
      </c>
      <c r="R273">
        <f>IFERROR(IF(COUNT(INDEX(Benefits!$F$3:$F$581,MATCH($T273,Benefits!$A$3:$A$581,0)))=0,"",INDEX(Benefits!$F$3:$F$581,MATCH($T273,Benefits!$A$3:$A$581,0))),"")</f>
        <v/>
      </c>
      <c r="S273" s="4">
        <f>IFERROR(IF(INDEX(Benefits!$G$3:$G$581,MATCH($T273,Benefits!$A$3:$A$581,0))="","",INDEX(Benefits!$G$3:$G$581,MATCH($T273,Benefits!$A$3:$A$581,0))),"")</f>
        <v/>
      </c>
      <c r="T273" s="19" t="inlineStr">
        <is>
          <t>F00064-01-000-02</t>
        </is>
      </c>
      <c r="U273" s="4">
        <f>MIN(IF($N273="N",Client!$C$6+1,Client!$C$6),100)</f>
        <v/>
      </c>
      <c r="V273" s="4">
        <f>$T273&amp;"|"&amp;$O273&amp;"|"&amp;Client!$C$7&amp;"|"&amp;Client!$C$8</f>
        <v/>
      </c>
      <c r="W273" s="4">
        <f>IFERROR(MATCH($V273,prem!$A$2:$A$2857,0),"")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IFERROR(IF(INDEX(Benefits!$B$3:$B$581,MATCH($T274,Benefits!$A$3:$A$581,0))="","",INDEX(Benefits!$B$3:$B$581,MATCH($T274,Benefits!$A$3:$A$581,0))),"")</f>
        <v/>
      </c>
      <c r="G274" s="17">
        <f>IFERROR(IF(INDEX(Benefits!$C$3:$C$581,MATCH($T274,Benefits!$A$3:$A$581,0))="","",INDEX(Benefits!$C$3:$C$581,MATCH($T274,Benefits!$A$3:$A$581,0))),"")</f>
        <v/>
      </c>
      <c r="H274" s="4">
        <f>IFERROR(IF(INDEX(Benefits!$D$3:$D$581,MATCH($T274,Benefits!$A$3:$A$581,0))="","",INDEX(Benefits!$D$3:$D$581,MATCH($T274,Benefits!$A$3:$A$581,0))),"")</f>
        <v/>
      </c>
      <c r="I274" s="4" t="inlineStr">
        <is>
          <t>USD</t>
        </is>
      </c>
      <c r="J274" s="17">
        <f>IF($W274="","",IF(COUNT(INDEX(prem!$B$2:$CX$2857,$W274,$U274+1))=0,"",INDEX(prem!$B$2:$CX$2857,$W274,$U274+1)))</f>
        <v/>
      </c>
      <c r="K274" s="17">
        <f>IF($W274="","",IF($M274=0,"",SUM(INDEX(prem!$B$2:$CX$2857,$W274,$U274+1):INDEX(prem!$B$2:$CX$2857,$W274,MIN($U274+10,101)))))</f>
        <v/>
      </c>
      <c r="L274" s="17">
        <f>IF($K274="","",IF($M274=0,"",$K274/$M274))</f>
        <v/>
      </c>
      <c r="M274" s="4">
        <f>IF($W274="",0,COUNT(INDEX(prem!$B$2:$CX$2857,$W274,$U274+1):INDEX(prem!$B$2:$CX$2857,$W274,MIN($U274+10,101))))</f>
        <v/>
      </c>
      <c r="N274" s="4" t="inlineStr">
        <is>
          <t>A</t>
        </is>
      </c>
      <c r="O274" s="4">
        <f>IF(COUNTIF(prem!$A$2:$A$2857,$T274&amp;"|"&amp;Client!$C$9&amp;"|"&amp;Client!$C$7&amp;"|"&amp;Client!$C$8)&gt;0,Client!$C$9,IF(Client!$C$9="S","R","S"))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IFERROR(IF(COUNT(INDEX(Benefits!$E$3:$E$581,MATCH($T274,Benefits!$A$3:$A$581,0)))=0,"",INDEX(Benefits!$E$3:$E$581,MATCH($T274,Benefits!$A$3:$A$581,0))),"")</f>
        <v/>
      </c>
      <c r="R274">
        <f>IFERROR(IF(COUNT(INDEX(Benefits!$F$3:$F$581,MATCH($T274,Benefits!$A$3:$A$581,0)))=0,"",INDEX(Benefits!$F$3:$F$581,MATCH($T274,Benefits!$A$3:$A$581,0))),"")</f>
        <v/>
      </c>
      <c r="S274" s="4">
        <f>IFERROR(IF(INDEX(Benefits!$G$3:$G$581,MATCH($T274,Benefits!$A$3:$A$581,0))="","",INDEX(Benefits!$G$3:$G$581,MATCH($T274,Benefits!$A$3:$A$581,0))),"")</f>
        <v/>
      </c>
      <c r="T274" s="19" t="inlineStr">
        <is>
          <t>F00064-03-000-02</t>
        </is>
      </c>
      <c r="U274" s="4">
        <f>MIN(IF($N274="N",Client!$C$6+1,Client!$C$6),100)</f>
        <v/>
      </c>
      <c r="V274" s="4">
        <f>$T274&amp;"|"&amp;$O274&amp;"|"&amp;Client!$C$7&amp;"|"&amp;Client!$C$8</f>
        <v/>
      </c>
      <c r="W274" s="4">
        <f>IFERROR(MATCH($V274,prem!$A$2:$A$2857,0),"")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IFERROR(IF(INDEX(Benefits!$B$3:$B$581,MATCH($T275,Benefits!$A$3:$A$581,0))="","",INDEX(Benefits!$B$3:$B$581,MATCH($T275,Benefits!$A$3:$A$581,0))),"")</f>
        <v/>
      </c>
      <c r="G275" s="17">
        <f>IFERROR(IF(INDEX(Benefits!$C$3:$C$581,MATCH($T275,Benefits!$A$3:$A$581,0))="","",INDEX(Benefits!$C$3:$C$581,MATCH($T275,Benefits!$A$3:$A$581,0))),"")</f>
        <v/>
      </c>
      <c r="H275" s="4">
        <f>IFERROR(IF(INDEX(Benefits!$D$3:$D$581,MATCH($T275,Benefits!$A$3:$A$581,0))="","",INDEX(Benefits!$D$3:$D$581,MATCH($T275,Benefits!$A$3:$A$581,0))),"")</f>
        <v/>
      </c>
      <c r="I275" s="4" t="inlineStr">
        <is>
          <t>HKD</t>
        </is>
      </c>
      <c r="J275" s="17">
        <f>IF($W275="","",IF(COUNT(INDEX(prem!$B$2:$CX$2857,$W275,$U275+1))=0,"",INDEX(prem!$B$2:$CX$2857,$W275,$U275+1)))</f>
        <v/>
      </c>
      <c r="K275" s="17">
        <f>IF($W275="","",IF($M275=0,"",SUM(INDEX(prem!$B$2:$CX$2857,$W275,$U275+1):INDEX(prem!$B$2:$CX$2857,$W275,MIN($U275+10,101)))))</f>
        <v/>
      </c>
      <c r="L275" s="17">
        <f>IF($K275="","",IF($M275=0,"",$K275/$M275))</f>
        <v/>
      </c>
      <c r="M275" s="4">
        <f>IF($W275="",0,COUNT(INDEX(prem!$B$2:$CX$2857,$W275,$U275+1):INDEX(prem!$B$2:$CX$2857,$W275,MIN($U275+10,101))))</f>
        <v/>
      </c>
      <c r="N275" s="4" t="inlineStr">
        <is>
          <t>A</t>
        </is>
      </c>
      <c r="O275" s="4">
        <f>IF(COUNTIF(prem!$A$2:$A$2857,$T275&amp;"|"&amp;Client!$C$9&amp;"|"&amp;Client!$C$7&amp;"|"&amp;Client!$C$8)&gt;0,Client!$C$9,IF(Client!$C$9="S","R","S"))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IFERROR(IF(COUNT(INDEX(Benefits!$E$3:$E$581,MATCH($T275,Benefits!$A$3:$A$581,0)))=0,"",INDEX(Benefits!$E$3:$E$581,MATCH($T275,Benefits!$A$3:$A$581,0))),"")</f>
        <v/>
      </c>
      <c r="R275">
        <f>IFERROR(IF(COUNT(INDEX(Benefits!$F$3:$F$581,MATCH($T275,Benefits!$A$3:$A$581,0)))=0,"",INDEX(Benefits!$F$3:$F$581,MATCH($T275,Benefits!$A$3:$A$581,0))),"")</f>
        <v/>
      </c>
      <c r="S275" s="4">
        <f>IFERROR(IF(INDEX(Benefits!$G$3:$G$581,MATCH($T275,Benefits!$A$3:$A$581,0))="","",INDEX(Benefits!$G$3:$G$581,MATCH($T275,Benefits!$A$3:$A$581,0))),"")</f>
        <v/>
      </c>
      <c r="T275" s="19" t="inlineStr">
        <is>
          <t>F00064-02-000-02</t>
        </is>
      </c>
      <c r="U275" s="4">
        <f>MIN(IF($N275="N",Client!$C$6+1,Client!$C$6),100)</f>
        <v/>
      </c>
      <c r="V275" s="4">
        <f>$T275&amp;"|"&amp;$O275&amp;"|"&amp;Client!$C$7&amp;"|"&amp;Client!$C$8</f>
        <v/>
      </c>
      <c r="W275" s="4">
        <f>IFERROR(MATCH($V275,prem!$A$2:$A$2857,0),"")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IFERROR(IF(INDEX(Benefits!$B$3:$B$581,MATCH($T276,Benefits!$A$3:$A$581,0))="","",INDEX(Benefits!$B$3:$B$581,MATCH($T276,Benefits!$A$3:$A$581,0))),"")</f>
        <v/>
      </c>
      <c r="G276" s="17">
        <f>IFERROR(IF(INDEX(Benefits!$C$3:$C$581,MATCH($T276,Benefits!$A$3:$A$581,0))="","",INDEX(Benefits!$C$3:$C$581,MATCH($T276,Benefits!$A$3:$A$581,0))),"")</f>
        <v/>
      </c>
      <c r="H276" s="4">
        <f>IFERROR(IF(INDEX(Benefits!$D$3:$D$581,MATCH($T276,Benefits!$A$3:$A$581,0))="","",INDEX(Benefits!$D$3:$D$581,MATCH($T276,Benefits!$A$3:$A$581,0))),"")</f>
        <v/>
      </c>
      <c r="I276" s="4" t="inlineStr">
        <is>
          <t>USD</t>
        </is>
      </c>
      <c r="J276" s="17">
        <f>IF($W276="","",IF(COUNT(INDEX(prem!$B$2:$CX$2857,$W276,$U276+1))=0,"",INDEX(prem!$B$2:$CX$2857,$W276,$U276+1)))</f>
        <v/>
      </c>
      <c r="K276" s="17">
        <f>IF($W276="","",IF($M276=0,"",SUM(INDEX(prem!$B$2:$CX$2857,$W276,$U276+1):INDEX(prem!$B$2:$CX$2857,$W276,MIN($U276+10,101)))))</f>
        <v/>
      </c>
      <c r="L276" s="17">
        <f>IF($K276="","",IF($M276=0,"",$K276/$M276))</f>
        <v/>
      </c>
      <c r="M276" s="4">
        <f>IF($W276="",0,COUNT(INDEX(prem!$B$2:$CX$2857,$W276,$U276+1):INDEX(prem!$B$2:$CX$2857,$W276,MIN($U276+10,101))))</f>
        <v/>
      </c>
      <c r="N276" s="4" t="inlineStr">
        <is>
          <t>A</t>
        </is>
      </c>
      <c r="O276" s="4">
        <f>IF(COUNTIF(prem!$A$2:$A$2857,$T276&amp;"|"&amp;Client!$C$9&amp;"|"&amp;Client!$C$7&amp;"|"&amp;Client!$C$8)&gt;0,Client!$C$9,IF(Client!$C$9="S","R","S"))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IFERROR(IF(COUNT(INDEX(Benefits!$E$3:$E$581,MATCH($T276,Benefits!$A$3:$A$581,0)))=0,"",INDEX(Benefits!$E$3:$E$581,MATCH($T276,Benefits!$A$3:$A$581,0))),"")</f>
        <v/>
      </c>
      <c r="R276">
        <f>IFERROR(IF(COUNT(INDEX(Benefits!$F$3:$F$581,MATCH($T276,Benefits!$A$3:$A$581,0)))=0,"",INDEX(Benefits!$F$3:$F$581,MATCH($T276,Benefits!$A$3:$A$581,0))),"")</f>
        <v/>
      </c>
      <c r="S276" s="4">
        <f>IFERROR(IF(INDEX(Benefits!$G$3:$G$581,MATCH($T276,Benefits!$A$3:$A$581,0))="","",INDEX(Benefits!$G$3:$G$581,MATCH($T276,Benefits!$A$3:$A$581,0))),"")</f>
        <v/>
      </c>
      <c r="T276" s="19" t="inlineStr">
        <is>
          <t>F00064-04-000-02</t>
        </is>
      </c>
      <c r="U276" s="4">
        <f>MIN(IF($N276="N",Client!$C$6+1,Client!$C$6),100)</f>
        <v/>
      </c>
      <c r="V276" s="4">
        <f>$T276&amp;"|"&amp;$O276&amp;"|"&amp;Client!$C$7&amp;"|"&amp;Client!$C$8</f>
        <v/>
      </c>
      <c r="W276" s="4">
        <f>IFERROR(MATCH($V276,prem!$A$2:$A$2857,0),"")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IFERROR(IF(INDEX(Benefits!$B$3:$B$581,MATCH($T277,Benefits!$A$3:$A$581,0))="","",INDEX(Benefits!$B$3:$B$581,MATCH($T277,Benefits!$A$3:$A$581,0))),"")</f>
        <v/>
      </c>
      <c r="G277" s="17">
        <f>IFERROR(IF(INDEX(Benefits!$C$3:$C$581,MATCH($T277,Benefits!$A$3:$A$581,0))="","",INDEX(Benefits!$C$3:$C$581,MATCH($T277,Benefits!$A$3:$A$581,0))),"")</f>
        <v/>
      </c>
      <c r="H277" s="4">
        <f>IFERROR(IF(INDEX(Benefits!$D$3:$D$581,MATCH($T277,Benefits!$A$3:$A$581,0))="","",INDEX(Benefits!$D$3:$D$581,MATCH($T277,Benefits!$A$3:$A$581,0))),"")</f>
        <v/>
      </c>
      <c r="I277" s="4" t="inlineStr">
        <is>
          <t>HKD</t>
        </is>
      </c>
      <c r="J277" s="17">
        <f>IF($W277="","",IF(COUNT(INDEX(prem!$B$2:$CX$2857,$W277,$U277+1))=0,"",INDEX(prem!$B$2:$CX$2857,$W277,$U277+1)))</f>
        <v/>
      </c>
      <c r="K277" s="17">
        <f>IF($W277="","",IF($M277=0,"",SUM(INDEX(prem!$B$2:$CX$2857,$W277,$U277+1):INDEX(prem!$B$2:$CX$2857,$W277,MIN($U277+10,101)))))</f>
        <v/>
      </c>
      <c r="L277" s="17">
        <f>IF($K277="","",IF($M277=0,"",$K277/$M277))</f>
        <v/>
      </c>
      <c r="M277" s="4">
        <f>IF($W277="",0,COUNT(INDEX(prem!$B$2:$CX$2857,$W277,$U277+1):INDEX(prem!$B$2:$CX$2857,$W277,MIN($U277+10,101))))</f>
        <v/>
      </c>
      <c r="N277" s="4" t="inlineStr">
        <is>
          <t>A</t>
        </is>
      </c>
      <c r="O277" s="4">
        <f>IF(COUNTIF(prem!$A$2:$A$2857,$T277&amp;"|"&amp;Client!$C$9&amp;"|"&amp;Client!$C$7&amp;"|"&amp;Client!$C$8)&gt;0,Client!$C$9,IF(Client!$C$9="S","R","S"))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IFERROR(IF(COUNT(INDEX(Benefits!$E$3:$E$581,MATCH($T277,Benefits!$A$3:$A$581,0)))=0,"",INDEX(Benefits!$E$3:$E$581,MATCH($T277,Benefits!$A$3:$A$581,0))),"")</f>
        <v/>
      </c>
      <c r="R277">
        <f>IFERROR(IF(COUNT(INDEX(Benefits!$F$3:$F$581,MATCH($T277,Benefits!$A$3:$A$581,0)))=0,"",INDEX(Benefits!$F$3:$F$581,MATCH($T277,Benefits!$A$3:$A$581,0))),"")</f>
        <v/>
      </c>
      <c r="S277" s="4">
        <f>IFERROR(IF(INDEX(Benefits!$G$3:$G$581,MATCH($T277,Benefits!$A$3:$A$581,0))="","",INDEX(Benefits!$G$3:$G$581,MATCH($T277,Benefits!$A$3:$A$581,0))),"")</f>
        <v/>
      </c>
      <c r="T277" s="19" t="inlineStr">
        <is>
          <t>F00037-01-000-03</t>
        </is>
      </c>
      <c r="U277" s="4">
        <f>MIN(IF($N277="N",Client!$C$6+1,Client!$C$6),100)</f>
        <v/>
      </c>
      <c r="V277" s="4">
        <f>$T277&amp;"|"&amp;$O277&amp;"|"&amp;Client!$C$7&amp;"|"&amp;Client!$C$8</f>
        <v/>
      </c>
      <c r="W277" s="4">
        <f>IFERROR(MATCH($V277,prem!$A$2:$A$2857,0),"")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IFERROR(IF(INDEX(Benefits!$B$3:$B$581,MATCH($T278,Benefits!$A$3:$A$581,0))="","",INDEX(Benefits!$B$3:$B$581,MATCH($T278,Benefits!$A$3:$A$581,0))),"")</f>
        <v/>
      </c>
      <c r="G278" s="17">
        <f>IFERROR(IF(INDEX(Benefits!$C$3:$C$581,MATCH($T278,Benefits!$A$3:$A$581,0))="","",INDEX(Benefits!$C$3:$C$581,MATCH($T278,Benefits!$A$3:$A$581,0))),"")</f>
        <v/>
      </c>
      <c r="H278" s="4">
        <f>IFERROR(IF(INDEX(Benefits!$D$3:$D$581,MATCH($T278,Benefits!$A$3:$A$581,0))="","",INDEX(Benefits!$D$3:$D$581,MATCH($T278,Benefits!$A$3:$A$581,0))),"")</f>
        <v/>
      </c>
      <c r="I278" s="4" t="inlineStr">
        <is>
          <t>USD</t>
        </is>
      </c>
      <c r="J278" s="17">
        <f>IF($W278="","",IF(COUNT(INDEX(prem!$B$2:$CX$2857,$W278,$U278+1))=0,"",INDEX(prem!$B$2:$CX$2857,$W278,$U278+1)))</f>
        <v/>
      </c>
      <c r="K278" s="17">
        <f>IF($W278="","",IF($M278=0,"",SUM(INDEX(prem!$B$2:$CX$2857,$W278,$U278+1):INDEX(prem!$B$2:$CX$2857,$W278,MIN($U278+10,101)))))</f>
        <v/>
      </c>
      <c r="L278" s="17">
        <f>IF($K278="","",IF($M278=0,"",$K278/$M278))</f>
        <v/>
      </c>
      <c r="M278" s="4">
        <f>IF($W278="",0,COUNT(INDEX(prem!$B$2:$CX$2857,$W278,$U278+1):INDEX(prem!$B$2:$CX$2857,$W278,MIN($U278+10,101))))</f>
        <v/>
      </c>
      <c r="N278" s="4" t="inlineStr">
        <is>
          <t>A</t>
        </is>
      </c>
      <c r="O278" s="4">
        <f>IF(COUNTIF(prem!$A$2:$A$2857,$T278&amp;"|"&amp;Client!$C$9&amp;"|"&amp;Client!$C$7&amp;"|"&amp;Client!$C$8)&gt;0,Client!$C$9,IF(Client!$C$9="S","R","S"))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IFERROR(IF(COUNT(INDEX(Benefits!$E$3:$E$581,MATCH($T278,Benefits!$A$3:$A$581,0)))=0,"",INDEX(Benefits!$E$3:$E$581,MATCH($T278,Benefits!$A$3:$A$581,0))),"")</f>
        <v/>
      </c>
      <c r="R278">
        <f>IFERROR(IF(COUNT(INDEX(Benefits!$F$3:$F$581,MATCH($T278,Benefits!$A$3:$A$581,0)))=0,"",INDEX(Benefits!$F$3:$F$581,MATCH($T278,Benefits!$A$3:$A$581,0))),"")</f>
        <v/>
      </c>
      <c r="S278" s="4">
        <f>IFERROR(IF(INDEX(Benefits!$G$3:$G$581,MATCH($T278,Benefits!$A$3:$A$581,0))="","",INDEX(Benefits!$G$3:$G$581,MATCH($T278,Benefits!$A$3:$A$581,0))),"")</f>
        <v/>
      </c>
      <c r="T278" s="19" t="inlineStr">
        <is>
          <t>F00037-05-000-03</t>
        </is>
      </c>
      <c r="U278" s="4">
        <f>MIN(IF($N278="N",Client!$C$6+1,Client!$C$6),100)</f>
        <v/>
      </c>
      <c r="V278" s="4">
        <f>$T278&amp;"|"&amp;$O278&amp;"|"&amp;Client!$C$7&amp;"|"&amp;Client!$C$8</f>
        <v/>
      </c>
      <c r="W278" s="4">
        <f>IFERROR(MATCH($V278,prem!$A$2:$A$2857,0),"")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IFERROR(IF(INDEX(Benefits!$B$3:$B$581,MATCH($T279,Benefits!$A$3:$A$581,0))="","",INDEX(Benefits!$B$3:$B$581,MATCH($T279,Benefits!$A$3:$A$581,0))),"")</f>
        <v/>
      </c>
      <c r="G279" s="17">
        <f>IFERROR(IF(INDEX(Benefits!$C$3:$C$581,MATCH($T279,Benefits!$A$3:$A$581,0))="","",INDEX(Benefits!$C$3:$C$581,MATCH($T279,Benefits!$A$3:$A$581,0))),"")</f>
        <v/>
      </c>
      <c r="H279" s="4">
        <f>IFERROR(IF(INDEX(Benefits!$D$3:$D$581,MATCH($T279,Benefits!$A$3:$A$581,0))="","",INDEX(Benefits!$D$3:$D$581,MATCH($T279,Benefits!$A$3:$A$581,0))),"")</f>
        <v/>
      </c>
      <c r="I279" s="4" t="inlineStr">
        <is>
          <t>HKD</t>
        </is>
      </c>
      <c r="J279" s="17">
        <f>IF($W279="","",IF(COUNT(INDEX(prem!$B$2:$CX$2857,$W279,$U279+1))=0,"",INDEX(prem!$B$2:$CX$2857,$W279,$U279+1)))</f>
        <v/>
      </c>
      <c r="K279" s="17">
        <f>IF($W279="","",IF($M279=0,"",SUM(INDEX(prem!$B$2:$CX$2857,$W279,$U279+1):INDEX(prem!$B$2:$CX$2857,$W279,MIN($U279+10,101)))))</f>
        <v/>
      </c>
      <c r="L279" s="17">
        <f>IF($K279="","",IF($M279=0,"",$K279/$M279))</f>
        <v/>
      </c>
      <c r="M279" s="4">
        <f>IF($W279="",0,COUNT(INDEX(prem!$B$2:$CX$2857,$W279,$U279+1):INDEX(prem!$B$2:$CX$2857,$W279,MIN($U279+10,101))))</f>
        <v/>
      </c>
      <c r="N279" s="4" t="inlineStr">
        <is>
          <t>A</t>
        </is>
      </c>
      <c r="O279" s="4">
        <f>IF(COUNTIF(prem!$A$2:$A$2857,$T279&amp;"|"&amp;Client!$C$9&amp;"|"&amp;Client!$C$7&amp;"|"&amp;Client!$C$8)&gt;0,Client!$C$9,IF(Client!$C$9="S","R","S"))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IFERROR(IF(COUNT(INDEX(Benefits!$E$3:$E$581,MATCH($T279,Benefits!$A$3:$A$581,0)))=0,"",INDEX(Benefits!$E$3:$E$581,MATCH($T279,Benefits!$A$3:$A$581,0))),"")</f>
        <v/>
      </c>
      <c r="R279">
        <f>IFERROR(IF(COUNT(INDEX(Benefits!$F$3:$F$581,MATCH($T279,Benefits!$A$3:$A$581,0)))=0,"",INDEX(Benefits!$F$3:$F$581,MATCH($T279,Benefits!$A$3:$A$581,0))),"")</f>
        <v/>
      </c>
      <c r="S279" s="4">
        <f>IFERROR(IF(INDEX(Benefits!$G$3:$G$581,MATCH($T279,Benefits!$A$3:$A$581,0))="","",INDEX(Benefits!$G$3:$G$581,MATCH($T279,Benefits!$A$3:$A$581,0))),"")</f>
        <v/>
      </c>
      <c r="T279" s="19" t="inlineStr">
        <is>
          <t>F00037-02-000-03</t>
        </is>
      </c>
      <c r="U279" s="4">
        <f>MIN(IF($N279="N",Client!$C$6+1,Client!$C$6),100)</f>
        <v/>
      </c>
      <c r="V279" s="4">
        <f>$T279&amp;"|"&amp;$O279&amp;"|"&amp;Client!$C$7&amp;"|"&amp;Client!$C$8</f>
        <v/>
      </c>
      <c r="W279" s="4">
        <f>IFERROR(MATCH($V279,prem!$A$2:$A$2857,0),"")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IFERROR(IF(INDEX(Benefits!$B$3:$B$581,MATCH($T280,Benefits!$A$3:$A$581,0))="","",INDEX(Benefits!$B$3:$B$581,MATCH($T280,Benefits!$A$3:$A$581,0))),"")</f>
        <v/>
      </c>
      <c r="G280" s="17">
        <f>IFERROR(IF(INDEX(Benefits!$C$3:$C$581,MATCH($T280,Benefits!$A$3:$A$581,0))="","",INDEX(Benefits!$C$3:$C$581,MATCH($T280,Benefits!$A$3:$A$581,0))),"")</f>
        <v/>
      </c>
      <c r="H280" s="4">
        <f>IFERROR(IF(INDEX(Benefits!$D$3:$D$581,MATCH($T280,Benefits!$A$3:$A$581,0))="","",INDEX(Benefits!$D$3:$D$581,MATCH($T280,Benefits!$A$3:$A$581,0))),"")</f>
        <v/>
      </c>
      <c r="I280" s="4" t="inlineStr">
        <is>
          <t>USD</t>
        </is>
      </c>
      <c r="J280" s="17">
        <f>IF($W280="","",IF(COUNT(INDEX(prem!$B$2:$CX$2857,$W280,$U280+1))=0,"",INDEX(prem!$B$2:$CX$2857,$W280,$U280+1)))</f>
        <v/>
      </c>
      <c r="K280" s="17">
        <f>IF($W280="","",IF($M280=0,"",SUM(INDEX(prem!$B$2:$CX$2857,$W280,$U280+1):INDEX(prem!$B$2:$CX$2857,$W280,MIN($U280+10,101)))))</f>
        <v/>
      </c>
      <c r="L280" s="17">
        <f>IF($K280="","",IF($M280=0,"",$K280/$M280))</f>
        <v/>
      </c>
      <c r="M280" s="4">
        <f>IF($W280="",0,COUNT(INDEX(prem!$B$2:$CX$2857,$W280,$U280+1):INDEX(prem!$B$2:$CX$2857,$W280,MIN($U280+10,101))))</f>
        <v/>
      </c>
      <c r="N280" s="4" t="inlineStr">
        <is>
          <t>A</t>
        </is>
      </c>
      <c r="O280" s="4">
        <f>IF(COUNTIF(prem!$A$2:$A$2857,$T280&amp;"|"&amp;Client!$C$9&amp;"|"&amp;Client!$C$7&amp;"|"&amp;Client!$C$8)&gt;0,Client!$C$9,IF(Client!$C$9="S","R","S"))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IFERROR(IF(COUNT(INDEX(Benefits!$E$3:$E$581,MATCH($T280,Benefits!$A$3:$A$581,0)))=0,"",INDEX(Benefits!$E$3:$E$581,MATCH($T280,Benefits!$A$3:$A$581,0))),"")</f>
        <v/>
      </c>
      <c r="R280">
        <f>IFERROR(IF(COUNT(INDEX(Benefits!$F$3:$F$581,MATCH($T280,Benefits!$A$3:$A$581,0)))=0,"",INDEX(Benefits!$F$3:$F$581,MATCH($T280,Benefits!$A$3:$A$581,0))),"")</f>
        <v/>
      </c>
      <c r="S280" s="4">
        <f>IFERROR(IF(INDEX(Benefits!$G$3:$G$581,MATCH($T280,Benefits!$A$3:$A$581,0))="","",INDEX(Benefits!$G$3:$G$581,MATCH($T280,Benefits!$A$3:$A$581,0))),"")</f>
        <v/>
      </c>
      <c r="T280" s="19" t="inlineStr">
        <is>
          <t>F00037-06-000-03</t>
        </is>
      </c>
      <c r="U280" s="4">
        <f>MIN(IF($N280="N",Client!$C$6+1,Client!$C$6),100)</f>
        <v/>
      </c>
      <c r="V280" s="4">
        <f>$T280&amp;"|"&amp;$O280&amp;"|"&amp;Client!$C$7&amp;"|"&amp;Client!$C$8</f>
        <v/>
      </c>
      <c r="W280" s="4">
        <f>IFERROR(MATCH($V280,prem!$A$2:$A$2857,0),"")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IFERROR(IF(INDEX(Benefits!$B$3:$B$581,MATCH($T281,Benefits!$A$3:$A$581,0))="","",INDEX(Benefits!$B$3:$B$581,MATCH($T281,Benefits!$A$3:$A$581,0))),"")</f>
        <v/>
      </c>
      <c r="G281" s="17">
        <f>IFERROR(IF(INDEX(Benefits!$C$3:$C$581,MATCH($T281,Benefits!$A$3:$A$581,0))="","",INDEX(Benefits!$C$3:$C$581,MATCH($T281,Benefits!$A$3:$A$581,0))),"")</f>
        <v/>
      </c>
      <c r="H281" s="4">
        <f>IFERROR(IF(INDEX(Benefits!$D$3:$D$581,MATCH($T281,Benefits!$A$3:$A$581,0))="","",INDEX(Benefits!$D$3:$D$581,MATCH($T281,Benefits!$A$3:$A$581,0))),"")</f>
        <v/>
      </c>
      <c r="I281" s="4" t="inlineStr">
        <is>
          <t>HKD</t>
        </is>
      </c>
      <c r="J281" s="17">
        <f>IF($W281="","",IF(COUNT(INDEX(prem!$B$2:$CX$2857,$W281,$U281+1))=0,"",INDEX(prem!$B$2:$CX$2857,$W281,$U281+1)))</f>
        <v/>
      </c>
      <c r="K281" s="17">
        <f>IF($W281="","",IF($M281=0,"",SUM(INDEX(prem!$B$2:$CX$2857,$W281,$U281+1):INDEX(prem!$B$2:$CX$2857,$W281,MIN($U281+10,101)))))</f>
        <v/>
      </c>
      <c r="L281" s="17">
        <f>IF($K281="","",IF($M281=0,"",$K281/$M281))</f>
        <v/>
      </c>
      <c r="M281" s="4">
        <f>IF($W281="",0,COUNT(INDEX(prem!$B$2:$CX$2857,$W281,$U281+1):INDEX(prem!$B$2:$CX$2857,$W281,MIN($U281+10,101))))</f>
        <v/>
      </c>
      <c r="N281" s="4" t="inlineStr">
        <is>
          <t>A</t>
        </is>
      </c>
      <c r="O281" s="4">
        <f>IF(COUNTIF(prem!$A$2:$A$2857,$T281&amp;"|"&amp;Client!$C$9&amp;"|"&amp;Client!$C$7&amp;"|"&amp;Client!$C$8)&gt;0,Client!$C$9,IF(Client!$C$9="S","R","S"))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IFERROR(IF(COUNT(INDEX(Benefits!$E$3:$E$581,MATCH($T281,Benefits!$A$3:$A$581,0)))=0,"",INDEX(Benefits!$E$3:$E$581,MATCH($T281,Benefits!$A$3:$A$581,0))),"")</f>
        <v/>
      </c>
      <c r="R281">
        <f>IFERROR(IF(COUNT(INDEX(Benefits!$F$3:$F$581,MATCH($T281,Benefits!$A$3:$A$581,0)))=0,"",INDEX(Benefits!$F$3:$F$581,MATCH($T281,Benefits!$A$3:$A$581,0))),"")</f>
        <v/>
      </c>
      <c r="S281" s="4">
        <f>IFERROR(IF(INDEX(Benefits!$G$3:$G$581,MATCH($T281,Benefits!$A$3:$A$581,0))="","",INDEX(Benefits!$G$3:$G$581,MATCH($T281,Benefits!$A$3:$A$581,0))),"")</f>
        <v/>
      </c>
      <c r="T281" s="19" t="inlineStr">
        <is>
          <t>F00037-03-000-03</t>
        </is>
      </c>
      <c r="U281" s="4">
        <f>MIN(IF($N281="N",Client!$C$6+1,Client!$C$6),100)</f>
        <v/>
      </c>
      <c r="V281" s="4">
        <f>$T281&amp;"|"&amp;$O281&amp;"|"&amp;Client!$C$7&amp;"|"&amp;Client!$C$8</f>
        <v/>
      </c>
      <c r="W281" s="4">
        <f>IFERROR(MATCH($V281,prem!$A$2:$A$2857,0),"")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IFERROR(IF(INDEX(Benefits!$B$3:$B$581,MATCH($T282,Benefits!$A$3:$A$581,0))="","",INDEX(Benefits!$B$3:$B$581,MATCH($T282,Benefits!$A$3:$A$581,0))),"")</f>
        <v/>
      </c>
      <c r="G282" s="17">
        <f>IFERROR(IF(INDEX(Benefits!$C$3:$C$581,MATCH($T282,Benefits!$A$3:$A$581,0))="","",INDEX(Benefits!$C$3:$C$581,MATCH($T282,Benefits!$A$3:$A$581,0))),"")</f>
        <v/>
      </c>
      <c r="H282" s="4">
        <f>IFERROR(IF(INDEX(Benefits!$D$3:$D$581,MATCH($T282,Benefits!$A$3:$A$581,0))="","",INDEX(Benefits!$D$3:$D$581,MATCH($T282,Benefits!$A$3:$A$581,0))),"")</f>
        <v/>
      </c>
      <c r="I282" s="4" t="inlineStr">
        <is>
          <t>USD</t>
        </is>
      </c>
      <c r="J282" s="17">
        <f>IF($W282="","",IF(COUNT(INDEX(prem!$B$2:$CX$2857,$W282,$U282+1))=0,"",INDEX(prem!$B$2:$CX$2857,$W282,$U282+1)))</f>
        <v/>
      </c>
      <c r="K282" s="17">
        <f>IF($W282="","",IF($M282=0,"",SUM(INDEX(prem!$B$2:$CX$2857,$W282,$U282+1):INDEX(prem!$B$2:$CX$2857,$W282,MIN($U282+10,101)))))</f>
        <v/>
      </c>
      <c r="L282" s="17">
        <f>IF($K282="","",IF($M282=0,"",$K282/$M282))</f>
        <v/>
      </c>
      <c r="M282" s="4">
        <f>IF($W282="",0,COUNT(INDEX(prem!$B$2:$CX$2857,$W282,$U282+1):INDEX(prem!$B$2:$CX$2857,$W282,MIN($U282+10,101))))</f>
        <v/>
      </c>
      <c r="N282" s="4" t="inlineStr">
        <is>
          <t>A</t>
        </is>
      </c>
      <c r="O282" s="4">
        <f>IF(COUNTIF(prem!$A$2:$A$2857,$T282&amp;"|"&amp;Client!$C$9&amp;"|"&amp;Client!$C$7&amp;"|"&amp;Client!$C$8)&gt;0,Client!$C$9,IF(Client!$C$9="S","R","S"))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IFERROR(IF(COUNT(INDEX(Benefits!$E$3:$E$581,MATCH($T282,Benefits!$A$3:$A$581,0)))=0,"",INDEX(Benefits!$E$3:$E$581,MATCH($T282,Benefits!$A$3:$A$581,0))),"")</f>
        <v/>
      </c>
      <c r="R282">
        <f>IFERROR(IF(COUNT(INDEX(Benefits!$F$3:$F$581,MATCH($T282,Benefits!$A$3:$A$581,0)))=0,"",INDEX(Benefits!$F$3:$F$581,MATCH($T282,Benefits!$A$3:$A$581,0))),"")</f>
        <v/>
      </c>
      <c r="S282" s="4">
        <f>IFERROR(IF(INDEX(Benefits!$G$3:$G$581,MATCH($T282,Benefits!$A$3:$A$581,0))="","",INDEX(Benefits!$G$3:$G$581,MATCH($T282,Benefits!$A$3:$A$581,0))),"")</f>
        <v/>
      </c>
      <c r="T282" s="19" t="inlineStr">
        <is>
          <t>F00037-07-000-03</t>
        </is>
      </c>
      <c r="U282" s="4">
        <f>MIN(IF($N282="N",Client!$C$6+1,Client!$C$6),100)</f>
        <v/>
      </c>
      <c r="V282" s="4">
        <f>$T282&amp;"|"&amp;$O282&amp;"|"&amp;Client!$C$7&amp;"|"&amp;Client!$C$8</f>
        <v/>
      </c>
      <c r="W282" s="4">
        <f>IFERROR(MATCH($V282,prem!$A$2:$A$2857,0),"")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IFERROR(IF(INDEX(Benefits!$B$3:$B$581,MATCH($T283,Benefits!$A$3:$A$581,0))="","",INDEX(Benefits!$B$3:$B$581,MATCH($T283,Benefits!$A$3:$A$581,0))),"")</f>
        <v/>
      </c>
      <c r="G283" s="17">
        <f>IFERROR(IF(INDEX(Benefits!$C$3:$C$581,MATCH($T283,Benefits!$A$3:$A$581,0))="","",INDEX(Benefits!$C$3:$C$581,MATCH($T283,Benefits!$A$3:$A$581,0))),"")</f>
        <v/>
      </c>
      <c r="H283" s="4">
        <f>IFERROR(IF(INDEX(Benefits!$D$3:$D$581,MATCH($T283,Benefits!$A$3:$A$581,0))="","",INDEX(Benefits!$D$3:$D$581,MATCH($T283,Benefits!$A$3:$A$581,0))),"")</f>
        <v/>
      </c>
      <c r="I283" s="4" t="inlineStr">
        <is>
          <t>HKD</t>
        </is>
      </c>
      <c r="J283" s="17">
        <f>IF($W283="","",IF(COUNT(INDEX(prem!$B$2:$CX$2857,$W283,$U283+1))=0,"",INDEX(prem!$B$2:$CX$2857,$W283,$U283+1)))</f>
        <v/>
      </c>
      <c r="K283" s="17">
        <f>IF($W283="","",IF($M283=0,"",SUM(INDEX(prem!$B$2:$CX$2857,$W283,$U283+1):INDEX(prem!$B$2:$CX$2857,$W283,MIN($U283+10,101)))))</f>
        <v/>
      </c>
      <c r="L283" s="17">
        <f>IF($K283="","",IF($M283=0,"",$K283/$M283))</f>
        <v/>
      </c>
      <c r="M283" s="4">
        <f>IF($W283="",0,COUNT(INDEX(prem!$B$2:$CX$2857,$W283,$U283+1):INDEX(prem!$B$2:$CX$2857,$W283,MIN($U283+10,101))))</f>
        <v/>
      </c>
      <c r="N283" s="4" t="inlineStr">
        <is>
          <t>A</t>
        </is>
      </c>
      <c r="O283" s="4">
        <f>IF(COUNTIF(prem!$A$2:$A$2857,$T283&amp;"|"&amp;Client!$C$9&amp;"|"&amp;Client!$C$7&amp;"|"&amp;Client!$C$8)&gt;0,Client!$C$9,IF(Client!$C$9="S","R","S"))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IFERROR(IF(COUNT(INDEX(Benefits!$E$3:$E$581,MATCH($T283,Benefits!$A$3:$A$581,0)))=0,"",INDEX(Benefits!$E$3:$E$581,MATCH($T283,Benefits!$A$3:$A$581,0))),"")</f>
        <v/>
      </c>
      <c r="R283">
        <f>IFERROR(IF(COUNT(INDEX(Benefits!$F$3:$F$581,MATCH($T283,Benefits!$A$3:$A$581,0)))=0,"",INDEX(Benefits!$F$3:$F$581,MATCH($T283,Benefits!$A$3:$A$581,0))),"")</f>
        <v/>
      </c>
      <c r="S283" s="4">
        <f>IFERROR(IF(INDEX(Benefits!$G$3:$G$581,MATCH($T283,Benefits!$A$3:$A$581,0))="","",INDEX(Benefits!$G$3:$G$581,MATCH($T283,Benefits!$A$3:$A$581,0))),"")</f>
        <v/>
      </c>
      <c r="T283" s="19" t="inlineStr">
        <is>
          <t>F00037-04-000-03</t>
        </is>
      </c>
      <c r="U283" s="4">
        <f>MIN(IF($N283="N",Client!$C$6+1,Client!$C$6),100)</f>
        <v/>
      </c>
      <c r="V283" s="4">
        <f>$T283&amp;"|"&amp;$O283&amp;"|"&amp;Client!$C$7&amp;"|"&amp;Client!$C$8</f>
        <v/>
      </c>
      <c r="W283" s="4">
        <f>IFERROR(MATCH($V283,prem!$A$2:$A$2857,0),"")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IFERROR(IF(INDEX(Benefits!$B$3:$B$581,MATCH($T284,Benefits!$A$3:$A$581,0))="","",INDEX(Benefits!$B$3:$B$581,MATCH($T284,Benefits!$A$3:$A$581,0))),"")</f>
        <v/>
      </c>
      <c r="G284" s="17">
        <f>IFERROR(IF(INDEX(Benefits!$C$3:$C$581,MATCH($T284,Benefits!$A$3:$A$581,0))="","",INDEX(Benefits!$C$3:$C$581,MATCH($T284,Benefits!$A$3:$A$581,0))),"")</f>
        <v/>
      </c>
      <c r="H284" s="4">
        <f>IFERROR(IF(INDEX(Benefits!$D$3:$D$581,MATCH($T284,Benefits!$A$3:$A$581,0))="","",INDEX(Benefits!$D$3:$D$581,MATCH($T284,Benefits!$A$3:$A$581,0))),"")</f>
        <v/>
      </c>
      <c r="I284" s="4" t="inlineStr">
        <is>
          <t>USD</t>
        </is>
      </c>
      <c r="J284" s="17">
        <f>IF($W284="","",IF(COUNT(INDEX(prem!$B$2:$CX$2857,$W284,$U284+1))=0,"",INDEX(prem!$B$2:$CX$2857,$W284,$U284+1)))</f>
        <v/>
      </c>
      <c r="K284" s="17">
        <f>IF($W284="","",IF($M284=0,"",SUM(INDEX(prem!$B$2:$CX$2857,$W284,$U284+1):INDEX(prem!$B$2:$CX$2857,$W284,MIN($U284+10,101)))))</f>
        <v/>
      </c>
      <c r="L284" s="17">
        <f>IF($K284="","",IF($M284=0,"",$K284/$M284))</f>
        <v/>
      </c>
      <c r="M284" s="4">
        <f>IF($W284="",0,COUNT(INDEX(prem!$B$2:$CX$2857,$W284,$U284+1):INDEX(prem!$B$2:$CX$2857,$W284,MIN($U284+10,101))))</f>
        <v/>
      </c>
      <c r="N284" s="4" t="inlineStr">
        <is>
          <t>A</t>
        </is>
      </c>
      <c r="O284" s="4">
        <f>IF(COUNTIF(prem!$A$2:$A$2857,$T284&amp;"|"&amp;Client!$C$9&amp;"|"&amp;Client!$C$7&amp;"|"&amp;Client!$C$8)&gt;0,Client!$C$9,IF(Client!$C$9="S","R","S"))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IFERROR(IF(COUNT(INDEX(Benefits!$E$3:$E$581,MATCH($T284,Benefits!$A$3:$A$581,0)))=0,"",INDEX(Benefits!$E$3:$E$581,MATCH($T284,Benefits!$A$3:$A$581,0))),"")</f>
        <v/>
      </c>
      <c r="R284">
        <f>IFERROR(IF(COUNT(INDEX(Benefits!$F$3:$F$581,MATCH($T284,Benefits!$A$3:$A$581,0)))=0,"",INDEX(Benefits!$F$3:$F$581,MATCH($T284,Benefits!$A$3:$A$581,0))),"")</f>
        <v/>
      </c>
      <c r="S284" s="4">
        <f>IFERROR(IF(INDEX(Benefits!$G$3:$G$581,MATCH($T284,Benefits!$A$3:$A$581,0))="","",INDEX(Benefits!$G$3:$G$581,MATCH($T284,Benefits!$A$3:$A$581,0))),"")</f>
        <v/>
      </c>
      <c r="T284" s="19" t="inlineStr">
        <is>
          <t>F00037-08-000-03</t>
        </is>
      </c>
      <c r="U284" s="4">
        <f>MIN(IF($N284="N",Client!$C$6+1,Client!$C$6),100)</f>
        <v/>
      </c>
      <c r="V284" s="4">
        <f>$T284&amp;"|"&amp;$O284&amp;"|"&amp;Client!$C$7&amp;"|"&amp;Client!$C$8</f>
        <v/>
      </c>
      <c r="W284" s="4">
        <f>IFERROR(MATCH($V284,prem!$A$2:$A$2857,0),"")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IFERROR(IF(INDEX(Benefits!$B$3:$B$581,MATCH($T285,Benefits!$A$3:$A$581,0))="","",INDEX(Benefits!$B$3:$B$581,MATCH($T285,Benefits!$A$3:$A$581,0))),"")</f>
        <v/>
      </c>
      <c r="G285" s="17">
        <f>IFERROR(IF(INDEX(Benefits!$C$3:$C$581,MATCH($T285,Benefits!$A$3:$A$581,0))="","",INDEX(Benefits!$C$3:$C$581,MATCH($T285,Benefits!$A$3:$A$581,0))),"")</f>
        <v/>
      </c>
      <c r="H285" s="4">
        <f>IFERROR(IF(INDEX(Benefits!$D$3:$D$581,MATCH($T285,Benefits!$A$3:$A$581,0))="","",INDEX(Benefits!$D$3:$D$581,MATCH($T285,Benefits!$A$3:$A$581,0))),"")</f>
        <v/>
      </c>
      <c r="I285" s="4" t="inlineStr">
        <is>
          <t>HKD</t>
        </is>
      </c>
      <c r="J285" s="17">
        <f>IF($W285="","",IF(COUNT(INDEX(prem!$B$2:$CX$2857,$W285,$U285+1))=0,"",INDEX(prem!$B$2:$CX$2857,$W285,$U285+1)))</f>
        <v/>
      </c>
      <c r="K285" s="17">
        <f>IF($W285="","",IF($M285=0,"",SUM(INDEX(prem!$B$2:$CX$2857,$W285,$U285+1):INDEX(prem!$B$2:$CX$2857,$W285,MIN($U285+10,101)))))</f>
        <v/>
      </c>
      <c r="L285" s="17">
        <f>IF($K285="","",IF($M285=0,"",$K285/$M285))</f>
        <v/>
      </c>
      <c r="M285" s="4">
        <f>IF($W285="",0,COUNT(INDEX(prem!$B$2:$CX$2857,$W285,$U285+1):INDEX(prem!$B$2:$CX$2857,$W285,MIN($U285+10,101))))</f>
        <v/>
      </c>
      <c r="N285" s="4" t="inlineStr">
        <is>
          <t>A</t>
        </is>
      </c>
      <c r="O285" s="4">
        <f>IF(COUNTIF(prem!$A$2:$A$2857,$T285&amp;"|"&amp;Client!$C$9&amp;"|"&amp;Client!$C$7&amp;"|"&amp;Client!$C$8)&gt;0,Client!$C$9,IF(Client!$C$9="S","R","S"))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IFERROR(IF(COUNT(INDEX(Benefits!$E$3:$E$581,MATCH($T285,Benefits!$A$3:$A$581,0)))=0,"",INDEX(Benefits!$E$3:$E$581,MATCH($T285,Benefits!$A$3:$A$581,0))),"")</f>
        <v/>
      </c>
      <c r="R285">
        <f>IFERROR(IF(COUNT(INDEX(Benefits!$F$3:$F$581,MATCH($T285,Benefits!$A$3:$A$581,0)))=0,"",INDEX(Benefits!$F$3:$F$581,MATCH($T285,Benefits!$A$3:$A$581,0))),"")</f>
        <v/>
      </c>
      <c r="S285" s="4">
        <f>IFERROR(IF(INDEX(Benefits!$G$3:$G$581,MATCH($T285,Benefits!$A$3:$A$581,0))="","",INDEX(Benefits!$G$3:$G$581,MATCH($T285,Benefits!$A$3:$A$581,0))),"")</f>
        <v/>
      </c>
      <c r="T285" s="19" t="inlineStr">
        <is>
          <t>S00028-01-000-03</t>
        </is>
      </c>
      <c r="U285" s="4">
        <f>MIN(IF($N285="N",Client!$C$6+1,Client!$C$6),100)</f>
        <v/>
      </c>
      <c r="V285" s="4">
        <f>$T285&amp;"|"&amp;$O285&amp;"|"&amp;Client!$C$7&amp;"|"&amp;Client!$C$8</f>
        <v/>
      </c>
      <c r="W285" s="4">
        <f>IFERROR(MATCH($V285,prem!$A$2:$A$2857,0),"")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IFERROR(IF(INDEX(Benefits!$B$3:$B$581,MATCH($T286,Benefits!$A$3:$A$581,0))="","",INDEX(Benefits!$B$3:$B$581,MATCH($T286,Benefits!$A$3:$A$581,0))),"")</f>
        <v/>
      </c>
      <c r="G286" s="17">
        <f>IFERROR(IF(INDEX(Benefits!$C$3:$C$581,MATCH($T286,Benefits!$A$3:$A$581,0))="","",INDEX(Benefits!$C$3:$C$581,MATCH($T286,Benefits!$A$3:$A$581,0))),"")</f>
        <v/>
      </c>
      <c r="H286" s="4">
        <f>IFERROR(IF(INDEX(Benefits!$D$3:$D$581,MATCH($T286,Benefits!$A$3:$A$581,0))="","",INDEX(Benefits!$D$3:$D$581,MATCH($T286,Benefits!$A$3:$A$581,0))),"")</f>
        <v/>
      </c>
      <c r="I286" s="4" t="inlineStr">
        <is>
          <t>HKD</t>
        </is>
      </c>
      <c r="J286" s="17">
        <f>IF($W286="","",IF(COUNT(INDEX(prem!$B$2:$CX$2857,$W286,$U286+1))=0,"",INDEX(prem!$B$2:$CX$2857,$W286,$U286+1)))</f>
        <v/>
      </c>
      <c r="K286" s="17">
        <f>IF($W286="","",IF($M286=0,"",SUM(INDEX(prem!$B$2:$CX$2857,$W286,$U286+1):INDEX(prem!$B$2:$CX$2857,$W286,MIN($U286+10,101)))))</f>
        <v/>
      </c>
      <c r="L286" s="17">
        <f>IF($K286="","",IF($M286=0,"",$K286/$M286))</f>
        <v/>
      </c>
      <c r="M286" s="4">
        <f>IF($W286="",0,COUNT(INDEX(prem!$B$2:$CX$2857,$W286,$U286+1):INDEX(prem!$B$2:$CX$2857,$W286,MIN($U286+10,101))))</f>
        <v/>
      </c>
      <c r="N286" s="4" t="inlineStr">
        <is>
          <t>R</t>
        </is>
      </c>
      <c r="O286" s="4">
        <f>IF(COUNTIF(prem!$A$2:$A$2857,$T286&amp;"|"&amp;Client!$C$9&amp;"|"&amp;Client!$C$7&amp;"|"&amp;Client!$C$8)&gt;0,Client!$C$9,IF(Client!$C$9="S","R","S"))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IFERROR(IF(COUNT(INDEX(Benefits!$E$3:$E$581,MATCH($T286,Benefits!$A$3:$A$581,0)))=0,"",INDEX(Benefits!$E$3:$E$581,MATCH($T286,Benefits!$A$3:$A$581,0))),"")</f>
        <v/>
      </c>
      <c r="R286">
        <f>IFERROR(IF(COUNT(INDEX(Benefits!$F$3:$F$581,MATCH($T286,Benefits!$A$3:$A$581,0)))=0,"",INDEX(Benefits!$F$3:$F$581,MATCH($T286,Benefits!$A$3:$A$581,0))),"")</f>
        <v/>
      </c>
      <c r="S286" s="4">
        <f>IFERROR(IF(INDEX(Benefits!$G$3:$G$581,MATCH($T286,Benefits!$A$3:$A$581,0))="","",INDEX(Benefits!$G$3:$G$581,MATCH($T286,Benefits!$A$3:$A$581,0))),"")</f>
        <v/>
      </c>
      <c r="T286" s="19" t="inlineStr">
        <is>
          <t>S00015-01-000-02</t>
        </is>
      </c>
      <c r="U286" s="4">
        <f>MIN(IF($N286="N",Client!$C$6+1,Client!$C$6),100)</f>
        <v/>
      </c>
      <c r="V286" s="4">
        <f>$T286&amp;"|"&amp;$O286&amp;"|"&amp;Client!$C$7&amp;"|"&amp;Client!$C$8</f>
        <v/>
      </c>
      <c r="W286" s="4">
        <f>IFERROR(MATCH($V286,prem!$A$2:$A$2857,0),"")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IFERROR(IF(INDEX(Benefits!$B$3:$B$581,MATCH($T287,Benefits!$A$3:$A$581,0))="","",INDEX(Benefits!$B$3:$B$581,MATCH($T287,Benefits!$A$3:$A$581,0))),"")</f>
        <v/>
      </c>
      <c r="G287" s="17">
        <f>IFERROR(IF(INDEX(Benefits!$C$3:$C$581,MATCH($T287,Benefits!$A$3:$A$581,0))="","",INDEX(Benefits!$C$3:$C$581,MATCH($T287,Benefits!$A$3:$A$581,0))),"")</f>
        <v/>
      </c>
      <c r="H287" s="4">
        <f>IFERROR(IF(INDEX(Benefits!$D$3:$D$581,MATCH($T287,Benefits!$A$3:$A$581,0))="","",INDEX(Benefits!$D$3:$D$581,MATCH($T287,Benefits!$A$3:$A$581,0))),"")</f>
        <v/>
      </c>
      <c r="I287" s="4" t="inlineStr">
        <is>
          <t>HKD</t>
        </is>
      </c>
      <c r="J287" s="17">
        <f>IF($W287="","",IF(COUNT(INDEX(prem!$B$2:$CX$2857,$W287,$U287+1))=0,"",INDEX(prem!$B$2:$CX$2857,$W287,$U287+1)))</f>
        <v/>
      </c>
      <c r="K287" s="17">
        <f>IF($W287="","",IF($M287=0,"",SUM(INDEX(prem!$B$2:$CX$2857,$W287,$U287+1):INDEX(prem!$B$2:$CX$2857,$W287,MIN($U287+10,101)))))</f>
        <v/>
      </c>
      <c r="L287" s="17">
        <f>IF($K287="","",IF($M287=0,"",$K287/$M287))</f>
        <v/>
      </c>
      <c r="M287" s="4">
        <f>IF($W287="",0,COUNT(INDEX(prem!$B$2:$CX$2857,$W287,$U287+1):INDEX(prem!$B$2:$CX$2857,$W287,MIN($U287+10,101))))</f>
        <v/>
      </c>
      <c r="N287" s="4" t="inlineStr">
        <is>
          <t>R</t>
        </is>
      </c>
      <c r="O287" s="4">
        <f>IF(COUNTIF(prem!$A$2:$A$2857,$T287&amp;"|"&amp;Client!$C$9&amp;"|"&amp;Client!$C$7&amp;"|"&amp;Client!$C$8)&gt;0,Client!$C$9,IF(Client!$C$9="S","R","S"))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IFERROR(IF(COUNT(INDEX(Benefits!$E$3:$E$581,MATCH($T287,Benefits!$A$3:$A$581,0)))=0,"",INDEX(Benefits!$E$3:$E$581,MATCH($T287,Benefits!$A$3:$A$581,0))),"")</f>
        <v/>
      </c>
      <c r="R287">
        <f>IFERROR(IF(COUNT(INDEX(Benefits!$F$3:$F$581,MATCH($T287,Benefits!$A$3:$A$581,0)))=0,"",INDEX(Benefits!$F$3:$F$581,MATCH($T287,Benefits!$A$3:$A$581,0))),"")</f>
        <v/>
      </c>
      <c r="S287" s="4">
        <f>IFERROR(IF(INDEX(Benefits!$G$3:$G$581,MATCH($T287,Benefits!$A$3:$A$581,0))="","",INDEX(Benefits!$G$3:$G$581,MATCH($T287,Benefits!$A$3:$A$581,0))),"")</f>
        <v/>
      </c>
      <c r="T287" s="19" t="inlineStr">
        <is>
          <t>F00027-01-000-03</t>
        </is>
      </c>
      <c r="U287" s="4">
        <f>MIN(IF($N287="N",Client!$C$6+1,Client!$C$6),100)</f>
        <v/>
      </c>
      <c r="V287" s="4">
        <f>$T287&amp;"|"&amp;$O287&amp;"|"&amp;Client!$C$7&amp;"|"&amp;Client!$C$8</f>
        <v/>
      </c>
      <c r="W287" s="4">
        <f>IFERROR(MATCH($V287,prem!$A$2:$A$2857,0),"")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IFERROR(IF(INDEX(Benefits!$B$3:$B$581,MATCH($T288,Benefits!$A$3:$A$581,0))="","",INDEX(Benefits!$B$3:$B$581,MATCH($T288,Benefits!$A$3:$A$581,0))),"")</f>
        <v/>
      </c>
      <c r="G288" s="17">
        <f>IFERROR(IF(INDEX(Benefits!$C$3:$C$581,MATCH($T288,Benefits!$A$3:$A$581,0))="","",INDEX(Benefits!$C$3:$C$581,MATCH($T288,Benefits!$A$3:$A$581,0))),"")</f>
        <v/>
      </c>
      <c r="H288" s="4">
        <f>IFERROR(IF(INDEX(Benefits!$D$3:$D$581,MATCH($T288,Benefits!$A$3:$A$581,0))="","",INDEX(Benefits!$D$3:$D$581,MATCH($T288,Benefits!$A$3:$A$581,0))),"")</f>
        <v/>
      </c>
      <c r="I288" s="4" t="inlineStr">
        <is>
          <t>USD</t>
        </is>
      </c>
      <c r="J288" s="17">
        <f>IF($W288="","",IF(COUNT(INDEX(prem!$B$2:$CX$2857,$W288,$U288+1))=0,"",INDEX(prem!$B$2:$CX$2857,$W288,$U288+1)))</f>
        <v/>
      </c>
      <c r="K288" s="17">
        <f>IF($W288="","",IF($M288=0,"",SUM(INDEX(prem!$B$2:$CX$2857,$W288,$U288+1):INDEX(prem!$B$2:$CX$2857,$W288,MIN($U288+10,101)))))</f>
        <v/>
      </c>
      <c r="L288" s="17">
        <f>IF($K288="","",IF($M288=0,"",$K288/$M288))</f>
        <v/>
      </c>
      <c r="M288" s="4">
        <f>IF($W288="",0,COUNT(INDEX(prem!$B$2:$CX$2857,$W288,$U288+1):INDEX(prem!$B$2:$CX$2857,$W288,MIN($U288+10,101))))</f>
        <v/>
      </c>
      <c r="N288" s="4" t="inlineStr">
        <is>
          <t>R</t>
        </is>
      </c>
      <c r="O288" s="4">
        <f>IF(COUNTIF(prem!$A$2:$A$2857,$T288&amp;"|"&amp;Client!$C$9&amp;"|"&amp;Client!$C$7&amp;"|"&amp;Client!$C$8)&gt;0,Client!$C$9,IF(Client!$C$9="S","R","S"))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IFERROR(IF(COUNT(INDEX(Benefits!$E$3:$E$581,MATCH($T288,Benefits!$A$3:$A$581,0)))=0,"",INDEX(Benefits!$E$3:$E$581,MATCH($T288,Benefits!$A$3:$A$581,0))),"")</f>
        <v/>
      </c>
      <c r="R288">
        <f>IFERROR(IF(COUNT(INDEX(Benefits!$F$3:$F$581,MATCH($T288,Benefits!$A$3:$A$581,0)))=0,"",INDEX(Benefits!$F$3:$F$581,MATCH($T288,Benefits!$A$3:$A$581,0))),"")</f>
        <v/>
      </c>
      <c r="S288" s="4">
        <f>IFERROR(IF(INDEX(Benefits!$G$3:$G$581,MATCH($T288,Benefits!$A$3:$A$581,0))="","",INDEX(Benefits!$G$3:$G$581,MATCH($T288,Benefits!$A$3:$A$581,0))),"")</f>
        <v/>
      </c>
      <c r="T288" s="19" t="inlineStr">
        <is>
          <t>F00027-05-000-03</t>
        </is>
      </c>
      <c r="U288" s="4">
        <f>MIN(IF($N288="N",Client!$C$6+1,Client!$C$6),100)</f>
        <v/>
      </c>
      <c r="V288" s="4">
        <f>$T288&amp;"|"&amp;$O288&amp;"|"&amp;Client!$C$7&amp;"|"&amp;Client!$C$8</f>
        <v/>
      </c>
      <c r="W288" s="4">
        <f>IFERROR(MATCH($V288,prem!$A$2:$A$2857,0),"")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IFERROR(IF(INDEX(Benefits!$B$3:$B$581,MATCH($T289,Benefits!$A$3:$A$581,0))="","",INDEX(Benefits!$B$3:$B$581,MATCH($T289,Benefits!$A$3:$A$581,0))),"")</f>
        <v/>
      </c>
      <c r="G289" s="17">
        <f>IFERROR(IF(INDEX(Benefits!$C$3:$C$581,MATCH($T289,Benefits!$A$3:$A$581,0))="","",INDEX(Benefits!$C$3:$C$581,MATCH($T289,Benefits!$A$3:$A$581,0))),"")</f>
        <v/>
      </c>
      <c r="H289" s="4">
        <f>IFERROR(IF(INDEX(Benefits!$D$3:$D$581,MATCH($T289,Benefits!$A$3:$A$581,0))="","",INDEX(Benefits!$D$3:$D$581,MATCH($T289,Benefits!$A$3:$A$581,0))),"")</f>
        <v/>
      </c>
      <c r="I289" s="4" t="inlineStr">
        <is>
          <t>HKD</t>
        </is>
      </c>
      <c r="J289" s="17">
        <f>IF($W289="","",IF(COUNT(INDEX(prem!$B$2:$CX$2857,$W289,$U289+1))=0,"",INDEX(prem!$B$2:$CX$2857,$W289,$U289+1)))</f>
        <v/>
      </c>
      <c r="K289" s="17">
        <f>IF($W289="","",IF($M289=0,"",SUM(INDEX(prem!$B$2:$CX$2857,$W289,$U289+1):INDEX(prem!$B$2:$CX$2857,$W289,MIN($U289+10,101)))))</f>
        <v/>
      </c>
      <c r="L289" s="17">
        <f>IF($K289="","",IF($M289=0,"",$K289/$M289))</f>
        <v/>
      </c>
      <c r="M289" s="4">
        <f>IF($W289="",0,COUNT(INDEX(prem!$B$2:$CX$2857,$W289,$U289+1):INDEX(prem!$B$2:$CX$2857,$W289,MIN($U289+10,101))))</f>
        <v/>
      </c>
      <c r="N289" s="4" t="inlineStr">
        <is>
          <t>R</t>
        </is>
      </c>
      <c r="O289" s="4">
        <f>IF(COUNTIF(prem!$A$2:$A$2857,$T289&amp;"|"&amp;Client!$C$9&amp;"|"&amp;Client!$C$7&amp;"|"&amp;Client!$C$8)&gt;0,Client!$C$9,IF(Client!$C$9="S","R","S"))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IFERROR(IF(COUNT(INDEX(Benefits!$E$3:$E$581,MATCH($T289,Benefits!$A$3:$A$581,0)))=0,"",INDEX(Benefits!$E$3:$E$581,MATCH($T289,Benefits!$A$3:$A$581,0))),"")</f>
        <v/>
      </c>
      <c r="R289">
        <f>IFERROR(IF(COUNT(INDEX(Benefits!$F$3:$F$581,MATCH($T289,Benefits!$A$3:$A$581,0)))=0,"",INDEX(Benefits!$F$3:$F$581,MATCH($T289,Benefits!$A$3:$A$581,0))),"")</f>
        <v/>
      </c>
      <c r="S289" s="4">
        <f>IFERROR(IF(INDEX(Benefits!$G$3:$G$581,MATCH($T289,Benefits!$A$3:$A$581,0))="","",INDEX(Benefits!$G$3:$G$581,MATCH($T289,Benefits!$A$3:$A$581,0))),"")</f>
        <v/>
      </c>
      <c r="T289" s="19" t="inlineStr">
        <is>
          <t>F00027-01-001-03</t>
        </is>
      </c>
      <c r="U289" s="4">
        <f>MIN(IF($N289="N",Client!$C$6+1,Client!$C$6),100)</f>
        <v/>
      </c>
      <c r="V289" s="4">
        <f>$T289&amp;"|"&amp;$O289&amp;"|"&amp;Client!$C$7&amp;"|"&amp;Client!$C$8</f>
        <v/>
      </c>
      <c r="W289" s="4">
        <f>IFERROR(MATCH($V289,prem!$A$2:$A$2857,0),"")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IFERROR(IF(INDEX(Benefits!$B$3:$B$581,MATCH($T290,Benefits!$A$3:$A$581,0))="","",INDEX(Benefits!$B$3:$B$581,MATCH($T290,Benefits!$A$3:$A$581,0))),"")</f>
        <v/>
      </c>
      <c r="G290" s="17">
        <f>IFERROR(IF(INDEX(Benefits!$C$3:$C$581,MATCH($T290,Benefits!$A$3:$A$581,0))="","",INDEX(Benefits!$C$3:$C$581,MATCH($T290,Benefits!$A$3:$A$581,0))),"")</f>
        <v/>
      </c>
      <c r="H290" s="4">
        <f>IFERROR(IF(INDEX(Benefits!$D$3:$D$581,MATCH($T290,Benefits!$A$3:$A$581,0))="","",INDEX(Benefits!$D$3:$D$581,MATCH($T290,Benefits!$A$3:$A$581,0))),"")</f>
        <v/>
      </c>
      <c r="I290" s="4" t="inlineStr">
        <is>
          <t>USD</t>
        </is>
      </c>
      <c r="J290" s="17">
        <f>IF($W290="","",IF(COUNT(INDEX(prem!$B$2:$CX$2857,$W290,$U290+1))=0,"",INDEX(prem!$B$2:$CX$2857,$W290,$U290+1)))</f>
        <v/>
      </c>
      <c r="K290" s="17">
        <f>IF($W290="","",IF($M290=0,"",SUM(INDEX(prem!$B$2:$CX$2857,$W290,$U290+1):INDEX(prem!$B$2:$CX$2857,$W290,MIN($U290+10,101)))))</f>
        <v/>
      </c>
      <c r="L290" s="17">
        <f>IF($K290="","",IF($M290=0,"",$K290/$M290))</f>
        <v/>
      </c>
      <c r="M290" s="4">
        <f>IF($W290="",0,COUNT(INDEX(prem!$B$2:$CX$2857,$W290,$U290+1):INDEX(prem!$B$2:$CX$2857,$W290,MIN($U290+10,101))))</f>
        <v/>
      </c>
      <c r="N290" s="4" t="inlineStr">
        <is>
          <t>R</t>
        </is>
      </c>
      <c r="O290" s="4">
        <f>IF(COUNTIF(prem!$A$2:$A$2857,$T290&amp;"|"&amp;Client!$C$9&amp;"|"&amp;Client!$C$7&amp;"|"&amp;Client!$C$8)&gt;0,Client!$C$9,IF(Client!$C$9="S","R","S"))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IFERROR(IF(COUNT(INDEX(Benefits!$E$3:$E$581,MATCH($T290,Benefits!$A$3:$A$581,0)))=0,"",INDEX(Benefits!$E$3:$E$581,MATCH($T290,Benefits!$A$3:$A$581,0))),"")</f>
        <v/>
      </c>
      <c r="R290">
        <f>IFERROR(IF(COUNT(INDEX(Benefits!$F$3:$F$581,MATCH($T290,Benefits!$A$3:$A$581,0)))=0,"",INDEX(Benefits!$F$3:$F$581,MATCH($T290,Benefits!$A$3:$A$581,0))),"")</f>
        <v/>
      </c>
      <c r="S290" s="4">
        <f>IFERROR(IF(INDEX(Benefits!$G$3:$G$581,MATCH($T290,Benefits!$A$3:$A$581,0))="","",INDEX(Benefits!$G$3:$G$581,MATCH($T290,Benefits!$A$3:$A$581,0))),"")</f>
        <v/>
      </c>
      <c r="T290" s="19" t="inlineStr">
        <is>
          <t>F00027-05-001-03</t>
        </is>
      </c>
      <c r="U290" s="4">
        <f>MIN(IF($N290="N",Client!$C$6+1,Client!$C$6),100)</f>
        <v/>
      </c>
      <c r="V290" s="4">
        <f>$T290&amp;"|"&amp;$O290&amp;"|"&amp;Client!$C$7&amp;"|"&amp;Client!$C$8</f>
        <v/>
      </c>
      <c r="W290" s="4">
        <f>IFERROR(MATCH($V290,prem!$A$2:$A$2857,0),"")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IFERROR(IF(INDEX(Benefits!$B$3:$B$581,MATCH($T291,Benefits!$A$3:$A$581,0))="","Private",INDEX(Benefits!$B$3:$B$581,MATCH($T291,Benefits!$A$3:$A$581,0))),"Private")</f>
        <v/>
      </c>
      <c r="G291" s="17">
        <f>IFERROR(IF(INDEX(Benefits!$C$3:$C$581,MATCH($T291,Benefits!$A$3:$A$581,0))="","",INDEX(Benefits!$C$3:$C$581,MATCH($T291,Benefits!$A$3:$A$581,0))),"")</f>
        <v/>
      </c>
      <c r="H291" s="4">
        <f>IFERROR(IF(INDEX(Benefits!$D$3:$D$581,MATCH($T291,Benefits!$A$3:$A$581,0))="","",INDEX(Benefits!$D$3:$D$581,MATCH($T291,Benefits!$A$3:$A$581,0))),"")</f>
        <v/>
      </c>
      <c r="I291" s="4" t="inlineStr">
        <is>
          <t>HKD</t>
        </is>
      </c>
      <c r="J291" s="17">
        <f>IF($W291="","",IF(COUNT(INDEX(prem!$B$2:$CX$2857,$W291,$U291+1))=0,"",INDEX(prem!$B$2:$CX$2857,$W291,$U291+1)))</f>
        <v/>
      </c>
      <c r="K291" s="17">
        <f>IF($W291="","",IF($M291=0,"",SUM(INDEX(prem!$B$2:$CX$2857,$W291,$U291+1):INDEX(prem!$B$2:$CX$2857,$W291,MIN($U291+10,101)))))</f>
        <v/>
      </c>
      <c r="L291" s="17">
        <f>IF($K291="","",IF($M291=0,"",$K291/$M291))</f>
        <v/>
      </c>
      <c r="M291" s="4">
        <f>IF($W291="",0,COUNT(INDEX(prem!$B$2:$CX$2857,$W291,$U291+1):INDEX(prem!$B$2:$CX$2857,$W291,MIN($U291+10,101))))</f>
        <v/>
      </c>
      <c r="N291" s="4" t="inlineStr">
        <is>
          <t>R</t>
        </is>
      </c>
      <c r="O291" s="4">
        <f>IF(COUNTIF(prem!$A$2:$A$2857,$T291&amp;"|"&amp;Client!$C$9&amp;"|"&amp;Client!$C$7&amp;"|"&amp;Client!$C$8)&gt;0,Client!$C$9,IF(Client!$C$9="S","R","S"))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IFERROR(IF(COUNT(INDEX(Benefits!$E$3:$E$581,MATCH($T291,Benefits!$A$3:$A$581,0)))=0,"",INDEX(Benefits!$E$3:$E$581,MATCH($T291,Benefits!$A$3:$A$581,0))),"")</f>
        <v/>
      </c>
      <c r="R291">
        <f>IFERROR(IF(COUNT(INDEX(Benefits!$F$3:$F$581,MATCH($T291,Benefits!$A$3:$A$581,0)))=0,"",INDEX(Benefits!$F$3:$F$581,MATCH($T291,Benefits!$A$3:$A$581,0))),"")</f>
        <v/>
      </c>
      <c r="S291" s="4">
        <f>IFERROR(IF(INDEX(Benefits!$G$3:$G$581,MATCH($T291,Benefits!$A$3:$A$581,0))="","",INDEX(Benefits!$G$3:$G$581,MATCH($T291,Benefits!$A$3:$A$581,0))),"")</f>
        <v/>
      </c>
      <c r="T291" s="19" t="inlineStr">
        <is>
          <t>F00027-04-000-03</t>
        </is>
      </c>
      <c r="U291" s="4">
        <f>MIN(IF($N291="N",Client!$C$6+1,Client!$C$6),100)</f>
        <v/>
      </c>
      <c r="V291" s="4">
        <f>$T291&amp;"|"&amp;$O291&amp;"|"&amp;Client!$C$7&amp;"|"&amp;Client!$C$8</f>
        <v/>
      </c>
      <c r="W291" s="4">
        <f>IFERROR(MATCH($V291,prem!$A$2:$A$2857,0),"")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IFERROR(IF(INDEX(Benefits!$B$3:$B$581,MATCH($T292,Benefits!$A$3:$A$581,0))="","Private",INDEX(Benefits!$B$3:$B$581,MATCH($T292,Benefits!$A$3:$A$581,0))),"Private")</f>
        <v/>
      </c>
      <c r="G292" s="17">
        <f>IFERROR(IF(INDEX(Benefits!$C$3:$C$581,MATCH($T292,Benefits!$A$3:$A$581,0))="","",INDEX(Benefits!$C$3:$C$581,MATCH($T292,Benefits!$A$3:$A$581,0))),"")</f>
        <v/>
      </c>
      <c r="H292" s="4">
        <f>IFERROR(IF(INDEX(Benefits!$D$3:$D$581,MATCH($T292,Benefits!$A$3:$A$581,0))="","",INDEX(Benefits!$D$3:$D$581,MATCH($T292,Benefits!$A$3:$A$581,0))),"")</f>
        <v/>
      </c>
      <c r="I292" s="4" t="inlineStr">
        <is>
          <t>USD</t>
        </is>
      </c>
      <c r="J292" s="17">
        <f>IF($W292="","",IF(COUNT(INDEX(prem!$B$2:$CX$2857,$W292,$U292+1))=0,"",INDEX(prem!$B$2:$CX$2857,$W292,$U292+1)))</f>
        <v/>
      </c>
      <c r="K292" s="17">
        <f>IF($W292="","",IF($M292=0,"",SUM(INDEX(prem!$B$2:$CX$2857,$W292,$U292+1):INDEX(prem!$B$2:$CX$2857,$W292,MIN($U292+10,101)))))</f>
        <v/>
      </c>
      <c r="L292" s="17">
        <f>IF($K292="","",IF($M292=0,"",$K292/$M292))</f>
        <v/>
      </c>
      <c r="M292" s="4">
        <f>IF($W292="",0,COUNT(INDEX(prem!$B$2:$CX$2857,$W292,$U292+1):INDEX(prem!$B$2:$CX$2857,$W292,MIN($U292+10,101))))</f>
        <v/>
      </c>
      <c r="N292" s="4" t="inlineStr">
        <is>
          <t>R</t>
        </is>
      </c>
      <c r="O292" s="4">
        <f>IF(COUNTIF(prem!$A$2:$A$2857,$T292&amp;"|"&amp;Client!$C$9&amp;"|"&amp;Client!$C$7&amp;"|"&amp;Client!$C$8)&gt;0,Client!$C$9,IF(Client!$C$9="S","R","S"))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IFERROR(IF(COUNT(INDEX(Benefits!$E$3:$E$581,MATCH($T292,Benefits!$A$3:$A$581,0)))=0,"",INDEX(Benefits!$E$3:$E$581,MATCH($T292,Benefits!$A$3:$A$581,0))),"")</f>
        <v/>
      </c>
      <c r="R292">
        <f>IFERROR(IF(COUNT(INDEX(Benefits!$F$3:$F$581,MATCH($T292,Benefits!$A$3:$A$581,0)))=0,"",INDEX(Benefits!$F$3:$F$581,MATCH($T292,Benefits!$A$3:$A$581,0))),"")</f>
        <v/>
      </c>
      <c r="S292" s="4">
        <f>IFERROR(IF(INDEX(Benefits!$G$3:$G$581,MATCH($T292,Benefits!$A$3:$A$581,0))="","",INDEX(Benefits!$G$3:$G$581,MATCH($T292,Benefits!$A$3:$A$581,0))),"")</f>
        <v/>
      </c>
      <c r="T292" s="19" t="inlineStr">
        <is>
          <t>F00027-08-000-03</t>
        </is>
      </c>
      <c r="U292" s="4">
        <f>MIN(IF($N292="N",Client!$C$6+1,Client!$C$6),100)</f>
        <v/>
      </c>
      <c r="V292" s="4">
        <f>$T292&amp;"|"&amp;$O292&amp;"|"&amp;Client!$C$7&amp;"|"&amp;Client!$C$8</f>
        <v/>
      </c>
      <c r="W292" s="4">
        <f>IFERROR(MATCH($V292,prem!$A$2:$A$2857,0),"")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IFERROR(IF(INDEX(Benefits!$B$3:$B$581,MATCH($T293,Benefits!$A$3:$A$581,0))="","Private",INDEX(Benefits!$B$3:$B$581,MATCH($T293,Benefits!$A$3:$A$581,0))),"Private")</f>
        <v/>
      </c>
      <c r="G293" s="17">
        <f>IFERROR(IF(INDEX(Benefits!$C$3:$C$581,MATCH($T293,Benefits!$A$3:$A$581,0))="","",INDEX(Benefits!$C$3:$C$581,MATCH($T293,Benefits!$A$3:$A$581,0))),"")</f>
        <v/>
      </c>
      <c r="H293" s="4">
        <f>IFERROR(IF(INDEX(Benefits!$D$3:$D$581,MATCH($T293,Benefits!$A$3:$A$581,0))="","",INDEX(Benefits!$D$3:$D$581,MATCH($T293,Benefits!$A$3:$A$581,0))),"")</f>
        <v/>
      </c>
      <c r="I293" s="4" t="inlineStr">
        <is>
          <t>HKD</t>
        </is>
      </c>
      <c r="J293" s="17">
        <f>IF($W293="","",IF(COUNT(INDEX(prem!$B$2:$CX$2857,$W293,$U293+1))=0,"",INDEX(prem!$B$2:$CX$2857,$W293,$U293+1)))</f>
        <v/>
      </c>
      <c r="K293" s="17">
        <f>IF($W293="","",IF($M293=0,"",SUM(INDEX(prem!$B$2:$CX$2857,$W293,$U293+1):INDEX(prem!$B$2:$CX$2857,$W293,MIN($U293+10,101)))))</f>
        <v/>
      </c>
      <c r="L293" s="17">
        <f>IF($K293="","",IF($M293=0,"",$K293/$M293))</f>
        <v/>
      </c>
      <c r="M293" s="4">
        <f>IF($W293="",0,COUNT(INDEX(prem!$B$2:$CX$2857,$W293,$U293+1):INDEX(prem!$B$2:$CX$2857,$W293,MIN($U293+10,101))))</f>
        <v/>
      </c>
      <c r="N293" s="4" t="inlineStr">
        <is>
          <t>R</t>
        </is>
      </c>
      <c r="O293" s="4">
        <f>IF(COUNTIF(prem!$A$2:$A$2857,$T293&amp;"|"&amp;Client!$C$9&amp;"|"&amp;Client!$C$7&amp;"|"&amp;Client!$C$8)&gt;0,Client!$C$9,IF(Client!$C$9="S","R","S"))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IFERROR(IF(COUNT(INDEX(Benefits!$E$3:$E$581,MATCH($T293,Benefits!$A$3:$A$581,0)))=0,"",INDEX(Benefits!$E$3:$E$581,MATCH($T293,Benefits!$A$3:$A$581,0))),"")</f>
        <v/>
      </c>
      <c r="R293">
        <f>IFERROR(IF(COUNT(INDEX(Benefits!$F$3:$F$581,MATCH($T293,Benefits!$A$3:$A$581,0)))=0,"",INDEX(Benefits!$F$3:$F$581,MATCH($T293,Benefits!$A$3:$A$581,0))),"")</f>
        <v/>
      </c>
      <c r="S293" s="4">
        <f>IFERROR(IF(INDEX(Benefits!$G$3:$G$581,MATCH($T293,Benefits!$A$3:$A$581,0))="","",INDEX(Benefits!$G$3:$G$581,MATCH($T293,Benefits!$A$3:$A$581,0))),"")</f>
        <v/>
      </c>
      <c r="T293" s="19" t="inlineStr">
        <is>
          <t>F00027-04-001-03</t>
        </is>
      </c>
      <c r="U293" s="4">
        <f>MIN(IF($N293="N",Client!$C$6+1,Client!$C$6),100)</f>
        <v/>
      </c>
      <c r="V293" s="4">
        <f>$T293&amp;"|"&amp;$O293&amp;"|"&amp;Client!$C$7&amp;"|"&amp;Client!$C$8</f>
        <v/>
      </c>
      <c r="W293" s="4">
        <f>IFERROR(MATCH($V293,prem!$A$2:$A$2857,0),"")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IFERROR(IF(INDEX(Benefits!$B$3:$B$581,MATCH($T294,Benefits!$A$3:$A$581,0))="","Private",INDEX(Benefits!$B$3:$B$581,MATCH($T294,Benefits!$A$3:$A$581,0))),"Private")</f>
        <v/>
      </c>
      <c r="G294" s="17">
        <f>IFERROR(IF(INDEX(Benefits!$C$3:$C$581,MATCH($T294,Benefits!$A$3:$A$581,0))="","",INDEX(Benefits!$C$3:$C$581,MATCH($T294,Benefits!$A$3:$A$581,0))),"")</f>
        <v/>
      </c>
      <c r="H294" s="4">
        <f>IFERROR(IF(INDEX(Benefits!$D$3:$D$581,MATCH($T294,Benefits!$A$3:$A$581,0))="","",INDEX(Benefits!$D$3:$D$581,MATCH($T294,Benefits!$A$3:$A$581,0))),"")</f>
        <v/>
      </c>
      <c r="I294" s="4" t="inlineStr">
        <is>
          <t>USD</t>
        </is>
      </c>
      <c r="J294" s="17">
        <f>IF($W294="","",IF(COUNT(INDEX(prem!$B$2:$CX$2857,$W294,$U294+1))=0,"",INDEX(prem!$B$2:$CX$2857,$W294,$U294+1)))</f>
        <v/>
      </c>
      <c r="K294" s="17">
        <f>IF($W294="","",IF($M294=0,"",SUM(INDEX(prem!$B$2:$CX$2857,$W294,$U294+1):INDEX(prem!$B$2:$CX$2857,$W294,MIN($U294+10,101)))))</f>
        <v/>
      </c>
      <c r="L294" s="17">
        <f>IF($K294="","",IF($M294=0,"",$K294/$M294))</f>
        <v/>
      </c>
      <c r="M294" s="4">
        <f>IF($W294="",0,COUNT(INDEX(prem!$B$2:$CX$2857,$W294,$U294+1):INDEX(prem!$B$2:$CX$2857,$W294,MIN($U294+10,101))))</f>
        <v/>
      </c>
      <c r="N294" s="4" t="inlineStr">
        <is>
          <t>R</t>
        </is>
      </c>
      <c r="O294" s="4">
        <f>IF(COUNTIF(prem!$A$2:$A$2857,$T294&amp;"|"&amp;Client!$C$9&amp;"|"&amp;Client!$C$7&amp;"|"&amp;Client!$C$8)&gt;0,Client!$C$9,IF(Client!$C$9="S","R","S"))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IFERROR(IF(COUNT(INDEX(Benefits!$E$3:$E$581,MATCH($T294,Benefits!$A$3:$A$581,0)))=0,"",INDEX(Benefits!$E$3:$E$581,MATCH($T294,Benefits!$A$3:$A$581,0))),"")</f>
        <v/>
      </c>
      <c r="R294">
        <f>IFERROR(IF(COUNT(INDEX(Benefits!$F$3:$F$581,MATCH($T294,Benefits!$A$3:$A$581,0)))=0,"",INDEX(Benefits!$F$3:$F$581,MATCH($T294,Benefits!$A$3:$A$581,0))),"")</f>
        <v/>
      </c>
      <c r="S294" s="4">
        <f>IFERROR(IF(INDEX(Benefits!$G$3:$G$581,MATCH($T294,Benefits!$A$3:$A$581,0))="","",INDEX(Benefits!$G$3:$G$581,MATCH($T294,Benefits!$A$3:$A$581,0))),"")</f>
        <v/>
      </c>
      <c r="T294" s="19" t="inlineStr">
        <is>
          <t>F00027-08-001-03</t>
        </is>
      </c>
      <c r="U294" s="4">
        <f>MIN(IF($N294="N",Client!$C$6+1,Client!$C$6),100)</f>
        <v/>
      </c>
      <c r="V294" s="4">
        <f>$T294&amp;"|"&amp;$O294&amp;"|"&amp;Client!$C$7&amp;"|"&amp;Client!$C$8</f>
        <v/>
      </c>
      <c r="W294" s="4">
        <f>IFERROR(MATCH($V294,prem!$A$2:$A$2857,0),"")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IFERROR(IF(INDEX(Benefits!$B$3:$B$581,MATCH($T295,Benefits!$A$3:$A$581,0))="","Semi-private",INDEX(Benefits!$B$3:$B$581,MATCH($T295,Benefits!$A$3:$A$581,0))),"Semi-private")</f>
        <v/>
      </c>
      <c r="G295" s="17">
        <f>IFERROR(IF(INDEX(Benefits!$C$3:$C$581,MATCH($T295,Benefits!$A$3:$A$581,0))="","",INDEX(Benefits!$C$3:$C$581,MATCH($T295,Benefits!$A$3:$A$581,0))),"")</f>
        <v/>
      </c>
      <c r="H295" s="4">
        <f>IFERROR(IF(INDEX(Benefits!$D$3:$D$581,MATCH($T295,Benefits!$A$3:$A$581,0))="","",INDEX(Benefits!$D$3:$D$581,MATCH($T295,Benefits!$A$3:$A$581,0))),"")</f>
        <v/>
      </c>
      <c r="I295" s="4" t="inlineStr">
        <is>
          <t>HKD</t>
        </is>
      </c>
      <c r="J295" s="17">
        <f>IF($W295="","",IF(COUNT(INDEX(prem!$B$2:$CX$2857,$W295,$U295+1))=0,"",INDEX(prem!$B$2:$CX$2857,$W295,$U295+1)))</f>
        <v/>
      </c>
      <c r="K295" s="17">
        <f>IF($W295="","",IF($M295=0,"",SUM(INDEX(prem!$B$2:$CX$2857,$W295,$U295+1):INDEX(prem!$B$2:$CX$2857,$W295,MIN($U295+10,101)))))</f>
        <v/>
      </c>
      <c r="L295" s="17">
        <f>IF($K295="","",IF($M295=0,"",$K295/$M295))</f>
        <v/>
      </c>
      <c r="M295" s="4">
        <f>IF($W295="",0,COUNT(INDEX(prem!$B$2:$CX$2857,$W295,$U295+1):INDEX(prem!$B$2:$CX$2857,$W295,MIN($U295+10,101))))</f>
        <v/>
      </c>
      <c r="N295" s="4" t="inlineStr">
        <is>
          <t>R</t>
        </is>
      </c>
      <c r="O295" s="4">
        <f>IF(COUNTIF(prem!$A$2:$A$2857,$T295&amp;"|"&amp;Client!$C$9&amp;"|"&amp;Client!$C$7&amp;"|"&amp;Client!$C$8)&gt;0,Client!$C$9,IF(Client!$C$9="S","R","S"))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IFERROR(IF(COUNT(INDEX(Benefits!$E$3:$E$581,MATCH($T295,Benefits!$A$3:$A$581,0)))=0,"",INDEX(Benefits!$E$3:$E$581,MATCH($T295,Benefits!$A$3:$A$581,0))),"")</f>
        <v/>
      </c>
      <c r="R295">
        <f>IFERROR(IF(COUNT(INDEX(Benefits!$F$3:$F$581,MATCH($T295,Benefits!$A$3:$A$581,0)))=0,"",INDEX(Benefits!$F$3:$F$581,MATCH($T295,Benefits!$A$3:$A$581,0))),"")</f>
        <v/>
      </c>
      <c r="S295" s="4">
        <f>IFERROR(IF(INDEX(Benefits!$G$3:$G$581,MATCH($T295,Benefits!$A$3:$A$581,0))="","",INDEX(Benefits!$G$3:$G$581,MATCH($T295,Benefits!$A$3:$A$581,0))),"")</f>
        <v/>
      </c>
      <c r="T295" s="19" t="inlineStr">
        <is>
          <t>F00027-03-000-03</t>
        </is>
      </c>
      <c r="U295" s="4">
        <f>MIN(IF($N295="N",Client!$C$6+1,Client!$C$6),100)</f>
        <v/>
      </c>
      <c r="V295" s="4">
        <f>$T295&amp;"|"&amp;$O295&amp;"|"&amp;Client!$C$7&amp;"|"&amp;Client!$C$8</f>
        <v/>
      </c>
      <c r="W295" s="4">
        <f>IFERROR(MATCH($V295,prem!$A$2:$A$2857,0),"")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IFERROR(IF(INDEX(Benefits!$B$3:$B$581,MATCH($T296,Benefits!$A$3:$A$581,0))="","Semi-private",INDEX(Benefits!$B$3:$B$581,MATCH($T296,Benefits!$A$3:$A$581,0))),"Semi-private")</f>
        <v/>
      </c>
      <c r="G296" s="17">
        <f>IFERROR(IF(INDEX(Benefits!$C$3:$C$581,MATCH($T296,Benefits!$A$3:$A$581,0))="","",INDEX(Benefits!$C$3:$C$581,MATCH($T296,Benefits!$A$3:$A$581,0))),"")</f>
        <v/>
      </c>
      <c r="H296" s="4">
        <f>IFERROR(IF(INDEX(Benefits!$D$3:$D$581,MATCH($T296,Benefits!$A$3:$A$581,0))="","",INDEX(Benefits!$D$3:$D$581,MATCH($T296,Benefits!$A$3:$A$581,0))),"")</f>
        <v/>
      </c>
      <c r="I296" s="4" t="inlineStr">
        <is>
          <t>USD</t>
        </is>
      </c>
      <c r="J296" s="17">
        <f>IF($W296="","",IF(COUNT(INDEX(prem!$B$2:$CX$2857,$W296,$U296+1))=0,"",INDEX(prem!$B$2:$CX$2857,$W296,$U296+1)))</f>
        <v/>
      </c>
      <c r="K296" s="17">
        <f>IF($W296="","",IF($M296=0,"",SUM(INDEX(prem!$B$2:$CX$2857,$W296,$U296+1):INDEX(prem!$B$2:$CX$2857,$W296,MIN($U296+10,101)))))</f>
        <v/>
      </c>
      <c r="L296" s="17">
        <f>IF($K296="","",IF($M296=0,"",$K296/$M296))</f>
        <v/>
      </c>
      <c r="M296" s="4">
        <f>IF($W296="",0,COUNT(INDEX(prem!$B$2:$CX$2857,$W296,$U296+1):INDEX(prem!$B$2:$CX$2857,$W296,MIN($U296+10,101))))</f>
        <v/>
      </c>
      <c r="N296" s="4" t="inlineStr">
        <is>
          <t>R</t>
        </is>
      </c>
      <c r="O296" s="4">
        <f>IF(COUNTIF(prem!$A$2:$A$2857,$T296&amp;"|"&amp;Client!$C$9&amp;"|"&amp;Client!$C$7&amp;"|"&amp;Client!$C$8)&gt;0,Client!$C$9,IF(Client!$C$9="S","R","S"))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IFERROR(IF(COUNT(INDEX(Benefits!$E$3:$E$581,MATCH($T296,Benefits!$A$3:$A$581,0)))=0,"",INDEX(Benefits!$E$3:$E$581,MATCH($T296,Benefits!$A$3:$A$581,0))),"")</f>
        <v/>
      </c>
      <c r="R296">
        <f>IFERROR(IF(COUNT(INDEX(Benefits!$F$3:$F$581,MATCH($T296,Benefits!$A$3:$A$581,0)))=0,"",INDEX(Benefits!$F$3:$F$581,MATCH($T296,Benefits!$A$3:$A$581,0))),"")</f>
        <v/>
      </c>
      <c r="S296" s="4">
        <f>IFERROR(IF(INDEX(Benefits!$G$3:$G$581,MATCH($T296,Benefits!$A$3:$A$581,0))="","",INDEX(Benefits!$G$3:$G$581,MATCH($T296,Benefits!$A$3:$A$581,0))),"")</f>
        <v/>
      </c>
      <c r="T296" s="19" t="inlineStr">
        <is>
          <t>F00027-07-000-03</t>
        </is>
      </c>
      <c r="U296" s="4">
        <f>MIN(IF($N296="N",Client!$C$6+1,Client!$C$6),100)</f>
        <v/>
      </c>
      <c r="V296" s="4">
        <f>$T296&amp;"|"&amp;$O296&amp;"|"&amp;Client!$C$7&amp;"|"&amp;Client!$C$8</f>
        <v/>
      </c>
      <c r="W296" s="4">
        <f>IFERROR(MATCH($V296,prem!$A$2:$A$2857,0),"")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IFERROR(IF(INDEX(Benefits!$B$3:$B$581,MATCH($T297,Benefits!$A$3:$A$581,0))="","Semi-private",INDEX(Benefits!$B$3:$B$581,MATCH($T297,Benefits!$A$3:$A$581,0))),"Semi-private")</f>
        <v/>
      </c>
      <c r="G297" s="17">
        <f>IFERROR(IF(INDEX(Benefits!$C$3:$C$581,MATCH($T297,Benefits!$A$3:$A$581,0))="","",INDEX(Benefits!$C$3:$C$581,MATCH($T297,Benefits!$A$3:$A$581,0))),"")</f>
        <v/>
      </c>
      <c r="H297" s="4">
        <f>IFERROR(IF(INDEX(Benefits!$D$3:$D$581,MATCH($T297,Benefits!$A$3:$A$581,0))="","",INDEX(Benefits!$D$3:$D$581,MATCH($T297,Benefits!$A$3:$A$581,0))),"")</f>
        <v/>
      </c>
      <c r="I297" s="4" t="inlineStr">
        <is>
          <t>HKD</t>
        </is>
      </c>
      <c r="J297" s="17">
        <f>IF($W297="","",IF(COUNT(INDEX(prem!$B$2:$CX$2857,$W297,$U297+1))=0,"",INDEX(prem!$B$2:$CX$2857,$W297,$U297+1)))</f>
        <v/>
      </c>
      <c r="K297" s="17">
        <f>IF($W297="","",IF($M297=0,"",SUM(INDEX(prem!$B$2:$CX$2857,$W297,$U297+1):INDEX(prem!$B$2:$CX$2857,$W297,MIN($U297+10,101)))))</f>
        <v/>
      </c>
      <c r="L297" s="17">
        <f>IF($K297="","",IF($M297=0,"",$K297/$M297))</f>
        <v/>
      </c>
      <c r="M297" s="4">
        <f>IF($W297="",0,COUNT(INDEX(prem!$B$2:$CX$2857,$W297,$U297+1):INDEX(prem!$B$2:$CX$2857,$W297,MIN($U297+10,101))))</f>
        <v/>
      </c>
      <c r="N297" s="4" t="inlineStr">
        <is>
          <t>R</t>
        </is>
      </c>
      <c r="O297" s="4">
        <f>IF(COUNTIF(prem!$A$2:$A$2857,$T297&amp;"|"&amp;Client!$C$9&amp;"|"&amp;Client!$C$7&amp;"|"&amp;Client!$C$8)&gt;0,Client!$C$9,IF(Client!$C$9="S","R","S"))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IFERROR(IF(COUNT(INDEX(Benefits!$E$3:$E$581,MATCH($T297,Benefits!$A$3:$A$581,0)))=0,"",INDEX(Benefits!$E$3:$E$581,MATCH($T297,Benefits!$A$3:$A$581,0))),"")</f>
        <v/>
      </c>
      <c r="R297">
        <f>IFERROR(IF(COUNT(INDEX(Benefits!$F$3:$F$581,MATCH($T297,Benefits!$A$3:$A$581,0)))=0,"",INDEX(Benefits!$F$3:$F$581,MATCH($T297,Benefits!$A$3:$A$581,0))),"")</f>
        <v/>
      </c>
      <c r="S297" s="4">
        <f>IFERROR(IF(INDEX(Benefits!$G$3:$G$581,MATCH($T297,Benefits!$A$3:$A$581,0))="","",INDEX(Benefits!$G$3:$G$581,MATCH($T297,Benefits!$A$3:$A$581,0))),"")</f>
        <v/>
      </c>
      <c r="T297" s="19" t="inlineStr">
        <is>
          <t>F00027-03-001-03</t>
        </is>
      </c>
      <c r="U297" s="4">
        <f>MIN(IF($N297="N",Client!$C$6+1,Client!$C$6),100)</f>
        <v/>
      </c>
      <c r="V297" s="4">
        <f>$T297&amp;"|"&amp;$O297&amp;"|"&amp;Client!$C$7&amp;"|"&amp;Client!$C$8</f>
        <v/>
      </c>
      <c r="W297" s="4">
        <f>IFERROR(MATCH($V297,prem!$A$2:$A$2857,0),"")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IFERROR(IF(INDEX(Benefits!$B$3:$B$581,MATCH($T298,Benefits!$A$3:$A$581,0))="","Semi-private",INDEX(Benefits!$B$3:$B$581,MATCH($T298,Benefits!$A$3:$A$581,0))),"Semi-private")</f>
        <v/>
      </c>
      <c r="G298" s="17">
        <f>IFERROR(IF(INDEX(Benefits!$C$3:$C$581,MATCH($T298,Benefits!$A$3:$A$581,0))="","",INDEX(Benefits!$C$3:$C$581,MATCH($T298,Benefits!$A$3:$A$581,0))),"")</f>
        <v/>
      </c>
      <c r="H298" s="4">
        <f>IFERROR(IF(INDEX(Benefits!$D$3:$D$581,MATCH($T298,Benefits!$A$3:$A$581,0))="","",INDEX(Benefits!$D$3:$D$581,MATCH($T298,Benefits!$A$3:$A$581,0))),"")</f>
        <v/>
      </c>
      <c r="I298" s="4" t="inlineStr">
        <is>
          <t>USD</t>
        </is>
      </c>
      <c r="J298" s="17">
        <f>IF($W298="","",IF(COUNT(INDEX(prem!$B$2:$CX$2857,$W298,$U298+1))=0,"",INDEX(prem!$B$2:$CX$2857,$W298,$U298+1)))</f>
        <v/>
      </c>
      <c r="K298" s="17">
        <f>IF($W298="","",IF($M298=0,"",SUM(INDEX(prem!$B$2:$CX$2857,$W298,$U298+1):INDEX(prem!$B$2:$CX$2857,$W298,MIN($U298+10,101)))))</f>
        <v/>
      </c>
      <c r="L298" s="17">
        <f>IF($K298="","",IF($M298=0,"",$K298/$M298))</f>
        <v/>
      </c>
      <c r="M298" s="4">
        <f>IF($W298="",0,COUNT(INDEX(prem!$B$2:$CX$2857,$W298,$U298+1):INDEX(prem!$B$2:$CX$2857,$W298,MIN($U298+10,101))))</f>
        <v/>
      </c>
      <c r="N298" s="4" t="inlineStr">
        <is>
          <t>R</t>
        </is>
      </c>
      <c r="O298" s="4">
        <f>IF(COUNTIF(prem!$A$2:$A$2857,$T298&amp;"|"&amp;Client!$C$9&amp;"|"&amp;Client!$C$7&amp;"|"&amp;Client!$C$8)&gt;0,Client!$C$9,IF(Client!$C$9="S","R","S"))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IFERROR(IF(COUNT(INDEX(Benefits!$E$3:$E$581,MATCH($T298,Benefits!$A$3:$A$581,0)))=0,"",INDEX(Benefits!$E$3:$E$581,MATCH($T298,Benefits!$A$3:$A$581,0))),"")</f>
        <v/>
      </c>
      <c r="R298">
        <f>IFERROR(IF(COUNT(INDEX(Benefits!$F$3:$F$581,MATCH($T298,Benefits!$A$3:$A$581,0)))=0,"",INDEX(Benefits!$F$3:$F$581,MATCH($T298,Benefits!$A$3:$A$581,0))),"")</f>
        <v/>
      </c>
      <c r="S298" s="4">
        <f>IFERROR(IF(INDEX(Benefits!$G$3:$G$581,MATCH($T298,Benefits!$A$3:$A$581,0))="","",INDEX(Benefits!$G$3:$G$581,MATCH($T298,Benefits!$A$3:$A$581,0))),"")</f>
        <v/>
      </c>
      <c r="T298" s="19" t="inlineStr">
        <is>
          <t>F00027-07-001-03</t>
        </is>
      </c>
      <c r="U298" s="4">
        <f>MIN(IF($N298="N",Client!$C$6+1,Client!$C$6),100)</f>
        <v/>
      </c>
      <c r="V298" s="4">
        <f>$T298&amp;"|"&amp;$O298&amp;"|"&amp;Client!$C$7&amp;"|"&amp;Client!$C$8</f>
        <v/>
      </c>
      <c r="W298" s="4">
        <f>IFERROR(MATCH($V298,prem!$A$2:$A$2857,0),"")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IFERROR(IF(INDEX(Benefits!$B$3:$B$581,MATCH($T299,Benefits!$A$3:$A$581,0))="","Ward",INDEX(Benefits!$B$3:$B$581,MATCH($T299,Benefits!$A$3:$A$581,0))),"Ward")</f>
        <v/>
      </c>
      <c r="G299" s="17">
        <f>IFERROR(IF(INDEX(Benefits!$C$3:$C$581,MATCH($T299,Benefits!$A$3:$A$581,0))="","",INDEX(Benefits!$C$3:$C$581,MATCH($T299,Benefits!$A$3:$A$581,0))),"")</f>
        <v/>
      </c>
      <c r="H299" s="4">
        <f>IFERROR(IF(INDEX(Benefits!$D$3:$D$581,MATCH($T299,Benefits!$A$3:$A$581,0))="","",INDEX(Benefits!$D$3:$D$581,MATCH($T299,Benefits!$A$3:$A$581,0))),"")</f>
        <v/>
      </c>
      <c r="I299" s="4" t="inlineStr">
        <is>
          <t>HKD</t>
        </is>
      </c>
      <c r="J299" s="17">
        <f>IF($W299="","",IF(COUNT(INDEX(prem!$B$2:$CX$2857,$W299,$U299+1))=0,"",INDEX(prem!$B$2:$CX$2857,$W299,$U299+1)))</f>
        <v/>
      </c>
      <c r="K299" s="17">
        <f>IF($W299="","",IF($M299=0,"",SUM(INDEX(prem!$B$2:$CX$2857,$W299,$U299+1):INDEX(prem!$B$2:$CX$2857,$W299,MIN($U299+10,101)))))</f>
        <v/>
      </c>
      <c r="L299" s="17">
        <f>IF($K299="","",IF($M299=0,"",$K299/$M299))</f>
        <v/>
      </c>
      <c r="M299" s="4">
        <f>IF($W299="",0,COUNT(INDEX(prem!$B$2:$CX$2857,$W299,$U299+1):INDEX(prem!$B$2:$CX$2857,$W299,MIN($U299+10,101))))</f>
        <v/>
      </c>
      <c r="N299" s="4" t="inlineStr">
        <is>
          <t>R</t>
        </is>
      </c>
      <c r="O299" s="4">
        <f>IF(COUNTIF(prem!$A$2:$A$2857,$T299&amp;"|"&amp;Client!$C$9&amp;"|"&amp;Client!$C$7&amp;"|"&amp;Client!$C$8)&gt;0,Client!$C$9,IF(Client!$C$9="S","R","S"))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IFERROR(IF(COUNT(INDEX(Benefits!$E$3:$E$581,MATCH($T299,Benefits!$A$3:$A$581,0)))=0,"",INDEX(Benefits!$E$3:$E$581,MATCH($T299,Benefits!$A$3:$A$581,0))),"")</f>
        <v/>
      </c>
      <c r="R299">
        <f>IFERROR(IF(COUNT(INDEX(Benefits!$F$3:$F$581,MATCH($T299,Benefits!$A$3:$A$581,0)))=0,"",INDEX(Benefits!$F$3:$F$581,MATCH($T299,Benefits!$A$3:$A$581,0))),"")</f>
        <v/>
      </c>
      <c r="S299" s="4">
        <f>IFERROR(IF(INDEX(Benefits!$G$3:$G$581,MATCH($T299,Benefits!$A$3:$A$581,0))="","",INDEX(Benefits!$G$3:$G$581,MATCH($T299,Benefits!$A$3:$A$581,0))),"")</f>
        <v/>
      </c>
      <c r="T299" s="19" t="inlineStr">
        <is>
          <t>F00027-02-000-03</t>
        </is>
      </c>
      <c r="U299" s="4">
        <f>MIN(IF($N299="N",Client!$C$6+1,Client!$C$6),100)</f>
        <v/>
      </c>
      <c r="V299" s="4">
        <f>$T299&amp;"|"&amp;$O299&amp;"|"&amp;Client!$C$7&amp;"|"&amp;Client!$C$8</f>
        <v/>
      </c>
      <c r="W299" s="4">
        <f>IFERROR(MATCH($V299,prem!$A$2:$A$2857,0),"")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IFERROR(IF(INDEX(Benefits!$B$3:$B$581,MATCH($T300,Benefits!$A$3:$A$581,0))="","Ward",INDEX(Benefits!$B$3:$B$581,MATCH($T300,Benefits!$A$3:$A$581,0))),"Ward")</f>
        <v/>
      </c>
      <c r="G300" s="17">
        <f>IFERROR(IF(INDEX(Benefits!$C$3:$C$581,MATCH($T300,Benefits!$A$3:$A$581,0))="","",INDEX(Benefits!$C$3:$C$581,MATCH($T300,Benefits!$A$3:$A$581,0))),"")</f>
        <v/>
      </c>
      <c r="H300" s="4">
        <f>IFERROR(IF(INDEX(Benefits!$D$3:$D$581,MATCH($T300,Benefits!$A$3:$A$581,0))="","",INDEX(Benefits!$D$3:$D$581,MATCH($T300,Benefits!$A$3:$A$581,0))),"")</f>
        <v/>
      </c>
      <c r="I300" s="4" t="inlineStr">
        <is>
          <t>USD</t>
        </is>
      </c>
      <c r="J300" s="17">
        <f>IF($W300="","",IF(COUNT(INDEX(prem!$B$2:$CX$2857,$W300,$U300+1))=0,"",INDEX(prem!$B$2:$CX$2857,$W300,$U300+1)))</f>
        <v/>
      </c>
      <c r="K300" s="17">
        <f>IF($W300="","",IF($M300=0,"",SUM(INDEX(prem!$B$2:$CX$2857,$W300,$U300+1):INDEX(prem!$B$2:$CX$2857,$W300,MIN($U300+10,101)))))</f>
        <v/>
      </c>
      <c r="L300" s="17">
        <f>IF($K300="","",IF($M300=0,"",$K300/$M300))</f>
        <v/>
      </c>
      <c r="M300" s="4">
        <f>IF($W300="",0,COUNT(INDEX(prem!$B$2:$CX$2857,$W300,$U300+1):INDEX(prem!$B$2:$CX$2857,$W300,MIN($U300+10,101))))</f>
        <v/>
      </c>
      <c r="N300" s="4" t="inlineStr">
        <is>
          <t>R</t>
        </is>
      </c>
      <c r="O300" s="4">
        <f>IF(COUNTIF(prem!$A$2:$A$2857,$T300&amp;"|"&amp;Client!$C$9&amp;"|"&amp;Client!$C$7&amp;"|"&amp;Client!$C$8)&gt;0,Client!$C$9,IF(Client!$C$9="S","R","S"))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IFERROR(IF(COUNT(INDEX(Benefits!$E$3:$E$581,MATCH($T300,Benefits!$A$3:$A$581,0)))=0,"",INDEX(Benefits!$E$3:$E$581,MATCH($T300,Benefits!$A$3:$A$581,0))),"")</f>
        <v/>
      </c>
      <c r="R300">
        <f>IFERROR(IF(COUNT(INDEX(Benefits!$F$3:$F$581,MATCH($T300,Benefits!$A$3:$A$581,0)))=0,"",INDEX(Benefits!$F$3:$F$581,MATCH($T300,Benefits!$A$3:$A$581,0))),"")</f>
        <v/>
      </c>
      <c r="S300" s="4">
        <f>IFERROR(IF(INDEX(Benefits!$G$3:$G$581,MATCH($T300,Benefits!$A$3:$A$581,0))="","",INDEX(Benefits!$G$3:$G$581,MATCH($T300,Benefits!$A$3:$A$581,0))),"")</f>
        <v/>
      </c>
      <c r="T300" s="19" t="inlineStr">
        <is>
          <t>F00027-06-000-03</t>
        </is>
      </c>
      <c r="U300" s="4">
        <f>MIN(IF($N300="N",Client!$C$6+1,Client!$C$6),100)</f>
        <v/>
      </c>
      <c r="V300" s="4">
        <f>$T300&amp;"|"&amp;$O300&amp;"|"&amp;Client!$C$7&amp;"|"&amp;Client!$C$8</f>
        <v/>
      </c>
      <c r="W300" s="4">
        <f>IFERROR(MATCH($V300,prem!$A$2:$A$2857,0),"")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IFERROR(IF(INDEX(Benefits!$B$3:$B$581,MATCH($T301,Benefits!$A$3:$A$581,0))="","Ward",INDEX(Benefits!$B$3:$B$581,MATCH($T301,Benefits!$A$3:$A$581,0))),"Ward")</f>
        <v/>
      </c>
      <c r="G301" s="17">
        <f>IFERROR(IF(INDEX(Benefits!$C$3:$C$581,MATCH($T301,Benefits!$A$3:$A$581,0))="","",INDEX(Benefits!$C$3:$C$581,MATCH($T301,Benefits!$A$3:$A$581,0))),"")</f>
        <v/>
      </c>
      <c r="H301" s="4">
        <f>IFERROR(IF(INDEX(Benefits!$D$3:$D$581,MATCH($T301,Benefits!$A$3:$A$581,0))="","",INDEX(Benefits!$D$3:$D$581,MATCH($T301,Benefits!$A$3:$A$581,0))),"")</f>
        <v/>
      </c>
      <c r="I301" s="4" t="inlineStr">
        <is>
          <t>HKD</t>
        </is>
      </c>
      <c r="J301" s="17">
        <f>IF($W301="","",IF(COUNT(INDEX(prem!$B$2:$CX$2857,$W301,$U301+1))=0,"",INDEX(prem!$B$2:$CX$2857,$W301,$U301+1)))</f>
        <v/>
      </c>
      <c r="K301" s="17">
        <f>IF($W301="","",IF($M301=0,"",SUM(INDEX(prem!$B$2:$CX$2857,$W301,$U301+1):INDEX(prem!$B$2:$CX$2857,$W301,MIN($U301+10,101)))))</f>
        <v/>
      </c>
      <c r="L301" s="17">
        <f>IF($K301="","",IF($M301=0,"",$K301/$M301))</f>
        <v/>
      </c>
      <c r="M301" s="4">
        <f>IF($W301="",0,COUNT(INDEX(prem!$B$2:$CX$2857,$W301,$U301+1):INDEX(prem!$B$2:$CX$2857,$W301,MIN($U301+10,101))))</f>
        <v/>
      </c>
      <c r="N301" s="4" t="inlineStr">
        <is>
          <t>R</t>
        </is>
      </c>
      <c r="O301" s="4">
        <f>IF(COUNTIF(prem!$A$2:$A$2857,$T301&amp;"|"&amp;Client!$C$9&amp;"|"&amp;Client!$C$7&amp;"|"&amp;Client!$C$8)&gt;0,Client!$C$9,IF(Client!$C$9="S","R","S"))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IFERROR(IF(COUNT(INDEX(Benefits!$E$3:$E$581,MATCH($T301,Benefits!$A$3:$A$581,0)))=0,"",INDEX(Benefits!$E$3:$E$581,MATCH($T301,Benefits!$A$3:$A$581,0))),"")</f>
        <v/>
      </c>
      <c r="R301">
        <f>IFERROR(IF(COUNT(INDEX(Benefits!$F$3:$F$581,MATCH($T301,Benefits!$A$3:$A$581,0)))=0,"",INDEX(Benefits!$F$3:$F$581,MATCH($T301,Benefits!$A$3:$A$581,0))),"")</f>
        <v/>
      </c>
      <c r="S301" s="4">
        <f>IFERROR(IF(INDEX(Benefits!$G$3:$G$581,MATCH($T301,Benefits!$A$3:$A$581,0))="","",INDEX(Benefits!$G$3:$G$581,MATCH($T301,Benefits!$A$3:$A$581,0))),"")</f>
        <v/>
      </c>
      <c r="T301" s="19" t="inlineStr">
        <is>
          <t>F00027-02-001-03</t>
        </is>
      </c>
      <c r="U301" s="4">
        <f>MIN(IF($N301="N",Client!$C$6+1,Client!$C$6),100)</f>
        <v/>
      </c>
      <c r="V301" s="4">
        <f>$T301&amp;"|"&amp;$O301&amp;"|"&amp;Client!$C$7&amp;"|"&amp;Client!$C$8</f>
        <v/>
      </c>
      <c r="W301" s="4">
        <f>IFERROR(MATCH($V301,prem!$A$2:$A$2857,0),"")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IFERROR(IF(INDEX(Benefits!$B$3:$B$581,MATCH($T302,Benefits!$A$3:$A$581,0))="","Ward",INDEX(Benefits!$B$3:$B$581,MATCH($T302,Benefits!$A$3:$A$581,0))),"Ward")</f>
        <v/>
      </c>
      <c r="G302" s="17">
        <f>IFERROR(IF(INDEX(Benefits!$C$3:$C$581,MATCH($T302,Benefits!$A$3:$A$581,0))="","",INDEX(Benefits!$C$3:$C$581,MATCH($T302,Benefits!$A$3:$A$581,0))),"")</f>
        <v/>
      </c>
      <c r="H302" s="4">
        <f>IFERROR(IF(INDEX(Benefits!$D$3:$D$581,MATCH($T302,Benefits!$A$3:$A$581,0))="","",INDEX(Benefits!$D$3:$D$581,MATCH($T302,Benefits!$A$3:$A$581,0))),"")</f>
        <v/>
      </c>
      <c r="I302" s="4" t="inlineStr">
        <is>
          <t>USD</t>
        </is>
      </c>
      <c r="J302" s="17">
        <f>IF($W302="","",IF(COUNT(INDEX(prem!$B$2:$CX$2857,$W302,$U302+1))=0,"",INDEX(prem!$B$2:$CX$2857,$W302,$U302+1)))</f>
        <v/>
      </c>
      <c r="K302" s="17">
        <f>IF($W302="","",IF($M302=0,"",SUM(INDEX(prem!$B$2:$CX$2857,$W302,$U302+1):INDEX(prem!$B$2:$CX$2857,$W302,MIN($U302+10,101)))))</f>
        <v/>
      </c>
      <c r="L302" s="17">
        <f>IF($K302="","",IF($M302=0,"",$K302/$M302))</f>
        <v/>
      </c>
      <c r="M302" s="4">
        <f>IF($W302="",0,COUNT(INDEX(prem!$B$2:$CX$2857,$W302,$U302+1):INDEX(prem!$B$2:$CX$2857,$W302,MIN($U302+10,101))))</f>
        <v/>
      </c>
      <c r="N302" s="4" t="inlineStr">
        <is>
          <t>R</t>
        </is>
      </c>
      <c r="O302" s="4">
        <f>IF(COUNTIF(prem!$A$2:$A$2857,$T302&amp;"|"&amp;Client!$C$9&amp;"|"&amp;Client!$C$7&amp;"|"&amp;Client!$C$8)&gt;0,Client!$C$9,IF(Client!$C$9="S","R","S"))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IFERROR(IF(COUNT(INDEX(Benefits!$E$3:$E$581,MATCH($T302,Benefits!$A$3:$A$581,0)))=0,"",INDEX(Benefits!$E$3:$E$581,MATCH($T302,Benefits!$A$3:$A$581,0))),"")</f>
        <v/>
      </c>
      <c r="R302">
        <f>IFERROR(IF(COUNT(INDEX(Benefits!$F$3:$F$581,MATCH($T302,Benefits!$A$3:$A$581,0)))=0,"",INDEX(Benefits!$F$3:$F$581,MATCH($T302,Benefits!$A$3:$A$581,0))),"")</f>
        <v/>
      </c>
      <c r="S302" s="4">
        <f>IFERROR(IF(INDEX(Benefits!$G$3:$G$581,MATCH($T302,Benefits!$A$3:$A$581,0))="","",INDEX(Benefits!$G$3:$G$581,MATCH($T302,Benefits!$A$3:$A$581,0))),"")</f>
        <v/>
      </c>
      <c r="T302" s="19" t="inlineStr">
        <is>
          <t>F00027-06-001-03</t>
        </is>
      </c>
      <c r="U302" s="4">
        <f>MIN(IF($N302="N",Client!$C$6+1,Client!$C$6),100)</f>
        <v/>
      </c>
      <c r="V302" s="4">
        <f>$T302&amp;"|"&amp;$O302&amp;"|"&amp;Client!$C$7&amp;"|"&amp;Client!$C$8</f>
        <v/>
      </c>
      <c r="W302" s="4">
        <f>IFERROR(MATCH($V302,prem!$A$2:$A$2857,0),"")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IFERROR(IF(INDEX(Benefits!$B$3:$B$581,MATCH($T303,Benefits!$A$3:$A$581,0))="","",INDEX(Benefits!$B$3:$B$581,MATCH($T303,Benefits!$A$3:$A$581,0))),"")</f>
        <v/>
      </c>
      <c r="G303" s="17">
        <f>IFERROR(IF(INDEX(Benefits!$C$3:$C$581,MATCH($T303,Benefits!$A$3:$A$581,0))="",0,INDEX(Benefits!$C$3:$C$581,MATCH($T303,Benefits!$A$3:$A$581,0))),0)</f>
        <v/>
      </c>
      <c r="H303" s="4">
        <f>IFERROR(IF(INDEX(Benefits!$D$3:$D$581,MATCH($T303,Benefits!$A$3:$A$581,0))="","Asia",INDEX(Benefits!$D$3:$D$581,MATCH($T303,Benefits!$A$3:$A$581,0))),"Asia")</f>
        <v/>
      </c>
      <c r="I303" s="4" t="inlineStr">
        <is>
          <t>HKD</t>
        </is>
      </c>
      <c r="J303" s="17">
        <f>IF($W303="","",IF(COUNT(INDEX(prem!$B$2:$CX$2857,$W303,$U303+1))=0,"",INDEX(prem!$B$2:$CX$2857,$W303,$U303+1)))</f>
        <v/>
      </c>
      <c r="K303" s="17">
        <f>IF($W303="","",IF($M303=0,"",SUM(INDEX(prem!$B$2:$CX$2857,$W303,$U303+1):INDEX(prem!$B$2:$CX$2857,$W303,MIN($U303+10,101)))))</f>
        <v/>
      </c>
      <c r="L303" s="17">
        <f>IF($K303="","",IF($M303=0,"",$K303/$M303))</f>
        <v/>
      </c>
      <c r="M303" s="4">
        <f>IF($W303="",0,COUNT(INDEX(prem!$B$2:$CX$2857,$W303,$U303+1):INDEX(prem!$B$2:$CX$2857,$W303,MIN($U303+10,101))))</f>
        <v/>
      </c>
      <c r="N303" s="4" t="inlineStr">
        <is>
          <t>R</t>
        </is>
      </c>
      <c r="O303" s="4">
        <f>IF(COUNTIF(prem!$A$2:$A$2857,$T303&amp;"|"&amp;Client!$C$9&amp;"|"&amp;Client!$C$7&amp;"|"&amp;Client!$C$8)&gt;0,Client!$C$9,IF(Client!$C$9="S","R","S"))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IFERROR(IF(COUNT(INDEX(Benefits!$E$3:$E$581,MATCH($T303,Benefits!$A$3:$A$581,0)))=0,"",INDEX(Benefits!$E$3:$E$581,MATCH($T303,Benefits!$A$3:$A$581,0))),"")</f>
        <v/>
      </c>
      <c r="R303">
        <f>IFERROR(IF(COUNT(INDEX(Benefits!$F$3:$F$581,MATCH($T303,Benefits!$A$3:$A$581,0)))=0,"",INDEX(Benefits!$F$3:$F$581,MATCH($T303,Benefits!$A$3:$A$581,0))),"")</f>
        <v/>
      </c>
      <c r="S303" s="4">
        <f>IFERROR(IF(INDEX(Benefits!$G$3:$G$581,MATCH($T303,Benefits!$A$3:$A$581,0))="","",INDEX(Benefits!$G$3:$G$581,MATCH($T303,Benefits!$A$3:$A$581,0))),"")</f>
        <v/>
      </c>
      <c r="T303" s="19" t="inlineStr">
        <is>
          <t>F00075-01-000-01</t>
        </is>
      </c>
      <c r="U303" s="4">
        <f>MIN(IF($N303="N",Client!$C$6+1,Client!$C$6),100)</f>
        <v/>
      </c>
      <c r="V303" s="4">
        <f>$T303&amp;"|"&amp;$O303&amp;"|"&amp;Client!$C$7&amp;"|"&amp;Client!$C$8</f>
        <v/>
      </c>
      <c r="W303" s="4">
        <f>IFERROR(MATCH($V303,prem!$A$2:$A$2857,0),"")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IFERROR(IF(INDEX(Benefits!$B$3:$B$581,MATCH($T304,Benefits!$A$3:$A$581,0))="","",INDEX(Benefits!$B$3:$B$581,MATCH($T304,Benefits!$A$3:$A$581,0))),"")</f>
        <v/>
      </c>
      <c r="G304" s="17">
        <f>IFERROR(IF(INDEX(Benefits!$C$3:$C$581,MATCH($T304,Benefits!$A$3:$A$581,0))="",0,INDEX(Benefits!$C$3:$C$581,MATCH($T304,Benefits!$A$3:$A$581,0))),0)</f>
        <v/>
      </c>
      <c r="H304" s="4">
        <f>IFERROR(IF(INDEX(Benefits!$D$3:$D$581,MATCH($T304,Benefits!$A$3:$A$581,0))="","Worldwide excl. USA",INDEX(Benefits!$D$3:$D$581,MATCH($T304,Benefits!$A$3:$A$581,0))),"Worldwide excl. USA")</f>
        <v/>
      </c>
      <c r="I304" s="4" t="inlineStr">
        <is>
          <t>HKD</t>
        </is>
      </c>
      <c r="J304" s="17">
        <f>IF($W304="","",IF(COUNT(INDEX(prem!$B$2:$CX$2857,$W304,$U304+1))=0,"",INDEX(prem!$B$2:$CX$2857,$W304,$U304+1)))</f>
        <v/>
      </c>
      <c r="K304" s="17">
        <f>IF($W304="","",IF($M304=0,"",SUM(INDEX(prem!$B$2:$CX$2857,$W304,$U304+1):INDEX(prem!$B$2:$CX$2857,$W304,MIN($U304+10,101)))))</f>
        <v/>
      </c>
      <c r="L304" s="17">
        <f>IF($K304="","",IF($M304=0,"",$K304/$M304))</f>
        <v/>
      </c>
      <c r="M304" s="4">
        <f>IF($W304="",0,COUNT(INDEX(prem!$B$2:$CX$2857,$W304,$U304+1):INDEX(prem!$B$2:$CX$2857,$W304,MIN($U304+10,101))))</f>
        <v/>
      </c>
      <c r="N304" s="4" t="inlineStr">
        <is>
          <t>R</t>
        </is>
      </c>
      <c r="O304" s="4">
        <f>IF(COUNTIF(prem!$A$2:$A$2857,$T304&amp;"|"&amp;Client!$C$9&amp;"|"&amp;Client!$C$7&amp;"|"&amp;Client!$C$8)&gt;0,Client!$C$9,IF(Client!$C$9="S","R","S"))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IFERROR(IF(COUNT(INDEX(Benefits!$E$3:$E$581,MATCH($T304,Benefits!$A$3:$A$581,0)))=0,"",INDEX(Benefits!$E$3:$E$581,MATCH($T304,Benefits!$A$3:$A$581,0))),"")</f>
        <v/>
      </c>
      <c r="R304">
        <f>IFERROR(IF(COUNT(INDEX(Benefits!$F$3:$F$581,MATCH($T304,Benefits!$A$3:$A$581,0)))=0,"",INDEX(Benefits!$F$3:$F$581,MATCH($T304,Benefits!$A$3:$A$581,0))),"")</f>
        <v/>
      </c>
      <c r="S304" s="4">
        <f>IFERROR(IF(INDEX(Benefits!$G$3:$G$581,MATCH($T304,Benefits!$A$3:$A$581,0))="","",INDEX(Benefits!$G$3:$G$581,MATCH($T304,Benefits!$A$3:$A$581,0))),"")</f>
        <v/>
      </c>
      <c r="T304" s="19" t="inlineStr">
        <is>
          <t>F00075-06-000-01</t>
        </is>
      </c>
      <c r="U304" s="4">
        <f>MIN(IF($N304="N",Client!$C$6+1,Client!$C$6),100)</f>
        <v/>
      </c>
      <c r="V304" s="4">
        <f>$T304&amp;"|"&amp;$O304&amp;"|"&amp;Client!$C$7&amp;"|"&amp;Client!$C$8</f>
        <v/>
      </c>
      <c r="W304" s="4">
        <f>IFERROR(MATCH($V304,prem!$A$2:$A$2857,0),"")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IFERROR(IF(INDEX(Benefits!$B$3:$B$581,MATCH($T305,Benefits!$A$3:$A$581,0))="","",INDEX(Benefits!$B$3:$B$581,MATCH($T305,Benefits!$A$3:$A$581,0))),"")</f>
        <v/>
      </c>
      <c r="G305" s="17">
        <f>IFERROR(IF(INDEX(Benefits!$C$3:$C$581,MATCH($T305,Benefits!$A$3:$A$581,0))="",100000,INDEX(Benefits!$C$3:$C$581,MATCH($T305,Benefits!$A$3:$A$581,0))),100000)</f>
        <v/>
      </c>
      <c r="H305" s="4">
        <f>IFERROR(IF(INDEX(Benefits!$D$3:$D$581,MATCH($T305,Benefits!$A$3:$A$581,0))="","Asia",INDEX(Benefits!$D$3:$D$581,MATCH($T305,Benefits!$A$3:$A$581,0))),"Asia")</f>
        <v/>
      </c>
      <c r="I305" s="4" t="inlineStr">
        <is>
          <t>HKD</t>
        </is>
      </c>
      <c r="J305" s="17">
        <f>IF($W305="","",IF(COUNT(INDEX(prem!$B$2:$CX$2857,$W305,$U305+1))=0,"",INDEX(prem!$B$2:$CX$2857,$W305,$U305+1)))</f>
        <v/>
      </c>
      <c r="K305" s="17">
        <f>IF($W305="","",IF($M305=0,"",SUM(INDEX(prem!$B$2:$CX$2857,$W305,$U305+1):INDEX(prem!$B$2:$CX$2857,$W305,MIN($U305+10,101)))))</f>
        <v/>
      </c>
      <c r="L305" s="17">
        <f>IF($K305="","",IF($M305=0,"",$K305/$M305))</f>
        <v/>
      </c>
      <c r="M305" s="4">
        <f>IF($W305="",0,COUNT(INDEX(prem!$B$2:$CX$2857,$W305,$U305+1):INDEX(prem!$B$2:$CX$2857,$W305,MIN($U305+10,101))))</f>
        <v/>
      </c>
      <c r="N305" s="4" t="inlineStr">
        <is>
          <t>R</t>
        </is>
      </c>
      <c r="O305" s="4">
        <f>IF(COUNTIF(prem!$A$2:$A$2857,$T305&amp;"|"&amp;Client!$C$9&amp;"|"&amp;Client!$C$7&amp;"|"&amp;Client!$C$8)&gt;0,Client!$C$9,IF(Client!$C$9="S","R","S"))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IFERROR(IF(COUNT(INDEX(Benefits!$E$3:$E$581,MATCH($T305,Benefits!$A$3:$A$581,0)))=0,"",INDEX(Benefits!$E$3:$E$581,MATCH($T305,Benefits!$A$3:$A$581,0))),"")</f>
        <v/>
      </c>
      <c r="R305">
        <f>IFERROR(IF(COUNT(INDEX(Benefits!$F$3:$F$581,MATCH($T305,Benefits!$A$3:$A$581,0)))=0,"",INDEX(Benefits!$F$3:$F$581,MATCH($T305,Benefits!$A$3:$A$581,0))),"")</f>
        <v/>
      </c>
      <c r="S305" s="4">
        <f>IFERROR(IF(INDEX(Benefits!$G$3:$G$581,MATCH($T305,Benefits!$A$3:$A$581,0))="","",INDEX(Benefits!$G$3:$G$581,MATCH($T305,Benefits!$A$3:$A$581,0))),"")</f>
        <v/>
      </c>
      <c r="T305" s="19" t="inlineStr">
        <is>
          <t>F00075-04-000-01</t>
        </is>
      </c>
      <c r="U305" s="4">
        <f>MIN(IF($N305="N",Client!$C$6+1,Client!$C$6),100)</f>
        <v/>
      </c>
      <c r="V305" s="4">
        <f>$T305&amp;"|"&amp;$O305&amp;"|"&amp;Client!$C$7&amp;"|"&amp;Client!$C$8</f>
        <v/>
      </c>
      <c r="W305" s="4">
        <f>IFERROR(MATCH($V305,prem!$A$2:$A$2857,0),"")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IFERROR(IF(INDEX(Benefits!$B$3:$B$581,MATCH($T306,Benefits!$A$3:$A$581,0))="","",INDEX(Benefits!$B$3:$B$581,MATCH($T306,Benefits!$A$3:$A$581,0))),"")</f>
        <v/>
      </c>
      <c r="G306" s="17">
        <f>IFERROR(IF(INDEX(Benefits!$C$3:$C$581,MATCH($T306,Benefits!$A$3:$A$581,0))="",100000,INDEX(Benefits!$C$3:$C$581,MATCH($T306,Benefits!$A$3:$A$581,0))),100000)</f>
        <v/>
      </c>
      <c r="H306" s="4">
        <f>IFERROR(IF(INDEX(Benefits!$D$3:$D$581,MATCH($T306,Benefits!$A$3:$A$581,0))="","Worldwide excl. USA",INDEX(Benefits!$D$3:$D$581,MATCH($T306,Benefits!$A$3:$A$581,0))),"Worldwide excl. USA")</f>
        <v/>
      </c>
      <c r="I306" s="4" t="inlineStr">
        <is>
          <t>HKD</t>
        </is>
      </c>
      <c r="J306" s="17">
        <f>IF($W306="","",IF(COUNT(INDEX(prem!$B$2:$CX$2857,$W306,$U306+1))=0,"",INDEX(prem!$B$2:$CX$2857,$W306,$U306+1)))</f>
        <v/>
      </c>
      <c r="K306" s="17">
        <f>IF($W306="","",IF($M306=0,"",SUM(INDEX(prem!$B$2:$CX$2857,$W306,$U306+1):INDEX(prem!$B$2:$CX$2857,$W306,MIN($U306+10,101)))))</f>
        <v/>
      </c>
      <c r="L306" s="17">
        <f>IF($K306="","",IF($M306=0,"",$K306/$M306))</f>
        <v/>
      </c>
      <c r="M306" s="4">
        <f>IF($W306="",0,COUNT(INDEX(prem!$B$2:$CX$2857,$W306,$U306+1):INDEX(prem!$B$2:$CX$2857,$W306,MIN($U306+10,101))))</f>
        <v/>
      </c>
      <c r="N306" s="4" t="inlineStr">
        <is>
          <t>R</t>
        </is>
      </c>
      <c r="O306" s="4">
        <f>IF(COUNTIF(prem!$A$2:$A$2857,$T306&amp;"|"&amp;Client!$C$9&amp;"|"&amp;Client!$C$7&amp;"|"&amp;Client!$C$8)&gt;0,Client!$C$9,IF(Client!$C$9="S","R","S"))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IFERROR(IF(COUNT(INDEX(Benefits!$E$3:$E$581,MATCH($T306,Benefits!$A$3:$A$581,0)))=0,"",INDEX(Benefits!$E$3:$E$581,MATCH($T306,Benefits!$A$3:$A$581,0))),"")</f>
        <v/>
      </c>
      <c r="R306">
        <f>IFERROR(IF(COUNT(INDEX(Benefits!$F$3:$F$581,MATCH($T306,Benefits!$A$3:$A$581,0)))=0,"",INDEX(Benefits!$F$3:$F$581,MATCH($T306,Benefits!$A$3:$A$581,0))),"")</f>
        <v/>
      </c>
      <c r="S306" s="4">
        <f>IFERROR(IF(INDEX(Benefits!$G$3:$G$581,MATCH($T306,Benefits!$A$3:$A$581,0))="","",INDEX(Benefits!$G$3:$G$581,MATCH($T306,Benefits!$A$3:$A$581,0))),"")</f>
        <v/>
      </c>
      <c r="T306" s="19" t="inlineStr">
        <is>
          <t>F00075-09-000-01</t>
        </is>
      </c>
      <c r="U306" s="4">
        <f>MIN(IF($N306="N",Client!$C$6+1,Client!$C$6),100)</f>
        <v/>
      </c>
      <c r="V306" s="4">
        <f>$T306&amp;"|"&amp;$O306&amp;"|"&amp;Client!$C$7&amp;"|"&amp;Client!$C$8</f>
        <v/>
      </c>
      <c r="W306" s="4">
        <f>IFERROR(MATCH($V306,prem!$A$2:$A$2857,0),"")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IFERROR(IF(INDEX(Benefits!$B$3:$B$581,MATCH($T307,Benefits!$A$3:$A$581,0))="","",INDEX(Benefits!$B$3:$B$581,MATCH($T307,Benefits!$A$3:$A$581,0))),"")</f>
        <v/>
      </c>
      <c r="G307" s="17">
        <f>IFERROR(IF(INDEX(Benefits!$C$3:$C$581,MATCH($T307,Benefits!$A$3:$A$581,0))="",150000,INDEX(Benefits!$C$3:$C$581,MATCH($T307,Benefits!$A$3:$A$581,0))),150000)</f>
        <v/>
      </c>
      <c r="H307" s="4">
        <f>IFERROR(IF(INDEX(Benefits!$D$3:$D$581,MATCH($T307,Benefits!$A$3:$A$581,0))="","Asia",INDEX(Benefits!$D$3:$D$581,MATCH($T307,Benefits!$A$3:$A$581,0))),"Asia")</f>
        <v/>
      </c>
      <c r="I307" s="4" t="inlineStr">
        <is>
          <t>HKD</t>
        </is>
      </c>
      <c r="J307" s="17">
        <f>IF($W307="","",IF(COUNT(INDEX(prem!$B$2:$CX$2857,$W307,$U307+1))=0,"",INDEX(prem!$B$2:$CX$2857,$W307,$U307+1)))</f>
        <v/>
      </c>
      <c r="K307" s="17">
        <f>IF($W307="","",IF($M307=0,"",SUM(INDEX(prem!$B$2:$CX$2857,$W307,$U307+1):INDEX(prem!$B$2:$CX$2857,$W307,MIN($U307+10,101)))))</f>
        <v/>
      </c>
      <c r="L307" s="17">
        <f>IF($K307="","",IF($M307=0,"",$K307/$M307))</f>
        <v/>
      </c>
      <c r="M307" s="4">
        <f>IF($W307="",0,COUNT(INDEX(prem!$B$2:$CX$2857,$W307,$U307+1):INDEX(prem!$B$2:$CX$2857,$W307,MIN($U307+10,101))))</f>
        <v/>
      </c>
      <c r="N307" s="4" t="inlineStr">
        <is>
          <t>R</t>
        </is>
      </c>
      <c r="O307" s="4">
        <f>IF(COUNTIF(prem!$A$2:$A$2857,$T307&amp;"|"&amp;Client!$C$9&amp;"|"&amp;Client!$C$7&amp;"|"&amp;Client!$C$8)&gt;0,Client!$C$9,IF(Client!$C$9="S","R","S"))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IFERROR(IF(COUNT(INDEX(Benefits!$E$3:$E$581,MATCH($T307,Benefits!$A$3:$A$581,0)))=0,"",INDEX(Benefits!$E$3:$E$581,MATCH($T307,Benefits!$A$3:$A$581,0))),"")</f>
        <v/>
      </c>
      <c r="R307">
        <f>IFERROR(IF(COUNT(INDEX(Benefits!$F$3:$F$581,MATCH($T307,Benefits!$A$3:$A$581,0)))=0,"",INDEX(Benefits!$F$3:$F$581,MATCH($T307,Benefits!$A$3:$A$581,0))),"")</f>
        <v/>
      </c>
      <c r="S307" s="4">
        <f>IFERROR(IF(INDEX(Benefits!$G$3:$G$581,MATCH($T307,Benefits!$A$3:$A$581,0))="","",INDEX(Benefits!$G$3:$G$581,MATCH($T307,Benefits!$A$3:$A$581,0))),"")</f>
        <v/>
      </c>
      <c r="T307" s="19" t="inlineStr">
        <is>
          <t>F00075-05-000-01</t>
        </is>
      </c>
      <c r="U307" s="4">
        <f>MIN(IF($N307="N",Client!$C$6+1,Client!$C$6),100)</f>
        <v/>
      </c>
      <c r="V307" s="4">
        <f>$T307&amp;"|"&amp;$O307&amp;"|"&amp;Client!$C$7&amp;"|"&amp;Client!$C$8</f>
        <v/>
      </c>
      <c r="W307" s="4">
        <f>IFERROR(MATCH($V307,prem!$A$2:$A$2857,0),"")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IFERROR(IF(INDEX(Benefits!$B$3:$B$581,MATCH($T308,Benefits!$A$3:$A$581,0))="","",INDEX(Benefits!$B$3:$B$581,MATCH($T308,Benefits!$A$3:$A$581,0))),"")</f>
        <v/>
      </c>
      <c r="G308" s="17">
        <f>IFERROR(IF(INDEX(Benefits!$C$3:$C$581,MATCH($T308,Benefits!$A$3:$A$581,0))="",150000,INDEX(Benefits!$C$3:$C$581,MATCH($T308,Benefits!$A$3:$A$581,0))),150000)</f>
        <v/>
      </c>
      <c r="H308" s="4">
        <f>IFERROR(IF(INDEX(Benefits!$D$3:$D$581,MATCH($T308,Benefits!$A$3:$A$581,0))="","Worldwide excl. USA",INDEX(Benefits!$D$3:$D$581,MATCH($T308,Benefits!$A$3:$A$581,0))),"Worldwide excl. USA")</f>
        <v/>
      </c>
      <c r="I308" s="4" t="inlineStr">
        <is>
          <t>HKD</t>
        </is>
      </c>
      <c r="J308" s="17">
        <f>IF($W308="","",IF(COUNT(INDEX(prem!$B$2:$CX$2857,$W308,$U308+1))=0,"",INDEX(prem!$B$2:$CX$2857,$W308,$U308+1)))</f>
        <v/>
      </c>
      <c r="K308" s="17">
        <f>IF($W308="","",IF($M308=0,"",SUM(INDEX(prem!$B$2:$CX$2857,$W308,$U308+1):INDEX(prem!$B$2:$CX$2857,$W308,MIN($U308+10,101)))))</f>
        <v/>
      </c>
      <c r="L308" s="17">
        <f>IF($K308="","",IF($M308=0,"",$K308/$M308))</f>
        <v/>
      </c>
      <c r="M308" s="4">
        <f>IF($W308="",0,COUNT(INDEX(prem!$B$2:$CX$2857,$W308,$U308+1):INDEX(prem!$B$2:$CX$2857,$W308,MIN($U308+10,101))))</f>
        <v/>
      </c>
      <c r="N308" s="4" t="inlineStr">
        <is>
          <t>R</t>
        </is>
      </c>
      <c r="O308" s="4">
        <f>IF(COUNTIF(prem!$A$2:$A$2857,$T308&amp;"|"&amp;Client!$C$9&amp;"|"&amp;Client!$C$7&amp;"|"&amp;Client!$C$8)&gt;0,Client!$C$9,IF(Client!$C$9="S","R","S"))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IFERROR(IF(COUNT(INDEX(Benefits!$E$3:$E$581,MATCH($T308,Benefits!$A$3:$A$581,0)))=0,"",INDEX(Benefits!$E$3:$E$581,MATCH($T308,Benefits!$A$3:$A$581,0))),"")</f>
        <v/>
      </c>
      <c r="R308">
        <f>IFERROR(IF(COUNT(INDEX(Benefits!$F$3:$F$581,MATCH($T308,Benefits!$A$3:$A$581,0)))=0,"",INDEX(Benefits!$F$3:$F$581,MATCH($T308,Benefits!$A$3:$A$581,0))),"")</f>
        <v/>
      </c>
      <c r="S308" s="4">
        <f>IFERROR(IF(INDEX(Benefits!$G$3:$G$581,MATCH($T308,Benefits!$A$3:$A$581,0))="","",INDEX(Benefits!$G$3:$G$581,MATCH($T308,Benefits!$A$3:$A$581,0))),"")</f>
        <v/>
      </c>
      <c r="T308" s="19" t="inlineStr">
        <is>
          <t>F00075-10-000-01</t>
        </is>
      </c>
      <c r="U308" s="4">
        <f>MIN(IF($N308="N",Client!$C$6+1,Client!$C$6),100)</f>
        <v/>
      </c>
      <c r="V308" s="4">
        <f>$T308&amp;"|"&amp;$O308&amp;"|"&amp;Client!$C$7&amp;"|"&amp;Client!$C$8</f>
        <v/>
      </c>
      <c r="W308" s="4">
        <f>IFERROR(MATCH($V308,prem!$A$2:$A$2857,0),"")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IFERROR(IF(INDEX(Benefits!$B$3:$B$581,MATCH($T309,Benefits!$A$3:$A$581,0))="","",INDEX(Benefits!$B$3:$B$581,MATCH($T309,Benefits!$A$3:$A$581,0))),"")</f>
        <v/>
      </c>
      <c r="G309" s="17">
        <f>IFERROR(IF(INDEX(Benefits!$C$3:$C$581,MATCH($T309,Benefits!$A$3:$A$581,0))="",25000,INDEX(Benefits!$C$3:$C$581,MATCH($T309,Benefits!$A$3:$A$581,0))),25000)</f>
        <v/>
      </c>
      <c r="H309" s="4">
        <f>IFERROR(IF(INDEX(Benefits!$D$3:$D$581,MATCH($T309,Benefits!$A$3:$A$581,0))="","Asia",INDEX(Benefits!$D$3:$D$581,MATCH($T309,Benefits!$A$3:$A$581,0))),"Asia")</f>
        <v/>
      </c>
      <c r="I309" s="4" t="inlineStr">
        <is>
          <t>HKD</t>
        </is>
      </c>
      <c r="J309" s="17">
        <f>IF($W309="","",IF(COUNT(INDEX(prem!$B$2:$CX$2857,$W309,$U309+1))=0,"",INDEX(prem!$B$2:$CX$2857,$W309,$U309+1)))</f>
        <v/>
      </c>
      <c r="K309" s="17">
        <f>IF($W309="","",IF($M309=0,"",SUM(INDEX(prem!$B$2:$CX$2857,$W309,$U309+1):INDEX(prem!$B$2:$CX$2857,$W309,MIN($U309+10,101)))))</f>
        <v/>
      </c>
      <c r="L309" s="17">
        <f>IF($K309="","",IF($M309=0,"",$K309/$M309))</f>
        <v/>
      </c>
      <c r="M309" s="4">
        <f>IF($W309="",0,COUNT(INDEX(prem!$B$2:$CX$2857,$W309,$U309+1):INDEX(prem!$B$2:$CX$2857,$W309,MIN($U309+10,101))))</f>
        <v/>
      </c>
      <c r="N309" s="4" t="inlineStr">
        <is>
          <t>R</t>
        </is>
      </c>
      <c r="O309" s="4">
        <f>IF(COUNTIF(prem!$A$2:$A$2857,$T309&amp;"|"&amp;Client!$C$9&amp;"|"&amp;Client!$C$7&amp;"|"&amp;Client!$C$8)&gt;0,Client!$C$9,IF(Client!$C$9="S","R","S"))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IFERROR(IF(COUNT(INDEX(Benefits!$E$3:$E$581,MATCH($T309,Benefits!$A$3:$A$581,0)))=0,"",INDEX(Benefits!$E$3:$E$581,MATCH($T309,Benefits!$A$3:$A$581,0))),"")</f>
        <v/>
      </c>
      <c r="R309">
        <f>IFERROR(IF(COUNT(INDEX(Benefits!$F$3:$F$581,MATCH($T309,Benefits!$A$3:$A$581,0)))=0,"",INDEX(Benefits!$F$3:$F$581,MATCH($T309,Benefits!$A$3:$A$581,0))),"")</f>
        <v/>
      </c>
      <c r="S309" s="4">
        <f>IFERROR(IF(INDEX(Benefits!$G$3:$G$581,MATCH($T309,Benefits!$A$3:$A$581,0))="","",INDEX(Benefits!$G$3:$G$581,MATCH($T309,Benefits!$A$3:$A$581,0))),"")</f>
        <v/>
      </c>
      <c r="T309" s="19" t="inlineStr">
        <is>
          <t>F00075-02-000-01</t>
        </is>
      </c>
      <c r="U309" s="4">
        <f>MIN(IF($N309="N",Client!$C$6+1,Client!$C$6),100)</f>
        <v/>
      </c>
      <c r="V309" s="4">
        <f>$T309&amp;"|"&amp;$O309&amp;"|"&amp;Client!$C$7&amp;"|"&amp;Client!$C$8</f>
        <v/>
      </c>
      <c r="W309" s="4">
        <f>IFERROR(MATCH($V309,prem!$A$2:$A$2857,0),"")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IFERROR(IF(INDEX(Benefits!$B$3:$B$581,MATCH($T310,Benefits!$A$3:$A$581,0))="","",INDEX(Benefits!$B$3:$B$581,MATCH($T310,Benefits!$A$3:$A$581,0))),"")</f>
        <v/>
      </c>
      <c r="G310" s="17">
        <f>IFERROR(IF(INDEX(Benefits!$C$3:$C$581,MATCH($T310,Benefits!$A$3:$A$581,0))="",25000,INDEX(Benefits!$C$3:$C$581,MATCH($T310,Benefits!$A$3:$A$581,0))),25000)</f>
        <v/>
      </c>
      <c r="H310" s="4">
        <f>IFERROR(IF(INDEX(Benefits!$D$3:$D$581,MATCH($T310,Benefits!$A$3:$A$581,0))="","Worldwide excl. USA",INDEX(Benefits!$D$3:$D$581,MATCH($T310,Benefits!$A$3:$A$581,0))),"Worldwide excl. USA")</f>
        <v/>
      </c>
      <c r="I310" s="4" t="inlineStr">
        <is>
          <t>HKD</t>
        </is>
      </c>
      <c r="J310" s="17">
        <f>IF($W310="","",IF(COUNT(INDEX(prem!$B$2:$CX$2857,$W310,$U310+1))=0,"",INDEX(prem!$B$2:$CX$2857,$W310,$U310+1)))</f>
        <v/>
      </c>
      <c r="K310" s="17">
        <f>IF($W310="","",IF($M310=0,"",SUM(INDEX(prem!$B$2:$CX$2857,$W310,$U310+1):INDEX(prem!$B$2:$CX$2857,$W310,MIN($U310+10,101)))))</f>
        <v/>
      </c>
      <c r="L310" s="17">
        <f>IF($K310="","",IF($M310=0,"",$K310/$M310))</f>
        <v/>
      </c>
      <c r="M310" s="4">
        <f>IF($W310="",0,COUNT(INDEX(prem!$B$2:$CX$2857,$W310,$U310+1):INDEX(prem!$B$2:$CX$2857,$W310,MIN($U310+10,101))))</f>
        <v/>
      </c>
      <c r="N310" s="4" t="inlineStr">
        <is>
          <t>R</t>
        </is>
      </c>
      <c r="O310" s="4">
        <f>IF(COUNTIF(prem!$A$2:$A$2857,$T310&amp;"|"&amp;Client!$C$9&amp;"|"&amp;Client!$C$7&amp;"|"&amp;Client!$C$8)&gt;0,Client!$C$9,IF(Client!$C$9="S","R","S"))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IFERROR(IF(COUNT(INDEX(Benefits!$E$3:$E$581,MATCH($T310,Benefits!$A$3:$A$581,0)))=0,"",INDEX(Benefits!$E$3:$E$581,MATCH($T310,Benefits!$A$3:$A$581,0))),"")</f>
        <v/>
      </c>
      <c r="R310">
        <f>IFERROR(IF(COUNT(INDEX(Benefits!$F$3:$F$581,MATCH($T310,Benefits!$A$3:$A$581,0)))=0,"",INDEX(Benefits!$F$3:$F$581,MATCH($T310,Benefits!$A$3:$A$581,0))),"")</f>
        <v/>
      </c>
      <c r="S310" s="4">
        <f>IFERROR(IF(INDEX(Benefits!$G$3:$G$581,MATCH($T310,Benefits!$A$3:$A$581,0))="","",INDEX(Benefits!$G$3:$G$581,MATCH($T310,Benefits!$A$3:$A$581,0))),"")</f>
        <v/>
      </c>
      <c r="T310" s="19" t="inlineStr">
        <is>
          <t>F00075-07-000-01</t>
        </is>
      </c>
      <c r="U310" s="4">
        <f>MIN(IF($N310="N",Client!$C$6+1,Client!$C$6),100)</f>
        <v/>
      </c>
      <c r="V310" s="4">
        <f>$T310&amp;"|"&amp;$O310&amp;"|"&amp;Client!$C$7&amp;"|"&amp;Client!$C$8</f>
        <v/>
      </c>
      <c r="W310" s="4">
        <f>IFERROR(MATCH($V310,prem!$A$2:$A$2857,0),"")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IFERROR(IF(INDEX(Benefits!$B$3:$B$581,MATCH($T311,Benefits!$A$3:$A$581,0))="","",INDEX(Benefits!$B$3:$B$581,MATCH($T311,Benefits!$A$3:$A$581,0))),"")</f>
        <v/>
      </c>
      <c r="G311" s="17">
        <f>IFERROR(IF(INDEX(Benefits!$C$3:$C$581,MATCH($T311,Benefits!$A$3:$A$581,0))="",50000,INDEX(Benefits!$C$3:$C$581,MATCH($T311,Benefits!$A$3:$A$581,0))),50000)</f>
        <v/>
      </c>
      <c r="H311" s="4">
        <f>IFERROR(IF(INDEX(Benefits!$D$3:$D$581,MATCH($T311,Benefits!$A$3:$A$581,0))="","Asia",INDEX(Benefits!$D$3:$D$581,MATCH($T311,Benefits!$A$3:$A$581,0))),"Asia")</f>
        <v/>
      </c>
      <c r="I311" s="4" t="inlineStr">
        <is>
          <t>HKD</t>
        </is>
      </c>
      <c r="J311" s="17">
        <f>IF($W311="","",IF(COUNT(INDEX(prem!$B$2:$CX$2857,$W311,$U311+1))=0,"",INDEX(prem!$B$2:$CX$2857,$W311,$U311+1)))</f>
        <v/>
      </c>
      <c r="K311" s="17">
        <f>IF($W311="","",IF($M311=0,"",SUM(INDEX(prem!$B$2:$CX$2857,$W311,$U311+1):INDEX(prem!$B$2:$CX$2857,$W311,MIN($U311+10,101)))))</f>
        <v/>
      </c>
      <c r="L311" s="17">
        <f>IF($K311="","",IF($M311=0,"",$K311/$M311))</f>
        <v/>
      </c>
      <c r="M311" s="4">
        <f>IF($W311="",0,COUNT(INDEX(prem!$B$2:$CX$2857,$W311,$U311+1):INDEX(prem!$B$2:$CX$2857,$W311,MIN($U311+10,101))))</f>
        <v/>
      </c>
      <c r="N311" s="4" t="inlineStr">
        <is>
          <t>R</t>
        </is>
      </c>
      <c r="O311" s="4">
        <f>IF(COUNTIF(prem!$A$2:$A$2857,$T311&amp;"|"&amp;Client!$C$9&amp;"|"&amp;Client!$C$7&amp;"|"&amp;Client!$C$8)&gt;0,Client!$C$9,IF(Client!$C$9="S","R","S"))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IFERROR(IF(COUNT(INDEX(Benefits!$E$3:$E$581,MATCH($T311,Benefits!$A$3:$A$581,0)))=0,"",INDEX(Benefits!$E$3:$E$581,MATCH($T311,Benefits!$A$3:$A$581,0))),"")</f>
        <v/>
      </c>
      <c r="R311">
        <f>IFERROR(IF(COUNT(INDEX(Benefits!$F$3:$F$581,MATCH($T311,Benefits!$A$3:$A$581,0)))=0,"",INDEX(Benefits!$F$3:$F$581,MATCH($T311,Benefits!$A$3:$A$581,0))),"")</f>
        <v/>
      </c>
      <c r="S311" s="4">
        <f>IFERROR(IF(INDEX(Benefits!$G$3:$G$581,MATCH($T311,Benefits!$A$3:$A$581,0))="","",INDEX(Benefits!$G$3:$G$581,MATCH($T311,Benefits!$A$3:$A$581,0))),"")</f>
        <v/>
      </c>
      <c r="T311" s="19" t="inlineStr">
        <is>
          <t>F00075-03-000-01</t>
        </is>
      </c>
      <c r="U311" s="4">
        <f>MIN(IF($N311="N",Client!$C$6+1,Client!$C$6),100)</f>
        <v/>
      </c>
      <c r="V311" s="4">
        <f>$T311&amp;"|"&amp;$O311&amp;"|"&amp;Client!$C$7&amp;"|"&amp;Client!$C$8</f>
        <v/>
      </c>
      <c r="W311" s="4">
        <f>IFERROR(MATCH($V311,prem!$A$2:$A$2857,0),"")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IFERROR(IF(INDEX(Benefits!$B$3:$B$581,MATCH($T312,Benefits!$A$3:$A$581,0))="","",INDEX(Benefits!$B$3:$B$581,MATCH($T312,Benefits!$A$3:$A$581,0))),"")</f>
        <v/>
      </c>
      <c r="G312" s="17">
        <f>IFERROR(IF(INDEX(Benefits!$C$3:$C$581,MATCH($T312,Benefits!$A$3:$A$581,0))="",50000,INDEX(Benefits!$C$3:$C$581,MATCH($T312,Benefits!$A$3:$A$581,0))),50000)</f>
        <v/>
      </c>
      <c r="H312" s="4">
        <f>IFERROR(IF(INDEX(Benefits!$D$3:$D$581,MATCH($T312,Benefits!$A$3:$A$581,0))="","Worldwide excl. USA",INDEX(Benefits!$D$3:$D$581,MATCH($T312,Benefits!$A$3:$A$581,0))),"Worldwide excl. USA")</f>
        <v/>
      </c>
      <c r="I312" s="4" t="inlineStr">
        <is>
          <t>HKD</t>
        </is>
      </c>
      <c r="J312" s="17">
        <f>IF($W312="","",IF(COUNT(INDEX(prem!$B$2:$CX$2857,$W312,$U312+1))=0,"",INDEX(prem!$B$2:$CX$2857,$W312,$U312+1)))</f>
        <v/>
      </c>
      <c r="K312" s="17">
        <f>IF($W312="","",IF($M312=0,"",SUM(INDEX(prem!$B$2:$CX$2857,$W312,$U312+1):INDEX(prem!$B$2:$CX$2857,$W312,MIN($U312+10,101)))))</f>
        <v/>
      </c>
      <c r="L312" s="17">
        <f>IF($K312="","",IF($M312=0,"",$K312/$M312))</f>
        <v/>
      </c>
      <c r="M312" s="4">
        <f>IF($W312="",0,COUNT(INDEX(prem!$B$2:$CX$2857,$W312,$U312+1):INDEX(prem!$B$2:$CX$2857,$W312,MIN($U312+10,101))))</f>
        <v/>
      </c>
      <c r="N312" s="4" t="inlineStr">
        <is>
          <t>R</t>
        </is>
      </c>
      <c r="O312" s="4">
        <f>IF(COUNTIF(prem!$A$2:$A$2857,$T312&amp;"|"&amp;Client!$C$9&amp;"|"&amp;Client!$C$7&amp;"|"&amp;Client!$C$8)&gt;0,Client!$C$9,IF(Client!$C$9="S","R","S"))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IFERROR(IF(COUNT(INDEX(Benefits!$E$3:$E$581,MATCH($T312,Benefits!$A$3:$A$581,0)))=0,"",INDEX(Benefits!$E$3:$E$581,MATCH($T312,Benefits!$A$3:$A$581,0))),"")</f>
        <v/>
      </c>
      <c r="R312">
        <f>IFERROR(IF(COUNT(INDEX(Benefits!$F$3:$F$581,MATCH($T312,Benefits!$A$3:$A$581,0)))=0,"",INDEX(Benefits!$F$3:$F$581,MATCH($T312,Benefits!$A$3:$A$581,0))),"")</f>
        <v/>
      </c>
      <c r="S312" s="4">
        <f>IFERROR(IF(INDEX(Benefits!$G$3:$G$581,MATCH($T312,Benefits!$A$3:$A$581,0))="","",INDEX(Benefits!$G$3:$G$581,MATCH($T312,Benefits!$A$3:$A$581,0))),"")</f>
        <v/>
      </c>
      <c r="T312" s="19" t="inlineStr">
        <is>
          <t>F00075-08-000-01</t>
        </is>
      </c>
      <c r="U312" s="4">
        <f>MIN(IF($N312="N",Client!$C$6+1,Client!$C$6),100)</f>
        <v/>
      </c>
      <c r="V312" s="4">
        <f>$T312&amp;"|"&amp;$O312&amp;"|"&amp;Client!$C$7&amp;"|"&amp;Client!$C$8</f>
        <v/>
      </c>
      <c r="W312" s="4">
        <f>IFERROR(MATCH($V312,prem!$A$2:$A$2857,0),"")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IFERROR(IF(INDEX(Benefits!$B$3:$B$581,MATCH($T313,Benefits!$A$3:$A$581,0))="","",INDEX(Benefits!$B$3:$B$581,MATCH($T313,Benefits!$A$3:$A$581,0))),"")</f>
        <v/>
      </c>
      <c r="G313" s="17">
        <f>IFERROR(IF(INDEX(Benefits!$C$3:$C$581,MATCH($T313,Benefits!$A$3:$A$581,0))="","",INDEX(Benefits!$C$3:$C$581,MATCH($T313,Benefits!$A$3:$A$581,0))),"")</f>
        <v/>
      </c>
      <c r="H313" s="4">
        <f>IFERROR(IF(INDEX(Benefits!$D$3:$D$581,MATCH($T313,Benefits!$A$3:$A$581,0))="","",INDEX(Benefits!$D$3:$D$581,MATCH($T313,Benefits!$A$3:$A$581,0))),"")</f>
        <v/>
      </c>
      <c r="I313" s="4" t="inlineStr">
        <is>
          <t>HKD</t>
        </is>
      </c>
      <c r="J313" s="17">
        <f>IF($W313="","",IF(COUNT(INDEX(prem!$B$2:$CX$2857,$W313,$U313+1))=0,"",INDEX(prem!$B$2:$CX$2857,$W313,$U313+1)))</f>
        <v/>
      </c>
      <c r="K313" s="17">
        <f>IF($W313="","",IF($M313=0,"",SUM(INDEX(prem!$B$2:$CX$2857,$W313,$U313+1):INDEX(prem!$B$2:$CX$2857,$W313,MIN($U313+10,101)))))</f>
        <v/>
      </c>
      <c r="L313" s="17">
        <f>IF($K313="","",IF($M313=0,"",$K313/$M313))</f>
        <v/>
      </c>
      <c r="M313" s="4">
        <f>IF($W313="",0,COUNT(INDEX(prem!$B$2:$CX$2857,$W313,$U313+1):INDEX(prem!$B$2:$CX$2857,$W313,MIN($U313+10,101))))</f>
        <v/>
      </c>
      <c r="N313" s="4" t="inlineStr">
        <is>
          <t>R</t>
        </is>
      </c>
      <c r="O313" s="4">
        <f>IF(COUNTIF(prem!$A$2:$A$2857,$T313&amp;"|"&amp;Client!$C$9&amp;"|"&amp;Client!$C$7&amp;"|"&amp;Client!$C$8)&gt;0,Client!$C$9,IF(Client!$C$9="S","R","S"))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IFERROR(IF(COUNT(INDEX(Benefits!$E$3:$E$581,MATCH($T313,Benefits!$A$3:$A$581,0)))=0,"",INDEX(Benefits!$E$3:$E$581,MATCH($T313,Benefits!$A$3:$A$581,0))),"")</f>
        <v/>
      </c>
      <c r="R313">
        <f>IFERROR(IF(COUNT(INDEX(Benefits!$F$3:$F$581,MATCH($T313,Benefits!$A$3:$A$581,0)))=0,"",INDEX(Benefits!$F$3:$F$581,MATCH($T313,Benefits!$A$3:$A$581,0))),"")</f>
        <v/>
      </c>
      <c r="S313" s="4">
        <f>IFERROR(IF(INDEX(Benefits!$G$3:$G$581,MATCH($T313,Benefits!$A$3:$A$581,0))="","",INDEX(Benefits!$G$3:$G$581,MATCH($T313,Benefits!$A$3:$A$581,0))),"")</f>
        <v/>
      </c>
      <c r="T313" s="19" t="inlineStr">
        <is>
          <t>S00044-01-000-03</t>
        </is>
      </c>
      <c r="U313" s="4">
        <f>MIN(IF($N313="N",Client!$C$6+1,Client!$C$6),100)</f>
        <v/>
      </c>
      <c r="V313" s="4">
        <f>$T313&amp;"|"&amp;$O313&amp;"|"&amp;Client!$C$7&amp;"|"&amp;Client!$C$8</f>
        <v/>
      </c>
      <c r="W313" s="4">
        <f>IFERROR(MATCH($V313,prem!$A$2:$A$2857,0),"")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IFERROR(IF(INDEX(Benefits!$B$3:$B$581,MATCH($T314,Benefits!$A$3:$A$581,0))="","",INDEX(Benefits!$B$3:$B$581,MATCH($T314,Benefits!$A$3:$A$581,0))),"")</f>
        <v/>
      </c>
      <c r="G314" s="17">
        <f>IFERROR(IF(INDEX(Benefits!$C$3:$C$581,MATCH($T314,Benefits!$A$3:$A$581,0))="",0,INDEX(Benefits!$C$3:$C$581,MATCH($T314,Benefits!$A$3:$A$581,0))),0)</f>
        <v/>
      </c>
      <c r="H314" s="4">
        <f>IFERROR(IF(INDEX(Benefits!$D$3:$D$581,MATCH($T314,Benefits!$A$3:$A$581,0))="","",INDEX(Benefits!$D$3:$D$581,MATCH($T314,Benefits!$A$3:$A$581,0))),"")</f>
        <v/>
      </c>
      <c r="I314" s="4" t="inlineStr">
        <is>
          <t>HKD</t>
        </is>
      </c>
      <c r="J314" s="17">
        <f>IF($W314="","",IF(COUNT(INDEX(prem!$B$2:$CX$2857,$W314,$U314+1))=0,"",INDEX(prem!$B$2:$CX$2857,$W314,$U314+1)))</f>
        <v/>
      </c>
      <c r="K314" s="17">
        <f>IF($W314="","",IF($M314=0,"",SUM(INDEX(prem!$B$2:$CX$2857,$W314,$U314+1):INDEX(prem!$B$2:$CX$2857,$W314,MIN($U314+10,101)))))</f>
        <v/>
      </c>
      <c r="L314" s="17">
        <f>IF($K314="","",IF($M314=0,"",$K314/$M314))</f>
        <v/>
      </c>
      <c r="M314" s="4">
        <f>IF($W314="",0,COUNT(INDEX(prem!$B$2:$CX$2857,$W314,$U314+1):INDEX(prem!$B$2:$CX$2857,$W314,MIN($U314+10,101))))</f>
        <v/>
      </c>
      <c r="N314" s="4" t="inlineStr">
        <is>
          <t>R</t>
        </is>
      </c>
      <c r="O314" s="4">
        <f>IF(COUNTIF(prem!$A$2:$A$2857,$T314&amp;"|"&amp;Client!$C$9&amp;"|"&amp;Client!$C$7&amp;"|"&amp;Client!$C$8)&gt;0,Client!$C$9,IF(Client!$C$9="S","R","S"))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IFERROR(IF(COUNT(INDEX(Benefits!$E$3:$E$581,MATCH($T314,Benefits!$A$3:$A$581,0)))=0,"",INDEX(Benefits!$E$3:$E$581,MATCH($T314,Benefits!$A$3:$A$581,0))),"")</f>
        <v/>
      </c>
      <c r="R314">
        <f>IFERROR(IF(COUNT(INDEX(Benefits!$F$3:$F$581,MATCH($T314,Benefits!$A$3:$A$581,0)))=0,"",INDEX(Benefits!$F$3:$F$581,MATCH($T314,Benefits!$A$3:$A$581,0))),"")</f>
        <v/>
      </c>
      <c r="S314" s="4">
        <f>IFERROR(IF(INDEX(Benefits!$G$3:$G$581,MATCH($T314,Benefits!$A$3:$A$581,0))="","",INDEX(Benefits!$G$3:$G$581,MATCH($T314,Benefits!$A$3:$A$581,0))),"")</f>
        <v/>
      </c>
      <c r="T314" s="19" t="inlineStr">
        <is>
          <t>F00082-01-000-01</t>
        </is>
      </c>
      <c r="U314" s="4">
        <f>MIN(IF($N314="N",Client!$C$6+1,Client!$C$6),100)</f>
        <v/>
      </c>
      <c r="V314" s="4">
        <f>$T314&amp;"|"&amp;$O314&amp;"|"&amp;Client!$C$7&amp;"|"&amp;Client!$C$8</f>
        <v/>
      </c>
      <c r="W314" s="4">
        <f>IFERROR(MATCH($V314,prem!$A$2:$A$2857,0),"")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IFERROR(IF(INDEX(Benefits!$B$3:$B$581,MATCH($T315,Benefits!$A$3:$A$581,0))="","",INDEX(Benefits!$B$3:$B$581,MATCH($T315,Benefits!$A$3:$A$581,0))),"")</f>
        <v/>
      </c>
      <c r="G315" s="17">
        <f>IFERROR(IF(INDEX(Benefits!$C$3:$C$581,MATCH($T315,Benefits!$A$3:$A$581,0))="",100000,INDEX(Benefits!$C$3:$C$581,MATCH($T315,Benefits!$A$3:$A$581,0))),100000)</f>
        <v/>
      </c>
      <c r="H315" s="4">
        <f>IFERROR(IF(INDEX(Benefits!$D$3:$D$581,MATCH($T315,Benefits!$A$3:$A$581,0))="","",INDEX(Benefits!$D$3:$D$581,MATCH($T315,Benefits!$A$3:$A$581,0))),"")</f>
        <v/>
      </c>
      <c r="I315" s="4" t="inlineStr">
        <is>
          <t>HKD</t>
        </is>
      </c>
      <c r="J315" s="17">
        <f>IF($W315="","",IF(COUNT(INDEX(prem!$B$2:$CX$2857,$W315,$U315+1))=0,"",INDEX(prem!$B$2:$CX$2857,$W315,$U315+1)))</f>
        <v/>
      </c>
      <c r="K315" s="17">
        <f>IF($W315="","",IF($M315=0,"",SUM(INDEX(prem!$B$2:$CX$2857,$W315,$U315+1):INDEX(prem!$B$2:$CX$2857,$W315,MIN($U315+10,101)))))</f>
        <v/>
      </c>
      <c r="L315" s="17">
        <f>IF($K315="","",IF($M315=0,"",$K315/$M315))</f>
        <v/>
      </c>
      <c r="M315" s="4">
        <f>IF($W315="",0,COUNT(INDEX(prem!$B$2:$CX$2857,$W315,$U315+1):INDEX(prem!$B$2:$CX$2857,$W315,MIN($U315+10,101))))</f>
        <v/>
      </c>
      <c r="N315" s="4" t="inlineStr">
        <is>
          <t>R</t>
        </is>
      </c>
      <c r="O315" s="4">
        <f>IF(COUNTIF(prem!$A$2:$A$2857,$T315&amp;"|"&amp;Client!$C$9&amp;"|"&amp;Client!$C$7&amp;"|"&amp;Client!$C$8)&gt;0,Client!$C$9,IF(Client!$C$9="S","R","S"))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IFERROR(IF(COUNT(INDEX(Benefits!$E$3:$E$581,MATCH($T315,Benefits!$A$3:$A$581,0)))=0,"",INDEX(Benefits!$E$3:$E$581,MATCH($T315,Benefits!$A$3:$A$581,0))),"")</f>
        <v/>
      </c>
      <c r="R315">
        <f>IFERROR(IF(COUNT(INDEX(Benefits!$F$3:$F$581,MATCH($T315,Benefits!$A$3:$A$581,0)))=0,"",INDEX(Benefits!$F$3:$F$581,MATCH($T315,Benefits!$A$3:$A$581,0))),"")</f>
        <v/>
      </c>
      <c r="S315" s="4">
        <f>IFERROR(IF(INDEX(Benefits!$G$3:$G$581,MATCH($T315,Benefits!$A$3:$A$581,0))="","",INDEX(Benefits!$G$3:$G$581,MATCH($T315,Benefits!$A$3:$A$581,0))),"")</f>
        <v/>
      </c>
      <c r="T315" s="19" t="inlineStr">
        <is>
          <t>F00082-04-000-01</t>
        </is>
      </c>
      <c r="U315" s="4">
        <f>MIN(IF($N315="N",Client!$C$6+1,Client!$C$6),100)</f>
        <v/>
      </c>
      <c r="V315" s="4">
        <f>$T315&amp;"|"&amp;$O315&amp;"|"&amp;Client!$C$7&amp;"|"&amp;Client!$C$8</f>
        <v/>
      </c>
      <c r="W315" s="4">
        <f>IFERROR(MATCH($V315,prem!$A$2:$A$2857,0),"")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IFERROR(IF(INDEX(Benefits!$B$3:$B$581,MATCH($T316,Benefits!$A$3:$A$581,0))="","",INDEX(Benefits!$B$3:$B$581,MATCH($T316,Benefits!$A$3:$A$581,0))),"")</f>
        <v/>
      </c>
      <c r="G316" s="17">
        <f>IFERROR(IF(INDEX(Benefits!$C$3:$C$581,MATCH($T316,Benefits!$A$3:$A$581,0))="",25000,INDEX(Benefits!$C$3:$C$581,MATCH($T316,Benefits!$A$3:$A$581,0))),25000)</f>
        <v/>
      </c>
      <c r="H316" s="4">
        <f>IFERROR(IF(INDEX(Benefits!$D$3:$D$581,MATCH($T316,Benefits!$A$3:$A$581,0))="","",INDEX(Benefits!$D$3:$D$581,MATCH($T316,Benefits!$A$3:$A$581,0))),"")</f>
        <v/>
      </c>
      <c r="I316" s="4" t="inlineStr">
        <is>
          <t>HKD</t>
        </is>
      </c>
      <c r="J316" s="17">
        <f>IF($W316="","",IF(COUNT(INDEX(prem!$B$2:$CX$2857,$W316,$U316+1))=0,"",INDEX(prem!$B$2:$CX$2857,$W316,$U316+1)))</f>
        <v/>
      </c>
      <c r="K316" s="17">
        <f>IF($W316="","",IF($M316=0,"",SUM(INDEX(prem!$B$2:$CX$2857,$W316,$U316+1):INDEX(prem!$B$2:$CX$2857,$W316,MIN($U316+10,101)))))</f>
        <v/>
      </c>
      <c r="L316" s="17">
        <f>IF($K316="","",IF($M316=0,"",$K316/$M316))</f>
        <v/>
      </c>
      <c r="M316" s="4">
        <f>IF($W316="",0,COUNT(INDEX(prem!$B$2:$CX$2857,$W316,$U316+1):INDEX(prem!$B$2:$CX$2857,$W316,MIN($U316+10,101))))</f>
        <v/>
      </c>
      <c r="N316" s="4" t="inlineStr">
        <is>
          <t>R</t>
        </is>
      </c>
      <c r="O316" s="4">
        <f>IF(COUNTIF(prem!$A$2:$A$2857,$T316&amp;"|"&amp;Client!$C$9&amp;"|"&amp;Client!$C$7&amp;"|"&amp;Client!$C$8)&gt;0,Client!$C$9,IF(Client!$C$9="S","R","S"))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IFERROR(IF(COUNT(INDEX(Benefits!$E$3:$E$581,MATCH($T316,Benefits!$A$3:$A$581,0)))=0,"",INDEX(Benefits!$E$3:$E$581,MATCH($T316,Benefits!$A$3:$A$581,0))),"")</f>
        <v/>
      </c>
      <c r="R316">
        <f>IFERROR(IF(COUNT(INDEX(Benefits!$F$3:$F$581,MATCH($T316,Benefits!$A$3:$A$581,0)))=0,"",INDEX(Benefits!$F$3:$F$581,MATCH($T316,Benefits!$A$3:$A$581,0))),"")</f>
        <v/>
      </c>
      <c r="S316" s="4">
        <f>IFERROR(IF(INDEX(Benefits!$G$3:$G$581,MATCH($T316,Benefits!$A$3:$A$581,0))="","",INDEX(Benefits!$G$3:$G$581,MATCH($T316,Benefits!$A$3:$A$581,0))),"")</f>
        <v/>
      </c>
      <c r="T316" s="19" t="inlineStr">
        <is>
          <t>F00082-02-000-01</t>
        </is>
      </c>
      <c r="U316" s="4">
        <f>MIN(IF($N316="N",Client!$C$6+1,Client!$C$6),100)</f>
        <v/>
      </c>
      <c r="V316" s="4">
        <f>$T316&amp;"|"&amp;$O316&amp;"|"&amp;Client!$C$7&amp;"|"&amp;Client!$C$8</f>
        <v/>
      </c>
      <c r="W316" s="4">
        <f>IFERROR(MATCH($V316,prem!$A$2:$A$2857,0),"")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IFERROR(IF(INDEX(Benefits!$B$3:$B$581,MATCH($T317,Benefits!$A$3:$A$581,0))="","",INDEX(Benefits!$B$3:$B$581,MATCH($T317,Benefits!$A$3:$A$581,0))),"")</f>
        <v/>
      </c>
      <c r="G317" s="17">
        <f>IFERROR(IF(INDEX(Benefits!$C$3:$C$581,MATCH($T317,Benefits!$A$3:$A$581,0))="",50000,INDEX(Benefits!$C$3:$C$581,MATCH($T317,Benefits!$A$3:$A$581,0))),50000)</f>
        <v/>
      </c>
      <c r="H317" s="4">
        <f>IFERROR(IF(INDEX(Benefits!$D$3:$D$581,MATCH($T317,Benefits!$A$3:$A$581,0))="","",INDEX(Benefits!$D$3:$D$581,MATCH($T317,Benefits!$A$3:$A$581,0))),"")</f>
        <v/>
      </c>
      <c r="I317" s="4" t="inlineStr">
        <is>
          <t>HKD</t>
        </is>
      </c>
      <c r="J317" s="17">
        <f>IF($W317="","",IF(COUNT(INDEX(prem!$B$2:$CX$2857,$W317,$U317+1))=0,"",INDEX(prem!$B$2:$CX$2857,$W317,$U317+1)))</f>
        <v/>
      </c>
      <c r="K317" s="17">
        <f>IF($W317="","",IF($M317=0,"",SUM(INDEX(prem!$B$2:$CX$2857,$W317,$U317+1):INDEX(prem!$B$2:$CX$2857,$W317,MIN($U317+10,101)))))</f>
        <v/>
      </c>
      <c r="L317" s="17">
        <f>IF($K317="","",IF($M317=0,"",$K317/$M317))</f>
        <v/>
      </c>
      <c r="M317" s="4">
        <f>IF($W317="",0,COUNT(INDEX(prem!$B$2:$CX$2857,$W317,$U317+1):INDEX(prem!$B$2:$CX$2857,$W317,MIN($U317+10,101))))</f>
        <v/>
      </c>
      <c r="N317" s="4" t="inlineStr">
        <is>
          <t>R</t>
        </is>
      </c>
      <c r="O317" s="4">
        <f>IF(COUNTIF(prem!$A$2:$A$2857,$T317&amp;"|"&amp;Client!$C$9&amp;"|"&amp;Client!$C$7&amp;"|"&amp;Client!$C$8)&gt;0,Client!$C$9,IF(Client!$C$9="S","R","S"))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IFERROR(IF(COUNT(INDEX(Benefits!$E$3:$E$581,MATCH($T317,Benefits!$A$3:$A$581,0)))=0,"",INDEX(Benefits!$E$3:$E$581,MATCH($T317,Benefits!$A$3:$A$581,0))),"")</f>
        <v/>
      </c>
      <c r="R317">
        <f>IFERROR(IF(COUNT(INDEX(Benefits!$F$3:$F$581,MATCH($T317,Benefits!$A$3:$A$581,0)))=0,"",INDEX(Benefits!$F$3:$F$581,MATCH($T317,Benefits!$A$3:$A$581,0))),"")</f>
        <v/>
      </c>
      <c r="S317" s="4">
        <f>IFERROR(IF(INDEX(Benefits!$G$3:$G$581,MATCH($T317,Benefits!$A$3:$A$581,0))="","",INDEX(Benefits!$G$3:$G$581,MATCH($T317,Benefits!$A$3:$A$581,0))),"")</f>
        <v/>
      </c>
      <c r="T317" s="19" t="inlineStr">
        <is>
          <t>F00082-03-000-01</t>
        </is>
      </c>
      <c r="U317" s="4">
        <f>MIN(IF($N317="N",Client!$C$6+1,Client!$C$6),100)</f>
        <v/>
      </c>
      <c r="V317" s="4">
        <f>$T317&amp;"|"&amp;$O317&amp;"|"&amp;Client!$C$7&amp;"|"&amp;Client!$C$8</f>
        <v/>
      </c>
      <c r="W317" s="4">
        <f>IFERROR(MATCH($V317,prem!$A$2:$A$2857,0),"")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IFERROR(IF(INDEX(Benefits!$B$3:$B$581,MATCH($T318,Benefits!$A$3:$A$581,0))="","",INDEX(Benefits!$B$3:$B$581,MATCH($T318,Benefits!$A$3:$A$581,0))),"")</f>
        <v/>
      </c>
      <c r="G318" s="17">
        <f>IFERROR(IF(INDEX(Benefits!$C$3:$C$581,MATCH($T318,Benefits!$A$3:$A$581,0))="","",INDEX(Benefits!$C$3:$C$581,MATCH($T318,Benefits!$A$3:$A$581,0))),"")</f>
        <v/>
      </c>
      <c r="H318" s="4">
        <f>IFERROR(IF(INDEX(Benefits!$D$3:$D$581,MATCH($T318,Benefits!$A$3:$A$581,0))="","",INDEX(Benefits!$D$3:$D$581,MATCH($T318,Benefits!$A$3:$A$581,0))),"")</f>
        <v/>
      </c>
      <c r="I318" s="4" t="inlineStr">
        <is>
          <t>HKD</t>
        </is>
      </c>
      <c r="J318" s="17">
        <f>IF($W318="","",IF(COUNT(INDEX(prem!$B$2:$CX$2857,$W318,$U318+1))=0,"",INDEX(prem!$B$2:$CX$2857,$W318,$U318+1)))</f>
        <v/>
      </c>
      <c r="K318" s="17">
        <f>IF($W318="","",IF($M318=0,"",SUM(INDEX(prem!$B$2:$CX$2857,$W318,$U318+1):INDEX(prem!$B$2:$CX$2857,$W318,MIN($U318+10,101)))))</f>
        <v/>
      </c>
      <c r="L318" s="17">
        <f>IF($K318="","",IF($M318=0,"",$K318/$M318))</f>
        <v/>
      </c>
      <c r="M318" s="4">
        <f>IF($W318="",0,COUNT(INDEX(prem!$B$2:$CX$2857,$W318,$U318+1):INDEX(prem!$B$2:$CX$2857,$W318,MIN($U318+10,101))))</f>
        <v/>
      </c>
      <c r="N318" s="4" t="inlineStr">
        <is>
          <t>A</t>
        </is>
      </c>
      <c r="O318" s="4">
        <f>IF(COUNTIF(prem!$A$2:$A$2857,$T318&amp;"|"&amp;Client!$C$9&amp;"|"&amp;Client!$C$7&amp;"|"&amp;Client!$C$8)&gt;0,Client!$C$9,IF(Client!$C$9="S","R","S"))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IFERROR(IF(COUNT(INDEX(Benefits!$E$3:$E$581,MATCH($T318,Benefits!$A$3:$A$581,0)))=0,"",INDEX(Benefits!$E$3:$E$581,MATCH($T318,Benefits!$A$3:$A$581,0))),"")</f>
        <v/>
      </c>
      <c r="R318">
        <f>IFERROR(IF(COUNT(INDEX(Benefits!$F$3:$F$581,MATCH($T318,Benefits!$A$3:$A$581,0)))=0,"",INDEX(Benefits!$F$3:$F$581,MATCH($T318,Benefits!$A$3:$A$581,0))),"")</f>
        <v/>
      </c>
      <c r="S318" s="4">
        <f>IFERROR(IF(INDEX(Benefits!$G$3:$G$581,MATCH($T318,Benefits!$A$3:$A$581,0))="","",INDEX(Benefits!$G$3:$G$581,MATCH($T318,Benefits!$A$3:$A$581,0))),"")</f>
        <v/>
      </c>
      <c r="T318" s="19" t="inlineStr">
        <is>
          <t>F00055-01-000-02</t>
        </is>
      </c>
      <c r="U318" s="4">
        <f>MIN(IF($N318="N",Client!$C$6+1,Client!$C$6),100)</f>
        <v/>
      </c>
      <c r="V318" s="4">
        <f>$T318&amp;"|"&amp;$O318&amp;"|"&amp;Client!$C$7&amp;"|"&amp;Client!$C$8</f>
        <v/>
      </c>
      <c r="W318" s="4">
        <f>IFERROR(MATCH($V318,prem!$A$2:$A$2857,0),"")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IFERROR(IF(INDEX(Benefits!$B$3:$B$581,MATCH($T319,Benefits!$A$3:$A$581,0))="","Semi-private",INDEX(Benefits!$B$3:$B$581,MATCH($T319,Benefits!$A$3:$A$581,0))),"Semi-private")</f>
        <v/>
      </c>
      <c r="G319" s="17">
        <f>IFERROR(IF(INDEX(Benefits!$C$3:$C$581,MATCH($T319,Benefits!$A$3:$A$581,0))="",0,INDEX(Benefits!$C$3:$C$581,MATCH($T319,Benefits!$A$3:$A$581,0))),0)</f>
        <v/>
      </c>
      <c r="H319" s="4">
        <f>IFERROR(IF(INDEX(Benefits!$D$3:$D$581,MATCH($T319,Benefits!$A$3:$A$581,0))="","",INDEX(Benefits!$D$3:$D$581,MATCH($T319,Benefits!$A$3:$A$581,0))),"")</f>
        <v/>
      </c>
      <c r="I319" s="4" t="inlineStr">
        <is>
          <t>HKD</t>
        </is>
      </c>
      <c r="J319" s="17">
        <f>IF($W319="","",IF(COUNT(INDEX(prem!$B$2:$CX$2857,$W319,$U319+1))=0,"",INDEX(prem!$B$2:$CX$2857,$W319,$U319+1)))</f>
        <v/>
      </c>
      <c r="K319" s="17">
        <f>IF($W319="","",IF($M319=0,"",SUM(INDEX(prem!$B$2:$CX$2857,$W319,$U319+1):INDEX(prem!$B$2:$CX$2857,$W319,MIN($U319+10,101)))))</f>
        <v/>
      </c>
      <c r="L319" s="17">
        <f>IF($K319="","",IF($M319=0,"",$K319/$M319))</f>
        <v/>
      </c>
      <c r="M319" s="4">
        <f>IF($W319="",0,COUNT(INDEX(prem!$B$2:$CX$2857,$W319,$U319+1):INDEX(prem!$B$2:$CX$2857,$W319,MIN($U319+10,101))))</f>
        <v/>
      </c>
      <c r="N319" s="4" t="inlineStr">
        <is>
          <t>A</t>
        </is>
      </c>
      <c r="O319" s="4">
        <f>IF(COUNTIF(prem!$A$2:$A$2857,$T319&amp;"|"&amp;Client!$C$9&amp;"|"&amp;Client!$C$7&amp;"|"&amp;Client!$C$8)&gt;0,Client!$C$9,IF(Client!$C$9="S","R","S"))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IFERROR(IF(COUNT(INDEX(Benefits!$E$3:$E$581,MATCH($T319,Benefits!$A$3:$A$581,0)))=0,"",INDEX(Benefits!$E$3:$E$581,MATCH($T319,Benefits!$A$3:$A$581,0))),"")</f>
        <v/>
      </c>
      <c r="R319">
        <f>IFERROR(IF(COUNT(INDEX(Benefits!$F$3:$F$581,MATCH($T319,Benefits!$A$3:$A$581,0)))=0,"",INDEX(Benefits!$F$3:$F$581,MATCH($T319,Benefits!$A$3:$A$581,0))),"")</f>
        <v/>
      </c>
      <c r="S319" s="4">
        <f>IFERROR(IF(INDEX(Benefits!$G$3:$G$581,MATCH($T319,Benefits!$A$3:$A$581,0))="","",INDEX(Benefits!$G$3:$G$581,MATCH($T319,Benefits!$A$3:$A$581,0))),"")</f>
        <v/>
      </c>
      <c r="T319" s="19" t="inlineStr">
        <is>
          <t>F00056-01-000-03</t>
        </is>
      </c>
      <c r="U319" s="4">
        <f>MIN(IF($N319="N",Client!$C$6+1,Client!$C$6),100)</f>
        <v/>
      </c>
      <c r="V319" s="4">
        <f>$T319&amp;"|"&amp;$O319&amp;"|"&amp;Client!$C$7&amp;"|"&amp;Client!$C$8</f>
        <v/>
      </c>
      <c r="W319" s="4">
        <f>IFERROR(MATCH($V319,prem!$A$2:$A$2857,0),"")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IFERROR(IF(INDEX(Benefits!$B$3:$B$581,MATCH($T320,Benefits!$A$3:$A$581,0))="","Semi-private",INDEX(Benefits!$B$3:$B$581,MATCH($T320,Benefits!$A$3:$A$581,0))),"Semi-private")</f>
        <v/>
      </c>
      <c r="G320" s="17">
        <f>IFERROR(IF(INDEX(Benefits!$C$3:$C$581,MATCH($T320,Benefits!$A$3:$A$581,0))="",15000,INDEX(Benefits!$C$3:$C$581,MATCH($T320,Benefits!$A$3:$A$581,0))),15000)</f>
        <v/>
      </c>
      <c r="H320" s="4">
        <f>IFERROR(IF(INDEX(Benefits!$D$3:$D$581,MATCH($T320,Benefits!$A$3:$A$581,0))="","",INDEX(Benefits!$D$3:$D$581,MATCH($T320,Benefits!$A$3:$A$581,0))),"")</f>
        <v/>
      </c>
      <c r="I320" s="4" t="inlineStr">
        <is>
          <t>HKD</t>
        </is>
      </c>
      <c r="J320" s="17">
        <f>IF($W320="","",IF(COUNT(INDEX(prem!$B$2:$CX$2857,$W320,$U320+1))=0,"",INDEX(prem!$B$2:$CX$2857,$W320,$U320+1)))</f>
        <v/>
      </c>
      <c r="K320" s="17">
        <f>IF($W320="","",IF($M320=0,"",SUM(INDEX(prem!$B$2:$CX$2857,$W320,$U320+1):INDEX(prem!$B$2:$CX$2857,$W320,MIN($U320+10,101)))))</f>
        <v/>
      </c>
      <c r="L320" s="17">
        <f>IF($K320="","",IF($M320=0,"",$K320/$M320))</f>
        <v/>
      </c>
      <c r="M320" s="4">
        <f>IF($W320="",0,COUNT(INDEX(prem!$B$2:$CX$2857,$W320,$U320+1):INDEX(prem!$B$2:$CX$2857,$W320,MIN($U320+10,101))))</f>
        <v/>
      </c>
      <c r="N320" s="4" t="inlineStr">
        <is>
          <t>A</t>
        </is>
      </c>
      <c r="O320" s="4">
        <f>IF(COUNTIF(prem!$A$2:$A$2857,$T320&amp;"|"&amp;Client!$C$9&amp;"|"&amp;Client!$C$7&amp;"|"&amp;Client!$C$8)&gt;0,Client!$C$9,IF(Client!$C$9="S","R","S"))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IFERROR(IF(COUNT(INDEX(Benefits!$E$3:$E$581,MATCH($T320,Benefits!$A$3:$A$581,0)))=0,"",INDEX(Benefits!$E$3:$E$581,MATCH($T320,Benefits!$A$3:$A$581,0))),"")</f>
        <v/>
      </c>
      <c r="R320">
        <f>IFERROR(IF(COUNT(INDEX(Benefits!$F$3:$F$581,MATCH($T320,Benefits!$A$3:$A$581,0)))=0,"",INDEX(Benefits!$F$3:$F$581,MATCH($T320,Benefits!$A$3:$A$581,0))),"")</f>
        <v/>
      </c>
      <c r="S320" s="4">
        <f>IFERROR(IF(INDEX(Benefits!$G$3:$G$581,MATCH($T320,Benefits!$A$3:$A$581,0))="","",INDEX(Benefits!$G$3:$G$581,MATCH($T320,Benefits!$A$3:$A$581,0))),"")</f>
        <v/>
      </c>
      <c r="T320" s="19" t="inlineStr">
        <is>
          <t>F00056-02-000-03</t>
        </is>
      </c>
      <c r="U320" s="4">
        <f>MIN(IF($N320="N",Client!$C$6+1,Client!$C$6),100)</f>
        <v/>
      </c>
      <c r="V320" s="4">
        <f>$T320&amp;"|"&amp;$O320&amp;"|"&amp;Client!$C$7&amp;"|"&amp;Client!$C$8</f>
        <v/>
      </c>
      <c r="W320" s="4">
        <f>IFERROR(MATCH($V320,prem!$A$2:$A$2857,0),"")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IFERROR(IF(INDEX(Benefits!$B$3:$B$581,MATCH($T321,Benefits!$A$3:$A$581,0))="","Semi-private",INDEX(Benefits!$B$3:$B$581,MATCH($T321,Benefits!$A$3:$A$581,0))),"Semi-private")</f>
        <v/>
      </c>
      <c r="G321" s="17">
        <f>IFERROR(IF(INDEX(Benefits!$C$3:$C$581,MATCH($T321,Benefits!$A$3:$A$581,0))="",25000,INDEX(Benefits!$C$3:$C$581,MATCH($T321,Benefits!$A$3:$A$581,0))),25000)</f>
        <v/>
      </c>
      <c r="H321" s="4">
        <f>IFERROR(IF(INDEX(Benefits!$D$3:$D$581,MATCH($T321,Benefits!$A$3:$A$581,0))="","",INDEX(Benefits!$D$3:$D$581,MATCH($T321,Benefits!$A$3:$A$581,0))),"")</f>
        <v/>
      </c>
      <c r="I321" s="4" t="inlineStr">
        <is>
          <t>HKD</t>
        </is>
      </c>
      <c r="J321" s="17">
        <f>IF($W321="","",IF(COUNT(INDEX(prem!$B$2:$CX$2857,$W321,$U321+1))=0,"",INDEX(prem!$B$2:$CX$2857,$W321,$U321+1)))</f>
        <v/>
      </c>
      <c r="K321" s="17">
        <f>IF($W321="","",IF($M321=0,"",SUM(INDEX(prem!$B$2:$CX$2857,$W321,$U321+1):INDEX(prem!$B$2:$CX$2857,$W321,MIN($U321+10,101)))))</f>
        <v/>
      </c>
      <c r="L321" s="17">
        <f>IF($K321="","",IF($M321=0,"",$K321/$M321))</f>
        <v/>
      </c>
      <c r="M321" s="4">
        <f>IF($W321="",0,COUNT(INDEX(prem!$B$2:$CX$2857,$W321,$U321+1):INDEX(prem!$B$2:$CX$2857,$W321,MIN($U321+10,101))))</f>
        <v/>
      </c>
      <c r="N321" s="4" t="inlineStr">
        <is>
          <t>A</t>
        </is>
      </c>
      <c r="O321" s="4">
        <f>IF(COUNTIF(prem!$A$2:$A$2857,$T321&amp;"|"&amp;Client!$C$9&amp;"|"&amp;Client!$C$7&amp;"|"&amp;Client!$C$8)&gt;0,Client!$C$9,IF(Client!$C$9="S","R","S"))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IFERROR(IF(COUNT(INDEX(Benefits!$E$3:$E$581,MATCH($T321,Benefits!$A$3:$A$581,0)))=0,"",INDEX(Benefits!$E$3:$E$581,MATCH($T321,Benefits!$A$3:$A$581,0))),"")</f>
        <v/>
      </c>
      <c r="R321">
        <f>IFERROR(IF(COUNT(INDEX(Benefits!$F$3:$F$581,MATCH($T321,Benefits!$A$3:$A$581,0)))=0,"",INDEX(Benefits!$F$3:$F$581,MATCH($T321,Benefits!$A$3:$A$581,0))),"")</f>
        <v/>
      </c>
      <c r="S321" s="4">
        <f>IFERROR(IF(INDEX(Benefits!$G$3:$G$581,MATCH($T321,Benefits!$A$3:$A$581,0))="","",INDEX(Benefits!$G$3:$G$581,MATCH($T321,Benefits!$A$3:$A$581,0))),"")</f>
        <v/>
      </c>
      <c r="T321" s="19" t="inlineStr">
        <is>
          <t>F00056-03-000-03</t>
        </is>
      </c>
      <c r="U321" s="4">
        <f>MIN(IF($N321="N",Client!$C$6+1,Client!$C$6),100)</f>
        <v/>
      </c>
      <c r="V321" s="4">
        <f>$T321&amp;"|"&amp;$O321&amp;"|"&amp;Client!$C$7&amp;"|"&amp;Client!$C$8</f>
        <v/>
      </c>
      <c r="W321" s="4">
        <f>IFERROR(MATCH($V321,prem!$A$2:$A$2857,0),"")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IFERROR(IF(INDEX(Benefits!$B$3:$B$581,MATCH($T322,Benefits!$A$3:$A$581,0))="","Semi-private",INDEX(Benefits!$B$3:$B$581,MATCH($T322,Benefits!$A$3:$A$581,0))),"Semi-private")</f>
        <v/>
      </c>
      <c r="G322" s="17">
        <f>IFERROR(IF(INDEX(Benefits!$C$3:$C$581,MATCH($T322,Benefits!$A$3:$A$581,0))="",50000,INDEX(Benefits!$C$3:$C$581,MATCH($T322,Benefits!$A$3:$A$581,0))),50000)</f>
        <v/>
      </c>
      <c r="H322" s="4">
        <f>IFERROR(IF(INDEX(Benefits!$D$3:$D$581,MATCH($T322,Benefits!$A$3:$A$581,0))="","",INDEX(Benefits!$D$3:$D$581,MATCH($T322,Benefits!$A$3:$A$581,0))),"")</f>
        <v/>
      </c>
      <c r="I322" s="4" t="inlineStr">
        <is>
          <t>HKD</t>
        </is>
      </c>
      <c r="J322" s="17">
        <f>IF($W322="","",IF(COUNT(INDEX(prem!$B$2:$CX$2857,$W322,$U322+1))=0,"",INDEX(prem!$B$2:$CX$2857,$W322,$U322+1)))</f>
        <v/>
      </c>
      <c r="K322" s="17">
        <f>IF($W322="","",IF($M322=0,"",SUM(INDEX(prem!$B$2:$CX$2857,$W322,$U322+1):INDEX(prem!$B$2:$CX$2857,$W322,MIN($U322+10,101)))))</f>
        <v/>
      </c>
      <c r="L322" s="17">
        <f>IF($K322="","",IF($M322=0,"",$K322/$M322))</f>
        <v/>
      </c>
      <c r="M322" s="4">
        <f>IF($W322="",0,COUNT(INDEX(prem!$B$2:$CX$2857,$W322,$U322+1):INDEX(prem!$B$2:$CX$2857,$W322,MIN($U322+10,101))))</f>
        <v/>
      </c>
      <c r="N322" s="4" t="inlineStr">
        <is>
          <t>A</t>
        </is>
      </c>
      <c r="O322" s="4">
        <f>IF(COUNTIF(prem!$A$2:$A$2857,$T322&amp;"|"&amp;Client!$C$9&amp;"|"&amp;Client!$C$7&amp;"|"&amp;Client!$C$8)&gt;0,Client!$C$9,IF(Client!$C$9="S","R","S"))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IFERROR(IF(COUNT(INDEX(Benefits!$E$3:$E$581,MATCH($T322,Benefits!$A$3:$A$581,0)))=0,"",INDEX(Benefits!$E$3:$E$581,MATCH($T322,Benefits!$A$3:$A$581,0))),"")</f>
        <v/>
      </c>
      <c r="R322">
        <f>IFERROR(IF(COUNT(INDEX(Benefits!$F$3:$F$581,MATCH($T322,Benefits!$A$3:$A$581,0)))=0,"",INDEX(Benefits!$F$3:$F$581,MATCH($T322,Benefits!$A$3:$A$581,0))),"")</f>
        <v/>
      </c>
      <c r="S322" s="4">
        <f>IFERROR(IF(INDEX(Benefits!$G$3:$G$581,MATCH($T322,Benefits!$A$3:$A$581,0))="","",INDEX(Benefits!$G$3:$G$581,MATCH($T322,Benefits!$A$3:$A$581,0))),"")</f>
        <v/>
      </c>
      <c r="T322" s="19" t="inlineStr">
        <is>
          <t>F00056-04-000-03</t>
        </is>
      </c>
      <c r="U322" s="4">
        <f>MIN(IF($N322="N",Client!$C$6+1,Client!$C$6),100)</f>
        <v/>
      </c>
      <c r="V322" s="4">
        <f>$T322&amp;"|"&amp;$O322&amp;"|"&amp;Client!$C$7&amp;"|"&amp;Client!$C$8</f>
        <v/>
      </c>
      <c r="W322" s="4">
        <f>IFERROR(MATCH($V322,prem!$A$2:$A$2857,0),"")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IFERROR(IF(INDEX(Benefits!$B$3:$B$581,MATCH($T323,Benefits!$A$3:$A$581,0))="","Semi-private",INDEX(Benefits!$B$3:$B$581,MATCH($T323,Benefits!$A$3:$A$581,0))),"Semi-private")</f>
        <v/>
      </c>
      <c r="G323" s="17">
        <f>IFERROR(IF(INDEX(Benefits!$C$3:$C$581,MATCH($T323,Benefits!$A$3:$A$581,0))="",75000,INDEX(Benefits!$C$3:$C$581,MATCH($T323,Benefits!$A$3:$A$581,0))),75000)</f>
        <v/>
      </c>
      <c r="H323" s="4">
        <f>IFERROR(IF(INDEX(Benefits!$D$3:$D$581,MATCH($T323,Benefits!$A$3:$A$581,0))="","",INDEX(Benefits!$D$3:$D$581,MATCH($T323,Benefits!$A$3:$A$581,0))),"")</f>
        <v/>
      </c>
      <c r="I323" s="4" t="inlineStr">
        <is>
          <t>HKD</t>
        </is>
      </c>
      <c r="J323" s="17">
        <f>IF($W323="","",IF(COUNT(INDEX(prem!$B$2:$CX$2857,$W323,$U323+1))=0,"",INDEX(prem!$B$2:$CX$2857,$W323,$U323+1)))</f>
        <v/>
      </c>
      <c r="K323" s="17">
        <f>IF($W323="","",IF($M323=0,"",SUM(INDEX(prem!$B$2:$CX$2857,$W323,$U323+1):INDEX(prem!$B$2:$CX$2857,$W323,MIN($U323+10,101)))))</f>
        <v/>
      </c>
      <c r="L323" s="17">
        <f>IF($K323="","",IF($M323=0,"",$K323/$M323))</f>
        <v/>
      </c>
      <c r="M323" s="4">
        <f>IF($W323="",0,COUNT(INDEX(prem!$B$2:$CX$2857,$W323,$U323+1):INDEX(prem!$B$2:$CX$2857,$W323,MIN($U323+10,101))))</f>
        <v/>
      </c>
      <c r="N323" s="4" t="inlineStr">
        <is>
          <t>A</t>
        </is>
      </c>
      <c r="O323" s="4">
        <f>IF(COUNTIF(prem!$A$2:$A$2857,$T323&amp;"|"&amp;Client!$C$9&amp;"|"&amp;Client!$C$7&amp;"|"&amp;Client!$C$8)&gt;0,Client!$C$9,IF(Client!$C$9="S","R","S"))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IFERROR(IF(COUNT(INDEX(Benefits!$E$3:$E$581,MATCH($T323,Benefits!$A$3:$A$581,0)))=0,"",INDEX(Benefits!$E$3:$E$581,MATCH($T323,Benefits!$A$3:$A$581,0))),"")</f>
        <v/>
      </c>
      <c r="R323">
        <f>IFERROR(IF(COUNT(INDEX(Benefits!$F$3:$F$581,MATCH($T323,Benefits!$A$3:$A$581,0)))=0,"",INDEX(Benefits!$F$3:$F$581,MATCH($T323,Benefits!$A$3:$A$581,0))),"")</f>
        <v/>
      </c>
      <c r="S323" s="4">
        <f>IFERROR(IF(INDEX(Benefits!$G$3:$G$581,MATCH($T323,Benefits!$A$3:$A$581,0))="","",INDEX(Benefits!$G$3:$G$581,MATCH($T323,Benefits!$A$3:$A$581,0))),"")</f>
        <v/>
      </c>
      <c r="T323" s="19" t="inlineStr">
        <is>
          <t>F00056-05-000-03</t>
        </is>
      </c>
      <c r="U323" s="4">
        <f>MIN(IF($N323="N",Client!$C$6+1,Client!$C$6),100)</f>
        <v/>
      </c>
      <c r="V323" s="4">
        <f>$T323&amp;"|"&amp;$O323&amp;"|"&amp;Client!$C$7&amp;"|"&amp;Client!$C$8</f>
        <v/>
      </c>
      <c r="W323" s="4">
        <f>IFERROR(MATCH($V323,prem!$A$2:$A$2857,0),"")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IFERROR(IF(INDEX(Benefits!$B$3:$B$581,MATCH($T324,Benefits!$A$3:$A$581,0))="","Ward",INDEX(Benefits!$B$3:$B$581,MATCH($T324,Benefits!$A$3:$A$581,0))),"Ward")</f>
        <v/>
      </c>
      <c r="G324" s="17">
        <f>IFERROR(IF(INDEX(Benefits!$C$3:$C$581,MATCH($T324,Benefits!$A$3:$A$581,0))="",0,INDEX(Benefits!$C$3:$C$581,MATCH($T324,Benefits!$A$3:$A$581,0))),0)</f>
        <v/>
      </c>
      <c r="H324" s="4">
        <f>IFERROR(IF(INDEX(Benefits!$D$3:$D$581,MATCH($T324,Benefits!$A$3:$A$581,0))="","",INDEX(Benefits!$D$3:$D$581,MATCH($T324,Benefits!$A$3:$A$581,0))),"")</f>
        <v/>
      </c>
      <c r="I324" s="4" t="inlineStr">
        <is>
          <t>HKD</t>
        </is>
      </c>
      <c r="J324" s="17">
        <f>IF($W324="","",IF(COUNT(INDEX(prem!$B$2:$CX$2857,$W324,$U324+1))=0,"",INDEX(prem!$B$2:$CX$2857,$W324,$U324+1)))</f>
        <v/>
      </c>
      <c r="K324" s="17">
        <f>IF($W324="","",IF($M324=0,"",SUM(INDEX(prem!$B$2:$CX$2857,$W324,$U324+1):INDEX(prem!$B$2:$CX$2857,$W324,MIN($U324+10,101)))))</f>
        <v/>
      </c>
      <c r="L324" s="17">
        <f>IF($K324="","",IF($M324=0,"",$K324/$M324))</f>
        <v/>
      </c>
      <c r="M324" s="4">
        <f>IF($W324="",0,COUNT(INDEX(prem!$B$2:$CX$2857,$W324,$U324+1):INDEX(prem!$B$2:$CX$2857,$W324,MIN($U324+10,101))))</f>
        <v/>
      </c>
      <c r="N324" s="4" t="inlineStr">
        <is>
          <t>A</t>
        </is>
      </c>
      <c r="O324" s="4">
        <f>IF(COUNTIF(prem!$A$2:$A$2857,$T324&amp;"|"&amp;Client!$C$9&amp;"|"&amp;Client!$C$7&amp;"|"&amp;Client!$C$8)&gt;0,Client!$C$9,IF(Client!$C$9="S","R","S"))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IFERROR(IF(COUNT(INDEX(Benefits!$E$3:$E$581,MATCH($T324,Benefits!$A$3:$A$581,0)))=0,"",INDEX(Benefits!$E$3:$E$581,MATCH($T324,Benefits!$A$3:$A$581,0))),"")</f>
        <v/>
      </c>
      <c r="R324">
        <f>IFERROR(IF(COUNT(INDEX(Benefits!$F$3:$F$581,MATCH($T324,Benefits!$A$3:$A$581,0)))=0,"",INDEX(Benefits!$F$3:$F$581,MATCH($T324,Benefits!$A$3:$A$581,0))),"")</f>
        <v/>
      </c>
      <c r="S324" s="4">
        <f>IFERROR(IF(INDEX(Benefits!$G$3:$G$581,MATCH($T324,Benefits!$A$3:$A$581,0))="","",INDEX(Benefits!$G$3:$G$581,MATCH($T324,Benefits!$A$3:$A$581,0))),"")</f>
        <v/>
      </c>
      <c r="T324" s="19" t="inlineStr">
        <is>
          <t>F00056-06-000-02</t>
        </is>
      </c>
      <c r="U324" s="4">
        <f>MIN(IF($N324="N",Client!$C$6+1,Client!$C$6),100)</f>
        <v/>
      </c>
      <c r="V324" s="4">
        <f>$T324&amp;"|"&amp;$O324&amp;"|"&amp;Client!$C$7&amp;"|"&amp;Client!$C$8</f>
        <v/>
      </c>
      <c r="W324" s="4">
        <f>IFERROR(MATCH($V324,prem!$A$2:$A$2857,0),"")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IFERROR(IF(INDEX(Benefits!$B$3:$B$581,MATCH($T325,Benefits!$A$3:$A$581,0))="","Ward",INDEX(Benefits!$B$3:$B$581,MATCH($T325,Benefits!$A$3:$A$581,0))),"Ward")</f>
        <v/>
      </c>
      <c r="G325" s="17">
        <f>IFERROR(IF(INDEX(Benefits!$C$3:$C$581,MATCH($T325,Benefits!$A$3:$A$581,0))="",15000,INDEX(Benefits!$C$3:$C$581,MATCH($T325,Benefits!$A$3:$A$581,0))),15000)</f>
        <v/>
      </c>
      <c r="H325" s="4">
        <f>IFERROR(IF(INDEX(Benefits!$D$3:$D$581,MATCH($T325,Benefits!$A$3:$A$581,0))="","",INDEX(Benefits!$D$3:$D$581,MATCH($T325,Benefits!$A$3:$A$581,0))),"")</f>
        <v/>
      </c>
      <c r="I325" s="4" t="inlineStr">
        <is>
          <t>HKD</t>
        </is>
      </c>
      <c r="J325" s="17">
        <f>IF($W325="","",IF(COUNT(INDEX(prem!$B$2:$CX$2857,$W325,$U325+1))=0,"",INDEX(prem!$B$2:$CX$2857,$W325,$U325+1)))</f>
        <v/>
      </c>
      <c r="K325" s="17">
        <f>IF($W325="","",IF($M325=0,"",SUM(INDEX(prem!$B$2:$CX$2857,$W325,$U325+1):INDEX(prem!$B$2:$CX$2857,$W325,MIN($U325+10,101)))))</f>
        <v/>
      </c>
      <c r="L325" s="17">
        <f>IF($K325="","",IF($M325=0,"",$K325/$M325))</f>
        <v/>
      </c>
      <c r="M325" s="4">
        <f>IF($W325="",0,COUNT(INDEX(prem!$B$2:$CX$2857,$W325,$U325+1):INDEX(prem!$B$2:$CX$2857,$W325,MIN($U325+10,101))))</f>
        <v/>
      </c>
      <c r="N325" s="4" t="inlineStr">
        <is>
          <t>A</t>
        </is>
      </c>
      <c r="O325" s="4">
        <f>IF(COUNTIF(prem!$A$2:$A$2857,$T325&amp;"|"&amp;Client!$C$9&amp;"|"&amp;Client!$C$7&amp;"|"&amp;Client!$C$8)&gt;0,Client!$C$9,IF(Client!$C$9="S","R","S"))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IFERROR(IF(COUNT(INDEX(Benefits!$E$3:$E$581,MATCH($T325,Benefits!$A$3:$A$581,0)))=0,"",INDEX(Benefits!$E$3:$E$581,MATCH($T325,Benefits!$A$3:$A$581,0))),"")</f>
        <v/>
      </c>
      <c r="R325">
        <f>IFERROR(IF(COUNT(INDEX(Benefits!$F$3:$F$581,MATCH($T325,Benefits!$A$3:$A$581,0)))=0,"",INDEX(Benefits!$F$3:$F$581,MATCH($T325,Benefits!$A$3:$A$581,0))),"")</f>
        <v/>
      </c>
      <c r="S325" s="4">
        <f>IFERROR(IF(INDEX(Benefits!$G$3:$G$581,MATCH($T325,Benefits!$A$3:$A$581,0))="","",INDEX(Benefits!$G$3:$G$581,MATCH($T325,Benefits!$A$3:$A$581,0))),"")</f>
        <v/>
      </c>
      <c r="T325" s="19" t="inlineStr">
        <is>
          <t>F00056-07-000-02</t>
        </is>
      </c>
      <c r="U325" s="4">
        <f>MIN(IF($N325="N",Client!$C$6+1,Client!$C$6),100)</f>
        <v/>
      </c>
      <c r="V325" s="4">
        <f>$T325&amp;"|"&amp;$O325&amp;"|"&amp;Client!$C$7&amp;"|"&amp;Client!$C$8</f>
        <v/>
      </c>
      <c r="W325" s="4">
        <f>IFERROR(MATCH($V325,prem!$A$2:$A$2857,0),"")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IFERROR(IF(INDEX(Benefits!$B$3:$B$581,MATCH($T326,Benefits!$A$3:$A$581,0))="","Ward",INDEX(Benefits!$B$3:$B$581,MATCH($T326,Benefits!$A$3:$A$581,0))),"Ward")</f>
        <v/>
      </c>
      <c r="G326" s="17">
        <f>IFERROR(IF(INDEX(Benefits!$C$3:$C$581,MATCH($T326,Benefits!$A$3:$A$581,0))="",25000,INDEX(Benefits!$C$3:$C$581,MATCH($T326,Benefits!$A$3:$A$581,0))),25000)</f>
        <v/>
      </c>
      <c r="H326" s="4">
        <f>IFERROR(IF(INDEX(Benefits!$D$3:$D$581,MATCH($T326,Benefits!$A$3:$A$581,0))="","",INDEX(Benefits!$D$3:$D$581,MATCH($T326,Benefits!$A$3:$A$581,0))),"")</f>
        <v/>
      </c>
      <c r="I326" s="4" t="inlineStr">
        <is>
          <t>HKD</t>
        </is>
      </c>
      <c r="J326" s="17">
        <f>IF($W326="","",IF(COUNT(INDEX(prem!$B$2:$CX$2857,$W326,$U326+1))=0,"",INDEX(prem!$B$2:$CX$2857,$W326,$U326+1)))</f>
        <v/>
      </c>
      <c r="K326" s="17">
        <f>IF($W326="","",IF($M326=0,"",SUM(INDEX(prem!$B$2:$CX$2857,$W326,$U326+1):INDEX(prem!$B$2:$CX$2857,$W326,MIN($U326+10,101)))))</f>
        <v/>
      </c>
      <c r="L326" s="17">
        <f>IF($K326="","",IF($M326=0,"",$K326/$M326))</f>
        <v/>
      </c>
      <c r="M326" s="4">
        <f>IF($W326="",0,COUNT(INDEX(prem!$B$2:$CX$2857,$W326,$U326+1):INDEX(prem!$B$2:$CX$2857,$W326,MIN($U326+10,101))))</f>
        <v/>
      </c>
      <c r="N326" s="4" t="inlineStr">
        <is>
          <t>A</t>
        </is>
      </c>
      <c r="O326" s="4">
        <f>IF(COUNTIF(prem!$A$2:$A$2857,$T326&amp;"|"&amp;Client!$C$9&amp;"|"&amp;Client!$C$7&amp;"|"&amp;Client!$C$8)&gt;0,Client!$C$9,IF(Client!$C$9="S","R","S"))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IFERROR(IF(COUNT(INDEX(Benefits!$E$3:$E$581,MATCH($T326,Benefits!$A$3:$A$581,0)))=0,"",INDEX(Benefits!$E$3:$E$581,MATCH($T326,Benefits!$A$3:$A$581,0))),"")</f>
        <v/>
      </c>
      <c r="R326">
        <f>IFERROR(IF(COUNT(INDEX(Benefits!$F$3:$F$581,MATCH($T326,Benefits!$A$3:$A$581,0)))=0,"",INDEX(Benefits!$F$3:$F$581,MATCH($T326,Benefits!$A$3:$A$581,0))),"")</f>
        <v/>
      </c>
      <c r="S326" s="4">
        <f>IFERROR(IF(INDEX(Benefits!$G$3:$G$581,MATCH($T326,Benefits!$A$3:$A$581,0))="","",INDEX(Benefits!$G$3:$G$581,MATCH($T326,Benefits!$A$3:$A$581,0))),"")</f>
        <v/>
      </c>
      <c r="T326" s="19" t="inlineStr">
        <is>
          <t>F00056-08-000-02</t>
        </is>
      </c>
      <c r="U326" s="4">
        <f>MIN(IF($N326="N",Client!$C$6+1,Client!$C$6),100)</f>
        <v/>
      </c>
      <c r="V326" s="4">
        <f>$T326&amp;"|"&amp;$O326&amp;"|"&amp;Client!$C$7&amp;"|"&amp;Client!$C$8</f>
        <v/>
      </c>
      <c r="W326" s="4">
        <f>IFERROR(MATCH($V326,prem!$A$2:$A$2857,0),"")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IFERROR(IF(INDEX(Benefits!$B$3:$B$581,MATCH($T327,Benefits!$A$3:$A$581,0))="","",INDEX(Benefits!$B$3:$B$581,MATCH($T327,Benefits!$A$3:$A$581,0))),"")</f>
        <v/>
      </c>
      <c r="G327" s="17">
        <f>IFERROR(IF(INDEX(Benefits!$C$3:$C$581,MATCH($T327,Benefits!$A$3:$A$581,0))="","",INDEX(Benefits!$C$3:$C$581,MATCH($T327,Benefits!$A$3:$A$581,0))),"")</f>
        <v/>
      </c>
      <c r="H327" s="4">
        <f>IFERROR(IF(INDEX(Benefits!$D$3:$D$581,MATCH($T327,Benefits!$A$3:$A$581,0))="","",INDEX(Benefits!$D$3:$D$581,MATCH($T327,Benefits!$A$3:$A$581,0))),"")</f>
        <v/>
      </c>
      <c r="I327" s="4" t="inlineStr">
        <is>
          <t>HKD</t>
        </is>
      </c>
      <c r="J327" s="17">
        <f>IF($W327="","",IF(COUNT(INDEX(prem!$B$2:$CX$2857,$W327,$U327+1))=0,"",INDEX(prem!$B$2:$CX$2857,$W327,$U327+1)))</f>
        <v/>
      </c>
      <c r="K327" s="17">
        <f>IF($W327="","",IF($M327=0,"",SUM(INDEX(prem!$B$2:$CX$2857,$W327,$U327+1):INDEX(prem!$B$2:$CX$2857,$W327,MIN($U327+10,101)))))</f>
        <v/>
      </c>
      <c r="L327" s="17">
        <f>IF($K327="","",IF($M327=0,"",$K327/$M327))</f>
        <v/>
      </c>
      <c r="M327" s="4">
        <f>IF($W327="",0,COUNT(INDEX(prem!$B$2:$CX$2857,$W327,$U327+1):INDEX(prem!$B$2:$CX$2857,$W327,MIN($U327+10,101))))</f>
        <v/>
      </c>
      <c r="N327" s="4" t="inlineStr">
        <is>
          <t>A</t>
        </is>
      </c>
      <c r="O327" s="4">
        <f>IF(COUNTIF(prem!$A$2:$A$2857,$T327&amp;"|"&amp;Client!$C$9&amp;"|"&amp;Client!$C$7&amp;"|"&amp;Client!$C$8)&gt;0,Client!$C$9,IF(Client!$C$9="S","R","S"))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IFERROR(IF(COUNT(INDEX(Benefits!$E$3:$E$581,MATCH($T327,Benefits!$A$3:$A$581,0)))=0,"",INDEX(Benefits!$E$3:$E$581,MATCH($T327,Benefits!$A$3:$A$581,0))),"")</f>
        <v/>
      </c>
      <c r="R327">
        <f>IFERROR(IF(COUNT(INDEX(Benefits!$F$3:$F$581,MATCH($T327,Benefits!$A$3:$A$581,0)))=0,"",INDEX(Benefits!$F$3:$F$581,MATCH($T327,Benefits!$A$3:$A$581,0))),"")</f>
        <v/>
      </c>
      <c r="S327" s="4">
        <f>IFERROR(IF(INDEX(Benefits!$G$3:$G$581,MATCH($T327,Benefits!$A$3:$A$581,0))="","",INDEX(Benefits!$G$3:$G$581,MATCH($T327,Benefits!$A$3:$A$581,0))),"")</f>
        <v/>
      </c>
      <c r="T327" s="19" t="inlineStr">
        <is>
          <t>S00019-01-000-03</t>
        </is>
      </c>
      <c r="U327" s="4">
        <f>MIN(IF($N327="N",Client!$C$6+1,Client!$C$6),100)</f>
        <v/>
      </c>
      <c r="V327" s="4">
        <f>$T327&amp;"|"&amp;$O327&amp;"|"&amp;Client!$C$7&amp;"|"&amp;Client!$C$8</f>
        <v/>
      </c>
      <c r="W327" s="4">
        <f>IFERROR(MATCH($V327,prem!$A$2:$A$2857,0),"")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IFERROR(IF(INDEX(Benefits!$B$3:$B$581,MATCH($T328,Benefits!$A$3:$A$581,0))="","",INDEX(Benefits!$B$3:$B$581,MATCH($T328,Benefits!$A$3:$A$581,0))),"")</f>
        <v/>
      </c>
      <c r="G328" s="17">
        <f>IFERROR(IF(INDEX(Benefits!$C$3:$C$581,MATCH($T328,Benefits!$A$3:$A$581,0))="",0,INDEX(Benefits!$C$3:$C$581,MATCH($T328,Benefits!$A$3:$A$581,0))),0)</f>
        <v/>
      </c>
      <c r="H328" s="4">
        <f>IFERROR(IF(INDEX(Benefits!$D$3:$D$581,MATCH($T328,Benefits!$A$3:$A$581,0))="","",INDEX(Benefits!$D$3:$D$581,MATCH($T328,Benefits!$A$3:$A$581,0))),"")</f>
        <v/>
      </c>
      <c r="I328" s="4" t="inlineStr">
        <is>
          <t>HKD</t>
        </is>
      </c>
      <c r="J328" s="17">
        <f>IF($W328="","",IF(COUNT(INDEX(prem!$B$2:$CX$2857,$W328,$U328+1))=0,"",INDEX(prem!$B$2:$CX$2857,$W328,$U328+1)))</f>
        <v/>
      </c>
      <c r="K328" s="17">
        <f>IF($W328="","",IF($M328=0,"",SUM(INDEX(prem!$B$2:$CX$2857,$W328,$U328+1):INDEX(prem!$B$2:$CX$2857,$W328,MIN($U328+10,101)))))</f>
        <v/>
      </c>
      <c r="L328" s="17">
        <f>IF($K328="","",IF($M328=0,"",$K328/$M328))</f>
        <v/>
      </c>
      <c r="M328" s="4">
        <f>IF($W328="",0,COUNT(INDEX(prem!$B$2:$CX$2857,$W328,$U328+1):INDEX(prem!$B$2:$CX$2857,$W328,MIN($U328+10,101))))</f>
        <v/>
      </c>
      <c r="N328" s="4" t="inlineStr">
        <is>
          <t>N</t>
        </is>
      </c>
      <c r="O328" s="4">
        <f>IF(COUNTIF(prem!$A$2:$A$2857,$T328&amp;"|"&amp;Client!$C$9&amp;"|"&amp;Client!$C$7&amp;"|"&amp;Client!$C$8)&gt;0,Client!$C$9,IF(Client!$C$9="S","R","S"))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IFERROR(IF(COUNT(INDEX(Benefits!$E$3:$E$581,MATCH($T328,Benefits!$A$3:$A$581,0)))=0,"",INDEX(Benefits!$E$3:$E$581,MATCH($T328,Benefits!$A$3:$A$581,0))),"")</f>
        <v/>
      </c>
      <c r="R328">
        <f>IFERROR(IF(COUNT(INDEX(Benefits!$F$3:$F$581,MATCH($T328,Benefits!$A$3:$A$581,0)))=0,"",INDEX(Benefits!$F$3:$F$581,MATCH($T328,Benefits!$A$3:$A$581,0))),"")</f>
        <v/>
      </c>
      <c r="S328" s="4">
        <f>IFERROR(IF(INDEX(Benefits!$G$3:$G$581,MATCH($T328,Benefits!$A$3:$A$581,0))="","",INDEX(Benefits!$G$3:$G$581,MATCH($T328,Benefits!$A$3:$A$581,0))),"")</f>
        <v/>
      </c>
      <c r="T328" s="19" t="inlineStr">
        <is>
          <t>F00069-01-000-02</t>
        </is>
      </c>
      <c r="U328" s="4">
        <f>MIN(IF($N328="N",Client!$C$6+1,Client!$C$6),100)</f>
        <v/>
      </c>
      <c r="V328" s="4">
        <f>$T328&amp;"|"&amp;$O328&amp;"|"&amp;Client!$C$7&amp;"|"&amp;Client!$C$8</f>
        <v/>
      </c>
      <c r="W328" s="4">
        <f>IFERROR(MATCH($V328,prem!$A$2:$A$2857,0),"")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IFERROR(IF(INDEX(Benefits!$B$3:$B$581,MATCH($T329,Benefits!$A$3:$A$581,0))="","",INDEX(Benefits!$B$3:$B$581,MATCH($T329,Benefits!$A$3:$A$581,0))),"")</f>
        <v/>
      </c>
      <c r="G329" s="17">
        <f>IFERROR(IF(INDEX(Benefits!$C$3:$C$581,MATCH($T329,Benefits!$A$3:$A$581,0))="",100000,INDEX(Benefits!$C$3:$C$581,MATCH($T329,Benefits!$A$3:$A$581,0))),100000)</f>
        <v/>
      </c>
      <c r="H329" s="4">
        <f>IFERROR(IF(INDEX(Benefits!$D$3:$D$581,MATCH($T329,Benefits!$A$3:$A$581,0))="","",INDEX(Benefits!$D$3:$D$581,MATCH($T329,Benefits!$A$3:$A$581,0))),"")</f>
        <v/>
      </c>
      <c r="I329" s="4" t="inlineStr">
        <is>
          <t>HKD</t>
        </is>
      </c>
      <c r="J329" s="17">
        <f>IF($W329="","",IF(COUNT(INDEX(prem!$B$2:$CX$2857,$W329,$U329+1))=0,"",INDEX(prem!$B$2:$CX$2857,$W329,$U329+1)))</f>
        <v/>
      </c>
      <c r="K329" s="17">
        <f>IF($W329="","",IF($M329=0,"",SUM(INDEX(prem!$B$2:$CX$2857,$W329,$U329+1):INDEX(prem!$B$2:$CX$2857,$W329,MIN($U329+10,101)))))</f>
        <v/>
      </c>
      <c r="L329" s="17">
        <f>IF($K329="","",IF($M329=0,"",$K329/$M329))</f>
        <v/>
      </c>
      <c r="M329" s="4">
        <f>IF($W329="",0,COUNT(INDEX(prem!$B$2:$CX$2857,$W329,$U329+1):INDEX(prem!$B$2:$CX$2857,$W329,MIN($U329+10,101))))</f>
        <v/>
      </c>
      <c r="N329" s="4" t="inlineStr">
        <is>
          <t>N</t>
        </is>
      </c>
      <c r="O329" s="4">
        <f>IF(COUNTIF(prem!$A$2:$A$2857,$T329&amp;"|"&amp;Client!$C$9&amp;"|"&amp;Client!$C$7&amp;"|"&amp;Client!$C$8)&gt;0,Client!$C$9,IF(Client!$C$9="S","R","S"))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IFERROR(IF(COUNT(INDEX(Benefits!$E$3:$E$581,MATCH($T329,Benefits!$A$3:$A$581,0)))=0,"",INDEX(Benefits!$E$3:$E$581,MATCH($T329,Benefits!$A$3:$A$581,0))),"")</f>
        <v/>
      </c>
      <c r="R329">
        <f>IFERROR(IF(COUNT(INDEX(Benefits!$F$3:$F$581,MATCH($T329,Benefits!$A$3:$A$581,0)))=0,"",INDEX(Benefits!$F$3:$F$581,MATCH($T329,Benefits!$A$3:$A$581,0))),"")</f>
        <v/>
      </c>
      <c r="S329" s="4">
        <f>IFERROR(IF(INDEX(Benefits!$G$3:$G$581,MATCH($T329,Benefits!$A$3:$A$581,0))="","",INDEX(Benefits!$G$3:$G$581,MATCH($T329,Benefits!$A$3:$A$581,0))),"")</f>
        <v/>
      </c>
      <c r="T329" s="19" t="inlineStr">
        <is>
          <t>F00069-05-000-02</t>
        </is>
      </c>
      <c r="U329" s="4">
        <f>MIN(IF($N329="N",Client!$C$6+1,Client!$C$6),100)</f>
        <v/>
      </c>
      <c r="V329" s="4">
        <f>$T329&amp;"|"&amp;$O329&amp;"|"&amp;Client!$C$7&amp;"|"&amp;Client!$C$8</f>
        <v/>
      </c>
      <c r="W329" s="4">
        <f>IFERROR(MATCH($V329,prem!$A$2:$A$2857,0),"")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IFERROR(IF(INDEX(Benefits!$B$3:$B$581,MATCH($T330,Benefits!$A$3:$A$581,0))="","",INDEX(Benefits!$B$3:$B$581,MATCH($T330,Benefits!$A$3:$A$581,0))),"")</f>
        <v/>
      </c>
      <c r="G330" s="17">
        <f>IFERROR(IF(INDEX(Benefits!$C$3:$C$581,MATCH($T330,Benefits!$A$3:$A$581,0))="",16000,INDEX(Benefits!$C$3:$C$581,MATCH($T330,Benefits!$A$3:$A$581,0))),16000)</f>
        <v/>
      </c>
      <c r="H330" s="4">
        <f>IFERROR(IF(INDEX(Benefits!$D$3:$D$581,MATCH($T330,Benefits!$A$3:$A$581,0))="","",INDEX(Benefits!$D$3:$D$581,MATCH($T330,Benefits!$A$3:$A$581,0))),"")</f>
        <v/>
      </c>
      <c r="I330" s="4" t="inlineStr">
        <is>
          <t>HKD</t>
        </is>
      </c>
      <c r="J330" s="17">
        <f>IF($W330="","",IF(COUNT(INDEX(prem!$B$2:$CX$2857,$W330,$U330+1))=0,"",INDEX(prem!$B$2:$CX$2857,$W330,$U330+1)))</f>
        <v/>
      </c>
      <c r="K330" s="17">
        <f>IF($W330="","",IF($M330=0,"",SUM(INDEX(prem!$B$2:$CX$2857,$W330,$U330+1):INDEX(prem!$B$2:$CX$2857,$W330,MIN($U330+10,101)))))</f>
        <v/>
      </c>
      <c r="L330" s="17">
        <f>IF($K330="","",IF($M330=0,"",$K330/$M330))</f>
        <v/>
      </c>
      <c r="M330" s="4">
        <f>IF($W330="",0,COUNT(INDEX(prem!$B$2:$CX$2857,$W330,$U330+1):INDEX(prem!$B$2:$CX$2857,$W330,MIN($U330+10,101))))</f>
        <v/>
      </c>
      <c r="N330" s="4" t="inlineStr">
        <is>
          <t>N</t>
        </is>
      </c>
      <c r="O330" s="4">
        <f>IF(COUNTIF(prem!$A$2:$A$2857,$T330&amp;"|"&amp;Client!$C$9&amp;"|"&amp;Client!$C$7&amp;"|"&amp;Client!$C$8)&gt;0,Client!$C$9,IF(Client!$C$9="S","R","S"))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IFERROR(IF(COUNT(INDEX(Benefits!$E$3:$E$581,MATCH($T330,Benefits!$A$3:$A$581,0)))=0,"",INDEX(Benefits!$E$3:$E$581,MATCH($T330,Benefits!$A$3:$A$581,0))),"")</f>
        <v/>
      </c>
      <c r="R330">
        <f>IFERROR(IF(COUNT(INDEX(Benefits!$F$3:$F$581,MATCH($T330,Benefits!$A$3:$A$581,0)))=0,"",INDEX(Benefits!$F$3:$F$581,MATCH($T330,Benefits!$A$3:$A$581,0))),"")</f>
        <v/>
      </c>
      <c r="S330" s="4">
        <f>IFERROR(IF(INDEX(Benefits!$G$3:$G$581,MATCH($T330,Benefits!$A$3:$A$581,0))="","",INDEX(Benefits!$G$3:$G$581,MATCH($T330,Benefits!$A$3:$A$581,0))),"")</f>
        <v/>
      </c>
      <c r="T330" s="19" t="inlineStr">
        <is>
          <t>F00069-02-000-02</t>
        </is>
      </c>
      <c r="U330" s="4">
        <f>MIN(IF($N330="N",Client!$C$6+1,Client!$C$6),100)</f>
        <v/>
      </c>
      <c r="V330" s="4">
        <f>$T330&amp;"|"&amp;$O330&amp;"|"&amp;Client!$C$7&amp;"|"&amp;Client!$C$8</f>
        <v/>
      </c>
      <c r="W330" s="4">
        <f>IFERROR(MATCH($V330,prem!$A$2:$A$2857,0),"")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IFERROR(IF(INDEX(Benefits!$B$3:$B$581,MATCH($T331,Benefits!$A$3:$A$581,0))="","",INDEX(Benefits!$B$3:$B$581,MATCH($T331,Benefits!$A$3:$A$581,0))),"")</f>
        <v/>
      </c>
      <c r="G331" s="17">
        <f>IFERROR(IF(INDEX(Benefits!$C$3:$C$581,MATCH($T331,Benefits!$A$3:$A$581,0))="",180000,INDEX(Benefits!$C$3:$C$581,MATCH($T331,Benefits!$A$3:$A$581,0))),180000)</f>
        <v/>
      </c>
      <c r="H331" s="4">
        <f>IFERROR(IF(INDEX(Benefits!$D$3:$D$581,MATCH($T331,Benefits!$A$3:$A$581,0))="","",INDEX(Benefits!$D$3:$D$581,MATCH($T331,Benefits!$A$3:$A$581,0))),"")</f>
        <v/>
      </c>
      <c r="I331" s="4" t="inlineStr">
        <is>
          <t>HKD</t>
        </is>
      </c>
      <c r="J331" s="17">
        <f>IF($W331="","",IF(COUNT(INDEX(prem!$B$2:$CX$2857,$W331,$U331+1))=0,"",INDEX(prem!$B$2:$CX$2857,$W331,$U331+1)))</f>
        <v/>
      </c>
      <c r="K331" s="17">
        <f>IF($W331="","",IF($M331=0,"",SUM(INDEX(prem!$B$2:$CX$2857,$W331,$U331+1):INDEX(prem!$B$2:$CX$2857,$W331,MIN($U331+10,101)))))</f>
        <v/>
      </c>
      <c r="L331" s="17">
        <f>IF($K331="","",IF($M331=0,"",$K331/$M331))</f>
        <v/>
      </c>
      <c r="M331" s="4">
        <f>IF($W331="",0,COUNT(INDEX(prem!$B$2:$CX$2857,$W331,$U331+1):INDEX(prem!$B$2:$CX$2857,$W331,MIN($U331+10,101))))</f>
        <v/>
      </c>
      <c r="N331" s="4" t="inlineStr">
        <is>
          <t>N</t>
        </is>
      </c>
      <c r="O331" s="4">
        <f>IF(COUNTIF(prem!$A$2:$A$2857,$T331&amp;"|"&amp;Client!$C$9&amp;"|"&amp;Client!$C$7&amp;"|"&amp;Client!$C$8)&gt;0,Client!$C$9,IF(Client!$C$9="S","R","S"))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IFERROR(IF(COUNT(INDEX(Benefits!$E$3:$E$581,MATCH($T331,Benefits!$A$3:$A$581,0)))=0,"",INDEX(Benefits!$E$3:$E$581,MATCH($T331,Benefits!$A$3:$A$581,0))),"")</f>
        <v/>
      </c>
      <c r="R331">
        <f>IFERROR(IF(COUNT(INDEX(Benefits!$F$3:$F$581,MATCH($T331,Benefits!$A$3:$A$581,0)))=0,"",INDEX(Benefits!$F$3:$F$581,MATCH($T331,Benefits!$A$3:$A$581,0))),"")</f>
        <v/>
      </c>
      <c r="S331" s="4">
        <f>IFERROR(IF(INDEX(Benefits!$G$3:$G$581,MATCH($T331,Benefits!$A$3:$A$581,0))="","",INDEX(Benefits!$G$3:$G$581,MATCH($T331,Benefits!$A$3:$A$581,0))),"")</f>
        <v/>
      </c>
      <c r="T331" s="19" t="inlineStr">
        <is>
          <t>F00069-06-000-02</t>
        </is>
      </c>
      <c r="U331" s="4">
        <f>MIN(IF($N331="N",Client!$C$6+1,Client!$C$6),100)</f>
        <v/>
      </c>
      <c r="V331" s="4">
        <f>$T331&amp;"|"&amp;$O331&amp;"|"&amp;Client!$C$7&amp;"|"&amp;Client!$C$8</f>
        <v/>
      </c>
      <c r="W331" s="4">
        <f>IFERROR(MATCH($V331,prem!$A$2:$A$2857,0),"")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IFERROR(IF(INDEX(Benefits!$B$3:$B$581,MATCH($T332,Benefits!$A$3:$A$581,0))="","",INDEX(Benefits!$B$3:$B$581,MATCH($T332,Benefits!$A$3:$A$581,0))),"")</f>
        <v/>
      </c>
      <c r="G332" s="17">
        <f>IFERROR(IF(INDEX(Benefits!$C$3:$C$581,MATCH($T332,Benefits!$A$3:$A$581,0))="",25000,INDEX(Benefits!$C$3:$C$581,MATCH($T332,Benefits!$A$3:$A$581,0))),25000)</f>
        <v/>
      </c>
      <c r="H332" s="4">
        <f>IFERROR(IF(INDEX(Benefits!$D$3:$D$581,MATCH($T332,Benefits!$A$3:$A$581,0))="","",INDEX(Benefits!$D$3:$D$581,MATCH($T332,Benefits!$A$3:$A$581,0))),"")</f>
        <v/>
      </c>
      <c r="I332" s="4" t="inlineStr">
        <is>
          <t>HKD</t>
        </is>
      </c>
      <c r="J332" s="17">
        <f>IF($W332="","",IF(COUNT(INDEX(prem!$B$2:$CX$2857,$W332,$U332+1))=0,"",INDEX(prem!$B$2:$CX$2857,$W332,$U332+1)))</f>
        <v/>
      </c>
      <c r="K332" s="17">
        <f>IF($W332="","",IF($M332=0,"",SUM(INDEX(prem!$B$2:$CX$2857,$W332,$U332+1):INDEX(prem!$B$2:$CX$2857,$W332,MIN($U332+10,101)))))</f>
        <v/>
      </c>
      <c r="L332" s="17">
        <f>IF($K332="","",IF($M332=0,"",$K332/$M332))</f>
        <v/>
      </c>
      <c r="M332" s="4">
        <f>IF($W332="",0,COUNT(INDEX(prem!$B$2:$CX$2857,$W332,$U332+1):INDEX(prem!$B$2:$CX$2857,$W332,MIN($U332+10,101))))</f>
        <v/>
      </c>
      <c r="N332" s="4" t="inlineStr">
        <is>
          <t>N</t>
        </is>
      </c>
      <c r="O332" s="4">
        <f>IF(COUNTIF(prem!$A$2:$A$2857,$T332&amp;"|"&amp;Client!$C$9&amp;"|"&amp;Client!$C$7&amp;"|"&amp;Client!$C$8)&gt;0,Client!$C$9,IF(Client!$C$9="S","R","S"))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IFERROR(IF(COUNT(INDEX(Benefits!$E$3:$E$581,MATCH($T332,Benefits!$A$3:$A$581,0)))=0,"",INDEX(Benefits!$E$3:$E$581,MATCH($T332,Benefits!$A$3:$A$581,0))),"")</f>
        <v/>
      </c>
      <c r="R332">
        <f>IFERROR(IF(COUNT(INDEX(Benefits!$F$3:$F$581,MATCH($T332,Benefits!$A$3:$A$581,0)))=0,"",INDEX(Benefits!$F$3:$F$581,MATCH($T332,Benefits!$A$3:$A$581,0))),"")</f>
        <v/>
      </c>
      <c r="S332" s="4">
        <f>IFERROR(IF(INDEX(Benefits!$G$3:$G$581,MATCH($T332,Benefits!$A$3:$A$581,0))="","",INDEX(Benefits!$G$3:$G$581,MATCH($T332,Benefits!$A$3:$A$581,0))),"")</f>
        <v/>
      </c>
      <c r="T332" s="19" t="inlineStr">
        <is>
          <t>F00069-03-000-02</t>
        </is>
      </c>
      <c r="U332" s="4">
        <f>MIN(IF($N332="N",Client!$C$6+1,Client!$C$6),100)</f>
        <v/>
      </c>
      <c r="V332" s="4">
        <f>$T332&amp;"|"&amp;$O332&amp;"|"&amp;Client!$C$7&amp;"|"&amp;Client!$C$8</f>
        <v/>
      </c>
      <c r="W332" s="4">
        <f>IFERROR(MATCH($V332,prem!$A$2:$A$2857,0),"")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IFERROR(IF(INDEX(Benefits!$B$3:$B$581,MATCH($T333,Benefits!$A$3:$A$581,0))="","",INDEX(Benefits!$B$3:$B$581,MATCH($T333,Benefits!$A$3:$A$581,0))),"")</f>
        <v/>
      </c>
      <c r="G333" s="17">
        <f>IFERROR(IF(INDEX(Benefits!$C$3:$C$581,MATCH($T333,Benefits!$A$3:$A$581,0))="",50000,INDEX(Benefits!$C$3:$C$581,MATCH($T333,Benefits!$A$3:$A$581,0))),50000)</f>
        <v/>
      </c>
      <c r="H333" s="4">
        <f>IFERROR(IF(INDEX(Benefits!$D$3:$D$581,MATCH($T333,Benefits!$A$3:$A$581,0))="","",INDEX(Benefits!$D$3:$D$581,MATCH($T333,Benefits!$A$3:$A$581,0))),"")</f>
        <v/>
      </c>
      <c r="I333" s="4" t="inlineStr">
        <is>
          <t>HKD</t>
        </is>
      </c>
      <c r="J333" s="17">
        <f>IF($W333="","",IF(COUNT(INDEX(prem!$B$2:$CX$2857,$W333,$U333+1))=0,"",INDEX(prem!$B$2:$CX$2857,$W333,$U333+1)))</f>
        <v/>
      </c>
      <c r="K333" s="17">
        <f>IF($W333="","",IF($M333=0,"",SUM(INDEX(prem!$B$2:$CX$2857,$W333,$U333+1):INDEX(prem!$B$2:$CX$2857,$W333,MIN($U333+10,101)))))</f>
        <v/>
      </c>
      <c r="L333" s="17">
        <f>IF($K333="","",IF($M333=0,"",$K333/$M333))</f>
        <v/>
      </c>
      <c r="M333" s="4">
        <f>IF($W333="",0,COUNT(INDEX(prem!$B$2:$CX$2857,$W333,$U333+1):INDEX(prem!$B$2:$CX$2857,$W333,MIN($U333+10,101))))</f>
        <v/>
      </c>
      <c r="N333" s="4" t="inlineStr">
        <is>
          <t>N</t>
        </is>
      </c>
      <c r="O333" s="4">
        <f>IF(COUNTIF(prem!$A$2:$A$2857,$T333&amp;"|"&amp;Client!$C$9&amp;"|"&amp;Client!$C$7&amp;"|"&amp;Client!$C$8)&gt;0,Client!$C$9,IF(Client!$C$9="S","R","S"))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IFERROR(IF(COUNT(INDEX(Benefits!$E$3:$E$581,MATCH($T333,Benefits!$A$3:$A$581,0)))=0,"",INDEX(Benefits!$E$3:$E$581,MATCH($T333,Benefits!$A$3:$A$581,0))),"")</f>
        <v/>
      </c>
      <c r="R333">
        <f>IFERROR(IF(COUNT(INDEX(Benefits!$F$3:$F$581,MATCH($T333,Benefits!$A$3:$A$581,0)))=0,"",INDEX(Benefits!$F$3:$F$581,MATCH($T333,Benefits!$A$3:$A$581,0))),"")</f>
        <v/>
      </c>
      <c r="S333" s="4">
        <f>IFERROR(IF(INDEX(Benefits!$G$3:$G$581,MATCH($T333,Benefits!$A$3:$A$581,0))="","",INDEX(Benefits!$G$3:$G$581,MATCH($T333,Benefits!$A$3:$A$581,0))),"")</f>
        <v/>
      </c>
      <c r="T333" s="19" t="inlineStr">
        <is>
          <t>F00069-04-000-02</t>
        </is>
      </c>
      <c r="U333" s="4">
        <f>MIN(IF($N333="N",Client!$C$6+1,Client!$C$6),100)</f>
        <v/>
      </c>
      <c r="V333" s="4">
        <f>$T333&amp;"|"&amp;$O333&amp;"|"&amp;Client!$C$7&amp;"|"&amp;Client!$C$8</f>
        <v/>
      </c>
      <c r="W333" s="4">
        <f>IFERROR(MATCH($V333,prem!$A$2:$A$2857,0),"")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IFERROR(IF(INDEX(Benefits!$B$3:$B$581,MATCH($T334,Benefits!$A$3:$A$581,0))="","",INDEX(Benefits!$B$3:$B$581,MATCH($T334,Benefits!$A$3:$A$581,0))),"")</f>
        <v/>
      </c>
      <c r="G334" s="17">
        <f>IFERROR(IF(INDEX(Benefits!$C$3:$C$581,MATCH($T334,Benefits!$A$3:$A$581,0))="","",INDEX(Benefits!$C$3:$C$581,MATCH($T334,Benefits!$A$3:$A$581,0))),"")</f>
        <v/>
      </c>
      <c r="H334" s="4">
        <f>IFERROR(IF(INDEX(Benefits!$D$3:$D$581,MATCH($T334,Benefits!$A$3:$A$581,0))="","",INDEX(Benefits!$D$3:$D$581,MATCH($T334,Benefits!$A$3:$A$581,0))),"")</f>
        <v/>
      </c>
      <c r="I334" s="4" t="inlineStr">
        <is>
          <t>HKD</t>
        </is>
      </c>
      <c r="J334" s="17">
        <f>IF($W334="","",IF(COUNT(INDEX(prem!$B$2:$CX$2857,$W334,$U334+1))=0,"",INDEX(prem!$B$2:$CX$2857,$W334,$U334+1)))</f>
        <v/>
      </c>
      <c r="K334" s="17">
        <f>IF($W334="","",IF($M334=0,"",SUM(INDEX(prem!$B$2:$CX$2857,$W334,$U334+1):INDEX(prem!$B$2:$CX$2857,$W334,MIN($U334+10,101)))))</f>
        <v/>
      </c>
      <c r="L334" s="17">
        <f>IF($K334="","",IF($M334=0,"",$K334/$M334))</f>
        <v/>
      </c>
      <c r="M334" s="4">
        <f>IF($W334="",0,COUNT(INDEX(prem!$B$2:$CX$2857,$W334,$U334+1):INDEX(prem!$B$2:$CX$2857,$W334,MIN($U334+10,101))))</f>
        <v/>
      </c>
      <c r="N334" s="4" t="inlineStr">
        <is>
          <t>N</t>
        </is>
      </c>
      <c r="O334" s="4">
        <f>IF(COUNTIF(prem!$A$2:$A$2857,$T334&amp;"|"&amp;Client!$C$9&amp;"|"&amp;Client!$C$7&amp;"|"&amp;Client!$C$8)&gt;0,Client!$C$9,IF(Client!$C$9="S","R","S"))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IFERROR(IF(COUNT(INDEX(Benefits!$E$3:$E$581,MATCH($T334,Benefits!$A$3:$A$581,0)))=0,"",INDEX(Benefits!$E$3:$E$581,MATCH($T334,Benefits!$A$3:$A$581,0))),"")</f>
        <v/>
      </c>
      <c r="R334">
        <f>IFERROR(IF(COUNT(INDEX(Benefits!$F$3:$F$581,MATCH($T334,Benefits!$A$3:$A$581,0)))=0,"",INDEX(Benefits!$F$3:$F$581,MATCH($T334,Benefits!$A$3:$A$581,0))),"")</f>
        <v/>
      </c>
      <c r="S334" s="4">
        <f>IFERROR(IF(INDEX(Benefits!$G$3:$G$581,MATCH($T334,Benefits!$A$3:$A$581,0))="","",INDEX(Benefits!$G$3:$G$581,MATCH($T334,Benefits!$A$3:$A$581,0))),"")</f>
        <v/>
      </c>
      <c r="T334" s="19" t="inlineStr">
        <is>
          <t>F00051-01-000-03</t>
        </is>
      </c>
      <c r="U334" s="4">
        <f>MIN(IF($N334="N",Client!$C$6+1,Client!$C$6),100)</f>
        <v/>
      </c>
      <c r="V334" s="4">
        <f>$T334&amp;"|"&amp;$O334&amp;"|"&amp;Client!$C$7&amp;"|"&amp;Client!$C$8</f>
        <v/>
      </c>
      <c r="W334" s="4">
        <f>IFERROR(MATCH($V334,prem!$A$2:$A$2857,0),"")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IFERROR(IF(INDEX(Benefits!$B$3:$B$581,MATCH($T335,Benefits!$A$3:$A$581,0))="","",INDEX(Benefits!$B$3:$B$581,MATCH($T335,Benefits!$A$3:$A$581,0))),"")</f>
        <v/>
      </c>
      <c r="G335" s="17">
        <f>IFERROR(IF(INDEX(Benefits!$C$3:$C$581,MATCH($T335,Benefits!$A$3:$A$581,0))="","",INDEX(Benefits!$C$3:$C$581,MATCH($T335,Benefits!$A$3:$A$581,0))),"")</f>
        <v/>
      </c>
      <c r="H335" s="4">
        <f>IFERROR(IF(INDEX(Benefits!$D$3:$D$581,MATCH($T335,Benefits!$A$3:$A$581,0))="","",INDEX(Benefits!$D$3:$D$581,MATCH($T335,Benefits!$A$3:$A$581,0))),"")</f>
        <v/>
      </c>
      <c r="I335" s="4" t="inlineStr">
        <is>
          <t>HKD</t>
        </is>
      </c>
      <c r="J335" s="17">
        <f>IF($W335="","",IF(COUNT(INDEX(prem!$B$2:$CX$2857,$W335,$U335+1))=0,"",INDEX(prem!$B$2:$CX$2857,$W335,$U335+1)))</f>
        <v/>
      </c>
      <c r="K335" s="17">
        <f>IF($W335="","",IF($M335=0,"",SUM(INDEX(prem!$B$2:$CX$2857,$W335,$U335+1):INDEX(prem!$B$2:$CX$2857,$W335,MIN($U335+10,101)))))</f>
        <v/>
      </c>
      <c r="L335" s="17">
        <f>IF($K335="","",IF($M335=0,"",$K335/$M335))</f>
        <v/>
      </c>
      <c r="M335" s="4">
        <f>IF($W335="",0,COUNT(INDEX(prem!$B$2:$CX$2857,$W335,$U335+1):INDEX(prem!$B$2:$CX$2857,$W335,MIN($U335+10,101))))</f>
        <v/>
      </c>
      <c r="N335" s="4" t="inlineStr">
        <is>
          <t>N</t>
        </is>
      </c>
      <c r="O335" s="4">
        <f>IF(COUNTIF(prem!$A$2:$A$2857,$T335&amp;"|"&amp;Client!$C$9&amp;"|"&amp;Client!$C$7&amp;"|"&amp;Client!$C$8)&gt;0,Client!$C$9,IF(Client!$C$9="S","R","S"))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IFERROR(IF(COUNT(INDEX(Benefits!$E$3:$E$581,MATCH($T335,Benefits!$A$3:$A$581,0)))=0,"",INDEX(Benefits!$E$3:$E$581,MATCH($T335,Benefits!$A$3:$A$581,0))),"")</f>
        <v/>
      </c>
      <c r="R335">
        <f>IFERROR(IF(COUNT(INDEX(Benefits!$F$3:$F$581,MATCH($T335,Benefits!$A$3:$A$581,0)))=0,"",INDEX(Benefits!$F$3:$F$581,MATCH($T335,Benefits!$A$3:$A$581,0))),"")</f>
        <v/>
      </c>
      <c r="S335" s="4">
        <f>IFERROR(IF(INDEX(Benefits!$G$3:$G$581,MATCH($T335,Benefits!$A$3:$A$581,0))="","",INDEX(Benefits!$G$3:$G$581,MATCH($T335,Benefits!$A$3:$A$581,0))),"")</f>
        <v/>
      </c>
      <c r="T335" s="19" t="inlineStr">
        <is>
          <t>F00051-02-000-03</t>
        </is>
      </c>
      <c r="U335" s="4">
        <f>MIN(IF($N335="N",Client!$C$6+1,Client!$C$6),100)</f>
        <v/>
      </c>
      <c r="V335" s="4">
        <f>$T335&amp;"|"&amp;$O335&amp;"|"&amp;Client!$C$7&amp;"|"&amp;Client!$C$8</f>
        <v/>
      </c>
      <c r="W335" s="4">
        <f>IFERROR(MATCH($V335,prem!$A$2:$A$2857,0),"")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IFERROR(IF(INDEX(Benefits!$B$3:$B$581,MATCH($T336,Benefits!$A$3:$A$581,0))="","",INDEX(Benefits!$B$3:$B$581,MATCH($T336,Benefits!$A$3:$A$581,0))),"")</f>
        <v/>
      </c>
      <c r="G336" s="17">
        <f>IFERROR(IF(INDEX(Benefits!$C$3:$C$581,MATCH($T336,Benefits!$A$3:$A$581,0))="","",INDEX(Benefits!$C$3:$C$581,MATCH($T336,Benefits!$A$3:$A$581,0))),"")</f>
        <v/>
      </c>
      <c r="H336" s="4">
        <f>IFERROR(IF(INDEX(Benefits!$D$3:$D$581,MATCH($T336,Benefits!$A$3:$A$581,0))="","",INDEX(Benefits!$D$3:$D$581,MATCH($T336,Benefits!$A$3:$A$581,0))),"")</f>
        <v/>
      </c>
      <c r="I336" s="4" t="inlineStr">
        <is>
          <t>HKD</t>
        </is>
      </c>
      <c r="J336" s="17">
        <f>IF($W336="","",IF(COUNT(INDEX(prem!$B$2:$CX$2857,$W336,$U336+1))=0,"",INDEX(prem!$B$2:$CX$2857,$W336,$U336+1)))</f>
        <v/>
      </c>
      <c r="K336" s="17">
        <f>IF($W336="","",IF($M336=0,"",SUM(INDEX(prem!$B$2:$CX$2857,$W336,$U336+1):INDEX(prem!$B$2:$CX$2857,$W336,MIN($U336+10,101)))))</f>
        <v/>
      </c>
      <c r="L336" s="17">
        <f>IF($K336="","",IF($M336=0,"",$K336/$M336))</f>
        <v/>
      </c>
      <c r="M336" s="4">
        <f>IF($W336="",0,COUNT(INDEX(prem!$B$2:$CX$2857,$W336,$U336+1):INDEX(prem!$B$2:$CX$2857,$W336,MIN($U336+10,101))))</f>
        <v/>
      </c>
      <c r="N336" s="4" t="inlineStr">
        <is>
          <t>N</t>
        </is>
      </c>
      <c r="O336" s="4">
        <f>IF(COUNTIF(prem!$A$2:$A$2857,$T336&amp;"|"&amp;Client!$C$9&amp;"|"&amp;Client!$C$7&amp;"|"&amp;Client!$C$8)&gt;0,Client!$C$9,IF(Client!$C$9="S","R","S"))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IFERROR(IF(COUNT(INDEX(Benefits!$E$3:$E$581,MATCH($T336,Benefits!$A$3:$A$581,0)))=0,"",INDEX(Benefits!$E$3:$E$581,MATCH($T336,Benefits!$A$3:$A$581,0))),"")</f>
        <v/>
      </c>
      <c r="R336">
        <f>IFERROR(IF(COUNT(INDEX(Benefits!$F$3:$F$581,MATCH($T336,Benefits!$A$3:$A$581,0)))=0,"",INDEX(Benefits!$F$3:$F$581,MATCH($T336,Benefits!$A$3:$A$581,0))),"")</f>
        <v/>
      </c>
      <c r="S336" s="4">
        <f>IFERROR(IF(INDEX(Benefits!$G$3:$G$581,MATCH($T336,Benefits!$A$3:$A$581,0))="","",INDEX(Benefits!$G$3:$G$581,MATCH($T336,Benefits!$A$3:$A$581,0))),"")</f>
        <v/>
      </c>
      <c r="T336" s="19" t="inlineStr">
        <is>
          <t>F00015-01-000-03</t>
        </is>
      </c>
      <c r="U336" s="4">
        <f>MIN(IF($N336="N",Client!$C$6+1,Client!$C$6),100)</f>
        <v/>
      </c>
      <c r="V336" s="4">
        <f>$T336&amp;"|"&amp;$O336&amp;"|"&amp;Client!$C$7&amp;"|"&amp;Client!$C$8</f>
        <v/>
      </c>
      <c r="W336" s="4">
        <f>IFERROR(MATCH($V336,prem!$A$2:$A$2857,0),"")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IFERROR(IF(INDEX(Benefits!$B$3:$B$581,MATCH($T337,Benefits!$A$3:$A$581,0))="","",INDEX(Benefits!$B$3:$B$581,MATCH($T337,Benefits!$A$3:$A$581,0))),"")</f>
        <v/>
      </c>
      <c r="G337" s="17">
        <f>IFERROR(IF(INDEX(Benefits!$C$3:$C$581,MATCH($T337,Benefits!$A$3:$A$581,0))="","",INDEX(Benefits!$C$3:$C$581,MATCH($T337,Benefits!$A$3:$A$581,0))),"")</f>
        <v/>
      </c>
      <c r="H337" s="4">
        <f>IFERROR(IF(INDEX(Benefits!$D$3:$D$581,MATCH($T337,Benefits!$A$3:$A$581,0))="","",INDEX(Benefits!$D$3:$D$581,MATCH($T337,Benefits!$A$3:$A$581,0))),"")</f>
        <v/>
      </c>
      <c r="I337" s="4" t="inlineStr">
        <is>
          <t>HKD</t>
        </is>
      </c>
      <c r="J337" s="17">
        <f>IF($W337="","",IF(COUNT(INDEX(prem!$B$2:$CX$2857,$W337,$U337+1))=0,"",INDEX(prem!$B$2:$CX$2857,$W337,$U337+1)))</f>
        <v/>
      </c>
      <c r="K337" s="17">
        <f>IF($W337="","",IF($M337=0,"",SUM(INDEX(prem!$B$2:$CX$2857,$W337,$U337+1):INDEX(prem!$B$2:$CX$2857,$W337,MIN($U337+10,101)))))</f>
        <v/>
      </c>
      <c r="L337" s="17">
        <f>IF($K337="","",IF($M337=0,"",$K337/$M337))</f>
        <v/>
      </c>
      <c r="M337" s="4">
        <f>IF($W337="",0,COUNT(INDEX(prem!$B$2:$CX$2857,$W337,$U337+1):INDEX(prem!$B$2:$CX$2857,$W337,MIN($U337+10,101))))</f>
        <v/>
      </c>
      <c r="N337" s="4" t="inlineStr">
        <is>
          <t>N</t>
        </is>
      </c>
      <c r="O337" s="4">
        <f>IF(COUNTIF(prem!$A$2:$A$2857,$T337&amp;"|"&amp;Client!$C$9&amp;"|"&amp;Client!$C$7&amp;"|"&amp;Client!$C$8)&gt;0,Client!$C$9,IF(Client!$C$9="S","R","S"))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IFERROR(IF(COUNT(INDEX(Benefits!$E$3:$E$581,MATCH($T337,Benefits!$A$3:$A$581,0)))=0,"",INDEX(Benefits!$E$3:$E$581,MATCH($T337,Benefits!$A$3:$A$581,0))),"")</f>
        <v/>
      </c>
      <c r="R337">
        <f>IFERROR(IF(COUNT(INDEX(Benefits!$F$3:$F$581,MATCH($T337,Benefits!$A$3:$A$581,0)))=0,"",INDEX(Benefits!$F$3:$F$581,MATCH($T337,Benefits!$A$3:$A$581,0))),"")</f>
        <v/>
      </c>
      <c r="S337" s="4">
        <f>IFERROR(IF(INDEX(Benefits!$G$3:$G$581,MATCH($T337,Benefits!$A$3:$A$581,0))="","",INDEX(Benefits!$G$3:$G$581,MATCH($T337,Benefits!$A$3:$A$581,0))),"")</f>
        <v/>
      </c>
      <c r="T337" s="19" t="inlineStr">
        <is>
          <t>F00032-01-000-05</t>
        </is>
      </c>
      <c r="U337" s="4">
        <f>MIN(IF($N337="N",Client!$C$6+1,Client!$C$6),100)</f>
        <v/>
      </c>
      <c r="V337" s="4">
        <f>$T337&amp;"|"&amp;$O337&amp;"|"&amp;Client!$C$7&amp;"|"&amp;Client!$C$8</f>
        <v/>
      </c>
      <c r="W337" s="4">
        <f>IFERROR(MATCH($V337,prem!$A$2:$A$2857,0),"")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IFERROR(IF(INDEX(Benefits!$B$3:$B$581,MATCH($T338,Benefits!$A$3:$A$581,0))="","",INDEX(Benefits!$B$3:$B$581,MATCH($T338,Benefits!$A$3:$A$581,0))),"")</f>
        <v/>
      </c>
      <c r="G338" s="17">
        <f>IFERROR(IF(INDEX(Benefits!$C$3:$C$581,MATCH($T338,Benefits!$A$3:$A$581,0))="","",INDEX(Benefits!$C$3:$C$581,MATCH($T338,Benefits!$A$3:$A$581,0))),"")</f>
        <v/>
      </c>
      <c r="H338" s="4">
        <f>IFERROR(IF(INDEX(Benefits!$D$3:$D$581,MATCH($T338,Benefits!$A$3:$A$581,0))="","",INDEX(Benefits!$D$3:$D$581,MATCH($T338,Benefits!$A$3:$A$581,0))),"")</f>
        <v/>
      </c>
      <c r="I338" s="4" t="inlineStr">
        <is>
          <t>HKD</t>
        </is>
      </c>
      <c r="J338" s="17">
        <f>IF($W338="","",IF(COUNT(INDEX(prem!$B$2:$CX$2857,$W338,$U338+1))=0,"",INDEX(prem!$B$2:$CX$2857,$W338,$U338+1)))</f>
        <v/>
      </c>
      <c r="K338" s="17">
        <f>IF($W338="","",IF($M338=0,"",SUM(INDEX(prem!$B$2:$CX$2857,$W338,$U338+1):INDEX(prem!$B$2:$CX$2857,$W338,MIN($U338+10,101)))))</f>
        <v/>
      </c>
      <c r="L338" s="17">
        <f>IF($K338="","",IF($M338=0,"",$K338/$M338))</f>
        <v/>
      </c>
      <c r="M338" s="4">
        <f>IF($W338="",0,COUNT(INDEX(prem!$B$2:$CX$2857,$W338,$U338+1):INDEX(prem!$B$2:$CX$2857,$W338,MIN($U338+10,101))))</f>
        <v/>
      </c>
      <c r="N338" s="4" t="inlineStr">
        <is>
          <t>N</t>
        </is>
      </c>
      <c r="O338" s="4">
        <f>IF(COUNTIF(prem!$A$2:$A$2857,$T338&amp;"|"&amp;Client!$C$9&amp;"|"&amp;Client!$C$7&amp;"|"&amp;Client!$C$8)&gt;0,Client!$C$9,IF(Client!$C$9="S","R","S"))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IFERROR(IF(COUNT(INDEX(Benefits!$E$3:$E$581,MATCH($T338,Benefits!$A$3:$A$581,0)))=0,"",INDEX(Benefits!$E$3:$E$581,MATCH($T338,Benefits!$A$3:$A$581,0))),"")</f>
        <v/>
      </c>
      <c r="R338">
        <f>IFERROR(IF(COUNT(INDEX(Benefits!$F$3:$F$581,MATCH($T338,Benefits!$A$3:$A$581,0)))=0,"",INDEX(Benefits!$F$3:$F$581,MATCH($T338,Benefits!$A$3:$A$581,0))),"")</f>
        <v/>
      </c>
      <c r="S338" s="4">
        <f>IFERROR(IF(INDEX(Benefits!$G$3:$G$581,MATCH($T338,Benefits!$A$3:$A$581,0))="","",INDEX(Benefits!$G$3:$G$581,MATCH($T338,Benefits!$A$3:$A$581,0))),"")</f>
        <v/>
      </c>
      <c r="T338" s="19" t="inlineStr">
        <is>
          <t>S00036-01-000-03</t>
        </is>
      </c>
      <c r="U338" s="4">
        <f>MIN(IF($N338="N",Client!$C$6+1,Client!$C$6),100)</f>
        <v/>
      </c>
      <c r="V338" s="4">
        <f>$T338&amp;"|"&amp;$O338&amp;"|"&amp;Client!$C$7&amp;"|"&amp;Client!$C$8</f>
        <v/>
      </c>
      <c r="W338" s="4">
        <f>IFERROR(MATCH($V338,prem!$A$2:$A$2857,0),"")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IFERROR(IF(INDEX(Benefits!$B$3:$B$581,MATCH($T339,Benefits!$A$3:$A$581,0))="","",INDEX(Benefits!$B$3:$B$581,MATCH($T339,Benefits!$A$3:$A$581,0))),"")</f>
        <v/>
      </c>
      <c r="G339" s="17">
        <f>IFERROR(IF(INDEX(Benefits!$C$3:$C$581,MATCH($T339,Benefits!$A$3:$A$581,0))="","",INDEX(Benefits!$C$3:$C$581,MATCH($T339,Benefits!$A$3:$A$581,0))),"")</f>
        <v/>
      </c>
      <c r="H339" s="4">
        <f>IFERROR(IF(INDEX(Benefits!$D$3:$D$581,MATCH($T339,Benefits!$A$3:$A$581,0))="","",INDEX(Benefits!$D$3:$D$581,MATCH($T339,Benefits!$A$3:$A$581,0))),"")</f>
        <v/>
      </c>
      <c r="I339" s="4" t="inlineStr">
        <is>
          <t>HKD</t>
        </is>
      </c>
      <c r="J339" s="17">
        <f>IF($W339="","",IF(COUNT(INDEX(prem!$B$2:$CX$2857,$W339,$U339+1))=0,"",INDEX(prem!$B$2:$CX$2857,$W339,$U339+1)))</f>
        <v/>
      </c>
      <c r="K339" s="17">
        <f>IF($W339="","",IF($M339=0,"",SUM(INDEX(prem!$B$2:$CX$2857,$W339,$U339+1):INDEX(prem!$B$2:$CX$2857,$W339,MIN($U339+10,101)))))</f>
        <v/>
      </c>
      <c r="L339" s="17">
        <f>IF($K339="","",IF($M339=0,"",$K339/$M339))</f>
        <v/>
      </c>
      <c r="M339" s="4">
        <f>IF($W339="",0,COUNT(INDEX(prem!$B$2:$CX$2857,$W339,$U339+1):INDEX(prem!$B$2:$CX$2857,$W339,MIN($U339+10,101))))</f>
        <v/>
      </c>
      <c r="N339" s="4" t="inlineStr">
        <is>
          <t>A</t>
        </is>
      </c>
      <c r="O339" s="4">
        <f>IF(COUNTIF(prem!$A$2:$A$2857,$T339&amp;"|"&amp;Client!$C$9&amp;"|"&amp;Client!$C$7&amp;"|"&amp;Client!$C$8)&gt;0,Client!$C$9,IF(Client!$C$9="S","R","S"))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IFERROR(IF(COUNT(INDEX(Benefits!$E$3:$E$581,MATCH($T339,Benefits!$A$3:$A$581,0)))=0,"",INDEX(Benefits!$E$3:$E$581,MATCH($T339,Benefits!$A$3:$A$581,0))),"")</f>
        <v/>
      </c>
      <c r="R339">
        <f>IFERROR(IF(COUNT(INDEX(Benefits!$F$3:$F$581,MATCH($T339,Benefits!$A$3:$A$581,0)))=0,"",INDEX(Benefits!$F$3:$F$581,MATCH($T339,Benefits!$A$3:$A$581,0))),"")</f>
        <v/>
      </c>
      <c r="S339" s="4">
        <f>IFERROR(IF(INDEX(Benefits!$G$3:$G$581,MATCH($T339,Benefits!$A$3:$A$581,0))="","",INDEX(Benefits!$G$3:$G$581,MATCH($T339,Benefits!$A$3:$A$581,0))),"")</f>
        <v/>
      </c>
      <c r="T339" s="19" t="inlineStr">
        <is>
          <t>F00072-01-000-01</t>
        </is>
      </c>
      <c r="U339" s="4">
        <f>MIN(IF($N339="N",Client!$C$6+1,Client!$C$6),100)</f>
        <v/>
      </c>
      <c r="V339" s="4">
        <f>$T339&amp;"|"&amp;$O339&amp;"|"&amp;Client!$C$7&amp;"|"&amp;Client!$C$8</f>
        <v/>
      </c>
      <c r="W339" s="4">
        <f>IFERROR(MATCH($V339,prem!$A$2:$A$2857,0),"")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IFERROR(IF(INDEX(Benefits!$B$3:$B$581,MATCH($T340,Benefits!$A$3:$A$581,0))="","",INDEX(Benefits!$B$3:$B$581,MATCH($T340,Benefits!$A$3:$A$581,0))),"")</f>
        <v/>
      </c>
      <c r="G340" s="17">
        <f>IFERROR(IF(INDEX(Benefits!$C$3:$C$581,MATCH($T340,Benefits!$A$3:$A$581,0))="",0,INDEX(Benefits!$C$3:$C$581,MATCH($T340,Benefits!$A$3:$A$581,0))),0)</f>
        <v/>
      </c>
      <c r="H340" s="4">
        <f>IFERROR(IF(INDEX(Benefits!$D$3:$D$581,MATCH($T340,Benefits!$A$3:$A$581,0))="","",INDEX(Benefits!$D$3:$D$581,MATCH($T340,Benefits!$A$3:$A$581,0))),"")</f>
        <v/>
      </c>
      <c r="I340" s="4" t="inlineStr">
        <is>
          <t>HKD</t>
        </is>
      </c>
      <c r="J340" s="17">
        <f>IF($W340="","",IF(COUNT(INDEX(prem!$B$2:$CX$2857,$W340,$U340+1))=0,"",INDEX(prem!$B$2:$CX$2857,$W340,$U340+1)))</f>
        <v/>
      </c>
      <c r="K340" s="17">
        <f>IF($W340="","",IF($M340=0,"",SUM(INDEX(prem!$B$2:$CX$2857,$W340,$U340+1):INDEX(prem!$B$2:$CX$2857,$W340,MIN($U340+10,101)))))</f>
        <v/>
      </c>
      <c r="L340" s="17">
        <f>IF($K340="","",IF($M340=0,"",$K340/$M340))</f>
        <v/>
      </c>
      <c r="M340" s="4">
        <f>IF($W340="",0,COUNT(INDEX(prem!$B$2:$CX$2857,$W340,$U340+1):INDEX(prem!$B$2:$CX$2857,$W340,MIN($U340+10,101))))</f>
        <v/>
      </c>
      <c r="N340" s="4" t="inlineStr">
        <is>
          <t>N</t>
        </is>
      </c>
      <c r="O340" s="4">
        <f>IF(COUNTIF(prem!$A$2:$A$2857,$T340&amp;"|"&amp;Client!$C$9&amp;"|"&amp;Client!$C$7&amp;"|"&amp;Client!$C$8)&gt;0,Client!$C$9,IF(Client!$C$9="S","R","S"))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IFERROR(IF(COUNT(INDEX(Benefits!$E$3:$E$581,MATCH($T340,Benefits!$A$3:$A$581,0)))=0,"",INDEX(Benefits!$E$3:$E$581,MATCH($T340,Benefits!$A$3:$A$581,0))),"")</f>
        <v/>
      </c>
      <c r="R340">
        <f>IFERROR(IF(COUNT(INDEX(Benefits!$F$3:$F$581,MATCH($T340,Benefits!$A$3:$A$581,0)))=0,"",INDEX(Benefits!$F$3:$F$581,MATCH($T340,Benefits!$A$3:$A$581,0))),"")</f>
        <v/>
      </c>
      <c r="S340" s="4">
        <f>IFERROR(IF(INDEX(Benefits!$G$3:$G$581,MATCH($T340,Benefits!$A$3:$A$581,0))="","",INDEX(Benefits!$G$3:$G$581,MATCH($T340,Benefits!$A$3:$A$581,0))),"")</f>
        <v/>
      </c>
      <c r="T340" s="19" t="inlineStr">
        <is>
          <t>F00045-01-000-05</t>
        </is>
      </c>
      <c r="U340" s="4">
        <f>MIN(IF($N340="N",Client!$C$6+1,Client!$C$6),100)</f>
        <v/>
      </c>
      <c r="V340" s="4">
        <f>$T340&amp;"|"&amp;$O340&amp;"|"&amp;Client!$C$7&amp;"|"&amp;Client!$C$8</f>
        <v/>
      </c>
      <c r="W340" s="4">
        <f>IFERROR(MATCH($V340,prem!$A$2:$A$2857,0),"")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IFERROR(IF(INDEX(Benefits!$B$3:$B$581,MATCH($T341,Benefits!$A$3:$A$581,0))="","",INDEX(Benefits!$B$3:$B$581,MATCH($T341,Benefits!$A$3:$A$581,0))),"")</f>
        <v/>
      </c>
      <c r="G341" s="17">
        <f>IFERROR(IF(INDEX(Benefits!$C$3:$C$581,MATCH($T341,Benefits!$A$3:$A$581,0))="",100000,INDEX(Benefits!$C$3:$C$581,MATCH($T341,Benefits!$A$3:$A$581,0))),100000)</f>
        <v/>
      </c>
      <c r="H341" s="4">
        <f>IFERROR(IF(INDEX(Benefits!$D$3:$D$581,MATCH($T341,Benefits!$A$3:$A$581,0))="","",INDEX(Benefits!$D$3:$D$581,MATCH($T341,Benefits!$A$3:$A$581,0))),"")</f>
        <v/>
      </c>
      <c r="I341" s="4" t="inlineStr">
        <is>
          <t>HKD</t>
        </is>
      </c>
      <c r="J341" s="17">
        <f>IF($W341="","",IF(COUNT(INDEX(prem!$B$2:$CX$2857,$W341,$U341+1))=0,"",INDEX(prem!$B$2:$CX$2857,$W341,$U341+1)))</f>
        <v/>
      </c>
      <c r="K341" s="17">
        <f>IF($W341="","",IF($M341=0,"",SUM(INDEX(prem!$B$2:$CX$2857,$W341,$U341+1):INDEX(prem!$B$2:$CX$2857,$W341,MIN($U341+10,101)))))</f>
        <v/>
      </c>
      <c r="L341" s="17">
        <f>IF($K341="","",IF($M341=0,"",$K341/$M341))</f>
        <v/>
      </c>
      <c r="M341" s="4">
        <f>IF($W341="",0,COUNT(INDEX(prem!$B$2:$CX$2857,$W341,$U341+1):INDEX(prem!$B$2:$CX$2857,$W341,MIN($U341+10,101))))</f>
        <v/>
      </c>
      <c r="N341" s="4" t="inlineStr">
        <is>
          <t>N</t>
        </is>
      </c>
      <c r="O341" s="4">
        <f>IF(COUNTIF(prem!$A$2:$A$2857,$T341&amp;"|"&amp;Client!$C$9&amp;"|"&amp;Client!$C$7&amp;"|"&amp;Client!$C$8)&gt;0,Client!$C$9,IF(Client!$C$9="S","R","S"))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IFERROR(IF(COUNT(INDEX(Benefits!$E$3:$E$581,MATCH($T341,Benefits!$A$3:$A$581,0)))=0,"",INDEX(Benefits!$E$3:$E$581,MATCH($T341,Benefits!$A$3:$A$581,0))),"")</f>
        <v/>
      </c>
      <c r="R341">
        <f>IFERROR(IF(COUNT(INDEX(Benefits!$F$3:$F$581,MATCH($T341,Benefits!$A$3:$A$581,0)))=0,"",INDEX(Benefits!$F$3:$F$581,MATCH($T341,Benefits!$A$3:$A$581,0))),"")</f>
        <v/>
      </c>
      <c r="S341" s="4">
        <f>IFERROR(IF(INDEX(Benefits!$G$3:$G$581,MATCH($T341,Benefits!$A$3:$A$581,0))="","",INDEX(Benefits!$G$3:$G$581,MATCH($T341,Benefits!$A$3:$A$581,0))),"")</f>
        <v/>
      </c>
      <c r="T341" s="19" t="inlineStr">
        <is>
          <t>F00045-05-000-03</t>
        </is>
      </c>
      <c r="U341" s="4">
        <f>MIN(IF($N341="N",Client!$C$6+1,Client!$C$6),100)</f>
        <v/>
      </c>
      <c r="V341" s="4">
        <f>$T341&amp;"|"&amp;$O341&amp;"|"&amp;Client!$C$7&amp;"|"&amp;Client!$C$8</f>
        <v/>
      </c>
      <c r="W341" s="4">
        <f>IFERROR(MATCH($V341,prem!$A$2:$A$2857,0),"")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IFERROR(IF(INDEX(Benefits!$B$3:$B$581,MATCH($T342,Benefits!$A$3:$A$581,0))="","",INDEX(Benefits!$B$3:$B$581,MATCH($T342,Benefits!$A$3:$A$581,0))),"")</f>
        <v/>
      </c>
      <c r="G342" s="17">
        <f>IFERROR(IF(INDEX(Benefits!$C$3:$C$581,MATCH($T342,Benefits!$A$3:$A$581,0))="",16000,INDEX(Benefits!$C$3:$C$581,MATCH($T342,Benefits!$A$3:$A$581,0))),16000)</f>
        <v/>
      </c>
      <c r="H342" s="4">
        <f>IFERROR(IF(INDEX(Benefits!$D$3:$D$581,MATCH($T342,Benefits!$A$3:$A$581,0))="","",INDEX(Benefits!$D$3:$D$581,MATCH($T342,Benefits!$A$3:$A$581,0))),"")</f>
        <v/>
      </c>
      <c r="I342" s="4" t="inlineStr">
        <is>
          <t>HKD</t>
        </is>
      </c>
      <c r="J342" s="17">
        <f>IF($W342="","",IF(COUNT(INDEX(prem!$B$2:$CX$2857,$W342,$U342+1))=0,"",INDEX(prem!$B$2:$CX$2857,$W342,$U342+1)))</f>
        <v/>
      </c>
      <c r="K342" s="17">
        <f>IF($W342="","",IF($M342=0,"",SUM(INDEX(prem!$B$2:$CX$2857,$W342,$U342+1):INDEX(prem!$B$2:$CX$2857,$W342,MIN($U342+10,101)))))</f>
        <v/>
      </c>
      <c r="L342" s="17">
        <f>IF($K342="","",IF($M342=0,"",$K342/$M342))</f>
        <v/>
      </c>
      <c r="M342" s="4">
        <f>IF($W342="",0,COUNT(INDEX(prem!$B$2:$CX$2857,$W342,$U342+1):INDEX(prem!$B$2:$CX$2857,$W342,MIN($U342+10,101))))</f>
        <v/>
      </c>
      <c r="N342" s="4" t="inlineStr">
        <is>
          <t>N</t>
        </is>
      </c>
      <c r="O342" s="4">
        <f>IF(COUNTIF(prem!$A$2:$A$2857,$T342&amp;"|"&amp;Client!$C$9&amp;"|"&amp;Client!$C$7&amp;"|"&amp;Client!$C$8)&gt;0,Client!$C$9,IF(Client!$C$9="S","R","S"))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IFERROR(IF(COUNT(INDEX(Benefits!$E$3:$E$581,MATCH($T342,Benefits!$A$3:$A$581,0)))=0,"",INDEX(Benefits!$E$3:$E$581,MATCH($T342,Benefits!$A$3:$A$581,0))),"")</f>
        <v/>
      </c>
      <c r="R342">
        <f>IFERROR(IF(COUNT(INDEX(Benefits!$F$3:$F$581,MATCH($T342,Benefits!$A$3:$A$581,0)))=0,"",INDEX(Benefits!$F$3:$F$581,MATCH($T342,Benefits!$A$3:$A$581,0))),"")</f>
        <v/>
      </c>
      <c r="S342" s="4">
        <f>IFERROR(IF(INDEX(Benefits!$G$3:$G$581,MATCH($T342,Benefits!$A$3:$A$581,0))="","",INDEX(Benefits!$G$3:$G$581,MATCH($T342,Benefits!$A$3:$A$581,0))),"")</f>
        <v/>
      </c>
      <c r="T342" s="19" t="inlineStr">
        <is>
          <t>F00045-02-000-05</t>
        </is>
      </c>
      <c r="U342" s="4">
        <f>MIN(IF($N342="N",Client!$C$6+1,Client!$C$6),100)</f>
        <v/>
      </c>
      <c r="V342" s="4">
        <f>$T342&amp;"|"&amp;$O342&amp;"|"&amp;Client!$C$7&amp;"|"&amp;Client!$C$8</f>
        <v/>
      </c>
      <c r="W342" s="4">
        <f>IFERROR(MATCH($V342,prem!$A$2:$A$2857,0),"")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IFERROR(IF(INDEX(Benefits!$B$3:$B$581,MATCH($T343,Benefits!$A$3:$A$581,0))="","",INDEX(Benefits!$B$3:$B$581,MATCH($T343,Benefits!$A$3:$A$581,0))),"")</f>
        <v/>
      </c>
      <c r="G343" s="17">
        <f>IFERROR(IF(INDEX(Benefits!$C$3:$C$581,MATCH($T343,Benefits!$A$3:$A$581,0))="",25000,INDEX(Benefits!$C$3:$C$581,MATCH($T343,Benefits!$A$3:$A$581,0))),25000)</f>
        <v/>
      </c>
      <c r="H343" s="4">
        <f>IFERROR(IF(INDEX(Benefits!$D$3:$D$581,MATCH($T343,Benefits!$A$3:$A$581,0))="","",INDEX(Benefits!$D$3:$D$581,MATCH($T343,Benefits!$A$3:$A$581,0))),"")</f>
        <v/>
      </c>
      <c r="I343" s="4" t="inlineStr">
        <is>
          <t>HKD</t>
        </is>
      </c>
      <c r="J343" s="17">
        <f>IF($W343="","",IF(COUNT(INDEX(prem!$B$2:$CX$2857,$W343,$U343+1))=0,"",INDEX(prem!$B$2:$CX$2857,$W343,$U343+1)))</f>
        <v/>
      </c>
      <c r="K343" s="17">
        <f>IF($W343="","",IF($M343=0,"",SUM(INDEX(prem!$B$2:$CX$2857,$W343,$U343+1):INDEX(prem!$B$2:$CX$2857,$W343,MIN($U343+10,101)))))</f>
        <v/>
      </c>
      <c r="L343" s="17">
        <f>IF($K343="","",IF($M343=0,"",$K343/$M343))</f>
        <v/>
      </c>
      <c r="M343" s="4">
        <f>IF($W343="",0,COUNT(INDEX(prem!$B$2:$CX$2857,$W343,$U343+1):INDEX(prem!$B$2:$CX$2857,$W343,MIN($U343+10,101))))</f>
        <v/>
      </c>
      <c r="N343" s="4" t="inlineStr">
        <is>
          <t>N</t>
        </is>
      </c>
      <c r="O343" s="4">
        <f>IF(COUNTIF(prem!$A$2:$A$2857,$T343&amp;"|"&amp;Client!$C$9&amp;"|"&amp;Client!$C$7&amp;"|"&amp;Client!$C$8)&gt;0,Client!$C$9,IF(Client!$C$9="S","R","S"))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IFERROR(IF(COUNT(INDEX(Benefits!$E$3:$E$581,MATCH($T343,Benefits!$A$3:$A$581,0)))=0,"",INDEX(Benefits!$E$3:$E$581,MATCH($T343,Benefits!$A$3:$A$581,0))),"")</f>
        <v/>
      </c>
      <c r="R343">
        <f>IFERROR(IF(COUNT(INDEX(Benefits!$F$3:$F$581,MATCH($T343,Benefits!$A$3:$A$581,0)))=0,"",INDEX(Benefits!$F$3:$F$581,MATCH($T343,Benefits!$A$3:$A$581,0))),"")</f>
        <v/>
      </c>
      <c r="S343" s="4">
        <f>IFERROR(IF(INDEX(Benefits!$G$3:$G$581,MATCH($T343,Benefits!$A$3:$A$581,0))="","",INDEX(Benefits!$G$3:$G$581,MATCH($T343,Benefits!$A$3:$A$581,0))),"")</f>
        <v/>
      </c>
      <c r="T343" s="19" t="inlineStr">
        <is>
          <t>F00045-03-000-05</t>
        </is>
      </c>
      <c r="U343" s="4">
        <f>MIN(IF($N343="N",Client!$C$6+1,Client!$C$6),100)</f>
        <v/>
      </c>
      <c r="V343" s="4">
        <f>$T343&amp;"|"&amp;$O343&amp;"|"&amp;Client!$C$7&amp;"|"&amp;Client!$C$8</f>
        <v/>
      </c>
      <c r="W343" s="4">
        <f>IFERROR(MATCH($V343,prem!$A$2:$A$2857,0),"")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IFERROR(IF(INDEX(Benefits!$B$3:$B$581,MATCH($T344,Benefits!$A$3:$A$581,0))="","",INDEX(Benefits!$B$3:$B$581,MATCH($T344,Benefits!$A$3:$A$581,0))),"")</f>
        <v/>
      </c>
      <c r="G344" s="17">
        <f>IFERROR(IF(INDEX(Benefits!$C$3:$C$581,MATCH($T344,Benefits!$A$3:$A$581,0))="",250000,INDEX(Benefits!$C$3:$C$581,MATCH($T344,Benefits!$A$3:$A$581,0))),250000)</f>
        <v/>
      </c>
      <c r="H344" s="4">
        <f>IFERROR(IF(INDEX(Benefits!$D$3:$D$581,MATCH($T344,Benefits!$A$3:$A$581,0))="","",INDEX(Benefits!$D$3:$D$581,MATCH($T344,Benefits!$A$3:$A$581,0))),"")</f>
        <v/>
      </c>
      <c r="I344" s="4" t="inlineStr">
        <is>
          <t>HKD</t>
        </is>
      </c>
      <c r="J344" s="17">
        <f>IF($W344="","",IF(COUNT(INDEX(prem!$B$2:$CX$2857,$W344,$U344+1))=0,"",INDEX(prem!$B$2:$CX$2857,$W344,$U344+1)))</f>
        <v/>
      </c>
      <c r="K344" s="17">
        <f>IF($W344="","",IF($M344=0,"",SUM(INDEX(prem!$B$2:$CX$2857,$W344,$U344+1):INDEX(prem!$B$2:$CX$2857,$W344,MIN($U344+10,101)))))</f>
        <v/>
      </c>
      <c r="L344" s="17">
        <f>IF($K344="","",IF($M344=0,"",$K344/$M344))</f>
        <v/>
      </c>
      <c r="M344" s="4">
        <f>IF($W344="",0,COUNT(INDEX(prem!$B$2:$CX$2857,$W344,$U344+1):INDEX(prem!$B$2:$CX$2857,$W344,MIN($U344+10,101))))</f>
        <v/>
      </c>
      <c r="N344" s="4" t="inlineStr">
        <is>
          <t>N</t>
        </is>
      </c>
      <c r="O344" s="4">
        <f>IF(COUNTIF(prem!$A$2:$A$2857,$T344&amp;"|"&amp;Client!$C$9&amp;"|"&amp;Client!$C$7&amp;"|"&amp;Client!$C$8)&gt;0,Client!$C$9,IF(Client!$C$9="S","R","S"))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IFERROR(IF(COUNT(INDEX(Benefits!$E$3:$E$581,MATCH($T344,Benefits!$A$3:$A$581,0)))=0,"",INDEX(Benefits!$E$3:$E$581,MATCH($T344,Benefits!$A$3:$A$581,0))),"")</f>
        <v/>
      </c>
      <c r="R344">
        <f>IFERROR(IF(COUNT(INDEX(Benefits!$F$3:$F$581,MATCH($T344,Benefits!$A$3:$A$581,0)))=0,"",INDEX(Benefits!$F$3:$F$581,MATCH($T344,Benefits!$A$3:$A$581,0))),"")</f>
        <v/>
      </c>
      <c r="S344" s="4">
        <f>IFERROR(IF(INDEX(Benefits!$G$3:$G$581,MATCH($T344,Benefits!$A$3:$A$581,0))="","",INDEX(Benefits!$G$3:$G$581,MATCH($T344,Benefits!$A$3:$A$581,0))),"")</f>
        <v/>
      </c>
      <c r="T344" s="19" t="inlineStr">
        <is>
          <t>F00045-06-000-03</t>
        </is>
      </c>
      <c r="U344" s="4">
        <f>MIN(IF($N344="N",Client!$C$6+1,Client!$C$6),100)</f>
        <v/>
      </c>
      <c r="V344" s="4">
        <f>$T344&amp;"|"&amp;$O344&amp;"|"&amp;Client!$C$7&amp;"|"&amp;Client!$C$8</f>
        <v/>
      </c>
      <c r="W344" s="4">
        <f>IFERROR(MATCH($V344,prem!$A$2:$A$2857,0),"")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IFERROR(IF(INDEX(Benefits!$B$3:$B$581,MATCH($T345,Benefits!$A$3:$A$581,0))="","",INDEX(Benefits!$B$3:$B$581,MATCH($T345,Benefits!$A$3:$A$581,0))),"")</f>
        <v/>
      </c>
      <c r="G345" s="17">
        <f>IFERROR(IF(INDEX(Benefits!$C$3:$C$581,MATCH($T345,Benefits!$A$3:$A$581,0))="",50000,INDEX(Benefits!$C$3:$C$581,MATCH($T345,Benefits!$A$3:$A$581,0))),50000)</f>
        <v/>
      </c>
      <c r="H345" s="4">
        <f>IFERROR(IF(INDEX(Benefits!$D$3:$D$581,MATCH($T345,Benefits!$A$3:$A$581,0))="","",INDEX(Benefits!$D$3:$D$581,MATCH($T345,Benefits!$A$3:$A$581,0))),"")</f>
        <v/>
      </c>
      <c r="I345" s="4" t="inlineStr">
        <is>
          <t>HKD</t>
        </is>
      </c>
      <c r="J345" s="17">
        <f>IF($W345="","",IF(COUNT(INDEX(prem!$B$2:$CX$2857,$W345,$U345+1))=0,"",INDEX(prem!$B$2:$CX$2857,$W345,$U345+1)))</f>
        <v/>
      </c>
      <c r="K345" s="17">
        <f>IF($W345="","",IF($M345=0,"",SUM(INDEX(prem!$B$2:$CX$2857,$W345,$U345+1):INDEX(prem!$B$2:$CX$2857,$W345,MIN($U345+10,101)))))</f>
        <v/>
      </c>
      <c r="L345" s="17">
        <f>IF($K345="","",IF($M345=0,"",$K345/$M345))</f>
        <v/>
      </c>
      <c r="M345" s="4">
        <f>IF($W345="",0,COUNT(INDEX(prem!$B$2:$CX$2857,$W345,$U345+1):INDEX(prem!$B$2:$CX$2857,$W345,MIN($U345+10,101))))</f>
        <v/>
      </c>
      <c r="N345" s="4" t="inlineStr">
        <is>
          <t>N</t>
        </is>
      </c>
      <c r="O345" s="4">
        <f>IF(COUNTIF(prem!$A$2:$A$2857,$T345&amp;"|"&amp;Client!$C$9&amp;"|"&amp;Client!$C$7&amp;"|"&amp;Client!$C$8)&gt;0,Client!$C$9,IF(Client!$C$9="S","R","S"))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IFERROR(IF(COUNT(INDEX(Benefits!$E$3:$E$581,MATCH($T345,Benefits!$A$3:$A$581,0)))=0,"",INDEX(Benefits!$E$3:$E$581,MATCH($T345,Benefits!$A$3:$A$581,0))),"")</f>
        <v/>
      </c>
      <c r="R345">
        <f>IFERROR(IF(COUNT(INDEX(Benefits!$F$3:$F$581,MATCH($T345,Benefits!$A$3:$A$581,0)))=0,"",INDEX(Benefits!$F$3:$F$581,MATCH($T345,Benefits!$A$3:$A$581,0))),"")</f>
        <v/>
      </c>
      <c r="S345" s="4">
        <f>IFERROR(IF(INDEX(Benefits!$G$3:$G$581,MATCH($T345,Benefits!$A$3:$A$581,0))="","",INDEX(Benefits!$G$3:$G$581,MATCH($T345,Benefits!$A$3:$A$581,0))),"")</f>
        <v/>
      </c>
      <c r="T345" s="19" t="inlineStr">
        <is>
          <t>F00045-04-000-05</t>
        </is>
      </c>
      <c r="U345" s="4">
        <f>MIN(IF($N345="N",Client!$C$6+1,Client!$C$6),100)</f>
        <v/>
      </c>
      <c r="V345" s="4">
        <f>$T345&amp;"|"&amp;$O345&amp;"|"&amp;Client!$C$7&amp;"|"&amp;Client!$C$8</f>
        <v/>
      </c>
      <c r="W345" s="4">
        <f>IFERROR(MATCH($V345,prem!$A$2:$A$2857,0),"")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IFERROR(IF(INDEX(Benefits!$B$3:$B$581,MATCH($T346,Benefits!$A$3:$A$581,0))="","",INDEX(Benefits!$B$3:$B$581,MATCH($T346,Benefits!$A$3:$A$581,0))),"")</f>
        <v/>
      </c>
      <c r="G346" s="17">
        <f>IFERROR(IF(INDEX(Benefits!$C$3:$C$581,MATCH($T346,Benefits!$A$3:$A$581,0))="",0,INDEX(Benefits!$C$3:$C$581,MATCH($T346,Benefits!$A$3:$A$581,0))),0)</f>
        <v/>
      </c>
      <c r="H346" s="4">
        <f>IFERROR(IF(INDEX(Benefits!$D$3:$D$581,MATCH($T346,Benefits!$A$3:$A$581,0))="","",INDEX(Benefits!$D$3:$D$581,MATCH($T346,Benefits!$A$3:$A$581,0))),"")</f>
        <v/>
      </c>
      <c r="I346" s="4" t="inlineStr">
        <is>
          <t>HKD</t>
        </is>
      </c>
      <c r="J346" s="17">
        <f>IF($W346="","",IF(COUNT(INDEX(prem!$B$2:$CX$2857,$W346,$U346+1))=0,"",INDEX(prem!$B$2:$CX$2857,$W346,$U346+1)))</f>
        <v/>
      </c>
      <c r="K346" s="17">
        <f>IF($W346="","",IF($M346=0,"",SUM(INDEX(prem!$B$2:$CX$2857,$W346,$U346+1):INDEX(prem!$B$2:$CX$2857,$W346,MIN($U346+10,101)))))</f>
        <v/>
      </c>
      <c r="L346" s="17">
        <f>IF($K346="","",IF($M346=0,"",$K346/$M346))</f>
        <v/>
      </c>
      <c r="M346" s="4">
        <f>IF($W346="",0,COUNT(INDEX(prem!$B$2:$CX$2857,$W346,$U346+1):INDEX(prem!$B$2:$CX$2857,$W346,MIN($U346+10,101))))</f>
        <v/>
      </c>
      <c r="N346" s="4" t="inlineStr">
        <is>
          <t>N</t>
        </is>
      </c>
      <c r="O346" s="4">
        <f>IF(COUNTIF(prem!$A$2:$A$2857,$T346&amp;"|"&amp;Client!$C$9&amp;"|"&amp;Client!$C$7&amp;"|"&amp;Client!$C$8)&gt;0,Client!$C$9,IF(Client!$C$9="S","R","S"))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IFERROR(IF(COUNT(INDEX(Benefits!$E$3:$E$581,MATCH($T346,Benefits!$A$3:$A$581,0)))=0,"",INDEX(Benefits!$E$3:$E$581,MATCH($T346,Benefits!$A$3:$A$581,0))),"")</f>
        <v/>
      </c>
      <c r="R346">
        <f>IFERROR(IF(COUNT(INDEX(Benefits!$F$3:$F$581,MATCH($T346,Benefits!$A$3:$A$581,0)))=0,"",INDEX(Benefits!$F$3:$F$581,MATCH($T346,Benefits!$A$3:$A$581,0))),"")</f>
        <v/>
      </c>
      <c r="S346" s="4">
        <f>IFERROR(IF(INDEX(Benefits!$G$3:$G$581,MATCH($T346,Benefits!$A$3:$A$581,0))="","",INDEX(Benefits!$G$3:$G$581,MATCH($T346,Benefits!$A$3:$A$581,0))),"")</f>
        <v/>
      </c>
      <c r="T346" s="19" t="inlineStr">
        <is>
          <t>F00070-01-000-02</t>
        </is>
      </c>
      <c r="U346" s="4">
        <f>MIN(IF($N346="N",Client!$C$6+1,Client!$C$6),100)</f>
        <v/>
      </c>
      <c r="V346" s="4">
        <f>$T346&amp;"|"&amp;$O346&amp;"|"&amp;Client!$C$7&amp;"|"&amp;Client!$C$8</f>
        <v/>
      </c>
      <c r="W346" s="4">
        <f>IFERROR(MATCH($V346,prem!$A$2:$A$2857,0),"")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IFERROR(IF(INDEX(Benefits!$B$3:$B$581,MATCH($T347,Benefits!$A$3:$A$581,0))="","",INDEX(Benefits!$B$3:$B$581,MATCH($T347,Benefits!$A$3:$A$581,0))),"")</f>
        <v/>
      </c>
      <c r="G347" s="17">
        <f>IFERROR(IF(INDEX(Benefits!$C$3:$C$581,MATCH($T347,Benefits!$A$3:$A$581,0))="",100000,INDEX(Benefits!$C$3:$C$581,MATCH($T347,Benefits!$A$3:$A$581,0))),100000)</f>
        <v/>
      </c>
      <c r="H347" s="4">
        <f>IFERROR(IF(INDEX(Benefits!$D$3:$D$581,MATCH($T347,Benefits!$A$3:$A$581,0))="","",INDEX(Benefits!$D$3:$D$581,MATCH($T347,Benefits!$A$3:$A$581,0))),"")</f>
        <v/>
      </c>
      <c r="I347" s="4" t="inlineStr">
        <is>
          <t>HKD</t>
        </is>
      </c>
      <c r="J347" s="17">
        <f>IF($W347="","",IF(COUNT(INDEX(prem!$B$2:$CX$2857,$W347,$U347+1))=0,"",INDEX(prem!$B$2:$CX$2857,$W347,$U347+1)))</f>
        <v/>
      </c>
      <c r="K347" s="17">
        <f>IF($W347="","",IF($M347=0,"",SUM(INDEX(prem!$B$2:$CX$2857,$W347,$U347+1):INDEX(prem!$B$2:$CX$2857,$W347,MIN($U347+10,101)))))</f>
        <v/>
      </c>
      <c r="L347" s="17">
        <f>IF($K347="","",IF($M347=0,"",$K347/$M347))</f>
        <v/>
      </c>
      <c r="M347" s="4">
        <f>IF($W347="",0,COUNT(INDEX(prem!$B$2:$CX$2857,$W347,$U347+1):INDEX(prem!$B$2:$CX$2857,$W347,MIN($U347+10,101))))</f>
        <v/>
      </c>
      <c r="N347" s="4" t="inlineStr">
        <is>
          <t>N</t>
        </is>
      </c>
      <c r="O347" s="4">
        <f>IF(COUNTIF(prem!$A$2:$A$2857,$T347&amp;"|"&amp;Client!$C$9&amp;"|"&amp;Client!$C$7&amp;"|"&amp;Client!$C$8)&gt;0,Client!$C$9,IF(Client!$C$9="S","R","S"))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IFERROR(IF(COUNT(INDEX(Benefits!$E$3:$E$581,MATCH($T347,Benefits!$A$3:$A$581,0)))=0,"",INDEX(Benefits!$E$3:$E$581,MATCH($T347,Benefits!$A$3:$A$581,0))),"")</f>
        <v/>
      </c>
      <c r="R347">
        <f>IFERROR(IF(COUNT(INDEX(Benefits!$F$3:$F$581,MATCH($T347,Benefits!$A$3:$A$581,0)))=0,"",INDEX(Benefits!$F$3:$F$581,MATCH($T347,Benefits!$A$3:$A$581,0))),"")</f>
        <v/>
      </c>
      <c r="S347" s="4">
        <f>IFERROR(IF(INDEX(Benefits!$G$3:$G$581,MATCH($T347,Benefits!$A$3:$A$581,0))="","",INDEX(Benefits!$G$3:$G$581,MATCH($T347,Benefits!$A$3:$A$581,0))),"")</f>
        <v/>
      </c>
      <c r="T347" s="19" t="inlineStr">
        <is>
          <t>F00070-05-000-02</t>
        </is>
      </c>
      <c r="U347" s="4">
        <f>MIN(IF($N347="N",Client!$C$6+1,Client!$C$6),100)</f>
        <v/>
      </c>
      <c r="V347" s="4">
        <f>$T347&amp;"|"&amp;$O347&amp;"|"&amp;Client!$C$7&amp;"|"&amp;Client!$C$8</f>
        <v/>
      </c>
      <c r="W347" s="4">
        <f>IFERROR(MATCH($V347,prem!$A$2:$A$2857,0),"")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IFERROR(IF(INDEX(Benefits!$B$3:$B$581,MATCH($T348,Benefits!$A$3:$A$581,0))="","",INDEX(Benefits!$B$3:$B$581,MATCH($T348,Benefits!$A$3:$A$581,0))),"")</f>
        <v/>
      </c>
      <c r="G348" s="17">
        <f>IFERROR(IF(INDEX(Benefits!$C$3:$C$581,MATCH($T348,Benefits!$A$3:$A$581,0))="",16000,INDEX(Benefits!$C$3:$C$581,MATCH($T348,Benefits!$A$3:$A$581,0))),16000)</f>
        <v/>
      </c>
      <c r="H348" s="4">
        <f>IFERROR(IF(INDEX(Benefits!$D$3:$D$581,MATCH($T348,Benefits!$A$3:$A$581,0))="","",INDEX(Benefits!$D$3:$D$581,MATCH($T348,Benefits!$A$3:$A$581,0))),"")</f>
        <v/>
      </c>
      <c r="I348" s="4" t="inlineStr">
        <is>
          <t>HKD</t>
        </is>
      </c>
      <c r="J348" s="17">
        <f>IF($W348="","",IF(COUNT(INDEX(prem!$B$2:$CX$2857,$W348,$U348+1))=0,"",INDEX(prem!$B$2:$CX$2857,$W348,$U348+1)))</f>
        <v/>
      </c>
      <c r="K348" s="17">
        <f>IF($W348="","",IF($M348=0,"",SUM(INDEX(prem!$B$2:$CX$2857,$W348,$U348+1):INDEX(prem!$B$2:$CX$2857,$W348,MIN($U348+10,101)))))</f>
        <v/>
      </c>
      <c r="L348" s="17">
        <f>IF($K348="","",IF($M348=0,"",$K348/$M348))</f>
        <v/>
      </c>
      <c r="M348" s="4">
        <f>IF($W348="",0,COUNT(INDEX(prem!$B$2:$CX$2857,$W348,$U348+1):INDEX(prem!$B$2:$CX$2857,$W348,MIN($U348+10,101))))</f>
        <v/>
      </c>
      <c r="N348" s="4" t="inlineStr">
        <is>
          <t>N</t>
        </is>
      </c>
      <c r="O348" s="4">
        <f>IF(COUNTIF(prem!$A$2:$A$2857,$T348&amp;"|"&amp;Client!$C$9&amp;"|"&amp;Client!$C$7&amp;"|"&amp;Client!$C$8)&gt;0,Client!$C$9,IF(Client!$C$9="S","R","S"))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IFERROR(IF(COUNT(INDEX(Benefits!$E$3:$E$581,MATCH($T348,Benefits!$A$3:$A$581,0)))=0,"",INDEX(Benefits!$E$3:$E$581,MATCH($T348,Benefits!$A$3:$A$581,0))),"")</f>
        <v/>
      </c>
      <c r="R348">
        <f>IFERROR(IF(COUNT(INDEX(Benefits!$F$3:$F$581,MATCH($T348,Benefits!$A$3:$A$581,0)))=0,"",INDEX(Benefits!$F$3:$F$581,MATCH($T348,Benefits!$A$3:$A$581,0))),"")</f>
        <v/>
      </c>
      <c r="S348" s="4">
        <f>IFERROR(IF(INDEX(Benefits!$G$3:$G$581,MATCH($T348,Benefits!$A$3:$A$581,0))="","",INDEX(Benefits!$G$3:$G$581,MATCH($T348,Benefits!$A$3:$A$581,0))),"")</f>
        <v/>
      </c>
      <c r="T348" s="19" t="inlineStr">
        <is>
          <t>F00070-02-000-02</t>
        </is>
      </c>
      <c r="U348" s="4">
        <f>MIN(IF($N348="N",Client!$C$6+1,Client!$C$6),100)</f>
        <v/>
      </c>
      <c r="V348" s="4">
        <f>$T348&amp;"|"&amp;$O348&amp;"|"&amp;Client!$C$7&amp;"|"&amp;Client!$C$8</f>
        <v/>
      </c>
      <c r="W348" s="4">
        <f>IFERROR(MATCH($V348,prem!$A$2:$A$2857,0),"")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IFERROR(IF(INDEX(Benefits!$B$3:$B$581,MATCH($T349,Benefits!$A$3:$A$581,0))="","",INDEX(Benefits!$B$3:$B$581,MATCH($T349,Benefits!$A$3:$A$581,0))),"")</f>
        <v/>
      </c>
      <c r="G349" s="17">
        <f>IFERROR(IF(INDEX(Benefits!$C$3:$C$581,MATCH($T349,Benefits!$A$3:$A$581,0))="",25000,INDEX(Benefits!$C$3:$C$581,MATCH($T349,Benefits!$A$3:$A$581,0))),25000)</f>
        <v/>
      </c>
      <c r="H349" s="4">
        <f>IFERROR(IF(INDEX(Benefits!$D$3:$D$581,MATCH($T349,Benefits!$A$3:$A$581,0))="","",INDEX(Benefits!$D$3:$D$581,MATCH($T349,Benefits!$A$3:$A$581,0))),"")</f>
        <v/>
      </c>
      <c r="I349" s="4" t="inlineStr">
        <is>
          <t>HKD</t>
        </is>
      </c>
      <c r="J349" s="17">
        <f>IF($W349="","",IF(COUNT(INDEX(prem!$B$2:$CX$2857,$W349,$U349+1))=0,"",INDEX(prem!$B$2:$CX$2857,$W349,$U349+1)))</f>
        <v/>
      </c>
      <c r="K349" s="17">
        <f>IF($W349="","",IF($M349=0,"",SUM(INDEX(prem!$B$2:$CX$2857,$W349,$U349+1):INDEX(prem!$B$2:$CX$2857,$W349,MIN($U349+10,101)))))</f>
        <v/>
      </c>
      <c r="L349" s="17">
        <f>IF($K349="","",IF($M349=0,"",$K349/$M349))</f>
        <v/>
      </c>
      <c r="M349" s="4">
        <f>IF($W349="",0,COUNT(INDEX(prem!$B$2:$CX$2857,$W349,$U349+1):INDEX(prem!$B$2:$CX$2857,$W349,MIN($U349+10,101))))</f>
        <v/>
      </c>
      <c r="N349" s="4" t="inlineStr">
        <is>
          <t>N</t>
        </is>
      </c>
      <c r="O349" s="4">
        <f>IF(COUNTIF(prem!$A$2:$A$2857,$T349&amp;"|"&amp;Client!$C$9&amp;"|"&amp;Client!$C$7&amp;"|"&amp;Client!$C$8)&gt;0,Client!$C$9,IF(Client!$C$9="S","R","S"))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IFERROR(IF(COUNT(INDEX(Benefits!$E$3:$E$581,MATCH($T349,Benefits!$A$3:$A$581,0)))=0,"",INDEX(Benefits!$E$3:$E$581,MATCH($T349,Benefits!$A$3:$A$581,0))),"")</f>
        <v/>
      </c>
      <c r="R349">
        <f>IFERROR(IF(COUNT(INDEX(Benefits!$F$3:$F$581,MATCH($T349,Benefits!$A$3:$A$581,0)))=0,"",INDEX(Benefits!$F$3:$F$581,MATCH($T349,Benefits!$A$3:$A$581,0))),"")</f>
        <v/>
      </c>
      <c r="S349" s="4">
        <f>IFERROR(IF(INDEX(Benefits!$G$3:$G$581,MATCH($T349,Benefits!$A$3:$A$581,0))="","",INDEX(Benefits!$G$3:$G$581,MATCH($T349,Benefits!$A$3:$A$581,0))),"")</f>
        <v/>
      </c>
      <c r="T349" s="19" t="inlineStr">
        <is>
          <t>F00070-03-000-02</t>
        </is>
      </c>
      <c r="U349" s="4">
        <f>MIN(IF($N349="N",Client!$C$6+1,Client!$C$6),100)</f>
        <v/>
      </c>
      <c r="V349" s="4">
        <f>$T349&amp;"|"&amp;$O349&amp;"|"&amp;Client!$C$7&amp;"|"&amp;Client!$C$8</f>
        <v/>
      </c>
      <c r="W349" s="4">
        <f>IFERROR(MATCH($V349,prem!$A$2:$A$2857,0),"")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IFERROR(IF(INDEX(Benefits!$B$3:$B$581,MATCH($T350,Benefits!$A$3:$A$581,0))="","",INDEX(Benefits!$B$3:$B$581,MATCH($T350,Benefits!$A$3:$A$581,0))),"")</f>
        <v/>
      </c>
      <c r="G350" s="17">
        <f>IFERROR(IF(INDEX(Benefits!$C$3:$C$581,MATCH($T350,Benefits!$A$3:$A$581,0))="",250000,INDEX(Benefits!$C$3:$C$581,MATCH($T350,Benefits!$A$3:$A$581,0))),250000)</f>
        <v/>
      </c>
      <c r="H350" s="4">
        <f>IFERROR(IF(INDEX(Benefits!$D$3:$D$581,MATCH($T350,Benefits!$A$3:$A$581,0))="","",INDEX(Benefits!$D$3:$D$581,MATCH($T350,Benefits!$A$3:$A$581,0))),"")</f>
        <v/>
      </c>
      <c r="I350" s="4" t="inlineStr">
        <is>
          <t>HKD</t>
        </is>
      </c>
      <c r="J350" s="17">
        <f>IF($W350="","",IF(COUNT(INDEX(prem!$B$2:$CX$2857,$W350,$U350+1))=0,"",INDEX(prem!$B$2:$CX$2857,$W350,$U350+1)))</f>
        <v/>
      </c>
      <c r="K350" s="17">
        <f>IF($W350="","",IF($M350=0,"",SUM(INDEX(prem!$B$2:$CX$2857,$W350,$U350+1):INDEX(prem!$B$2:$CX$2857,$W350,MIN($U350+10,101)))))</f>
        <v/>
      </c>
      <c r="L350" s="17">
        <f>IF($K350="","",IF($M350=0,"",$K350/$M350))</f>
        <v/>
      </c>
      <c r="M350" s="4">
        <f>IF($W350="",0,COUNT(INDEX(prem!$B$2:$CX$2857,$W350,$U350+1):INDEX(prem!$B$2:$CX$2857,$W350,MIN($U350+10,101))))</f>
        <v/>
      </c>
      <c r="N350" s="4" t="inlineStr">
        <is>
          <t>N</t>
        </is>
      </c>
      <c r="O350" s="4">
        <f>IF(COUNTIF(prem!$A$2:$A$2857,$T350&amp;"|"&amp;Client!$C$9&amp;"|"&amp;Client!$C$7&amp;"|"&amp;Client!$C$8)&gt;0,Client!$C$9,IF(Client!$C$9="S","R","S"))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IFERROR(IF(COUNT(INDEX(Benefits!$E$3:$E$581,MATCH($T350,Benefits!$A$3:$A$581,0)))=0,"",INDEX(Benefits!$E$3:$E$581,MATCH($T350,Benefits!$A$3:$A$581,0))),"")</f>
        <v/>
      </c>
      <c r="R350">
        <f>IFERROR(IF(COUNT(INDEX(Benefits!$F$3:$F$581,MATCH($T350,Benefits!$A$3:$A$581,0)))=0,"",INDEX(Benefits!$F$3:$F$581,MATCH($T350,Benefits!$A$3:$A$581,0))),"")</f>
        <v/>
      </c>
      <c r="S350" s="4">
        <f>IFERROR(IF(INDEX(Benefits!$G$3:$G$581,MATCH($T350,Benefits!$A$3:$A$581,0))="","",INDEX(Benefits!$G$3:$G$581,MATCH($T350,Benefits!$A$3:$A$581,0))),"")</f>
        <v/>
      </c>
      <c r="T350" s="19" t="inlineStr">
        <is>
          <t>F00070-06-000-02</t>
        </is>
      </c>
      <c r="U350" s="4">
        <f>MIN(IF($N350="N",Client!$C$6+1,Client!$C$6),100)</f>
        <v/>
      </c>
      <c r="V350" s="4">
        <f>$T350&amp;"|"&amp;$O350&amp;"|"&amp;Client!$C$7&amp;"|"&amp;Client!$C$8</f>
        <v/>
      </c>
      <c r="W350" s="4">
        <f>IFERROR(MATCH($V350,prem!$A$2:$A$2857,0),"")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IFERROR(IF(INDEX(Benefits!$B$3:$B$581,MATCH($T351,Benefits!$A$3:$A$581,0))="","",INDEX(Benefits!$B$3:$B$581,MATCH($T351,Benefits!$A$3:$A$581,0))),"")</f>
        <v/>
      </c>
      <c r="G351" s="17">
        <f>IFERROR(IF(INDEX(Benefits!$C$3:$C$581,MATCH($T351,Benefits!$A$3:$A$581,0))="",50000,INDEX(Benefits!$C$3:$C$581,MATCH($T351,Benefits!$A$3:$A$581,0))),50000)</f>
        <v/>
      </c>
      <c r="H351" s="4">
        <f>IFERROR(IF(INDEX(Benefits!$D$3:$D$581,MATCH($T351,Benefits!$A$3:$A$581,0))="","",INDEX(Benefits!$D$3:$D$581,MATCH($T351,Benefits!$A$3:$A$581,0))),"")</f>
        <v/>
      </c>
      <c r="I351" s="4" t="inlineStr">
        <is>
          <t>HKD</t>
        </is>
      </c>
      <c r="J351" s="17">
        <f>IF($W351="","",IF(COUNT(INDEX(prem!$B$2:$CX$2857,$W351,$U351+1))=0,"",INDEX(prem!$B$2:$CX$2857,$W351,$U351+1)))</f>
        <v/>
      </c>
      <c r="K351" s="17">
        <f>IF($W351="","",IF($M351=0,"",SUM(INDEX(prem!$B$2:$CX$2857,$W351,$U351+1):INDEX(prem!$B$2:$CX$2857,$W351,MIN($U351+10,101)))))</f>
        <v/>
      </c>
      <c r="L351" s="17">
        <f>IF($K351="","",IF($M351=0,"",$K351/$M351))</f>
        <v/>
      </c>
      <c r="M351" s="4">
        <f>IF($W351="",0,COUNT(INDEX(prem!$B$2:$CX$2857,$W351,$U351+1):INDEX(prem!$B$2:$CX$2857,$W351,MIN($U351+10,101))))</f>
        <v/>
      </c>
      <c r="N351" s="4" t="inlineStr">
        <is>
          <t>N</t>
        </is>
      </c>
      <c r="O351" s="4">
        <f>IF(COUNTIF(prem!$A$2:$A$2857,$T351&amp;"|"&amp;Client!$C$9&amp;"|"&amp;Client!$C$7&amp;"|"&amp;Client!$C$8)&gt;0,Client!$C$9,IF(Client!$C$9="S","R","S"))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IFERROR(IF(COUNT(INDEX(Benefits!$E$3:$E$581,MATCH($T351,Benefits!$A$3:$A$581,0)))=0,"",INDEX(Benefits!$E$3:$E$581,MATCH($T351,Benefits!$A$3:$A$581,0))),"")</f>
        <v/>
      </c>
      <c r="R351">
        <f>IFERROR(IF(COUNT(INDEX(Benefits!$F$3:$F$581,MATCH($T351,Benefits!$A$3:$A$581,0)))=0,"",INDEX(Benefits!$F$3:$F$581,MATCH($T351,Benefits!$A$3:$A$581,0))),"")</f>
        <v/>
      </c>
      <c r="S351" s="4">
        <f>IFERROR(IF(INDEX(Benefits!$G$3:$G$581,MATCH($T351,Benefits!$A$3:$A$581,0))="","",INDEX(Benefits!$G$3:$G$581,MATCH($T351,Benefits!$A$3:$A$581,0))),"")</f>
        <v/>
      </c>
      <c r="T351" s="19" t="inlineStr">
        <is>
          <t>F00070-04-000-02</t>
        </is>
      </c>
      <c r="U351" s="4">
        <f>MIN(IF($N351="N",Client!$C$6+1,Client!$C$6),100)</f>
        <v/>
      </c>
      <c r="V351" s="4">
        <f>$T351&amp;"|"&amp;$O351&amp;"|"&amp;Client!$C$7&amp;"|"&amp;Client!$C$8</f>
        <v/>
      </c>
      <c r="W351" s="4">
        <f>IFERROR(MATCH($V351,prem!$A$2:$A$2857,0),"")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IFERROR(IF(INDEX(Benefits!$B$3:$B$581,MATCH($T352,Benefits!$A$3:$A$581,0))="","",INDEX(Benefits!$B$3:$B$581,MATCH($T352,Benefits!$A$3:$A$581,0))),"")</f>
        <v/>
      </c>
      <c r="G352" s="17">
        <f>IFERROR(IF(INDEX(Benefits!$C$3:$C$581,MATCH($T352,Benefits!$A$3:$A$581,0))="",0,INDEX(Benefits!$C$3:$C$581,MATCH($T352,Benefits!$A$3:$A$581,0))),0)</f>
        <v/>
      </c>
      <c r="H352" s="4">
        <f>IFERROR(IF(INDEX(Benefits!$D$3:$D$581,MATCH($T352,Benefits!$A$3:$A$581,0))="","",INDEX(Benefits!$D$3:$D$581,MATCH($T352,Benefits!$A$3:$A$581,0))),"")</f>
        <v/>
      </c>
      <c r="I352" s="4" t="inlineStr">
        <is>
          <t>HKD</t>
        </is>
      </c>
      <c r="J352" s="17">
        <f>IF($W352="","",IF(COUNT(INDEX(prem!$B$2:$CX$2857,$W352,$U352+1))=0,"",INDEX(prem!$B$2:$CX$2857,$W352,$U352+1)))</f>
        <v/>
      </c>
      <c r="K352" s="17">
        <f>IF($W352="","",IF($M352=0,"",SUM(INDEX(prem!$B$2:$CX$2857,$W352,$U352+1):INDEX(prem!$B$2:$CX$2857,$W352,MIN($U352+10,101)))))</f>
        <v/>
      </c>
      <c r="L352" s="17">
        <f>IF($K352="","",IF($M352=0,"",$K352/$M352))</f>
        <v/>
      </c>
      <c r="M352" s="4">
        <f>IF($W352="",0,COUNT(INDEX(prem!$B$2:$CX$2857,$W352,$U352+1):INDEX(prem!$B$2:$CX$2857,$W352,MIN($U352+10,101))))</f>
        <v/>
      </c>
      <c r="N352" s="4" t="inlineStr">
        <is>
          <t>N</t>
        </is>
      </c>
      <c r="O352" s="4">
        <f>IF(COUNTIF(prem!$A$2:$A$2857,$T352&amp;"|"&amp;Client!$C$9&amp;"|"&amp;Client!$C$7&amp;"|"&amp;Client!$C$8)&gt;0,Client!$C$9,IF(Client!$C$9="S","R","S"))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IFERROR(IF(COUNT(INDEX(Benefits!$E$3:$E$581,MATCH($T352,Benefits!$A$3:$A$581,0)))=0,"",INDEX(Benefits!$E$3:$E$581,MATCH($T352,Benefits!$A$3:$A$581,0))),"")</f>
        <v/>
      </c>
      <c r="R352">
        <f>IFERROR(IF(COUNT(INDEX(Benefits!$F$3:$F$581,MATCH($T352,Benefits!$A$3:$A$581,0)))=0,"",INDEX(Benefits!$F$3:$F$581,MATCH($T352,Benefits!$A$3:$A$581,0))),"")</f>
        <v/>
      </c>
      <c r="S352" s="4">
        <f>IFERROR(IF(INDEX(Benefits!$G$3:$G$581,MATCH($T352,Benefits!$A$3:$A$581,0))="","",INDEX(Benefits!$G$3:$G$581,MATCH($T352,Benefits!$A$3:$A$581,0))),"")</f>
        <v/>
      </c>
      <c r="T352" s="19" t="inlineStr">
        <is>
          <t>F00070-07-000-02</t>
        </is>
      </c>
      <c r="U352" s="4">
        <f>MIN(IF($N352="N",Client!$C$6+1,Client!$C$6),100)</f>
        <v/>
      </c>
      <c r="V352" s="4">
        <f>$T352&amp;"|"&amp;$O352&amp;"|"&amp;Client!$C$7&amp;"|"&amp;Client!$C$8</f>
        <v/>
      </c>
      <c r="W352" s="4">
        <f>IFERROR(MATCH($V352,prem!$A$2:$A$2857,0),"")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IFERROR(IF(INDEX(Benefits!$B$3:$B$581,MATCH($T353,Benefits!$A$3:$A$581,0))="","",INDEX(Benefits!$B$3:$B$581,MATCH($T353,Benefits!$A$3:$A$581,0))),"")</f>
        <v/>
      </c>
      <c r="G353" s="17">
        <f>IFERROR(IF(INDEX(Benefits!$C$3:$C$581,MATCH($T353,Benefits!$A$3:$A$581,0))="",100000,INDEX(Benefits!$C$3:$C$581,MATCH($T353,Benefits!$A$3:$A$581,0))),100000)</f>
        <v/>
      </c>
      <c r="H353" s="4">
        <f>IFERROR(IF(INDEX(Benefits!$D$3:$D$581,MATCH($T353,Benefits!$A$3:$A$581,0))="","",INDEX(Benefits!$D$3:$D$581,MATCH($T353,Benefits!$A$3:$A$581,0))),"")</f>
        <v/>
      </c>
      <c r="I353" s="4" t="inlineStr">
        <is>
          <t>HKD</t>
        </is>
      </c>
      <c r="J353" s="17">
        <f>IF($W353="","",IF(COUNT(INDEX(prem!$B$2:$CX$2857,$W353,$U353+1))=0,"",INDEX(prem!$B$2:$CX$2857,$W353,$U353+1)))</f>
        <v/>
      </c>
      <c r="K353" s="17">
        <f>IF($W353="","",IF($M353=0,"",SUM(INDEX(prem!$B$2:$CX$2857,$W353,$U353+1):INDEX(prem!$B$2:$CX$2857,$W353,MIN($U353+10,101)))))</f>
        <v/>
      </c>
      <c r="L353" s="17">
        <f>IF($K353="","",IF($M353=0,"",$K353/$M353))</f>
        <v/>
      </c>
      <c r="M353" s="4">
        <f>IF($W353="",0,COUNT(INDEX(prem!$B$2:$CX$2857,$W353,$U353+1):INDEX(prem!$B$2:$CX$2857,$W353,MIN($U353+10,101))))</f>
        <v/>
      </c>
      <c r="N353" s="4" t="inlineStr">
        <is>
          <t>N</t>
        </is>
      </c>
      <c r="O353" s="4">
        <f>IF(COUNTIF(prem!$A$2:$A$2857,$T353&amp;"|"&amp;Client!$C$9&amp;"|"&amp;Client!$C$7&amp;"|"&amp;Client!$C$8)&gt;0,Client!$C$9,IF(Client!$C$9="S","R","S"))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IFERROR(IF(COUNT(INDEX(Benefits!$E$3:$E$581,MATCH($T353,Benefits!$A$3:$A$581,0)))=0,"",INDEX(Benefits!$E$3:$E$581,MATCH($T353,Benefits!$A$3:$A$581,0))),"")</f>
        <v/>
      </c>
      <c r="R353">
        <f>IFERROR(IF(COUNT(INDEX(Benefits!$F$3:$F$581,MATCH($T353,Benefits!$A$3:$A$581,0)))=0,"",INDEX(Benefits!$F$3:$F$581,MATCH($T353,Benefits!$A$3:$A$581,0))),"")</f>
        <v/>
      </c>
      <c r="S353" s="4">
        <f>IFERROR(IF(INDEX(Benefits!$G$3:$G$581,MATCH($T353,Benefits!$A$3:$A$581,0))="","",INDEX(Benefits!$G$3:$G$581,MATCH($T353,Benefits!$A$3:$A$581,0))),"")</f>
        <v/>
      </c>
      <c r="T353" s="19" t="inlineStr">
        <is>
          <t>F00070-11-000-02</t>
        </is>
      </c>
      <c r="U353" s="4">
        <f>MIN(IF($N353="N",Client!$C$6+1,Client!$C$6),100)</f>
        <v/>
      </c>
      <c r="V353" s="4">
        <f>$T353&amp;"|"&amp;$O353&amp;"|"&amp;Client!$C$7&amp;"|"&amp;Client!$C$8</f>
        <v/>
      </c>
      <c r="W353" s="4">
        <f>IFERROR(MATCH($V353,prem!$A$2:$A$2857,0),"")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IFERROR(IF(INDEX(Benefits!$B$3:$B$581,MATCH($T354,Benefits!$A$3:$A$581,0))="","",INDEX(Benefits!$B$3:$B$581,MATCH($T354,Benefits!$A$3:$A$581,0))),"")</f>
        <v/>
      </c>
      <c r="G354" s="17">
        <f>IFERROR(IF(INDEX(Benefits!$C$3:$C$581,MATCH($T354,Benefits!$A$3:$A$581,0))="",16000,INDEX(Benefits!$C$3:$C$581,MATCH($T354,Benefits!$A$3:$A$581,0))),16000)</f>
        <v/>
      </c>
      <c r="H354" s="4">
        <f>IFERROR(IF(INDEX(Benefits!$D$3:$D$581,MATCH($T354,Benefits!$A$3:$A$581,0))="","",INDEX(Benefits!$D$3:$D$581,MATCH($T354,Benefits!$A$3:$A$581,0))),"")</f>
        <v/>
      </c>
      <c r="I354" s="4" t="inlineStr">
        <is>
          <t>HKD</t>
        </is>
      </c>
      <c r="J354" s="17">
        <f>IF($W354="","",IF(COUNT(INDEX(prem!$B$2:$CX$2857,$W354,$U354+1))=0,"",INDEX(prem!$B$2:$CX$2857,$W354,$U354+1)))</f>
        <v/>
      </c>
      <c r="K354" s="17">
        <f>IF($W354="","",IF($M354=0,"",SUM(INDEX(prem!$B$2:$CX$2857,$W354,$U354+1):INDEX(prem!$B$2:$CX$2857,$W354,MIN($U354+10,101)))))</f>
        <v/>
      </c>
      <c r="L354" s="17">
        <f>IF($K354="","",IF($M354=0,"",$K354/$M354))</f>
        <v/>
      </c>
      <c r="M354" s="4">
        <f>IF($W354="",0,COUNT(INDEX(prem!$B$2:$CX$2857,$W354,$U354+1):INDEX(prem!$B$2:$CX$2857,$W354,MIN($U354+10,101))))</f>
        <v/>
      </c>
      <c r="N354" s="4" t="inlineStr">
        <is>
          <t>N</t>
        </is>
      </c>
      <c r="O354" s="4">
        <f>IF(COUNTIF(prem!$A$2:$A$2857,$T354&amp;"|"&amp;Client!$C$9&amp;"|"&amp;Client!$C$7&amp;"|"&amp;Client!$C$8)&gt;0,Client!$C$9,IF(Client!$C$9="S","R","S"))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IFERROR(IF(COUNT(INDEX(Benefits!$E$3:$E$581,MATCH($T354,Benefits!$A$3:$A$581,0)))=0,"",INDEX(Benefits!$E$3:$E$581,MATCH($T354,Benefits!$A$3:$A$581,0))),"")</f>
        <v/>
      </c>
      <c r="R354">
        <f>IFERROR(IF(COUNT(INDEX(Benefits!$F$3:$F$581,MATCH($T354,Benefits!$A$3:$A$581,0)))=0,"",INDEX(Benefits!$F$3:$F$581,MATCH($T354,Benefits!$A$3:$A$581,0))),"")</f>
        <v/>
      </c>
      <c r="S354" s="4">
        <f>IFERROR(IF(INDEX(Benefits!$G$3:$G$581,MATCH($T354,Benefits!$A$3:$A$581,0))="","",INDEX(Benefits!$G$3:$G$581,MATCH($T354,Benefits!$A$3:$A$581,0))),"")</f>
        <v/>
      </c>
      <c r="T354" s="19" t="inlineStr">
        <is>
          <t>F00070-08-000-02</t>
        </is>
      </c>
      <c r="U354" s="4">
        <f>MIN(IF($N354="N",Client!$C$6+1,Client!$C$6),100)</f>
        <v/>
      </c>
      <c r="V354" s="4">
        <f>$T354&amp;"|"&amp;$O354&amp;"|"&amp;Client!$C$7&amp;"|"&amp;Client!$C$8</f>
        <v/>
      </c>
      <c r="W354" s="4">
        <f>IFERROR(MATCH($V354,prem!$A$2:$A$2857,0),"")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IFERROR(IF(INDEX(Benefits!$B$3:$B$581,MATCH($T355,Benefits!$A$3:$A$581,0))="","",INDEX(Benefits!$B$3:$B$581,MATCH($T355,Benefits!$A$3:$A$581,0))),"")</f>
        <v/>
      </c>
      <c r="G355" s="17">
        <f>IFERROR(IF(INDEX(Benefits!$C$3:$C$581,MATCH($T355,Benefits!$A$3:$A$581,0))="",25000,INDEX(Benefits!$C$3:$C$581,MATCH($T355,Benefits!$A$3:$A$581,0))),25000)</f>
        <v/>
      </c>
      <c r="H355" s="4">
        <f>IFERROR(IF(INDEX(Benefits!$D$3:$D$581,MATCH($T355,Benefits!$A$3:$A$581,0))="","",INDEX(Benefits!$D$3:$D$581,MATCH($T355,Benefits!$A$3:$A$581,0))),"")</f>
        <v/>
      </c>
      <c r="I355" s="4" t="inlineStr">
        <is>
          <t>HKD</t>
        </is>
      </c>
      <c r="J355" s="17">
        <f>IF($W355="","",IF(COUNT(INDEX(prem!$B$2:$CX$2857,$W355,$U355+1))=0,"",INDEX(prem!$B$2:$CX$2857,$W355,$U355+1)))</f>
        <v/>
      </c>
      <c r="K355" s="17">
        <f>IF($W355="","",IF($M355=0,"",SUM(INDEX(prem!$B$2:$CX$2857,$W355,$U355+1):INDEX(prem!$B$2:$CX$2857,$W355,MIN($U355+10,101)))))</f>
        <v/>
      </c>
      <c r="L355" s="17">
        <f>IF($K355="","",IF($M355=0,"",$K355/$M355))</f>
        <v/>
      </c>
      <c r="M355" s="4">
        <f>IF($W355="",0,COUNT(INDEX(prem!$B$2:$CX$2857,$W355,$U355+1):INDEX(prem!$B$2:$CX$2857,$W355,MIN($U355+10,101))))</f>
        <v/>
      </c>
      <c r="N355" s="4" t="inlineStr">
        <is>
          <t>N</t>
        </is>
      </c>
      <c r="O355" s="4">
        <f>IF(COUNTIF(prem!$A$2:$A$2857,$T355&amp;"|"&amp;Client!$C$9&amp;"|"&amp;Client!$C$7&amp;"|"&amp;Client!$C$8)&gt;0,Client!$C$9,IF(Client!$C$9="S","R","S"))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IFERROR(IF(COUNT(INDEX(Benefits!$E$3:$E$581,MATCH($T355,Benefits!$A$3:$A$581,0)))=0,"",INDEX(Benefits!$E$3:$E$581,MATCH($T355,Benefits!$A$3:$A$581,0))),"")</f>
        <v/>
      </c>
      <c r="R355">
        <f>IFERROR(IF(COUNT(INDEX(Benefits!$F$3:$F$581,MATCH($T355,Benefits!$A$3:$A$581,0)))=0,"",INDEX(Benefits!$F$3:$F$581,MATCH($T355,Benefits!$A$3:$A$581,0))),"")</f>
        <v/>
      </c>
      <c r="S355" s="4">
        <f>IFERROR(IF(INDEX(Benefits!$G$3:$G$581,MATCH($T355,Benefits!$A$3:$A$581,0))="","",INDEX(Benefits!$G$3:$G$581,MATCH($T355,Benefits!$A$3:$A$581,0))),"")</f>
        <v/>
      </c>
      <c r="T355" s="19" t="inlineStr">
        <is>
          <t>F00070-09-000-02</t>
        </is>
      </c>
      <c r="U355" s="4">
        <f>MIN(IF($N355="N",Client!$C$6+1,Client!$C$6),100)</f>
        <v/>
      </c>
      <c r="V355" s="4">
        <f>$T355&amp;"|"&amp;$O355&amp;"|"&amp;Client!$C$7&amp;"|"&amp;Client!$C$8</f>
        <v/>
      </c>
      <c r="W355" s="4">
        <f>IFERROR(MATCH($V355,prem!$A$2:$A$2857,0),"")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IFERROR(IF(INDEX(Benefits!$B$3:$B$581,MATCH($T356,Benefits!$A$3:$A$581,0))="","",INDEX(Benefits!$B$3:$B$581,MATCH($T356,Benefits!$A$3:$A$581,0))),"")</f>
        <v/>
      </c>
      <c r="G356" s="17">
        <f>IFERROR(IF(INDEX(Benefits!$C$3:$C$581,MATCH($T356,Benefits!$A$3:$A$581,0))="",250000,INDEX(Benefits!$C$3:$C$581,MATCH($T356,Benefits!$A$3:$A$581,0))),250000)</f>
        <v/>
      </c>
      <c r="H356" s="4">
        <f>IFERROR(IF(INDEX(Benefits!$D$3:$D$581,MATCH($T356,Benefits!$A$3:$A$581,0))="","",INDEX(Benefits!$D$3:$D$581,MATCH($T356,Benefits!$A$3:$A$581,0))),"")</f>
        <v/>
      </c>
      <c r="I356" s="4" t="inlineStr">
        <is>
          <t>HKD</t>
        </is>
      </c>
      <c r="J356" s="17">
        <f>IF($W356="","",IF(COUNT(INDEX(prem!$B$2:$CX$2857,$W356,$U356+1))=0,"",INDEX(prem!$B$2:$CX$2857,$W356,$U356+1)))</f>
        <v/>
      </c>
      <c r="K356" s="17">
        <f>IF($W356="","",IF($M356=0,"",SUM(INDEX(prem!$B$2:$CX$2857,$W356,$U356+1):INDEX(prem!$B$2:$CX$2857,$W356,MIN($U356+10,101)))))</f>
        <v/>
      </c>
      <c r="L356" s="17">
        <f>IF($K356="","",IF($M356=0,"",$K356/$M356))</f>
        <v/>
      </c>
      <c r="M356" s="4">
        <f>IF($W356="",0,COUNT(INDEX(prem!$B$2:$CX$2857,$W356,$U356+1):INDEX(prem!$B$2:$CX$2857,$W356,MIN($U356+10,101))))</f>
        <v/>
      </c>
      <c r="N356" s="4" t="inlineStr">
        <is>
          <t>N</t>
        </is>
      </c>
      <c r="O356" s="4">
        <f>IF(COUNTIF(prem!$A$2:$A$2857,$T356&amp;"|"&amp;Client!$C$9&amp;"|"&amp;Client!$C$7&amp;"|"&amp;Client!$C$8)&gt;0,Client!$C$9,IF(Client!$C$9="S","R","S"))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IFERROR(IF(COUNT(INDEX(Benefits!$E$3:$E$581,MATCH($T356,Benefits!$A$3:$A$581,0)))=0,"",INDEX(Benefits!$E$3:$E$581,MATCH($T356,Benefits!$A$3:$A$581,0))),"")</f>
        <v/>
      </c>
      <c r="R356">
        <f>IFERROR(IF(COUNT(INDEX(Benefits!$F$3:$F$581,MATCH($T356,Benefits!$A$3:$A$581,0)))=0,"",INDEX(Benefits!$F$3:$F$581,MATCH($T356,Benefits!$A$3:$A$581,0))),"")</f>
        <v/>
      </c>
      <c r="S356" s="4">
        <f>IFERROR(IF(INDEX(Benefits!$G$3:$G$581,MATCH($T356,Benefits!$A$3:$A$581,0))="","",INDEX(Benefits!$G$3:$G$581,MATCH($T356,Benefits!$A$3:$A$581,0))),"")</f>
        <v/>
      </c>
      <c r="T356" s="19" t="inlineStr">
        <is>
          <t>F00070-12-000-02</t>
        </is>
      </c>
      <c r="U356" s="4">
        <f>MIN(IF($N356="N",Client!$C$6+1,Client!$C$6),100)</f>
        <v/>
      </c>
      <c r="V356" s="4">
        <f>$T356&amp;"|"&amp;$O356&amp;"|"&amp;Client!$C$7&amp;"|"&amp;Client!$C$8</f>
        <v/>
      </c>
      <c r="W356" s="4">
        <f>IFERROR(MATCH($V356,prem!$A$2:$A$2857,0),"")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IFERROR(IF(INDEX(Benefits!$B$3:$B$581,MATCH($T357,Benefits!$A$3:$A$581,0))="","",INDEX(Benefits!$B$3:$B$581,MATCH($T357,Benefits!$A$3:$A$581,0))),"")</f>
        <v/>
      </c>
      <c r="G357" s="17">
        <f>IFERROR(IF(INDEX(Benefits!$C$3:$C$581,MATCH($T357,Benefits!$A$3:$A$581,0))="",50000,INDEX(Benefits!$C$3:$C$581,MATCH($T357,Benefits!$A$3:$A$581,0))),50000)</f>
        <v/>
      </c>
      <c r="H357" s="4">
        <f>IFERROR(IF(INDEX(Benefits!$D$3:$D$581,MATCH($T357,Benefits!$A$3:$A$581,0))="","",INDEX(Benefits!$D$3:$D$581,MATCH($T357,Benefits!$A$3:$A$581,0))),"")</f>
        <v/>
      </c>
      <c r="I357" s="4" t="inlineStr">
        <is>
          <t>HKD</t>
        </is>
      </c>
      <c r="J357" s="17">
        <f>IF($W357="","",IF(COUNT(INDEX(prem!$B$2:$CX$2857,$W357,$U357+1))=0,"",INDEX(prem!$B$2:$CX$2857,$W357,$U357+1)))</f>
        <v/>
      </c>
      <c r="K357" s="17">
        <f>IF($W357="","",IF($M357=0,"",SUM(INDEX(prem!$B$2:$CX$2857,$W357,$U357+1):INDEX(prem!$B$2:$CX$2857,$W357,MIN($U357+10,101)))))</f>
        <v/>
      </c>
      <c r="L357" s="17">
        <f>IF($K357="","",IF($M357=0,"",$K357/$M357))</f>
        <v/>
      </c>
      <c r="M357" s="4">
        <f>IF($W357="",0,COUNT(INDEX(prem!$B$2:$CX$2857,$W357,$U357+1):INDEX(prem!$B$2:$CX$2857,$W357,MIN($U357+10,101))))</f>
        <v/>
      </c>
      <c r="N357" s="4" t="inlineStr">
        <is>
          <t>N</t>
        </is>
      </c>
      <c r="O357" s="4">
        <f>IF(COUNTIF(prem!$A$2:$A$2857,$T357&amp;"|"&amp;Client!$C$9&amp;"|"&amp;Client!$C$7&amp;"|"&amp;Client!$C$8)&gt;0,Client!$C$9,IF(Client!$C$9="S","R","S"))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IFERROR(IF(COUNT(INDEX(Benefits!$E$3:$E$581,MATCH($T357,Benefits!$A$3:$A$581,0)))=0,"",INDEX(Benefits!$E$3:$E$581,MATCH($T357,Benefits!$A$3:$A$581,0))),"")</f>
        <v/>
      </c>
      <c r="R357">
        <f>IFERROR(IF(COUNT(INDEX(Benefits!$F$3:$F$581,MATCH($T357,Benefits!$A$3:$A$581,0)))=0,"",INDEX(Benefits!$F$3:$F$581,MATCH($T357,Benefits!$A$3:$A$581,0))),"")</f>
        <v/>
      </c>
      <c r="S357" s="4">
        <f>IFERROR(IF(INDEX(Benefits!$G$3:$G$581,MATCH($T357,Benefits!$A$3:$A$581,0))="","",INDEX(Benefits!$G$3:$G$581,MATCH($T357,Benefits!$A$3:$A$581,0))),"")</f>
        <v/>
      </c>
      <c r="T357" s="19" t="inlineStr">
        <is>
          <t>F00070-10-000-02</t>
        </is>
      </c>
      <c r="U357" s="4">
        <f>MIN(IF($N357="N",Client!$C$6+1,Client!$C$6),100)</f>
        <v/>
      </c>
      <c r="V357" s="4">
        <f>$T357&amp;"|"&amp;$O357&amp;"|"&amp;Client!$C$7&amp;"|"&amp;Client!$C$8</f>
        <v/>
      </c>
      <c r="W357" s="4">
        <f>IFERROR(MATCH($V357,prem!$A$2:$A$2857,0),"")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IFERROR(IF(INDEX(Benefits!$B$3:$B$581,MATCH($T358,Benefits!$A$3:$A$581,0))="","",INDEX(Benefits!$B$3:$B$581,MATCH($T358,Benefits!$A$3:$A$581,0))),"")</f>
        <v/>
      </c>
      <c r="G358" s="17">
        <f>IFERROR(IF(INDEX(Benefits!$C$3:$C$581,MATCH($T358,Benefits!$A$3:$A$581,0))="",0,INDEX(Benefits!$C$3:$C$581,MATCH($T358,Benefits!$A$3:$A$581,0))),0)</f>
        <v/>
      </c>
      <c r="H358" s="4">
        <f>IFERROR(IF(INDEX(Benefits!$D$3:$D$581,MATCH($T358,Benefits!$A$3:$A$581,0))="","",INDEX(Benefits!$D$3:$D$581,MATCH($T358,Benefits!$A$3:$A$581,0))),"")</f>
        <v/>
      </c>
      <c r="I358" s="4" t="inlineStr">
        <is>
          <t>HKD</t>
        </is>
      </c>
      <c r="J358" s="17">
        <f>IF($W358="","",IF(COUNT(INDEX(prem!$B$2:$CX$2857,$W358,$U358+1))=0,"",INDEX(prem!$B$2:$CX$2857,$W358,$U358+1)))</f>
        <v/>
      </c>
      <c r="K358" s="17">
        <f>IF($W358="","",IF($M358=0,"",SUM(INDEX(prem!$B$2:$CX$2857,$W358,$U358+1):INDEX(prem!$B$2:$CX$2857,$W358,MIN($U358+10,101)))))</f>
        <v/>
      </c>
      <c r="L358" s="17">
        <f>IF($K358="","",IF($M358=0,"",$K358/$M358))</f>
        <v/>
      </c>
      <c r="M358" s="4">
        <f>IF($W358="",0,COUNT(INDEX(prem!$B$2:$CX$2857,$W358,$U358+1):INDEX(prem!$B$2:$CX$2857,$W358,MIN($U358+10,101))))</f>
        <v/>
      </c>
      <c r="N358" s="4" t="inlineStr">
        <is>
          <t>N</t>
        </is>
      </c>
      <c r="O358" s="4">
        <f>IF(COUNTIF(prem!$A$2:$A$2857,$T358&amp;"|"&amp;Client!$C$9&amp;"|"&amp;Client!$C$7&amp;"|"&amp;Client!$C$8)&gt;0,Client!$C$9,IF(Client!$C$9="S","R","S"))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IFERROR(IF(COUNT(INDEX(Benefits!$E$3:$E$581,MATCH($T358,Benefits!$A$3:$A$581,0)))=0,"",INDEX(Benefits!$E$3:$E$581,MATCH($T358,Benefits!$A$3:$A$581,0))),"")</f>
        <v/>
      </c>
      <c r="R358">
        <f>IFERROR(IF(COUNT(INDEX(Benefits!$F$3:$F$581,MATCH($T358,Benefits!$A$3:$A$581,0)))=0,"",INDEX(Benefits!$F$3:$F$581,MATCH($T358,Benefits!$A$3:$A$581,0))),"")</f>
        <v/>
      </c>
      <c r="S358" s="4">
        <f>IFERROR(IF(INDEX(Benefits!$G$3:$G$581,MATCH($T358,Benefits!$A$3:$A$581,0))="","",INDEX(Benefits!$G$3:$G$581,MATCH($T358,Benefits!$A$3:$A$581,0))),"")</f>
        <v/>
      </c>
      <c r="T358" s="19" t="inlineStr">
        <is>
          <t>F00067-19-000-02</t>
        </is>
      </c>
      <c r="U358" s="4">
        <f>MIN(IF($N358="N",Client!$C$6+1,Client!$C$6),100)</f>
        <v/>
      </c>
      <c r="V358" s="4">
        <f>$T358&amp;"|"&amp;$O358&amp;"|"&amp;Client!$C$7&amp;"|"&amp;Client!$C$8</f>
        <v/>
      </c>
      <c r="W358" s="4">
        <f>IFERROR(MATCH($V358,prem!$A$2:$A$2857,0),"")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IFERROR(IF(INDEX(Benefits!$B$3:$B$581,MATCH($T359,Benefits!$A$3:$A$581,0))="","",INDEX(Benefits!$B$3:$B$581,MATCH($T359,Benefits!$A$3:$A$581,0))),"")</f>
        <v/>
      </c>
      <c r="G359" s="17">
        <f>IFERROR(IF(INDEX(Benefits!$C$3:$C$581,MATCH($T359,Benefits!$A$3:$A$581,0))="",120000,INDEX(Benefits!$C$3:$C$581,MATCH($T359,Benefits!$A$3:$A$581,0))),120000)</f>
        <v/>
      </c>
      <c r="H359" s="4">
        <f>IFERROR(IF(INDEX(Benefits!$D$3:$D$581,MATCH($T359,Benefits!$A$3:$A$581,0))="","",INDEX(Benefits!$D$3:$D$581,MATCH($T359,Benefits!$A$3:$A$581,0))),"")</f>
        <v/>
      </c>
      <c r="I359" s="4" t="inlineStr">
        <is>
          <t>HKD</t>
        </is>
      </c>
      <c r="J359" s="17">
        <f>IF($W359="","",IF(COUNT(INDEX(prem!$B$2:$CX$2857,$W359,$U359+1))=0,"",INDEX(prem!$B$2:$CX$2857,$W359,$U359+1)))</f>
        <v/>
      </c>
      <c r="K359" s="17">
        <f>IF($W359="","",IF($M359=0,"",SUM(INDEX(prem!$B$2:$CX$2857,$W359,$U359+1):INDEX(prem!$B$2:$CX$2857,$W359,MIN($U359+10,101)))))</f>
        <v/>
      </c>
      <c r="L359" s="17">
        <f>IF($K359="","",IF($M359=0,"",$K359/$M359))</f>
        <v/>
      </c>
      <c r="M359" s="4">
        <f>IF($W359="",0,COUNT(INDEX(prem!$B$2:$CX$2857,$W359,$U359+1):INDEX(prem!$B$2:$CX$2857,$W359,MIN($U359+10,101))))</f>
        <v/>
      </c>
      <c r="N359" s="4" t="inlineStr">
        <is>
          <t>N</t>
        </is>
      </c>
      <c r="O359" s="4">
        <f>IF(COUNTIF(prem!$A$2:$A$2857,$T359&amp;"|"&amp;Client!$C$9&amp;"|"&amp;Client!$C$7&amp;"|"&amp;Client!$C$8)&gt;0,Client!$C$9,IF(Client!$C$9="S","R","S"))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IFERROR(IF(COUNT(INDEX(Benefits!$E$3:$E$581,MATCH($T359,Benefits!$A$3:$A$581,0)))=0,"",INDEX(Benefits!$E$3:$E$581,MATCH($T359,Benefits!$A$3:$A$581,0))),"")</f>
        <v/>
      </c>
      <c r="R359">
        <f>IFERROR(IF(COUNT(INDEX(Benefits!$F$3:$F$581,MATCH($T359,Benefits!$A$3:$A$581,0)))=0,"",INDEX(Benefits!$F$3:$F$581,MATCH($T359,Benefits!$A$3:$A$581,0))),"")</f>
        <v/>
      </c>
      <c r="S359" s="4">
        <f>IFERROR(IF(INDEX(Benefits!$G$3:$G$581,MATCH($T359,Benefits!$A$3:$A$581,0))="","",INDEX(Benefits!$G$3:$G$581,MATCH($T359,Benefits!$A$3:$A$581,0))),"")</f>
        <v/>
      </c>
      <c r="T359" s="19" t="inlineStr">
        <is>
          <t>F00067-23-000-02</t>
        </is>
      </c>
      <c r="U359" s="4">
        <f>MIN(IF($N359="N",Client!$C$6+1,Client!$C$6),100)</f>
        <v/>
      </c>
      <c r="V359" s="4">
        <f>$T359&amp;"|"&amp;$O359&amp;"|"&amp;Client!$C$7&amp;"|"&amp;Client!$C$8</f>
        <v/>
      </c>
      <c r="W359" s="4">
        <f>IFERROR(MATCH($V359,prem!$A$2:$A$2857,0),"")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IFERROR(IF(INDEX(Benefits!$B$3:$B$581,MATCH($T360,Benefits!$A$3:$A$581,0))="","",INDEX(Benefits!$B$3:$B$581,MATCH($T360,Benefits!$A$3:$A$581,0))),"")</f>
        <v/>
      </c>
      <c r="G360" s="17">
        <f>IFERROR(IF(INDEX(Benefits!$C$3:$C$581,MATCH($T360,Benefits!$A$3:$A$581,0))="",25000,INDEX(Benefits!$C$3:$C$581,MATCH($T360,Benefits!$A$3:$A$581,0))),25000)</f>
        <v/>
      </c>
      <c r="H360" s="4">
        <f>IFERROR(IF(INDEX(Benefits!$D$3:$D$581,MATCH($T360,Benefits!$A$3:$A$581,0))="","",INDEX(Benefits!$D$3:$D$581,MATCH($T360,Benefits!$A$3:$A$581,0))),"")</f>
        <v/>
      </c>
      <c r="I360" s="4" t="inlineStr">
        <is>
          <t>HKD</t>
        </is>
      </c>
      <c r="J360" s="17">
        <f>IF($W360="","",IF(COUNT(INDEX(prem!$B$2:$CX$2857,$W360,$U360+1))=0,"",INDEX(prem!$B$2:$CX$2857,$W360,$U360+1)))</f>
        <v/>
      </c>
      <c r="K360" s="17">
        <f>IF($W360="","",IF($M360=0,"",SUM(INDEX(prem!$B$2:$CX$2857,$W360,$U360+1):INDEX(prem!$B$2:$CX$2857,$W360,MIN($U360+10,101)))))</f>
        <v/>
      </c>
      <c r="L360" s="17">
        <f>IF($K360="","",IF($M360=0,"",$K360/$M360))</f>
        <v/>
      </c>
      <c r="M360" s="4">
        <f>IF($W360="",0,COUNT(INDEX(prem!$B$2:$CX$2857,$W360,$U360+1):INDEX(prem!$B$2:$CX$2857,$W360,MIN($U360+10,101))))</f>
        <v/>
      </c>
      <c r="N360" s="4" t="inlineStr">
        <is>
          <t>N</t>
        </is>
      </c>
      <c r="O360" s="4">
        <f>IF(COUNTIF(prem!$A$2:$A$2857,$T360&amp;"|"&amp;Client!$C$9&amp;"|"&amp;Client!$C$7&amp;"|"&amp;Client!$C$8)&gt;0,Client!$C$9,IF(Client!$C$9="S","R","S"))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IFERROR(IF(COUNT(INDEX(Benefits!$E$3:$E$581,MATCH($T360,Benefits!$A$3:$A$581,0)))=0,"",INDEX(Benefits!$E$3:$E$581,MATCH($T360,Benefits!$A$3:$A$581,0))),"")</f>
        <v/>
      </c>
      <c r="R360">
        <f>IFERROR(IF(COUNT(INDEX(Benefits!$F$3:$F$581,MATCH($T360,Benefits!$A$3:$A$581,0)))=0,"",INDEX(Benefits!$F$3:$F$581,MATCH($T360,Benefits!$A$3:$A$581,0))),"")</f>
        <v/>
      </c>
      <c r="S360" s="4">
        <f>IFERROR(IF(INDEX(Benefits!$G$3:$G$581,MATCH($T360,Benefits!$A$3:$A$581,0))="","",INDEX(Benefits!$G$3:$G$581,MATCH($T360,Benefits!$A$3:$A$581,0))),"")</f>
        <v/>
      </c>
      <c r="T360" s="19" t="inlineStr">
        <is>
          <t>F00067-20-000-02</t>
        </is>
      </c>
      <c r="U360" s="4">
        <f>MIN(IF($N360="N",Client!$C$6+1,Client!$C$6),100)</f>
        <v/>
      </c>
      <c r="V360" s="4">
        <f>$T360&amp;"|"&amp;$O360&amp;"|"&amp;Client!$C$7&amp;"|"&amp;Client!$C$8</f>
        <v/>
      </c>
      <c r="W360" s="4">
        <f>IFERROR(MATCH($V360,prem!$A$2:$A$2857,0),"")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IFERROR(IF(INDEX(Benefits!$B$3:$B$581,MATCH($T361,Benefits!$A$3:$A$581,0))="","",INDEX(Benefits!$B$3:$B$581,MATCH($T361,Benefits!$A$3:$A$581,0))),"")</f>
        <v/>
      </c>
      <c r="G361" s="17">
        <f>IFERROR(IF(INDEX(Benefits!$C$3:$C$581,MATCH($T361,Benefits!$A$3:$A$581,0))="",250000,INDEX(Benefits!$C$3:$C$581,MATCH($T361,Benefits!$A$3:$A$581,0))),250000)</f>
        <v/>
      </c>
      <c r="H361" s="4">
        <f>IFERROR(IF(INDEX(Benefits!$D$3:$D$581,MATCH($T361,Benefits!$A$3:$A$581,0))="","",INDEX(Benefits!$D$3:$D$581,MATCH($T361,Benefits!$A$3:$A$581,0))),"")</f>
        <v/>
      </c>
      <c r="I361" s="4" t="inlineStr">
        <is>
          <t>HKD</t>
        </is>
      </c>
      <c r="J361" s="17">
        <f>IF($W361="","",IF(COUNT(INDEX(prem!$B$2:$CX$2857,$W361,$U361+1))=0,"",INDEX(prem!$B$2:$CX$2857,$W361,$U361+1)))</f>
        <v/>
      </c>
      <c r="K361" s="17">
        <f>IF($W361="","",IF($M361=0,"",SUM(INDEX(prem!$B$2:$CX$2857,$W361,$U361+1):INDEX(prem!$B$2:$CX$2857,$W361,MIN($U361+10,101)))))</f>
        <v/>
      </c>
      <c r="L361" s="17">
        <f>IF($K361="","",IF($M361=0,"",$K361/$M361))</f>
        <v/>
      </c>
      <c r="M361" s="4">
        <f>IF($W361="",0,COUNT(INDEX(prem!$B$2:$CX$2857,$W361,$U361+1):INDEX(prem!$B$2:$CX$2857,$W361,MIN($U361+10,101))))</f>
        <v/>
      </c>
      <c r="N361" s="4" t="inlineStr">
        <is>
          <t>N</t>
        </is>
      </c>
      <c r="O361" s="4">
        <f>IF(COUNTIF(prem!$A$2:$A$2857,$T361&amp;"|"&amp;Client!$C$9&amp;"|"&amp;Client!$C$7&amp;"|"&amp;Client!$C$8)&gt;0,Client!$C$9,IF(Client!$C$9="S","R","S"))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IFERROR(IF(COUNT(INDEX(Benefits!$E$3:$E$581,MATCH($T361,Benefits!$A$3:$A$581,0)))=0,"",INDEX(Benefits!$E$3:$E$581,MATCH($T361,Benefits!$A$3:$A$581,0))),"")</f>
        <v/>
      </c>
      <c r="R361">
        <f>IFERROR(IF(COUNT(INDEX(Benefits!$F$3:$F$581,MATCH($T361,Benefits!$A$3:$A$581,0)))=0,"",INDEX(Benefits!$F$3:$F$581,MATCH($T361,Benefits!$A$3:$A$581,0))),"")</f>
        <v/>
      </c>
      <c r="S361" s="4">
        <f>IFERROR(IF(INDEX(Benefits!$G$3:$G$581,MATCH($T361,Benefits!$A$3:$A$581,0))="","",INDEX(Benefits!$G$3:$G$581,MATCH($T361,Benefits!$A$3:$A$581,0))),"")</f>
        <v/>
      </c>
      <c r="T361" s="19" t="inlineStr">
        <is>
          <t>F00067-24-000-02</t>
        </is>
      </c>
      <c r="U361" s="4">
        <f>MIN(IF($N361="N",Client!$C$6+1,Client!$C$6),100)</f>
        <v/>
      </c>
      <c r="V361" s="4">
        <f>$T361&amp;"|"&amp;$O361&amp;"|"&amp;Client!$C$7&amp;"|"&amp;Client!$C$8</f>
        <v/>
      </c>
      <c r="W361" s="4">
        <f>IFERROR(MATCH($V361,prem!$A$2:$A$2857,0),"")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IFERROR(IF(INDEX(Benefits!$B$3:$B$581,MATCH($T362,Benefits!$A$3:$A$581,0))="","",INDEX(Benefits!$B$3:$B$581,MATCH($T362,Benefits!$A$3:$A$581,0))),"")</f>
        <v/>
      </c>
      <c r="G362" s="17">
        <f>IFERROR(IF(INDEX(Benefits!$C$3:$C$581,MATCH($T362,Benefits!$A$3:$A$581,0))="",40000,INDEX(Benefits!$C$3:$C$581,MATCH($T362,Benefits!$A$3:$A$581,0))),40000)</f>
        <v/>
      </c>
      <c r="H362" s="4">
        <f>IFERROR(IF(INDEX(Benefits!$D$3:$D$581,MATCH($T362,Benefits!$A$3:$A$581,0))="","",INDEX(Benefits!$D$3:$D$581,MATCH($T362,Benefits!$A$3:$A$581,0))),"")</f>
        <v/>
      </c>
      <c r="I362" s="4" t="inlineStr">
        <is>
          <t>HKD</t>
        </is>
      </c>
      <c r="J362" s="17">
        <f>IF($W362="","",IF(COUNT(INDEX(prem!$B$2:$CX$2857,$W362,$U362+1))=0,"",INDEX(prem!$B$2:$CX$2857,$W362,$U362+1)))</f>
        <v/>
      </c>
      <c r="K362" s="17">
        <f>IF($W362="","",IF($M362=0,"",SUM(INDEX(prem!$B$2:$CX$2857,$W362,$U362+1):INDEX(prem!$B$2:$CX$2857,$W362,MIN($U362+10,101)))))</f>
        <v/>
      </c>
      <c r="L362" s="17">
        <f>IF($K362="","",IF($M362=0,"",$K362/$M362))</f>
        <v/>
      </c>
      <c r="M362" s="4">
        <f>IF($W362="",0,COUNT(INDEX(prem!$B$2:$CX$2857,$W362,$U362+1):INDEX(prem!$B$2:$CX$2857,$W362,MIN($U362+10,101))))</f>
        <v/>
      </c>
      <c r="N362" s="4" t="inlineStr">
        <is>
          <t>N</t>
        </is>
      </c>
      <c r="O362" s="4">
        <f>IF(COUNTIF(prem!$A$2:$A$2857,$T362&amp;"|"&amp;Client!$C$9&amp;"|"&amp;Client!$C$7&amp;"|"&amp;Client!$C$8)&gt;0,Client!$C$9,IF(Client!$C$9="S","R","S"))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IFERROR(IF(COUNT(INDEX(Benefits!$E$3:$E$581,MATCH($T362,Benefits!$A$3:$A$581,0)))=0,"",INDEX(Benefits!$E$3:$E$581,MATCH($T362,Benefits!$A$3:$A$581,0))),"")</f>
        <v/>
      </c>
      <c r="R362">
        <f>IFERROR(IF(COUNT(INDEX(Benefits!$F$3:$F$581,MATCH($T362,Benefits!$A$3:$A$581,0)))=0,"",INDEX(Benefits!$F$3:$F$581,MATCH($T362,Benefits!$A$3:$A$581,0))),"")</f>
        <v/>
      </c>
      <c r="S362" s="4">
        <f>IFERROR(IF(INDEX(Benefits!$G$3:$G$581,MATCH($T362,Benefits!$A$3:$A$581,0))="","",INDEX(Benefits!$G$3:$G$581,MATCH($T362,Benefits!$A$3:$A$581,0))),"")</f>
        <v/>
      </c>
      <c r="T362" s="19" t="inlineStr">
        <is>
          <t>F00067-21-000-02</t>
        </is>
      </c>
      <c r="U362" s="4">
        <f>MIN(IF($N362="N",Client!$C$6+1,Client!$C$6),100)</f>
        <v/>
      </c>
      <c r="V362" s="4">
        <f>$T362&amp;"|"&amp;$O362&amp;"|"&amp;Client!$C$7&amp;"|"&amp;Client!$C$8</f>
        <v/>
      </c>
      <c r="W362" s="4">
        <f>IFERROR(MATCH($V362,prem!$A$2:$A$2857,0),"")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IFERROR(IF(INDEX(Benefits!$B$3:$B$581,MATCH($T363,Benefits!$A$3:$A$581,0))="","",INDEX(Benefits!$B$3:$B$581,MATCH($T363,Benefits!$A$3:$A$581,0))),"")</f>
        <v/>
      </c>
      <c r="G363" s="17">
        <f>IFERROR(IF(INDEX(Benefits!$C$3:$C$581,MATCH($T363,Benefits!$A$3:$A$581,0))="",80000,INDEX(Benefits!$C$3:$C$581,MATCH($T363,Benefits!$A$3:$A$581,0))),80000)</f>
        <v/>
      </c>
      <c r="H363" s="4">
        <f>IFERROR(IF(INDEX(Benefits!$D$3:$D$581,MATCH($T363,Benefits!$A$3:$A$581,0))="","",INDEX(Benefits!$D$3:$D$581,MATCH($T363,Benefits!$A$3:$A$581,0))),"")</f>
        <v/>
      </c>
      <c r="I363" s="4" t="inlineStr">
        <is>
          <t>HKD</t>
        </is>
      </c>
      <c r="J363" s="17">
        <f>IF($W363="","",IF(COUNT(INDEX(prem!$B$2:$CX$2857,$W363,$U363+1))=0,"",INDEX(prem!$B$2:$CX$2857,$W363,$U363+1)))</f>
        <v/>
      </c>
      <c r="K363" s="17">
        <f>IF($W363="","",IF($M363=0,"",SUM(INDEX(prem!$B$2:$CX$2857,$W363,$U363+1):INDEX(prem!$B$2:$CX$2857,$W363,MIN($U363+10,101)))))</f>
        <v/>
      </c>
      <c r="L363" s="17">
        <f>IF($K363="","",IF($M363=0,"",$K363/$M363))</f>
        <v/>
      </c>
      <c r="M363" s="4">
        <f>IF($W363="",0,COUNT(INDEX(prem!$B$2:$CX$2857,$W363,$U363+1):INDEX(prem!$B$2:$CX$2857,$W363,MIN($U363+10,101))))</f>
        <v/>
      </c>
      <c r="N363" s="4" t="inlineStr">
        <is>
          <t>N</t>
        </is>
      </c>
      <c r="O363" s="4">
        <f>IF(COUNTIF(prem!$A$2:$A$2857,$T363&amp;"|"&amp;Client!$C$9&amp;"|"&amp;Client!$C$7&amp;"|"&amp;Client!$C$8)&gt;0,Client!$C$9,IF(Client!$C$9="S","R","S"))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IFERROR(IF(COUNT(INDEX(Benefits!$E$3:$E$581,MATCH($T363,Benefits!$A$3:$A$581,0)))=0,"",INDEX(Benefits!$E$3:$E$581,MATCH($T363,Benefits!$A$3:$A$581,0))),"")</f>
        <v/>
      </c>
      <c r="R363">
        <f>IFERROR(IF(COUNT(INDEX(Benefits!$F$3:$F$581,MATCH($T363,Benefits!$A$3:$A$581,0)))=0,"",INDEX(Benefits!$F$3:$F$581,MATCH($T363,Benefits!$A$3:$A$581,0))),"")</f>
        <v/>
      </c>
      <c r="S363" s="4">
        <f>IFERROR(IF(INDEX(Benefits!$G$3:$G$581,MATCH($T363,Benefits!$A$3:$A$581,0))="","",INDEX(Benefits!$G$3:$G$581,MATCH($T363,Benefits!$A$3:$A$581,0))),"")</f>
        <v/>
      </c>
      <c r="T363" s="19" t="inlineStr">
        <is>
          <t>F00067-22-000-02</t>
        </is>
      </c>
      <c r="U363" s="4">
        <f>MIN(IF($N363="N",Client!$C$6+1,Client!$C$6),100)</f>
        <v/>
      </c>
      <c r="V363" s="4">
        <f>$T363&amp;"|"&amp;$O363&amp;"|"&amp;Client!$C$7&amp;"|"&amp;Client!$C$8</f>
        <v/>
      </c>
      <c r="W363" s="4">
        <f>IFERROR(MATCH($V363,prem!$A$2:$A$2857,0),"")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IFERROR(IF(INDEX(Benefits!$B$3:$B$581,MATCH($T364,Benefits!$A$3:$A$581,0))="","",INDEX(Benefits!$B$3:$B$581,MATCH($T364,Benefits!$A$3:$A$581,0))),"")</f>
        <v/>
      </c>
      <c r="G364" s="17">
        <f>IFERROR(IF(INDEX(Benefits!$C$3:$C$581,MATCH($T364,Benefits!$A$3:$A$581,0))="",0,INDEX(Benefits!$C$3:$C$581,MATCH($T364,Benefits!$A$3:$A$581,0))),0)</f>
        <v/>
      </c>
      <c r="H364" s="4">
        <f>IFERROR(IF(INDEX(Benefits!$D$3:$D$581,MATCH($T364,Benefits!$A$3:$A$581,0))="","",INDEX(Benefits!$D$3:$D$581,MATCH($T364,Benefits!$A$3:$A$581,0))),"")</f>
        <v/>
      </c>
      <c r="I364" s="4" t="inlineStr">
        <is>
          <t>HKD</t>
        </is>
      </c>
      <c r="J364" s="17">
        <f>IF($W364="","",IF(COUNT(INDEX(prem!$B$2:$CX$2857,$W364,$U364+1))=0,"",INDEX(prem!$B$2:$CX$2857,$W364,$U364+1)))</f>
        <v/>
      </c>
      <c r="K364" s="17">
        <f>IF($W364="","",IF($M364=0,"",SUM(INDEX(prem!$B$2:$CX$2857,$W364,$U364+1):INDEX(prem!$B$2:$CX$2857,$W364,MIN($U364+10,101)))))</f>
        <v/>
      </c>
      <c r="L364" s="17">
        <f>IF($K364="","",IF($M364=0,"",$K364/$M364))</f>
        <v/>
      </c>
      <c r="M364" s="4">
        <f>IF($W364="",0,COUNT(INDEX(prem!$B$2:$CX$2857,$W364,$U364+1):INDEX(prem!$B$2:$CX$2857,$W364,MIN($U364+10,101))))</f>
        <v/>
      </c>
      <c r="N364" s="4" t="inlineStr">
        <is>
          <t>N</t>
        </is>
      </c>
      <c r="O364" s="4">
        <f>IF(COUNTIF(prem!$A$2:$A$2857,$T364&amp;"|"&amp;Client!$C$9&amp;"|"&amp;Client!$C$7&amp;"|"&amp;Client!$C$8)&gt;0,Client!$C$9,IF(Client!$C$9="S","R","S"))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IFERROR(IF(COUNT(INDEX(Benefits!$E$3:$E$581,MATCH($T364,Benefits!$A$3:$A$581,0)))=0,"",INDEX(Benefits!$E$3:$E$581,MATCH($T364,Benefits!$A$3:$A$581,0))),"")</f>
        <v/>
      </c>
      <c r="R364">
        <f>IFERROR(IF(COUNT(INDEX(Benefits!$F$3:$F$581,MATCH($T364,Benefits!$A$3:$A$581,0)))=0,"",INDEX(Benefits!$F$3:$F$581,MATCH($T364,Benefits!$A$3:$A$581,0))),"")</f>
        <v/>
      </c>
      <c r="S364" s="4">
        <f>IFERROR(IF(INDEX(Benefits!$G$3:$G$581,MATCH($T364,Benefits!$A$3:$A$581,0))="","",INDEX(Benefits!$G$3:$G$581,MATCH($T364,Benefits!$A$3:$A$581,0))),"")</f>
        <v/>
      </c>
      <c r="T364" s="19" t="inlineStr">
        <is>
          <t>F00067-01-000-02</t>
        </is>
      </c>
      <c r="U364" s="4">
        <f>MIN(IF($N364="N",Client!$C$6+1,Client!$C$6),100)</f>
        <v/>
      </c>
      <c r="V364" s="4">
        <f>$T364&amp;"|"&amp;$O364&amp;"|"&amp;Client!$C$7&amp;"|"&amp;Client!$C$8</f>
        <v/>
      </c>
      <c r="W364" s="4">
        <f>IFERROR(MATCH($V364,prem!$A$2:$A$2857,0),"")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IFERROR(IF(INDEX(Benefits!$B$3:$B$581,MATCH($T365,Benefits!$A$3:$A$581,0))="","",INDEX(Benefits!$B$3:$B$581,MATCH($T365,Benefits!$A$3:$A$581,0))),"")</f>
        <v/>
      </c>
      <c r="G365" s="17">
        <f>IFERROR(IF(INDEX(Benefits!$C$3:$C$581,MATCH($T365,Benefits!$A$3:$A$581,0))="",120000,INDEX(Benefits!$C$3:$C$581,MATCH($T365,Benefits!$A$3:$A$581,0))),120000)</f>
        <v/>
      </c>
      <c r="H365" s="4">
        <f>IFERROR(IF(INDEX(Benefits!$D$3:$D$581,MATCH($T365,Benefits!$A$3:$A$581,0))="","",INDEX(Benefits!$D$3:$D$581,MATCH($T365,Benefits!$A$3:$A$581,0))),"")</f>
        <v/>
      </c>
      <c r="I365" s="4" t="inlineStr">
        <is>
          <t>HKD</t>
        </is>
      </c>
      <c r="J365" s="17">
        <f>IF($W365="","",IF(COUNT(INDEX(prem!$B$2:$CX$2857,$W365,$U365+1))=0,"",INDEX(prem!$B$2:$CX$2857,$W365,$U365+1)))</f>
        <v/>
      </c>
      <c r="K365" s="17">
        <f>IF($W365="","",IF($M365=0,"",SUM(INDEX(prem!$B$2:$CX$2857,$W365,$U365+1):INDEX(prem!$B$2:$CX$2857,$W365,MIN($U365+10,101)))))</f>
        <v/>
      </c>
      <c r="L365" s="17">
        <f>IF($K365="","",IF($M365=0,"",$K365/$M365))</f>
        <v/>
      </c>
      <c r="M365" s="4">
        <f>IF($W365="",0,COUNT(INDEX(prem!$B$2:$CX$2857,$W365,$U365+1):INDEX(prem!$B$2:$CX$2857,$W365,MIN($U365+10,101))))</f>
        <v/>
      </c>
      <c r="N365" s="4" t="inlineStr">
        <is>
          <t>N</t>
        </is>
      </c>
      <c r="O365" s="4">
        <f>IF(COUNTIF(prem!$A$2:$A$2857,$T365&amp;"|"&amp;Client!$C$9&amp;"|"&amp;Client!$C$7&amp;"|"&amp;Client!$C$8)&gt;0,Client!$C$9,IF(Client!$C$9="S","R","S"))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IFERROR(IF(COUNT(INDEX(Benefits!$E$3:$E$581,MATCH($T365,Benefits!$A$3:$A$581,0)))=0,"",INDEX(Benefits!$E$3:$E$581,MATCH($T365,Benefits!$A$3:$A$581,0))),"")</f>
        <v/>
      </c>
      <c r="R365">
        <f>IFERROR(IF(COUNT(INDEX(Benefits!$F$3:$F$581,MATCH($T365,Benefits!$A$3:$A$581,0)))=0,"",INDEX(Benefits!$F$3:$F$581,MATCH($T365,Benefits!$A$3:$A$581,0))),"")</f>
        <v/>
      </c>
      <c r="S365" s="4">
        <f>IFERROR(IF(INDEX(Benefits!$G$3:$G$581,MATCH($T365,Benefits!$A$3:$A$581,0))="","",INDEX(Benefits!$G$3:$G$581,MATCH($T365,Benefits!$A$3:$A$581,0))),"")</f>
        <v/>
      </c>
      <c r="T365" s="19" t="inlineStr">
        <is>
          <t>F00067-05-000-02</t>
        </is>
      </c>
      <c r="U365" s="4">
        <f>MIN(IF($N365="N",Client!$C$6+1,Client!$C$6),100)</f>
        <v/>
      </c>
      <c r="V365" s="4">
        <f>$T365&amp;"|"&amp;$O365&amp;"|"&amp;Client!$C$7&amp;"|"&amp;Client!$C$8</f>
        <v/>
      </c>
      <c r="W365" s="4">
        <f>IFERROR(MATCH($V365,prem!$A$2:$A$2857,0),"")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IFERROR(IF(INDEX(Benefits!$B$3:$B$581,MATCH($T366,Benefits!$A$3:$A$581,0))="","",INDEX(Benefits!$B$3:$B$581,MATCH($T366,Benefits!$A$3:$A$581,0))),"")</f>
        <v/>
      </c>
      <c r="G366" s="17">
        <f>IFERROR(IF(INDEX(Benefits!$C$3:$C$581,MATCH($T366,Benefits!$A$3:$A$581,0))="",25000,INDEX(Benefits!$C$3:$C$581,MATCH($T366,Benefits!$A$3:$A$581,0))),25000)</f>
        <v/>
      </c>
      <c r="H366" s="4">
        <f>IFERROR(IF(INDEX(Benefits!$D$3:$D$581,MATCH($T366,Benefits!$A$3:$A$581,0))="","",INDEX(Benefits!$D$3:$D$581,MATCH($T366,Benefits!$A$3:$A$581,0))),"")</f>
        <v/>
      </c>
      <c r="I366" s="4" t="inlineStr">
        <is>
          <t>HKD</t>
        </is>
      </c>
      <c r="J366" s="17">
        <f>IF($W366="","",IF(COUNT(INDEX(prem!$B$2:$CX$2857,$W366,$U366+1))=0,"",INDEX(prem!$B$2:$CX$2857,$W366,$U366+1)))</f>
        <v/>
      </c>
      <c r="K366" s="17">
        <f>IF($W366="","",IF($M366=0,"",SUM(INDEX(prem!$B$2:$CX$2857,$W366,$U366+1):INDEX(prem!$B$2:$CX$2857,$W366,MIN($U366+10,101)))))</f>
        <v/>
      </c>
      <c r="L366" s="17">
        <f>IF($K366="","",IF($M366=0,"",$K366/$M366))</f>
        <v/>
      </c>
      <c r="M366" s="4">
        <f>IF($W366="",0,COUNT(INDEX(prem!$B$2:$CX$2857,$W366,$U366+1):INDEX(prem!$B$2:$CX$2857,$W366,MIN($U366+10,101))))</f>
        <v/>
      </c>
      <c r="N366" s="4" t="inlineStr">
        <is>
          <t>N</t>
        </is>
      </c>
      <c r="O366" s="4">
        <f>IF(COUNTIF(prem!$A$2:$A$2857,$T366&amp;"|"&amp;Client!$C$9&amp;"|"&amp;Client!$C$7&amp;"|"&amp;Client!$C$8)&gt;0,Client!$C$9,IF(Client!$C$9="S","R","S"))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IFERROR(IF(COUNT(INDEX(Benefits!$E$3:$E$581,MATCH($T366,Benefits!$A$3:$A$581,0)))=0,"",INDEX(Benefits!$E$3:$E$581,MATCH($T366,Benefits!$A$3:$A$581,0))),"")</f>
        <v/>
      </c>
      <c r="R366">
        <f>IFERROR(IF(COUNT(INDEX(Benefits!$F$3:$F$581,MATCH($T366,Benefits!$A$3:$A$581,0)))=0,"",INDEX(Benefits!$F$3:$F$581,MATCH($T366,Benefits!$A$3:$A$581,0))),"")</f>
        <v/>
      </c>
      <c r="S366" s="4">
        <f>IFERROR(IF(INDEX(Benefits!$G$3:$G$581,MATCH($T366,Benefits!$A$3:$A$581,0))="","",INDEX(Benefits!$G$3:$G$581,MATCH($T366,Benefits!$A$3:$A$581,0))),"")</f>
        <v/>
      </c>
      <c r="T366" s="19" t="inlineStr">
        <is>
          <t>F00067-02-000-02</t>
        </is>
      </c>
      <c r="U366" s="4">
        <f>MIN(IF($N366="N",Client!$C$6+1,Client!$C$6),100)</f>
        <v/>
      </c>
      <c r="V366" s="4">
        <f>$T366&amp;"|"&amp;$O366&amp;"|"&amp;Client!$C$7&amp;"|"&amp;Client!$C$8</f>
        <v/>
      </c>
      <c r="W366" s="4">
        <f>IFERROR(MATCH($V366,prem!$A$2:$A$2857,0),"")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IFERROR(IF(INDEX(Benefits!$B$3:$B$581,MATCH($T367,Benefits!$A$3:$A$581,0))="","",INDEX(Benefits!$B$3:$B$581,MATCH($T367,Benefits!$A$3:$A$581,0))),"")</f>
        <v/>
      </c>
      <c r="G367" s="17">
        <f>IFERROR(IF(INDEX(Benefits!$C$3:$C$581,MATCH($T367,Benefits!$A$3:$A$581,0))="",250000,INDEX(Benefits!$C$3:$C$581,MATCH($T367,Benefits!$A$3:$A$581,0))),250000)</f>
        <v/>
      </c>
      <c r="H367" s="4">
        <f>IFERROR(IF(INDEX(Benefits!$D$3:$D$581,MATCH($T367,Benefits!$A$3:$A$581,0))="","",INDEX(Benefits!$D$3:$D$581,MATCH($T367,Benefits!$A$3:$A$581,0))),"")</f>
        <v/>
      </c>
      <c r="I367" s="4" t="inlineStr">
        <is>
          <t>HKD</t>
        </is>
      </c>
      <c r="J367" s="17">
        <f>IF($W367="","",IF(COUNT(INDEX(prem!$B$2:$CX$2857,$W367,$U367+1))=0,"",INDEX(prem!$B$2:$CX$2857,$W367,$U367+1)))</f>
        <v/>
      </c>
      <c r="K367" s="17">
        <f>IF($W367="","",IF($M367=0,"",SUM(INDEX(prem!$B$2:$CX$2857,$W367,$U367+1):INDEX(prem!$B$2:$CX$2857,$W367,MIN($U367+10,101)))))</f>
        <v/>
      </c>
      <c r="L367" s="17">
        <f>IF($K367="","",IF($M367=0,"",$K367/$M367))</f>
        <v/>
      </c>
      <c r="M367" s="4">
        <f>IF($W367="",0,COUNT(INDEX(prem!$B$2:$CX$2857,$W367,$U367+1):INDEX(prem!$B$2:$CX$2857,$W367,MIN($U367+10,101))))</f>
        <v/>
      </c>
      <c r="N367" s="4" t="inlineStr">
        <is>
          <t>N</t>
        </is>
      </c>
      <c r="O367" s="4">
        <f>IF(COUNTIF(prem!$A$2:$A$2857,$T367&amp;"|"&amp;Client!$C$9&amp;"|"&amp;Client!$C$7&amp;"|"&amp;Client!$C$8)&gt;0,Client!$C$9,IF(Client!$C$9="S","R","S"))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IFERROR(IF(COUNT(INDEX(Benefits!$E$3:$E$581,MATCH($T367,Benefits!$A$3:$A$581,0)))=0,"",INDEX(Benefits!$E$3:$E$581,MATCH($T367,Benefits!$A$3:$A$581,0))),"")</f>
        <v/>
      </c>
      <c r="R367">
        <f>IFERROR(IF(COUNT(INDEX(Benefits!$F$3:$F$581,MATCH($T367,Benefits!$A$3:$A$581,0)))=0,"",INDEX(Benefits!$F$3:$F$581,MATCH($T367,Benefits!$A$3:$A$581,0))),"")</f>
        <v/>
      </c>
      <c r="S367" s="4">
        <f>IFERROR(IF(INDEX(Benefits!$G$3:$G$581,MATCH($T367,Benefits!$A$3:$A$581,0))="","",INDEX(Benefits!$G$3:$G$581,MATCH($T367,Benefits!$A$3:$A$581,0))),"")</f>
        <v/>
      </c>
      <c r="T367" s="19" t="inlineStr">
        <is>
          <t>F00067-06-000-02</t>
        </is>
      </c>
      <c r="U367" s="4">
        <f>MIN(IF($N367="N",Client!$C$6+1,Client!$C$6),100)</f>
        <v/>
      </c>
      <c r="V367" s="4">
        <f>$T367&amp;"|"&amp;$O367&amp;"|"&amp;Client!$C$7&amp;"|"&amp;Client!$C$8</f>
        <v/>
      </c>
      <c r="W367" s="4">
        <f>IFERROR(MATCH($V367,prem!$A$2:$A$2857,0),"")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IFERROR(IF(INDEX(Benefits!$B$3:$B$581,MATCH($T368,Benefits!$A$3:$A$581,0))="","",INDEX(Benefits!$B$3:$B$581,MATCH($T368,Benefits!$A$3:$A$581,0))),"")</f>
        <v/>
      </c>
      <c r="G368" s="17">
        <f>IFERROR(IF(INDEX(Benefits!$C$3:$C$581,MATCH($T368,Benefits!$A$3:$A$581,0))="",40000,INDEX(Benefits!$C$3:$C$581,MATCH($T368,Benefits!$A$3:$A$581,0))),40000)</f>
        <v/>
      </c>
      <c r="H368" s="4">
        <f>IFERROR(IF(INDEX(Benefits!$D$3:$D$581,MATCH($T368,Benefits!$A$3:$A$581,0))="","",INDEX(Benefits!$D$3:$D$581,MATCH($T368,Benefits!$A$3:$A$581,0))),"")</f>
        <v/>
      </c>
      <c r="I368" s="4" t="inlineStr">
        <is>
          <t>HKD</t>
        </is>
      </c>
      <c r="J368" s="17">
        <f>IF($W368="","",IF(COUNT(INDEX(prem!$B$2:$CX$2857,$W368,$U368+1))=0,"",INDEX(prem!$B$2:$CX$2857,$W368,$U368+1)))</f>
        <v/>
      </c>
      <c r="K368" s="17">
        <f>IF($W368="","",IF($M368=0,"",SUM(INDEX(prem!$B$2:$CX$2857,$W368,$U368+1):INDEX(prem!$B$2:$CX$2857,$W368,MIN($U368+10,101)))))</f>
        <v/>
      </c>
      <c r="L368" s="17">
        <f>IF($K368="","",IF($M368=0,"",$K368/$M368))</f>
        <v/>
      </c>
      <c r="M368" s="4">
        <f>IF($W368="",0,COUNT(INDEX(prem!$B$2:$CX$2857,$W368,$U368+1):INDEX(prem!$B$2:$CX$2857,$W368,MIN($U368+10,101))))</f>
        <v/>
      </c>
      <c r="N368" s="4" t="inlineStr">
        <is>
          <t>N</t>
        </is>
      </c>
      <c r="O368" s="4">
        <f>IF(COUNTIF(prem!$A$2:$A$2857,$T368&amp;"|"&amp;Client!$C$9&amp;"|"&amp;Client!$C$7&amp;"|"&amp;Client!$C$8)&gt;0,Client!$C$9,IF(Client!$C$9="S","R","S"))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IFERROR(IF(COUNT(INDEX(Benefits!$E$3:$E$581,MATCH($T368,Benefits!$A$3:$A$581,0)))=0,"",INDEX(Benefits!$E$3:$E$581,MATCH($T368,Benefits!$A$3:$A$581,0))),"")</f>
        <v/>
      </c>
      <c r="R368">
        <f>IFERROR(IF(COUNT(INDEX(Benefits!$F$3:$F$581,MATCH($T368,Benefits!$A$3:$A$581,0)))=0,"",INDEX(Benefits!$F$3:$F$581,MATCH($T368,Benefits!$A$3:$A$581,0))),"")</f>
        <v/>
      </c>
      <c r="S368" s="4">
        <f>IFERROR(IF(INDEX(Benefits!$G$3:$G$581,MATCH($T368,Benefits!$A$3:$A$581,0))="","",INDEX(Benefits!$G$3:$G$581,MATCH($T368,Benefits!$A$3:$A$581,0))),"")</f>
        <v/>
      </c>
      <c r="T368" s="19" t="inlineStr">
        <is>
          <t>F00067-03-000-02</t>
        </is>
      </c>
      <c r="U368" s="4">
        <f>MIN(IF($N368="N",Client!$C$6+1,Client!$C$6),100)</f>
        <v/>
      </c>
      <c r="V368" s="4">
        <f>$T368&amp;"|"&amp;$O368&amp;"|"&amp;Client!$C$7&amp;"|"&amp;Client!$C$8</f>
        <v/>
      </c>
      <c r="W368" s="4">
        <f>IFERROR(MATCH($V368,prem!$A$2:$A$2857,0),"")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IFERROR(IF(INDEX(Benefits!$B$3:$B$581,MATCH($T369,Benefits!$A$3:$A$581,0))="","",INDEX(Benefits!$B$3:$B$581,MATCH($T369,Benefits!$A$3:$A$581,0))),"")</f>
        <v/>
      </c>
      <c r="G369" s="17">
        <f>IFERROR(IF(INDEX(Benefits!$C$3:$C$581,MATCH($T369,Benefits!$A$3:$A$581,0))="",80000,INDEX(Benefits!$C$3:$C$581,MATCH($T369,Benefits!$A$3:$A$581,0))),80000)</f>
        <v/>
      </c>
      <c r="H369" s="4">
        <f>IFERROR(IF(INDEX(Benefits!$D$3:$D$581,MATCH($T369,Benefits!$A$3:$A$581,0))="","",INDEX(Benefits!$D$3:$D$581,MATCH($T369,Benefits!$A$3:$A$581,0))),"")</f>
        <v/>
      </c>
      <c r="I369" s="4" t="inlineStr">
        <is>
          <t>HKD</t>
        </is>
      </c>
      <c r="J369" s="17">
        <f>IF($W369="","",IF(COUNT(INDEX(prem!$B$2:$CX$2857,$W369,$U369+1))=0,"",INDEX(prem!$B$2:$CX$2857,$W369,$U369+1)))</f>
        <v/>
      </c>
      <c r="K369" s="17">
        <f>IF($W369="","",IF($M369=0,"",SUM(INDEX(prem!$B$2:$CX$2857,$W369,$U369+1):INDEX(prem!$B$2:$CX$2857,$W369,MIN($U369+10,101)))))</f>
        <v/>
      </c>
      <c r="L369" s="17">
        <f>IF($K369="","",IF($M369=0,"",$K369/$M369))</f>
        <v/>
      </c>
      <c r="M369" s="4">
        <f>IF($W369="",0,COUNT(INDEX(prem!$B$2:$CX$2857,$W369,$U369+1):INDEX(prem!$B$2:$CX$2857,$W369,MIN($U369+10,101))))</f>
        <v/>
      </c>
      <c r="N369" s="4" t="inlineStr">
        <is>
          <t>N</t>
        </is>
      </c>
      <c r="O369" s="4">
        <f>IF(COUNTIF(prem!$A$2:$A$2857,$T369&amp;"|"&amp;Client!$C$9&amp;"|"&amp;Client!$C$7&amp;"|"&amp;Client!$C$8)&gt;0,Client!$C$9,IF(Client!$C$9="S","R","S"))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IFERROR(IF(COUNT(INDEX(Benefits!$E$3:$E$581,MATCH($T369,Benefits!$A$3:$A$581,0)))=0,"",INDEX(Benefits!$E$3:$E$581,MATCH($T369,Benefits!$A$3:$A$581,0))),"")</f>
        <v/>
      </c>
      <c r="R369">
        <f>IFERROR(IF(COUNT(INDEX(Benefits!$F$3:$F$581,MATCH($T369,Benefits!$A$3:$A$581,0)))=0,"",INDEX(Benefits!$F$3:$F$581,MATCH($T369,Benefits!$A$3:$A$581,0))),"")</f>
        <v/>
      </c>
      <c r="S369" s="4">
        <f>IFERROR(IF(INDEX(Benefits!$G$3:$G$581,MATCH($T369,Benefits!$A$3:$A$581,0))="","",INDEX(Benefits!$G$3:$G$581,MATCH($T369,Benefits!$A$3:$A$581,0))),"")</f>
        <v/>
      </c>
      <c r="T369" s="19" t="inlineStr">
        <is>
          <t>F00067-04-000-02</t>
        </is>
      </c>
      <c r="U369" s="4">
        <f>MIN(IF($N369="N",Client!$C$6+1,Client!$C$6),100)</f>
        <v/>
      </c>
      <c r="V369" s="4">
        <f>$T369&amp;"|"&amp;$O369&amp;"|"&amp;Client!$C$7&amp;"|"&amp;Client!$C$8</f>
        <v/>
      </c>
      <c r="W369" s="4">
        <f>IFERROR(MATCH($V369,prem!$A$2:$A$2857,0),"")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IFERROR(IF(INDEX(Benefits!$B$3:$B$581,MATCH($T370,Benefits!$A$3:$A$581,0))="","",INDEX(Benefits!$B$3:$B$581,MATCH($T370,Benefits!$A$3:$A$581,0))),"")</f>
        <v/>
      </c>
      <c r="G370" s="17">
        <f>IFERROR(IF(INDEX(Benefits!$C$3:$C$581,MATCH($T370,Benefits!$A$3:$A$581,0))="",0,INDEX(Benefits!$C$3:$C$581,MATCH($T370,Benefits!$A$3:$A$581,0))),0)</f>
        <v/>
      </c>
      <c r="H370" s="4">
        <f>IFERROR(IF(INDEX(Benefits!$D$3:$D$581,MATCH($T370,Benefits!$A$3:$A$581,0))="","",INDEX(Benefits!$D$3:$D$581,MATCH($T370,Benefits!$A$3:$A$581,0))),"")</f>
        <v/>
      </c>
      <c r="I370" s="4" t="inlineStr">
        <is>
          <t>HKD</t>
        </is>
      </c>
      <c r="J370" s="17">
        <f>IF($W370="","",IF(COUNT(INDEX(prem!$B$2:$CX$2857,$W370,$U370+1))=0,"",INDEX(prem!$B$2:$CX$2857,$W370,$U370+1)))</f>
        <v/>
      </c>
      <c r="K370" s="17">
        <f>IF($W370="","",IF($M370=0,"",SUM(INDEX(prem!$B$2:$CX$2857,$W370,$U370+1):INDEX(prem!$B$2:$CX$2857,$W370,MIN($U370+10,101)))))</f>
        <v/>
      </c>
      <c r="L370" s="17">
        <f>IF($K370="","",IF($M370=0,"",$K370/$M370))</f>
        <v/>
      </c>
      <c r="M370" s="4">
        <f>IF($W370="",0,COUNT(INDEX(prem!$B$2:$CX$2857,$W370,$U370+1):INDEX(prem!$B$2:$CX$2857,$W370,MIN($U370+10,101))))</f>
        <v/>
      </c>
      <c r="N370" s="4" t="inlineStr">
        <is>
          <t>N</t>
        </is>
      </c>
      <c r="O370" s="4">
        <f>IF(COUNTIF(prem!$A$2:$A$2857,$T370&amp;"|"&amp;Client!$C$9&amp;"|"&amp;Client!$C$7&amp;"|"&amp;Client!$C$8)&gt;0,Client!$C$9,IF(Client!$C$9="S","R","S"))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IFERROR(IF(COUNT(INDEX(Benefits!$E$3:$E$581,MATCH($T370,Benefits!$A$3:$A$581,0)))=0,"",INDEX(Benefits!$E$3:$E$581,MATCH($T370,Benefits!$A$3:$A$581,0))),"")</f>
        <v/>
      </c>
      <c r="R370">
        <f>IFERROR(IF(COUNT(INDEX(Benefits!$F$3:$F$581,MATCH($T370,Benefits!$A$3:$A$581,0)))=0,"",INDEX(Benefits!$F$3:$F$581,MATCH($T370,Benefits!$A$3:$A$581,0))),"")</f>
        <v/>
      </c>
      <c r="S370" s="4">
        <f>IFERROR(IF(INDEX(Benefits!$G$3:$G$581,MATCH($T370,Benefits!$A$3:$A$581,0))="","",INDEX(Benefits!$G$3:$G$581,MATCH($T370,Benefits!$A$3:$A$581,0))),"")</f>
        <v/>
      </c>
      <c r="T370" s="19" t="inlineStr">
        <is>
          <t>F00067-07-000-02</t>
        </is>
      </c>
      <c r="U370" s="4">
        <f>MIN(IF($N370="N",Client!$C$6+1,Client!$C$6),100)</f>
        <v/>
      </c>
      <c r="V370" s="4">
        <f>$T370&amp;"|"&amp;$O370&amp;"|"&amp;Client!$C$7&amp;"|"&amp;Client!$C$8</f>
        <v/>
      </c>
      <c r="W370" s="4">
        <f>IFERROR(MATCH($V370,prem!$A$2:$A$2857,0),"")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IFERROR(IF(INDEX(Benefits!$B$3:$B$581,MATCH($T371,Benefits!$A$3:$A$581,0))="","",INDEX(Benefits!$B$3:$B$581,MATCH($T371,Benefits!$A$3:$A$581,0))),"")</f>
        <v/>
      </c>
      <c r="G371" s="17">
        <f>IFERROR(IF(INDEX(Benefits!$C$3:$C$581,MATCH($T371,Benefits!$A$3:$A$581,0))="",120000,INDEX(Benefits!$C$3:$C$581,MATCH($T371,Benefits!$A$3:$A$581,0))),120000)</f>
        <v/>
      </c>
      <c r="H371" s="4">
        <f>IFERROR(IF(INDEX(Benefits!$D$3:$D$581,MATCH($T371,Benefits!$A$3:$A$581,0))="","",INDEX(Benefits!$D$3:$D$581,MATCH($T371,Benefits!$A$3:$A$581,0))),"")</f>
        <v/>
      </c>
      <c r="I371" s="4" t="inlineStr">
        <is>
          <t>HKD</t>
        </is>
      </c>
      <c r="J371" s="17">
        <f>IF($W371="","",IF(COUNT(INDEX(prem!$B$2:$CX$2857,$W371,$U371+1))=0,"",INDEX(prem!$B$2:$CX$2857,$W371,$U371+1)))</f>
        <v/>
      </c>
      <c r="K371" s="17">
        <f>IF($W371="","",IF($M371=0,"",SUM(INDEX(prem!$B$2:$CX$2857,$W371,$U371+1):INDEX(prem!$B$2:$CX$2857,$W371,MIN($U371+10,101)))))</f>
        <v/>
      </c>
      <c r="L371" s="17">
        <f>IF($K371="","",IF($M371=0,"",$K371/$M371))</f>
        <v/>
      </c>
      <c r="M371" s="4">
        <f>IF($W371="",0,COUNT(INDEX(prem!$B$2:$CX$2857,$W371,$U371+1):INDEX(prem!$B$2:$CX$2857,$W371,MIN($U371+10,101))))</f>
        <v/>
      </c>
      <c r="N371" s="4" t="inlineStr">
        <is>
          <t>N</t>
        </is>
      </c>
      <c r="O371" s="4">
        <f>IF(COUNTIF(prem!$A$2:$A$2857,$T371&amp;"|"&amp;Client!$C$9&amp;"|"&amp;Client!$C$7&amp;"|"&amp;Client!$C$8)&gt;0,Client!$C$9,IF(Client!$C$9="S","R","S"))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IFERROR(IF(COUNT(INDEX(Benefits!$E$3:$E$581,MATCH($T371,Benefits!$A$3:$A$581,0)))=0,"",INDEX(Benefits!$E$3:$E$581,MATCH($T371,Benefits!$A$3:$A$581,0))),"")</f>
        <v/>
      </c>
      <c r="R371">
        <f>IFERROR(IF(COUNT(INDEX(Benefits!$F$3:$F$581,MATCH($T371,Benefits!$A$3:$A$581,0)))=0,"",INDEX(Benefits!$F$3:$F$581,MATCH($T371,Benefits!$A$3:$A$581,0))),"")</f>
        <v/>
      </c>
      <c r="S371" s="4">
        <f>IFERROR(IF(INDEX(Benefits!$G$3:$G$581,MATCH($T371,Benefits!$A$3:$A$581,0))="","",INDEX(Benefits!$G$3:$G$581,MATCH($T371,Benefits!$A$3:$A$581,0))),"")</f>
        <v/>
      </c>
      <c r="T371" s="19" t="inlineStr">
        <is>
          <t>F00067-11-000-02</t>
        </is>
      </c>
      <c r="U371" s="4">
        <f>MIN(IF($N371="N",Client!$C$6+1,Client!$C$6),100)</f>
        <v/>
      </c>
      <c r="V371" s="4">
        <f>$T371&amp;"|"&amp;$O371&amp;"|"&amp;Client!$C$7&amp;"|"&amp;Client!$C$8</f>
        <v/>
      </c>
      <c r="W371" s="4">
        <f>IFERROR(MATCH($V371,prem!$A$2:$A$2857,0),"")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IFERROR(IF(INDEX(Benefits!$B$3:$B$581,MATCH($T372,Benefits!$A$3:$A$581,0))="","",INDEX(Benefits!$B$3:$B$581,MATCH($T372,Benefits!$A$3:$A$581,0))),"")</f>
        <v/>
      </c>
      <c r="G372" s="17">
        <f>IFERROR(IF(INDEX(Benefits!$C$3:$C$581,MATCH($T372,Benefits!$A$3:$A$581,0))="",25000,INDEX(Benefits!$C$3:$C$581,MATCH($T372,Benefits!$A$3:$A$581,0))),25000)</f>
        <v/>
      </c>
      <c r="H372" s="4">
        <f>IFERROR(IF(INDEX(Benefits!$D$3:$D$581,MATCH($T372,Benefits!$A$3:$A$581,0))="","",INDEX(Benefits!$D$3:$D$581,MATCH($T372,Benefits!$A$3:$A$581,0))),"")</f>
        <v/>
      </c>
      <c r="I372" s="4" t="inlineStr">
        <is>
          <t>HKD</t>
        </is>
      </c>
      <c r="J372" s="17">
        <f>IF($W372="","",IF(COUNT(INDEX(prem!$B$2:$CX$2857,$W372,$U372+1))=0,"",INDEX(prem!$B$2:$CX$2857,$W372,$U372+1)))</f>
        <v/>
      </c>
      <c r="K372" s="17">
        <f>IF($W372="","",IF($M372=0,"",SUM(INDEX(prem!$B$2:$CX$2857,$W372,$U372+1):INDEX(prem!$B$2:$CX$2857,$W372,MIN($U372+10,101)))))</f>
        <v/>
      </c>
      <c r="L372" s="17">
        <f>IF($K372="","",IF($M372=0,"",$K372/$M372))</f>
        <v/>
      </c>
      <c r="M372" s="4">
        <f>IF($W372="",0,COUNT(INDEX(prem!$B$2:$CX$2857,$W372,$U372+1):INDEX(prem!$B$2:$CX$2857,$W372,MIN($U372+10,101))))</f>
        <v/>
      </c>
      <c r="N372" s="4" t="inlineStr">
        <is>
          <t>N</t>
        </is>
      </c>
      <c r="O372" s="4">
        <f>IF(COUNTIF(prem!$A$2:$A$2857,$T372&amp;"|"&amp;Client!$C$9&amp;"|"&amp;Client!$C$7&amp;"|"&amp;Client!$C$8)&gt;0,Client!$C$9,IF(Client!$C$9="S","R","S"))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IFERROR(IF(COUNT(INDEX(Benefits!$E$3:$E$581,MATCH($T372,Benefits!$A$3:$A$581,0)))=0,"",INDEX(Benefits!$E$3:$E$581,MATCH($T372,Benefits!$A$3:$A$581,0))),"")</f>
        <v/>
      </c>
      <c r="R372">
        <f>IFERROR(IF(COUNT(INDEX(Benefits!$F$3:$F$581,MATCH($T372,Benefits!$A$3:$A$581,0)))=0,"",INDEX(Benefits!$F$3:$F$581,MATCH($T372,Benefits!$A$3:$A$581,0))),"")</f>
        <v/>
      </c>
      <c r="S372" s="4">
        <f>IFERROR(IF(INDEX(Benefits!$G$3:$G$581,MATCH($T372,Benefits!$A$3:$A$581,0))="","",INDEX(Benefits!$G$3:$G$581,MATCH($T372,Benefits!$A$3:$A$581,0))),"")</f>
        <v/>
      </c>
      <c r="T372" s="19" t="inlineStr">
        <is>
          <t>F00067-08-000-02</t>
        </is>
      </c>
      <c r="U372" s="4">
        <f>MIN(IF($N372="N",Client!$C$6+1,Client!$C$6),100)</f>
        <v/>
      </c>
      <c r="V372" s="4">
        <f>$T372&amp;"|"&amp;$O372&amp;"|"&amp;Client!$C$7&amp;"|"&amp;Client!$C$8</f>
        <v/>
      </c>
      <c r="W372" s="4">
        <f>IFERROR(MATCH($V372,prem!$A$2:$A$2857,0),"")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IFERROR(IF(INDEX(Benefits!$B$3:$B$581,MATCH($T373,Benefits!$A$3:$A$581,0))="","",INDEX(Benefits!$B$3:$B$581,MATCH($T373,Benefits!$A$3:$A$581,0))),"")</f>
        <v/>
      </c>
      <c r="G373" s="17">
        <f>IFERROR(IF(INDEX(Benefits!$C$3:$C$581,MATCH($T373,Benefits!$A$3:$A$581,0))="",250000,INDEX(Benefits!$C$3:$C$581,MATCH($T373,Benefits!$A$3:$A$581,0))),250000)</f>
        <v/>
      </c>
      <c r="H373" s="4">
        <f>IFERROR(IF(INDEX(Benefits!$D$3:$D$581,MATCH($T373,Benefits!$A$3:$A$581,0))="","",INDEX(Benefits!$D$3:$D$581,MATCH($T373,Benefits!$A$3:$A$581,0))),"")</f>
        <v/>
      </c>
      <c r="I373" s="4" t="inlineStr">
        <is>
          <t>HKD</t>
        </is>
      </c>
      <c r="J373" s="17">
        <f>IF($W373="","",IF(COUNT(INDEX(prem!$B$2:$CX$2857,$W373,$U373+1))=0,"",INDEX(prem!$B$2:$CX$2857,$W373,$U373+1)))</f>
        <v/>
      </c>
      <c r="K373" s="17">
        <f>IF($W373="","",IF($M373=0,"",SUM(INDEX(prem!$B$2:$CX$2857,$W373,$U373+1):INDEX(prem!$B$2:$CX$2857,$W373,MIN($U373+10,101)))))</f>
        <v/>
      </c>
      <c r="L373" s="17">
        <f>IF($K373="","",IF($M373=0,"",$K373/$M373))</f>
        <v/>
      </c>
      <c r="M373" s="4">
        <f>IF($W373="",0,COUNT(INDEX(prem!$B$2:$CX$2857,$W373,$U373+1):INDEX(prem!$B$2:$CX$2857,$W373,MIN($U373+10,101))))</f>
        <v/>
      </c>
      <c r="N373" s="4" t="inlineStr">
        <is>
          <t>N</t>
        </is>
      </c>
      <c r="O373" s="4">
        <f>IF(COUNTIF(prem!$A$2:$A$2857,$T373&amp;"|"&amp;Client!$C$9&amp;"|"&amp;Client!$C$7&amp;"|"&amp;Client!$C$8)&gt;0,Client!$C$9,IF(Client!$C$9="S","R","S"))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IFERROR(IF(COUNT(INDEX(Benefits!$E$3:$E$581,MATCH($T373,Benefits!$A$3:$A$581,0)))=0,"",INDEX(Benefits!$E$3:$E$581,MATCH($T373,Benefits!$A$3:$A$581,0))),"")</f>
        <v/>
      </c>
      <c r="R373">
        <f>IFERROR(IF(COUNT(INDEX(Benefits!$F$3:$F$581,MATCH($T373,Benefits!$A$3:$A$581,0)))=0,"",INDEX(Benefits!$F$3:$F$581,MATCH($T373,Benefits!$A$3:$A$581,0))),"")</f>
        <v/>
      </c>
      <c r="S373" s="4">
        <f>IFERROR(IF(INDEX(Benefits!$G$3:$G$581,MATCH($T373,Benefits!$A$3:$A$581,0))="","",INDEX(Benefits!$G$3:$G$581,MATCH($T373,Benefits!$A$3:$A$581,0))),"")</f>
        <v/>
      </c>
      <c r="T373" s="19" t="inlineStr">
        <is>
          <t>F00067-12-000-02</t>
        </is>
      </c>
      <c r="U373" s="4">
        <f>MIN(IF($N373="N",Client!$C$6+1,Client!$C$6),100)</f>
        <v/>
      </c>
      <c r="V373" s="4">
        <f>$T373&amp;"|"&amp;$O373&amp;"|"&amp;Client!$C$7&amp;"|"&amp;Client!$C$8</f>
        <v/>
      </c>
      <c r="W373" s="4">
        <f>IFERROR(MATCH($V373,prem!$A$2:$A$2857,0),"")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IFERROR(IF(INDEX(Benefits!$B$3:$B$581,MATCH($T374,Benefits!$A$3:$A$581,0))="","",INDEX(Benefits!$B$3:$B$581,MATCH($T374,Benefits!$A$3:$A$581,0))),"")</f>
        <v/>
      </c>
      <c r="G374" s="17">
        <f>IFERROR(IF(INDEX(Benefits!$C$3:$C$581,MATCH($T374,Benefits!$A$3:$A$581,0))="",40000,INDEX(Benefits!$C$3:$C$581,MATCH($T374,Benefits!$A$3:$A$581,0))),40000)</f>
        <v/>
      </c>
      <c r="H374" s="4">
        <f>IFERROR(IF(INDEX(Benefits!$D$3:$D$581,MATCH($T374,Benefits!$A$3:$A$581,0))="","",INDEX(Benefits!$D$3:$D$581,MATCH($T374,Benefits!$A$3:$A$581,0))),"")</f>
        <v/>
      </c>
      <c r="I374" s="4" t="inlineStr">
        <is>
          <t>HKD</t>
        </is>
      </c>
      <c r="J374" s="17">
        <f>IF($W374="","",IF(COUNT(INDEX(prem!$B$2:$CX$2857,$W374,$U374+1))=0,"",INDEX(prem!$B$2:$CX$2857,$W374,$U374+1)))</f>
        <v/>
      </c>
      <c r="K374" s="17">
        <f>IF($W374="","",IF($M374=0,"",SUM(INDEX(prem!$B$2:$CX$2857,$W374,$U374+1):INDEX(prem!$B$2:$CX$2857,$W374,MIN($U374+10,101)))))</f>
        <v/>
      </c>
      <c r="L374" s="17">
        <f>IF($K374="","",IF($M374=0,"",$K374/$M374))</f>
        <v/>
      </c>
      <c r="M374" s="4">
        <f>IF($W374="",0,COUNT(INDEX(prem!$B$2:$CX$2857,$W374,$U374+1):INDEX(prem!$B$2:$CX$2857,$W374,MIN($U374+10,101))))</f>
        <v/>
      </c>
      <c r="N374" s="4" t="inlineStr">
        <is>
          <t>N</t>
        </is>
      </c>
      <c r="O374" s="4">
        <f>IF(COUNTIF(prem!$A$2:$A$2857,$T374&amp;"|"&amp;Client!$C$9&amp;"|"&amp;Client!$C$7&amp;"|"&amp;Client!$C$8)&gt;0,Client!$C$9,IF(Client!$C$9="S","R","S"))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IFERROR(IF(COUNT(INDEX(Benefits!$E$3:$E$581,MATCH($T374,Benefits!$A$3:$A$581,0)))=0,"",INDEX(Benefits!$E$3:$E$581,MATCH($T374,Benefits!$A$3:$A$581,0))),"")</f>
        <v/>
      </c>
      <c r="R374">
        <f>IFERROR(IF(COUNT(INDEX(Benefits!$F$3:$F$581,MATCH($T374,Benefits!$A$3:$A$581,0)))=0,"",INDEX(Benefits!$F$3:$F$581,MATCH($T374,Benefits!$A$3:$A$581,0))),"")</f>
        <v/>
      </c>
      <c r="S374" s="4">
        <f>IFERROR(IF(INDEX(Benefits!$G$3:$G$581,MATCH($T374,Benefits!$A$3:$A$581,0))="","",INDEX(Benefits!$G$3:$G$581,MATCH($T374,Benefits!$A$3:$A$581,0))),"")</f>
        <v/>
      </c>
      <c r="T374" s="19" t="inlineStr">
        <is>
          <t>F00067-09-000-02</t>
        </is>
      </c>
      <c r="U374" s="4">
        <f>MIN(IF($N374="N",Client!$C$6+1,Client!$C$6),100)</f>
        <v/>
      </c>
      <c r="V374" s="4">
        <f>$T374&amp;"|"&amp;$O374&amp;"|"&amp;Client!$C$7&amp;"|"&amp;Client!$C$8</f>
        <v/>
      </c>
      <c r="W374" s="4">
        <f>IFERROR(MATCH($V374,prem!$A$2:$A$2857,0),"")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IFERROR(IF(INDEX(Benefits!$B$3:$B$581,MATCH($T375,Benefits!$A$3:$A$581,0))="","",INDEX(Benefits!$B$3:$B$581,MATCH($T375,Benefits!$A$3:$A$581,0))),"")</f>
        <v/>
      </c>
      <c r="G375" s="17">
        <f>IFERROR(IF(INDEX(Benefits!$C$3:$C$581,MATCH($T375,Benefits!$A$3:$A$581,0))="",80000,INDEX(Benefits!$C$3:$C$581,MATCH($T375,Benefits!$A$3:$A$581,0))),80000)</f>
        <v/>
      </c>
      <c r="H375" s="4">
        <f>IFERROR(IF(INDEX(Benefits!$D$3:$D$581,MATCH($T375,Benefits!$A$3:$A$581,0))="","",INDEX(Benefits!$D$3:$D$581,MATCH($T375,Benefits!$A$3:$A$581,0))),"")</f>
        <v/>
      </c>
      <c r="I375" s="4" t="inlineStr">
        <is>
          <t>HKD</t>
        </is>
      </c>
      <c r="J375" s="17">
        <f>IF($W375="","",IF(COUNT(INDEX(prem!$B$2:$CX$2857,$W375,$U375+1))=0,"",INDEX(prem!$B$2:$CX$2857,$W375,$U375+1)))</f>
        <v/>
      </c>
      <c r="K375" s="17">
        <f>IF($W375="","",IF($M375=0,"",SUM(INDEX(prem!$B$2:$CX$2857,$W375,$U375+1):INDEX(prem!$B$2:$CX$2857,$W375,MIN($U375+10,101)))))</f>
        <v/>
      </c>
      <c r="L375" s="17">
        <f>IF($K375="","",IF($M375=0,"",$K375/$M375))</f>
        <v/>
      </c>
      <c r="M375" s="4">
        <f>IF($W375="",0,COUNT(INDEX(prem!$B$2:$CX$2857,$W375,$U375+1):INDEX(prem!$B$2:$CX$2857,$W375,MIN($U375+10,101))))</f>
        <v/>
      </c>
      <c r="N375" s="4" t="inlineStr">
        <is>
          <t>N</t>
        </is>
      </c>
      <c r="O375" s="4">
        <f>IF(COUNTIF(prem!$A$2:$A$2857,$T375&amp;"|"&amp;Client!$C$9&amp;"|"&amp;Client!$C$7&amp;"|"&amp;Client!$C$8)&gt;0,Client!$C$9,IF(Client!$C$9="S","R","S"))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IFERROR(IF(COUNT(INDEX(Benefits!$E$3:$E$581,MATCH($T375,Benefits!$A$3:$A$581,0)))=0,"",INDEX(Benefits!$E$3:$E$581,MATCH($T375,Benefits!$A$3:$A$581,0))),"")</f>
        <v/>
      </c>
      <c r="R375">
        <f>IFERROR(IF(COUNT(INDEX(Benefits!$F$3:$F$581,MATCH($T375,Benefits!$A$3:$A$581,0)))=0,"",INDEX(Benefits!$F$3:$F$581,MATCH($T375,Benefits!$A$3:$A$581,0))),"")</f>
        <v/>
      </c>
      <c r="S375" s="4">
        <f>IFERROR(IF(INDEX(Benefits!$G$3:$G$581,MATCH($T375,Benefits!$A$3:$A$581,0))="","",INDEX(Benefits!$G$3:$G$581,MATCH($T375,Benefits!$A$3:$A$581,0))),"")</f>
        <v/>
      </c>
      <c r="T375" s="19" t="inlineStr">
        <is>
          <t>F00067-10-000-02</t>
        </is>
      </c>
      <c r="U375" s="4">
        <f>MIN(IF($N375="N",Client!$C$6+1,Client!$C$6),100)</f>
        <v/>
      </c>
      <c r="V375" s="4">
        <f>$T375&amp;"|"&amp;$O375&amp;"|"&amp;Client!$C$7&amp;"|"&amp;Client!$C$8</f>
        <v/>
      </c>
      <c r="W375" s="4">
        <f>IFERROR(MATCH($V375,prem!$A$2:$A$2857,0),"")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IFERROR(IF(INDEX(Benefits!$B$3:$B$581,MATCH($T376,Benefits!$A$3:$A$581,0))="","",INDEX(Benefits!$B$3:$B$581,MATCH($T376,Benefits!$A$3:$A$581,0))),"")</f>
        <v/>
      </c>
      <c r="G376" s="17">
        <f>IFERROR(IF(INDEX(Benefits!$C$3:$C$581,MATCH($T376,Benefits!$A$3:$A$581,0))="",0,INDEX(Benefits!$C$3:$C$581,MATCH($T376,Benefits!$A$3:$A$581,0))),0)</f>
        <v/>
      </c>
      <c r="H376" s="4">
        <f>IFERROR(IF(INDEX(Benefits!$D$3:$D$581,MATCH($T376,Benefits!$A$3:$A$581,0))="","",INDEX(Benefits!$D$3:$D$581,MATCH($T376,Benefits!$A$3:$A$581,0))),"")</f>
        <v/>
      </c>
      <c r="I376" s="4" t="inlineStr">
        <is>
          <t>HKD</t>
        </is>
      </c>
      <c r="J376" s="17">
        <f>IF($W376="","",IF(COUNT(INDEX(prem!$B$2:$CX$2857,$W376,$U376+1))=0,"",INDEX(prem!$B$2:$CX$2857,$W376,$U376+1)))</f>
        <v/>
      </c>
      <c r="K376" s="17">
        <f>IF($W376="","",IF($M376=0,"",SUM(INDEX(prem!$B$2:$CX$2857,$W376,$U376+1):INDEX(prem!$B$2:$CX$2857,$W376,MIN($U376+10,101)))))</f>
        <v/>
      </c>
      <c r="L376" s="17">
        <f>IF($K376="","",IF($M376=0,"",$K376/$M376))</f>
        <v/>
      </c>
      <c r="M376" s="4">
        <f>IF($W376="",0,COUNT(INDEX(prem!$B$2:$CX$2857,$W376,$U376+1):INDEX(prem!$B$2:$CX$2857,$W376,MIN($U376+10,101))))</f>
        <v/>
      </c>
      <c r="N376" s="4" t="inlineStr">
        <is>
          <t>N</t>
        </is>
      </c>
      <c r="O376" s="4">
        <f>IF(COUNTIF(prem!$A$2:$A$2857,$T376&amp;"|"&amp;Client!$C$9&amp;"|"&amp;Client!$C$7&amp;"|"&amp;Client!$C$8)&gt;0,Client!$C$9,IF(Client!$C$9="S","R","S"))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IFERROR(IF(COUNT(INDEX(Benefits!$E$3:$E$581,MATCH($T376,Benefits!$A$3:$A$581,0)))=0,"",INDEX(Benefits!$E$3:$E$581,MATCH($T376,Benefits!$A$3:$A$581,0))),"")</f>
        <v/>
      </c>
      <c r="R376">
        <f>IFERROR(IF(COUNT(INDEX(Benefits!$F$3:$F$581,MATCH($T376,Benefits!$A$3:$A$581,0)))=0,"",INDEX(Benefits!$F$3:$F$581,MATCH($T376,Benefits!$A$3:$A$581,0))),"")</f>
        <v/>
      </c>
      <c r="S376" s="4">
        <f>IFERROR(IF(INDEX(Benefits!$G$3:$G$581,MATCH($T376,Benefits!$A$3:$A$581,0))="","",INDEX(Benefits!$G$3:$G$581,MATCH($T376,Benefits!$A$3:$A$581,0))),"")</f>
        <v/>
      </c>
      <c r="T376" s="19" t="inlineStr">
        <is>
          <t>F00067-13-000-02</t>
        </is>
      </c>
      <c r="U376" s="4">
        <f>MIN(IF($N376="N",Client!$C$6+1,Client!$C$6),100)</f>
        <v/>
      </c>
      <c r="V376" s="4">
        <f>$T376&amp;"|"&amp;$O376&amp;"|"&amp;Client!$C$7&amp;"|"&amp;Client!$C$8</f>
        <v/>
      </c>
      <c r="W376" s="4">
        <f>IFERROR(MATCH($V376,prem!$A$2:$A$2857,0),"")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IFERROR(IF(INDEX(Benefits!$B$3:$B$581,MATCH($T377,Benefits!$A$3:$A$581,0))="","",INDEX(Benefits!$B$3:$B$581,MATCH($T377,Benefits!$A$3:$A$581,0))),"")</f>
        <v/>
      </c>
      <c r="G377" s="17">
        <f>IFERROR(IF(INDEX(Benefits!$C$3:$C$581,MATCH($T377,Benefits!$A$3:$A$581,0))="",120000,INDEX(Benefits!$C$3:$C$581,MATCH($T377,Benefits!$A$3:$A$581,0))),120000)</f>
        <v/>
      </c>
      <c r="H377" s="4">
        <f>IFERROR(IF(INDEX(Benefits!$D$3:$D$581,MATCH($T377,Benefits!$A$3:$A$581,0))="","",INDEX(Benefits!$D$3:$D$581,MATCH($T377,Benefits!$A$3:$A$581,0))),"")</f>
        <v/>
      </c>
      <c r="I377" s="4" t="inlineStr">
        <is>
          <t>HKD</t>
        </is>
      </c>
      <c r="J377" s="17">
        <f>IF($W377="","",IF(COUNT(INDEX(prem!$B$2:$CX$2857,$W377,$U377+1))=0,"",INDEX(prem!$B$2:$CX$2857,$W377,$U377+1)))</f>
        <v/>
      </c>
      <c r="K377" s="17">
        <f>IF($W377="","",IF($M377=0,"",SUM(INDEX(prem!$B$2:$CX$2857,$W377,$U377+1):INDEX(prem!$B$2:$CX$2857,$W377,MIN($U377+10,101)))))</f>
        <v/>
      </c>
      <c r="L377" s="17">
        <f>IF($K377="","",IF($M377=0,"",$K377/$M377))</f>
        <v/>
      </c>
      <c r="M377" s="4">
        <f>IF($W377="",0,COUNT(INDEX(prem!$B$2:$CX$2857,$W377,$U377+1):INDEX(prem!$B$2:$CX$2857,$W377,MIN($U377+10,101))))</f>
        <v/>
      </c>
      <c r="N377" s="4" t="inlineStr">
        <is>
          <t>N</t>
        </is>
      </c>
      <c r="O377" s="4">
        <f>IF(COUNTIF(prem!$A$2:$A$2857,$T377&amp;"|"&amp;Client!$C$9&amp;"|"&amp;Client!$C$7&amp;"|"&amp;Client!$C$8)&gt;0,Client!$C$9,IF(Client!$C$9="S","R","S"))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IFERROR(IF(COUNT(INDEX(Benefits!$E$3:$E$581,MATCH($T377,Benefits!$A$3:$A$581,0)))=0,"",INDEX(Benefits!$E$3:$E$581,MATCH($T377,Benefits!$A$3:$A$581,0))),"")</f>
        <v/>
      </c>
      <c r="R377">
        <f>IFERROR(IF(COUNT(INDEX(Benefits!$F$3:$F$581,MATCH($T377,Benefits!$A$3:$A$581,0)))=0,"",INDEX(Benefits!$F$3:$F$581,MATCH($T377,Benefits!$A$3:$A$581,0))),"")</f>
        <v/>
      </c>
      <c r="S377" s="4">
        <f>IFERROR(IF(INDEX(Benefits!$G$3:$G$581,MATCH($T377,Benefits!$A$3:$A$581,0))="","",INDEX(Benefits!$G$3:$G$581,MATCH($T377,Benefits!$A$3:$A$581,0))),"")</f>
        <v/>
      </c>
      <c r="T377" s="19" t="inlineStr">
        <is>
          <t>F00067-17-000-02</t>
        </is>
      </c>
      <c r="U377" s="4">
        <f>MIN(IF($N377="N",Client!$C$6+1,Client!$C$6),100)</f>
        <v/>
      </c>
      <c r="V377" s="4">
        <f>$T377&amp;"|"&amp;$O377&amp;"|"&amp;Client!$C$7&amp;"|"&amp;Client!$C$8</f>
        <v/>
      </c>
      <c r="W377" s="4">
        <f>IFERROR(MATCH($V377,prem!$A$2:$A$2857,0),"")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IFERROR(IF(INDEX(Benefits!$B$3:$B$581,MATCH($T378,Benefits!$A$3:$A$581,0))="","",INDEX(Benefits!$B$3:$B$581,MATCH($T378,Benefits!$A$3:$A$581,0))),"")</f>
        <v/>
      </c>
      <c r="G378" s="17">
        <f>IFERROR(IF(INDEX(Benefits!$C$3:$C$581,MATCH($T378,Benefits!$A$3:$A$581,0))="",25000,INDEX(Benefits!$C$3:$C$581,MATCH($T378,Benefits!$A$3:$A$581,0))),25000)</f>
        <v/>
      </c>
      <c r="H378" s="4">
        <f>IFERROR(IF(INDEX(Benefits!$D$3:$D$581,MATCH($T378,Benefits!$A$3:$A$581,0))="","",INDEX(Benefits!$D$3:$D$581,MATCH($T378,Benefits!$A$3:$A$581,0))),"")</f>
        <v/>
      </c>
      <c r="I378" s="4" t="inlineStr">
        <is>
          <t>HKD</t>
        </is>
      </c>
      <c r="J378" s="17">
        <f>IF($W378="","",IF(COUNT(INDEX(prem!$B$2:$CX$2857,$W378,$U378+1))=0,"",INDEX(prem!$B$2:$CX$2857,$W378,$U378+1)))</f>
        <v/>
      </c>
      <c r="K378" s="17">
        <f>IF($W378="","",IF($M378=0,"",SUM(INDEX(prem!$B$2:$CX$2857,$W378,$U378+1):INDEX(prem!$B$2:$CX$2857,$W378,MIN($U378+10,101)))))</f>
        <v/>
      </c>
      <c r="L378" s="17">
        <f>IF($K378="","",IF($M378=0,"",$K378/$M378))</f>
        <v/>
      </c>
      <c r="M378" s="4">
        <f>IF($W378="",0,COUNT(INDEX(prem!$B$2:$CX$2857,$W378,$U378+1):INDEX(prem!$B$2:$CX$2857,$W378,MIN($U378+10,101))))</f>
        <v/>
      </c>
      <c r="N378" s="4" t="inlineStr">
        <is>
          <t>N</t>
        </is>
      </c>
      <c r="O378" s="4">
        <f>IF(COUNTIF(prem!$A$2:$A$2857,$T378&amp;"|"&amp;Client!$C$9&amp;"|"&amp;Client!$C$7&amp;"|"&amp;Client!$C$8)&gt;0,Client!$C$9,IF(Client!$C$9="S","R","S"))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IFERROR(IF(COUNT(INDEX(Benefits!$E$3:$E$581,MATCH($T378,Benefits!$A$3:$A$581,0)))=0,"",INDEX(Benefits!$E$3:$E$581,MATCH($T378,Benefits!$A$3:$A$581,0))),"")</f>
        <v/>
      </c>
      <c r="R378">
        <f>IFERROR(IF(COUNT(INDEX(Benefits!$F$3:$F$581,MATCH($T378,Benefits!$A$3:$A$581,0)))=0,"",INDEX(Benefits!$F$3:$F$581,MATCH($T378,Benefits!$A$3:$A$581,0))),"")</f>
        <v/>
      </c>
      <c r="S378" s="4">
        <f>IFERROR(IF(INDEX(Benefits!$G$3:$G$581,MATCH($T378,Benefits!$A$3:$A$581,0))="","",INDEX(Benefits!$G$3:$G$581,MATCH($T378,Benefits!$A$3:$A$581,0))),"")</f>
        <v/>
      </c>
      <c r="T378" s="19" t="inlineStr">
        <is>
          <t>F00067-14-000-02</t>
        </is>
      </c>
      <c r="U378" s="4">
        <f>MIN(IF($N378="N",Client!$C$6+1,Client!$C$6),100)</f>
        <v/>
      </c>
      <c r="V378" s="4">
        <f>$T378&amp;"|"&amp;$O378&amp;"|"&amp;Client!$C$7&amp;"|"&amp;Client!$C$8</f>
        <v/>
      </c>
      <c r="W378" s="4">
        <f>IFERROR(MATCH($V378,prem!$A$2:$A$2857,0),"")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IFERROR(IF(INDEX(Benefits!$B$3:$B$581,MATCH($T379,Benefits!$A$3:$A$581,0))="","",INDEX(Benefits!$B$3:$B$581,MATCH($T379,Benefits!$A$3:$A$581,0))),"")</f>
        <v/>
      </c>
      <c r="G379" s="17">
        <f>IFERROR(IF(INDEX(Benefits!$C$3:$C$581,MATCH($T379,Benefits!$A$3:$A$581,0))="",250000,INDEX(Benefits!$C$3:$C$581,MATCH($T379,Benefits!$A$3:$A$581,0))),250000)</f>
        <v/>
      </c>
      <c r="H379" s="4">
        <f>IFERROR(IF(INDEX(Benefits!$D$3:$D$581,MATCH($T379,Benefits!$A$3:$A$581,0))="","",INDEX(Benefits!$D$3:$D$581,MATCH($T379,Benefits!$A$3:$A$581,0))),"")</f>
        <v/>
      </c>
      <c r="I379" s="4" t="inlineStr">
        <is>
          <t>HKD</t>
        </is>
      </c>
      <c r="J379" s="17">
        <f>IF($W379="","",IF(COUNT(INDEX(prem!$B$2:$CX$2857,$W379,$U379+1))=0,"",INDEX(prem!$B$2:$CX$2857,$W379,$U379+1)))</f>
        <v/>
      </c>
      <c r="K379" s="17">
        <f>IF($W379="","",IF($M379=0,"",SUM(INDEX(prem!$B$2:$CX$2857,$W379,$U379+1):INDEX(prem!$B$2:$CX$2857,$W379,MIN($U379+10,101)))))</f>
        <v/>
      </c>
      <c r="L379" s="17">
        <f>IF($K379="","",IF($M379=0,"",$K379/$M379))</f>
        <v/>
      </c>
      <c r="M379" s="4">
        <f>IF($W379="",0,COUNT(INDEX(prem!$B$2:$CX$2857,$W379,$U379+1):INDEX(prem!$B$2:$CX$2857,$W379,MIN($U379+10,101))))</f>
        <v/>
      </c>
      <c r="N379" s="4" t="inlineStr">
        <is>
          <t>N</t>
        </is>
      </c>
      <c r="O379" s="4">
        <f>IF(COUNTIF(prem!$A$2:$A$2857,$T379&amp;"|"&amp;Client!$C$9&amp;"|"&amp;Client!$C$7&amp;"|"&amp;Client!$C$8)&gt;0,Client!$C$9,IF(Client!$C$9="S","R","S"))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IFERROR(IF(COUNT(INDEX(Benefits!$E$3:$E$581,MATCH($T379,Benefits!$A$3:$A$581,0)))=0,"",INDEX(Benefits!$E$3:$E$581,MATCH($T379,Benefits!$A$3:$A$581,0))),"")</f>
        <v/>
      </c>
      <c r="R379">
        <f>IFERROR(IF(COUNT(INDEX(Benefits!$F$3:$F$581,MATCH($T379,Benefits!$A$3:$A$581,0)))=0,"",INDEX(Benefits!$F$3:$F$581,MATCH($T379,Benefits!$A$3:$A$581,0))),"")</f>
        <v/>
      </c>
      <c r="S379" s="4">
        <f>IFERROR(IF(INDEX(Benefits!$G$3:$G$581,MATCH($T379,Benefits!$A$3:$A$581,0))="","",INDEX(Benefits!$G$3:$G$581,MATCH($T379,Benefits!$A$3:$A$581,0))),"")</f>
        <v/>
      </c>
      <c r="T379" s="19" t="inlineStr">
        <is>
          <t>F00067-18-000-02</t>
        </is>
      </c>
      <c r="U379" s="4">
        <f>MIN(IF($N379="N",Client!$C$6+1,Client!$C$6),100)</f>
        <v/>
      </c>
      <c r="V379" s="4">
        <f>$T379&amp;"|"&amp;$O379&amp;"|"&amp;Client!$C$7&amp;"|"&amp;Client!$C$8</f>
        <v/>
      </c>
      <c r="W379" s="4">
        <f>IFERROR(MATCH($V379,prem!$A$2:$A$2857,0),"")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IFERROR(IF(INDEX(Benefits!$B$3:$B$581,MATCH($T380,Benefits!$A$3:$A$581,0))="","",INDEX(Benefits!$B$3:$B$581,MATCH($T380,Benefits!$A$3:$A$581,0))),"")</f>
        <v/>
      </c>
      <c r="G380" s="17">
        <f>IFERROR(IF(INDEX(Benefits!$C$3:$C$581,MATCH($T380,Benefits!$A$3:$A$581,0))="",40000,INDEX(Benefits!$C$3:$C$581,MATCH($T380,Benefits!$A$3:$A$581,0))),40000)</f>
        <v/>
      </c>
      <c r="H380" s="4">
        <f>IFERROR(IF(INDEX(Benefits!$D$3:$D$581,MATCH($T380,Benefits!$A$3:$A$581,0))="","",INDEX(Benefits!$D$3:$D$581,MATCH($T380,Benefits!$A$3:$A$581,0))),"")</f>
        <v/>
      </c>
      <c r="I380" s="4" t="inlineStr">
        <is>
          <t>HKD</t>
        </is>
      </c>
      <c r="J380" s="17">
        <f>IF($W380="","",IF(COUNT(INDEX(prem!$B$2:$CX$2857,$W380,$U380+1))=0,"",INDEX(prem!$B$2:$CX$2857,$W380,$U380+1)))</f>
        <v/>
      </c>
      <c r="K380" s="17">
        <f>IF($W380="","",IF($M380=0,"",SUM(INDEX(prem!$B$2:$CX$2857,$W380,$U380+1):INDEX(prem!$B$2:$CX$2857,$W380,MIN($U380+10,101)))))</f>
        <v/>
      </c>
      <c r="L380" s="17">
        <f>IF($K380="","",IF($M380=0,"",$K380/$M380))</f>
        <v/>
      </c>
      <c r="M380" s="4">
        <f>IF($W380="",0,COUNT(INDEX(prem!$B$2:$CX$2857,$W380,$U380+1):INDEX(prem!$B$2:$CX$2857,$W380,MIN($U380+10,101))))</f>
        <v/>
      </c>
      <c r="N380" s="4" t="inlineStr">
        <is>
          <t>N</t>
        </is>
      </c>
      <c r="O380" s="4">
        <f>IF(COUNTIF(prem!$A$2:$A$2857,$T380&amp;"|"&amp;Client!$C$9&amp;"|"&amp;Client!$C$7&amp;"|"&amp;Client!$C$8)&gt;0,Client!$C$9,IF(Client!$C$9="S","R","S"))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IFERROR(IF(COUNT(INDEX(Benefits!$E$3:$E$581,MATCH($T380,Benefits!$A$3:$A$581,0)))=0,"",INDEX(Benefits!$E$3:$E$581,MATCH($T380,Benefits!$A$3:$A$581,0))),"")</f>
        <v/>
      </c>
      <c r="R380">
        <f>IFERROR(IF(COUNT(INDEX(Benefits!$F$3:$F$581,MATCH($T380,Benefits!$A$3:$A$581,0)))=0,"",INDEX(Benefits!$F$3:$F$581,MATCH($T380,Benefits!$A$3:$A$581,0))),"")</f>
        <v/>
      </c>
      <c r="S380" s="4">
        <f>IFERROR(IF(INDEX(Benefits!$G$3:$G$581,MATCH($T380,Benefits!$A$3:$A$581,0))="","",INDEX(Benefits!$G$3:$G$581,MATCH($T380,Benefits!$A$3:$A$581,0))),"")</f>
        <v/>
      </c>
      <c r="T380" s="19" t="inlineStr">
        <is>
          <t>F00067-15-000-02</t>
        </is>
      </c>
      <c r="U380" s="4">
        <f>MIN(IF($N380="N",Client!$C$6+1,Client!$C$6),100)</f>
        <v/>
      </c>
      <c r="V380" s="4">
        <f>$T380&amp;"|"&amp;$O380&amp;"|"&amp;Client!$C$7&amp;"|"&amp;Client!$C$8</f>
        <v/>
      </c>
      <c r="W380" s="4">
        <f>IFERROR(MATCH($V380,prem!$A$2:$A$2857,0),"")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IFERROR(IF(INDEX(Benefits!$B$3:$B$581,MATCH($T381,Benefits!$A$3:$A$581,0))="","",INDEX(Benefits!$B$3:$B$581,MATCH($T381,Benefits!$A$3:$A$581,0))),"")</f>
        <v/>
      </c>
      <c r="G381" s="17">
        <f>IFERROR(IF(INDEX(Benefits!$C$3:$C$581,MATCH($T381,Benefits!$A$3:$A$581,0))="",80000,INDEX(Benefits!$C$3:$C$581,MATCH($T381,Benefits!$A$3:$A$581,0))),80000)</f>
        <v/>
      </c>
      <c r="H381" s="4">
        <f>IFERROR(IF(INDEX(Benefits!$D$3:$D$581,MATCH($T381,Benefits!$A$3:$A$581,0))="","",INDEX(Benefits!$D$3:$D$581,MATCH($T381,Benefits!$A$3:$A$581,0))),"")</f>
        <v/>
      </c>
      <c r="I381" s="4" t="inlineStr">
        <is>
          <t>HKD</t>
        </is>
      </c>
      <c r="J381" s="17">
        <f>IF($W381="","",IF(COUNT(INDEX(prem!$B$2:$CX$2857,$W381,$U381+1))=0,"",INDEX(prem!$B$2:$CX$2857,$W381,$U381+1)))</f>
        <v/>
      </c>
      <c r="K381" s="17">
        <f>IF($W381="","",IF($M381=0,"",SUM(INDEX(prem!$B$2:$CX$2857,$W381,$U381+1):INDEX(prem!$B$2:$CX$2857,$W381,MIN($U381+10,101)))))</f>
        <v/>
      </c>
      <c r="L381" s="17">
        <f>IF($K381="","",IF($M381=0,"",$K381/$M381))</f>
        <v/>
      </c>
      <c r="M381" s="4">
        <f>IF($W381="",0,COUNT(INDEX(prem!$B$2:$CX$2857,$W381,$U381+1):INDEX(prem!$B$2:$CX$2857,$W381,MIN($U381+10,101))))</f>
        <v/>
      </c>
      <c r="N381" s="4" t="inlineStr">
        <is>
          <t>N</t>
        </is>
      </c>
      <c r="O381" s="4">
        <f>IF(COUNTIF(prem!$A$2:$A$2857,$T381&amp;"|"&amp;Client!$C$9&amp;"|"&amp;Client!$C$7&amp;"|"&amp;Client!$C$8)&gt;0,Client!$C$9,IF(Client!$C$9="S","R","S"))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IFERROR(IF(COUNT(INDEX(Benefits!$E$3:$E$581,MATCH($T381,Benefits!$A$3:$A$581,0)))=0,"",INDEX(Benefits!$E$3:$E$581,MATCH($T381,Benefits!$A$3:$A$581,0))),"")</f>
        <v/>
      </c>
      <c r="R381">
        <f>IFERROR(IF(COUNT(INDEX(Benefits!$F$3:$F$581,MATCH($T381,Benefits!$A$3:$A$581,0)))=0,"",INDEX(Benefits!$F$3:$F$581,MATCH($T381,Benefits!$A$3:$A$581,0))),"")</f>
        <v/>
      </c>
      <c r="S381" s="4">
        <f>IFERROR(IF(INDEX(Benefits!$G$3:$G$581,MATCH($T381,Benefits!$A$3:$A$581,0))="","",INDEX(Benefits!$G$3:$G$581,MATCH($T381,Benefits!$A$3:$A$581,0))),"")</f>
        <v/>
      </c>
      <c r="T381" s="19" t="inlineStr">
        <is>
          <t>F00067-16-000-02</t>
        </is>
      </c>
      <c r="U381" s="4">
        <f>MIN(IF($N381="N",Client!$C$6+1,Client!$C$6),100)</f>
        <v/>
      </c>
      <c r="V381" s="4">
        <f>$T381&amp;"|"&amp;$O381&amp;"|"&amp;Client!$C$7&amp;"|"&amp;Client!$C$8</f>
        <v/>
      </c>
      <c r="W381" s="4">
        <f>IFERROR(MATCH($V381,prem!$A$2:$A$2857,0),"")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IFERROR(IF(INDEX(Benefits!$B$3:$B$581,MATCH($T382,Benefits!$A$3:$A$581,0))="","",INDEX(Benefits!$B$3:$B$581,MATCH($T382,Benefits!$A$3:$A$581,0))),"")</f>
        <v/>
      </c>
      <c r="G382" s="17">
        <f>IFERROR(IF(INDEX(Benefits!$C$3:$C$581,MATCH($T382,Benefits!$A$3:$A$581,0))="",0,INDEX(Benefits!$C$3:$C$581,MATCH($T382,Benefits!$A$3:$A$581,0))),0)</f>
        <v/>
      </c>
      <c r="H382" s="4">
        <f>IFERROR(IF(INDEX(Benefits!$D$3:$D$581,MATCH($T382,Benefits!$A$3:$A$581,0))="","",INDEX(Benefits!$D$3:$D$581,MATCH($T382,Benefits!$A$3:$A$581,0))),"")</f>
        <v/>
      </c>
      <c r="I382" s="4" t="inlineStr">
        <is>
          <t>HKD</t>
        </is>
      </c>
      <c r="J382" s="17">
        <f>IF($W382="","",IF(COUNT(INDEX(prem!$B$2:$CX$2857,$W382,$U382+1))=0,"",INDEX(prem!$B$2:$CX$2857,$W382,$U382+1)))</f>
        <v/>
      </c>
      <c r="K382" s="17">
        <f>IF($W382="","",IF($M382=0,"",SUM(INDEX(prem!$B$2:$CX$2857,$W382,$U382+1):INDEX(prem!$B$2:$CX$2857,$W382,MIN($U382+10,101)))))</f>
        <v/>
      </c>
      <c r="L382" s="17">
        <f>IF($K382="","",IF($M382=0,"",$K382/$M382))</f>
        <v/>
      </c>
      <c r="M382" s="4">
        <f>IF($W382="",0,COUNT(INDEX(prem!$B$2:$CX$2857,$W382,$U382+1):INDEX(prem!$B$2:$CX$2857,$W382,MIN($U382+10,101))))</f>
        <v/>
      </c>
      <c r="N382" s="4" t="inlineStr">
        <is>
          <t>A</t>
        </is>
      </c>
      <c r="O382" s="4">
        <f>IF(COUNTIF(prem!$A$2:$A$2857,$T382&amp;"|"&amp;Client!$C$9&amp;"|"&amp;Client!$C$7&amp;"|"&amp;Client!$C$8)&gt;0,Client!$C$9,IF(Client!$C$9="S","R","S"))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IFERROR(IF(COUNT(INDEX(Benefits!$E$3:$E$581,MATCH($T382,Benefits!$A$3:$A$581,0)))=0,"",INDEX(Benefits!$E$3:$E$581,MATCH($T382,Benefits!$A$3:$A$581,0))),"")</f>
        <v/>
      </c>
      <c r="R382">
        <f>IFERROR(IF(COUNT(INDEX(Benefits!$F$3:$F$581,MATCH($T382,Benefits!$A$3:$A$581,0)))=0,"",INDEX(Benefits!$F$3:$F$581,MATCH($T382,Benefits!$A$3:$A$581,0))),"")</f>
        <v/>
      </c>
      <c r="S382" s="4">
        <f>IFERROR(IF(INDEX(Benefits!$G$3:$G$581,MATCH($T382,Benefits!$A$3:$A$581,0))="","",INDEX(Benefits!$G$3:$G$581,MATCH($T382,Benefits!$A$3:$A$581,0))),"")</f>
        <v/>
      </c>
      <c r="T382" s="19" t="inlineStr">
        <is>
          <t>F00049-01-000-03</t>
        </is>
      </c>
      <c r="U382" s="4">
        <f>MIN(IF($N382="N",Client!$C$6+1,Client!$C$6),100)</f>
        <v/>
      </c>
      <c r="V382" s="4">
        <f>$T382&amp;"|"&amp;$O382&amp;"|"&amp;Client!$C$7&amp;"|"&amp;Client!$C$8</f>
        <v/>
      </c>
      <c r="W382" s="4">
        <f>IFERROR(MATCH($V382,prem!$A$2:$A$2857,0),"")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IFERROR(IF(INDEX(Benefits!$B$3:$B$581,MATCH($T383,Benefits!$A$3:$A$581,0))="","",INDEX(Benefits!$B$3:$B$581,MATCH($T383,Benefits!$A$3:$A$581,0))),"")</f>
        <v/>
      </c>
      <c r="G383" s="17">
        <f>IFERROR(IF(INDEX(Benefits!$C$3:$C$581,MATCH($T383,Benefits!$A$3:$A$581,0))="",100000,INDEX(Benefits!$C$3:$C$581,MATCH($T383,Benefits!$A$3:$A$581,0))),100000)</f>
        <v/>
      </c>
      <c r="H383" s="4">
        <f>IFERROR(IF(INDEX(Benefits!$D$3:$D$581,MATCH($T383,Benefits!$A$3:$A$581,0))="","",INDEX(Benefits!$D$3:$D$581,MATCH($T383,Benefits!$A$3:$A$581,0))),"")</f>
        <v/>
      </c>
      <c r="I383" s="4" t="inlineStr">
        <is>
          <t>HKD</t>
        </is>
      </c>
      <c r="J383" s="17">
        <f>IF($W383="","",IF(COUNT(INDEX(prem!$B$2:$CX$2857,$W383,$U383+1))=0,"",INDEX(prem!$B$2:$CX$2857,$W383,$U383+1)))</f>
        <v/>
      </c>
      <c r="K383" s="17">
        <f>IF($W383="","",IF($M383=0,"",SUM(INDEX(prem!$B$2:$CX$2857,$W383,$U383+1):INDEX(prem!$B$2:$CX$2857,$W383,MIN($U383+10,101)))))</f>
        <v/>
      </c>
      <c r="L383" s="17">
        <f>IF($K383="","",IF($M383=0,"",$K383/$M383))</f>
        <v/>
      </c>
      <c r="M383" s="4">
        <f>IF($W383="",0,COUNT(INDEX(prem!$B$2:$CX$2857,$W383,$U383+1):INDEX(prem!$B$2:$CX$2857,$W383,MIN($U383+10,101))))</f>
        <v/>
      </c>
      <c r="N383" s="4" t="inlineStr">
        <is>
          <t>A</t>
        </is>
      </c>
      <c r="O383" s="4">
        <f>IF(COUNTIF(prem!$A$2:$A$2857,$T383&amp;"|"&amp;Client!$C$9&amp;"|"&amp;Client!$C$7&amp;"|"&amp;Client!$C$8)&gt;0,Client!$C$9,IF(Client!$C$9="S","R","S"))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IFERROR(IF(COUNT(INDEX(Benefits!$E$3:$E$581,MATCH($T383,Benefits!$A$3:$A$581,0)))=0,"",INDEX(Benefits!$E$3:$E$581,MATCH($T383,Benefits!$A$3:$A$581,0))),"")</f>
        <v/>
      </c>
      <c r="R383">
        <f>IFERROR(IF(COUNT(INDEX(Benefits!$F$3:$F$581,MATCH($T383,Benefits!$A$3:$A$581,0)))=0,"",INDEX(Benefits!$F$3:$F$581,MATCH($T383,Benefits!$A$3:$A$581,0))),"")</f>
        <v/>
      </c>
      <c r="S383" s="4">
        <f>IFERROR(IF(INDEX(Benefits!$G$3:$G$581,MATCH($T383,Benefits!$A$3:$A$581,0))="","",INDEX(Benefits!$G$3:$G$581,MATCH($T383,Benefits!$A$3:$A$581,0))),"")</f>
        <v/>
      </c>
      <c r="T383" s="19" t="inlineStr">
        <is>
          <t>F00049-04-000-03</t>
        </is>
      </c>
      <c r="U383" s="4">
        <f>MIN(IF($N383="N",Client!$C$6+1,Client!$C$6),100)</f>
        <v/>
      </c>
      <c r="V383" s="4">
        <f>$T383&amp;"|"&amp;$O383&amp;"|"&amp;Client!$C$7&amp;"|"&amp;Client!$C$8</f>
        <v/>
      </c>
      <c r="W383" s="4">
        <f>IFERROR(MATCH($V383,prem!$A$2:$A$2857,0),"")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IFERROR(IF(INDEX(Benefits!$B$3:$B$581,MATCH($T384,Benefits!$A$3:$A$581,0))="","",INDEX(Benefits!$B$3:$B$581,MATCH($T384,Benefits!$A$3:$A$581,0))),"")</f>
        <v/>
      </c>
      <c r="G384" s="17">
        <f>IFERROR(IF(INDEX(Benefits!$C$3:$C$581,MATCH($T384,Benefits!$A$3:$A$581,0))="",16000,INDEX(Benefits!$C$3:$C$581,MATCH($T384,Benefits!$A$3:$A$581,0))),16000)</f>
        <v/>
      </c>
      <c r="H384" s="4">
        <f>IFERROR(IF(INDEX(Benefits!$D$3:$D$581,MATCH($T384,Benefits!$A$3:$A$581,0))="","",INDEX(Benefits!$D$3:$D$581,MATCH($T384,Benefits!$A$3:$A$581,0))),"")</f>
        <v/>
      </c>
      <c r="I384" s="4" t="inlineStr">
        <is>
          <t>HKD</t>
        </is>
      </c>
      <c r="J384" s="17">
        <f>IF($W384="","",IF(COUNT(INDEX(prem!$B$2:$CX$2857,$W384,$U384+1))=0,"",INDEX(prem!$B$2:$CX$2857,$W384,$U384+1)))</f>
        <v/>
      </c>
      <c r="K384" s="17">
        <f>IF($W384="","",IF($M384=0,"",SUM(INDEX(prem!$B$2:$CX$2857,$W384,$U384+1):INDEX(prem!$B$2:$CX$2857,$W384,MIN($U384+10,101)))))</f>
        <v/>
      </c>
      <c r="L384" s="17">
        <f>IF($K384="","",IF($M384=0,"",$K384/$M384))</f>
        <v/>
      </c>
      <c r="M384" s="4">
        <f>IF($W384="",0,COUNT(INDEX(prem!$B$2:$CX$2857,$W384,$U384+1):INDEX(prem!$B$2:$CX$2857,$W384,MIN($U384+10,101))))</f>
        <v/>
      </c>
      <c r="N384" s="4" t="inlineStr">
        <is>
          <t>A</t>
        </is>
      </c>
      <c r="O384" s="4">
        <f>IF(COUNTIF(prem!$A$2:$A$2857,$T384&amp;"|"&amp;Client!$C$9&amp;"|"&amp;Client!$C$7&amp;"|"&amp;Client!$C$8)&gt;0,Client!$C$9,IF(Client!$C$9="S","R","S"))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IFERROR(IF(COUNT(INDEX(Benefits!$E$3:$E$581,MATCH($T384,Benefits!$A$3:$A$581,0)))=0,"",INDEX(Benefits!$E$3:$E$581,MATCH($T384,Benefits!$A$3:$A$581,0))),"")</f>
        <v/>
      </c>
      <c r="R384">
        <f>IFERROR(IF(COUNT(INDEX(Benefits!$F$3:$F$581,MATCH($T384,Benefits!$A$3:$A$581,0)))=0,"",INDEX(Benefits!$F$3:$F$581,MATCH($T384,Benefits!$A$3:$A$581,0))),"")</f>
        <v/>
      </c>
      <c r="S384" s="4">
        <f>IFERROR(IF(INDEX(Benefits!$G$3:$G$581,MATCH($T384,Benefits!$A$3:$A$581,0))="","",INDEX(Benefits!$G$3:$G$581,MATCH($T384,Benefits!$A$3:$A$581,0))),"")</f>
        <v/>
      </c>
      <c r="T384" s="19" t="inlineStr">
        <is>
          <t>F00049-02-000-03</t>
        </is>
      </c>
      <c r="U384" s="4">
        <f>MIN(IF($N384="N",Client!$C$6+1,Client!$C$6),100)</f>
        <v/>
      </c>
      <c r="V384" s="4">
        <f>$T384&amp;"|"&amp;$O384&amp;"|"&amp;Client!$C$7&amp;"|"&amp;Client!$C$8</f>
        <v/>
      </c>
      <c r="W384" s="4">
        <f>IFERROR(MATCH($V384,prem!$A$2:$A$2857,0),"")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IFERROR(IF(INDEX(Benefits!$B$3:$B$581,MATCH($T385,Benefits!$A$3:$A$581,0))="","",INDEX(Benefits!$B$3:$B$581,MATCH($T385,Benefits!$A$3:$A$581,0))),"")</f>
        <v/>
      </c>
      <c r="G385" s="17">
        <f>IFERROR(IF(INDEX(Benefits!$C$3:$C$581,MATCH($T385,Benefits!$A$3:$A$581,0))="",50000,INDEX(Benefits!$C$3:$C$581,MATCH($T385,Benefits!$A$3:$A$581,0))),50000)</f>
        <v/>
      </c>
      <c r="H385" s="4">
        <f>IFERROR(IF(INDEX(Benefits!$D$3:$D$581,MATCH($T385,Benefits!$A$3:$A$581,0))="","",INDEX(Benefits!$D$3:$D$581,MATCH($T385,Benefits!$A$3:$A$581,0))),"")</f>
        <v/>
      </c>
      <c r="I385" s="4" t="inlineStr">
        <is>
          <t>HKD</t>
        </is>
      </c>
      <c r="J385" s="17">
        <f>IF($W385="","",IF(COUNT(INDEX(prem!$B$2:$CX$2857,$W385,$U385+1))=0,"",INDEX(prem!$B$2:$CX$2857,$W385,$U385+1)))</f>
        <v/>
      </c>
      <c r="K385" s="17">
        <f>IF($W385="","",IF($M385=0,"",SUM(INDEX(prem!$B$2:$CX$2857,$W385,$U385+1):INDEX(prem!$B$2:$CX$2857,$W385,MIN($U385+10,101)))))</f>
        <v/>
      </c>
      <c r="L385" s="17">
        <f>IF($K385="","",IF($M385=0,"",$K385/$M385))</f>
        <v/>
      </c>
      <c r="M385" s="4">
        <f>IF($W385="",0,COUNT(INDEX(prem!$B$2:$CX$2857,$W385,$U385+1):INDEX(prem!$B$2:$CX$2857,$W385,MIN($U385+10,101))))</f>
        <v/>
      </c>
      <c r="N385" s="4" t="inlineStr">
        <is>
          <t>A</t>
        </is>
      </c>
      <c r="O385" s="4">
        <f>IF(COUNTIF(prem!$A$2:$A$2857,$T385&amp;"|"&amp;Client!$C$9&amp;"|"&amp;Client!$C$7&amp;"|"&amp;Client!$C$8)&gt;0,Client!$C$9,IF(Client!$C$9="S","R","S"))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IFERROR(IF(COUNT(INDEX(Benefits!$E$3:$E$581,MATCH($T385,Benefits!$A$3:$A$581,0)))=0,"",INDEX(Benefits!$E$3:$E$581,MATCH($T385,Benefits!$A$3:$A$581,0))),"")</f>
        <v/>
      </c>
      <c r="R385">
        <f>IFERROR(IF(COUNT(INDEX(Benefits!$F$3:$F$581,MATCH($T385,Benefits!$A$3:$A$581,0)))=0,"",INDEX(Benefits!$F$3:$F$581,MATCH($T385,Benefits!$A$3:$A$581,0))),"")</f>
        <v/>
      </c>
      <c r="S385" s="4">
        <f>IFERROR(IF(INDEX(Benefits!$G$3:$G$581,MATCH($T385,Benefits!$A$3:$A$581,0))="","",INDEX(Benefits!$G$3:$G$581,MATCH($T385,Benefits!$A$3:$A$581,0))),"")</f>
        <v/>
      </c>
      <c r="T385" s="19" t="inlineStr">
        <is>
          <t>F00049-03-000-03</t>
        </is>
      </c>
      <c r="U385" s="4">
        <f>MIN(IF($N385="N",Client!$C$6+1,Client!$C$6),100)</f>
        <v/>
      </c>
      <c r="V385" s="4">
        <f>$T385&amp;"|"&amp;$O385&amp;"|"&amp;Client!$C$7&amp;"|"&amp;Client!$C$8</f>
        <v/>
      </c>
      <c r="W385" s="4">
        <f>IFERROR(MATCH($V385,prem!$A$2:$A$2857,0),"")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IFERROR(IF(INDEX(Benefits!$B$3:$B$581,MATCH($T386,Benefits!$A$3:$A$581,0))="","",INDEX(Benefits!$B$3:$B$581,MATCH($T386,Benefits!$A$3:$A$581,0))),"")</f>
        <v/>
      </c>
      <c r="G386" s="17">
        <f>IFERROR(IF(INDEX(Benefits!$C$3:$C$581,MATCH($T386,Benefits!$A$3:$A$581,0))="",0,INDEX(Benefits!$C$3:$C$581,MATCH($T386,Benefits!$A$3:$A$581,0))),0)</f>
        <v/>
      </c>
      <c r="H386" s="4">
        <f>IFERROR(IF(INDEX(Benefits!$D$3:$D$581,MATCH($T386,Benefits!$A$3:$A$581,0))="","",INDEX(Benefits!$D$3:$D$581,MATCH($T386,Benefits!$A$3:$A$581,0))),"")</f>
        <v/>
      </c>
      <c r="I386" s="4" t="inlineStr">
        <is>
          <t>HKD</t>
        </is>
      </c>
      <c r="J386" s="17">
        <f>IF($W386="","",IF(COUNT(INDEX(prem!$B$2:$CX$2857,$W386,$U386+1))=0,"",INDEX(prem!$B$2:$CX$2857,$W386,$U386+1)))</f>
        <v/>
      </c>
      <c r="K386" s="17">
        <f>IF($W386="","",IF($M386=0,"",SUM(INDEX(prem!$B$2:$CX$2857,$W386,$U386+1):INDEX(prem!$B$2:$CX$2857,$W386,MIN($U386+10,101)))))</f>
        <v/>
      </c>
      <c r="L386" s="17">
        <f>IF($K386="","",IF($M386=0,"",$K386/$M386))</f>
        <v/>
      </c>
      <c r="M386" s="4">
        <f>IF($W386="",0,COUNT(INDEX(prem!$B$2:$CX$2857,$W386,$U386+1):INDEX(prem!$B$2:$CX$2857,$W386,MIN($U386+10,101))))</f>
        <v/>
      </c>
      <c r="N386" s="4" t="inlineStr">
        <is>
          <t>A</t>
        </is>
      </c>
      <c r="O386" s="4">
        <f>IF(COUNTIF(prem!$A$2:$A$2857,$T386&amp;"|"&amp;Client!$C$9&amp;"|"&amp;Client!$C$7&amp;"|"&amp;Client!$C$8)&gt;0,Client!$C$9,IF(Client!$C$9="S","R","S"))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IFERROR(IF(COUNT(INDEX(Benefits!$E$3:$E$581,MATCH($T386,Benefits!$A$3:$A$581,0)))=0,"",INDEX(Benefits!$E$3:$E$581,MATCH($T386,Benefits!$A$3:$A$581,0))),"")</f>
        <v/>
      </c>
      <c r="R386">
        <f>IFERROR(IF(COUNT(INDEX(Benefits!$F$3:$F$581,MATCH($T386,Benefits!$A$3:$A$581,0)))=0,"",INDEX(Benefits!$F$3:$F$581,MATCH($T386,Benefits!$A$3:$A$581,0))),"")</f>
        <v/>
      </c>
      <c r="S386" s="4">
        <f>IFERROR(IF(INDEX(Benefits!$G$3:$G$581,MATCH($T386,Benefits!$A$3:$A$581,0))="","",INDEX(Benefits!$G$3:$G$581,MATCH($T386,Benefits!$A$3:$A$581,0))),"")</f>
        <v/>
      </c>
      <c r="T386" s="19" t="inlineStr">
        <is>
          <t>F00049-13-000-03</t>
        </is>
      </c>
      <c r="U386" s="4">
        <f>MIN(IF($N386="N",Client!$C$6+1,Client!$C$6),100)</f>
        <v/>
      </c>
      <c r="V386" s="4">
        <f>$T386&amp;"|"&amp;$O386&amp;"|"&amp;Client!$C$7&amp;"|"&amp;Client!$C$8</f>
        <v/>
      </c>
      <c r="W386" s="4">
        <f>IFERROR(MATCH($V386,prem!$A$2:$A$2857,0),"")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IFERROR(IF(INDEX(Benefits!$B$3:$B$581,MATCH($T387,Benefits!$A$3:$A$581,0))="","",INDEX(Benefits!$B$3:$B$581,MATCH($T387,Benefits!$A$3:$A$581,0))),"")</f>
        <v/>
      </c>
      <c r="G387" s="17">
        <f>IFERROR(IF(INDEX(Benefits!$C$3:$C$581,MATCH($T387,Benefits!$A$3:$A$581,0))="",100000,INDEX(Benefits!$C$3:$C$581,MATCH($T387,Benefits!$A$3:$A$581,0))),100000)</f>
        <v/>
      </c>
      <c r="H387" s="4">
        <f>IFERROR(IF(INDEX(Benefits!$D$3:$D$581,MATCH($T387,Benefits!$A$3:$A$581,0))="","",INDEX(Benefits!$D$3:$D$581,MATCH($T387,Benefits!$A$3:$A$581,0))),"")</f>
        <v/>
      </c>
      <c r="I387" s="4" t="inlineStr">
        <is>
          <t>HKD</t>
        </is>
      </c>
      <c r="J387" s="17">
        <f>IF($W387="","",IF(COUNT(INDEX(prem!$B$2:$CX$2857,$W387,$U387+1))=0,"",INDEX(prem!$B$2:$CX$2857,$W387,$U387+1)))</f>
        <v/>
      </c>
      <c r="K387" s="17">
        <f>IF($W387="","",IF($M387=0,"",SUM(INDEX(prem!$B$2:$CX$2857,$W387,$U387+1):INDEX(prem!$B$2:$CX$2857,$W387,MIN($U387+10,101)))))</f>
        <v/>
      </c>
      <c r="L387" s="17">
        <f>IF($K387="","",IF($M387=0,"",$K387/$M387))</f>
        <v/>
      </c>
      <c r="M387" s="4">
        <f>IF($W387="",0,COUNT(INDEX(prem!$B$2:$CX$2857,$W387,$U387+1):INDEX(prem!$B$2:$CX$2857,$W387,MIN($U387+10,101))))</f>
        <v/>
      </c>
      <c r="N387" s="4" t="inlineStr">
        <is>
          <t>A</t>
        </is>
      </c>
      <c r="O387" s="4">
        <f>IF(COUNTIF(prem!$A$2:$A$2857,$T387&amp;"|"&amp;Client!$C$9&amp;"|"&amp;Client!$C$7&amp;"|"&amp;Client!$C$8)&gt;0,Client!$C$9,IF(Client!$C$9="S","R","S"))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IFERROR(IF(COUNT(INDEX(Benefits!$E$3:$E$581,MATCH($T387,Benefits!$A$3:$A$581,0)))=0,"",INDEX(Benefits!$E$3:$E$581,MATCH($T387,Benefits!$A$3:$A$581,0))),"")</f>
        <v/>
      </c>
      <c r="R387">
        <f>IFERROR(IF(COUNT(INDEX(Benefits!$F$3:$F$581,MATCH($T387,Benefits!$A$3:$A$581,0)))=0,"",INDEX(Benefits!$F$3:$F$581,MATCH($T387,Benefits!$A$3:$A$581,0))),"")</f>
        <v/>
      </c>
      <c r="S387" s="4">
        <f>IFERROR(IF(INDEX(Benefits!$G$3:$G$581,MATCH($T387,Benefits!$A$3:$A$581,0))="","",INDEX(Benefits!$G$3:$G$581,MATCH($T387,Benefits!$A$3:$A$581,0))),"")</f>
        <v/>
      </c>
      <c r="T387" s="19" t="inlineStr">
        <is>
          <t>F00049-16-000-03</t>
        </is>
      </c>
      <c r="U387" s="4">
        <f>MIN(IF($N387="N",Client!$C$6+1,Client!$C$6),100)</f>
        <v/>
      </c>
      <c r="V387" s="4">
        <f>$T387&amp;"|"&amp;$O387&amp;"|"&amp;Client!$C$7&amp;"|"&amp;Client!$C$8</f>
        <v/>
      </c>
      <c r="W387" s="4">
        <f>IFERROR(MATCH($V387,prem!$A$2:$A$2857,0),"")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IFERROR(IF(INDEX(Benefits!$B$3:$B$581,MATCH($T388,Benefits!$A$3:$A$581,0))="","",INDEX(Benefits!$B$3:$B$581,MATCH($T388,Benefits!$A$3:$A$581,0))),"")</f>
        <v/>
      </c>
      <c r="G388" s="17">
        <f>IFERROR(IF(INDEX(Benefits!$C$3:$C$581,MATCH($T388,Benefits!$A$3:$A$581,0))="",16000,INDEX(Benefits!$C$3:$C$581,MATCH($T388,Benefits!$A$3:$A$581,0))),16000)</f>
        <v/>
      </c>
      <c r="H388" s="4">
        <f>IFERROR(IF(INDEX(Benefits!$D$3:$D$581,MATCH($T388,Benefits!$A$3:$A$581,0))="","",INDEX(Benefits!$D$3:$D$581,MATCH($T388,Benefits!$A$3:$A$581,0))),"")</f>
        <v/>
      </c>
      <c r="I388" s="4" t="inlineStr">
        <is>
          <t>HKD</t>
        </is>
      </c>
      <c r="J388" s="17">
        <f>IF($W388="","",IF(COUNT(INDEX(prem!$B$2:$CX$2857,$W388,$U388+1))=0,"",INDEX(prem!$B$2:$CX$2857,$W388,$U388+1)))</f>
        <v/>
      </c>
      <c r="K388" s="17">
        <f>IF($W388="","",IF($M388=0,"",SUM(INDEX(prem!$B$2:$CX$2857,$W388,$U388+1):INDEX(prem!$B$2:$CX$2857,$W388,MIN($U388+10,101)))))</f>
        <v/>
      </c>
      <c r="L388" s="17">
        <f>IF($K388="","",IF($M388=0,"",$K388/$M388))</f>
        <v/>
      </c>
      <c r="M388" s="4">
        <f>IF($W388="",0,COUNT(INDEX(prem!$B$2:$CX$2857,$W388,$U388+1):INDEX(prem!$B$2:$CX$2857,$W388,MIN($U388+10,101))))</f>
        <v/>
      </c>
      <c r="N388" s="4" t="inlineStr">
        <is>
          <t>A</t>
        </is>
      </c>
      <c r="O388" s="4">
        <f>IF(COUNTIF(prem!$A$2:$A$2857,$T388&amp;"|"&amp;Client!$C$9&amp;"|"&amp;Client!$C$7&amp;"|"&amp;Client!$C$8)&gt;0,Client!$C$9,IF(Client!$C$9="S","R","S"))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IFERROR(IF(COUNT(INDEX(Benefits!$E$3:$E$581,MATCH($T388,Benefits!$A$3:$A$581,0)))=0,"",INDEX(Benefits!$E$3:$E$581,MATCH($T388,Benefits!$A$3:$A$581,0))),"")</f>
        <v/>
      </c>
      <c r="R388">
        <f>IFERROR(IF(COUNT(INDEX(Benefits!$F$3:$F$581,MATCH($T388,Benefits!$A$3:$A$581,0)))=0,"",INDEX(Benefits!$F$3:$F$581,MATCH($T388,Benefits!$A$3:$A$581,0))),"")</f>
        <v/>
      </c>
      <c r="S388" s="4">
        <f>IFERROR(IF(INDEX(Benefits!$G$3:$G$581,MATCH($T388,Benefits!$A$3:$A$581,0))="","",INDEX(Benefits!$G$3:$G$581,MATCH($T388,Benefits!$A$3:$A$581,0))),"")</f>
        <v/>
      </c>
      <c r="T388" s="19" t="inlineStr">
        <is>
          <t>F00049-14-000-03</t>
        </is>
      </c>
      <c r="U388" s="4">
        <f>MIN(IF($N388="N",Client!$C$6+1,Client!$C$6),100)</f>
        <v/>
      </c>
      <c r="V388" s="4">
        <f>$T388&amp;"|"&amp;$O388&amp;"|"&amp;Client!$C$7&amp;"|"&amp;Client!$C$8</f>
        <v/>
      </c>
      <c r="W388" s="4">
        <f>IFERROR(MATCH($V388,prem!$A$2:$A$2857,0),"")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IFERROR(IF(INDEX(Benefits!$B$3:$B$581,MATCH($T389,Benefits!$A$3:$A$581,0))="","",INDEX(Benefits!$B$3:$B$581,MATCH($T389,Benefits!$A$3:$A$581,0))),"")</f>
        <v/>
      </c>
      <c r="G389" s="17">
        <f>IFERROR(IF(INDEX(Benefits!$C$3:$C$581,MATCH($T389,Benefits!$A$3:$A$581,0))="",50000,INDEX(Benefits!$C$3:$C$581,MATCH($T389,Benefits!$A$3:$A$581,0))),50000)</f>
        <v/>
      </c>
      <c r="H389" s="4">
        <f>IFERROR(IF(INDEX(Benefits!$D$3:$D$581,MATCH($T389,Benefits!$A$3:$A$581,0))="","",INDEX(Benefits!$D$3:$D$581,MATCH($T389,Benefits!$A$3:$A$581,0))),"")</f>
        <v/>
      </c>
      <c r="I389" s="4" t="inlineStr">
        <is>
          <t>HKD</t>
        </is>
      </c>
      <c r="J389" s="17">
        <f>IF($W389="","",IF(COUNT(INDEX(prem!$B$2:$CX$2857,$W389,$U389+1))=0,"",INDEX(prem!$B$2:$CX$2857,$W389,$U389+1)))</f>
        <v/>
      </c>
      <c r="K389" s="17">
        <f>IF($W389="","",IF($M389=0,"",SUM(INDEX(prem!$B$2:$CX$2857,$W389,$U389+1):INDEX(prem!$B$2:$CX$2857,$W389,MIN($U389+10,101)))))</f>
        <v/>
      </c>
      <c r="L389" s="17">
        <f>IF($K389="","",IF($M389=0,"",$K389/$M389))</f>
        <v/>
      </c>
      <c r="M389" s="4">
        <f>IF($W389="",0,COUNT(INDEX(prem!$B$2:$CX$2857,$W389,$U389+1):INDEX(prem!$B$2:$CX$2857,$W389,MIN($U389+10,101))))</f>
        <v/>
      </c>
      <c r="N389" s="4" t="inlineStr">
        <is>
          <t>A</t>
        </is>
      </c>
      <c r="O389" s="4">
        <f>IF(COUNTIF(prem!$A$2:$A$2857,$T389&amp;"|"&amp;Client!$C$9&amp;"|"&amp;Client!$C$7&amp;"|"&amp;Client!$C$8)&gt;0,Client!$C$9,IF(Client!$C$9="S","R","S"))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IFERROR(IF(COUNT(INDEX(Benefits!$E$3:$E$581,MATCH($T389,Benefits!$A$3:$A$581,0)))=0,"",INDEX(Benefits!$E$3:$E$581,MATCH($T389,Benefits!$A$3:$A$581,0))),"")</f>
        <v/>
      </c>
      <c r="R389">
        <f>IFERROR(IF(COUNT(INDEX(Benefits!$F$3:$F$581,MATCH($T389,Benefits!$A$3:$A$581,0)))=0,"",INDEX(Benefits!$F$3:$F$581,MATCH($T389,Benefits!$A$3:$A$581,0))),"")</f>
        <v/>
      </c>
      <c r="S389" s="4">
        <f>IFERROR(IF(INDEX(Benefits!$G$3:$G$581,MATCH($T389,Benefits!$A$3:$A$581,0))="","",INDEX(Benefits!$G$3:$G$581,MATCH($T389,Benefits!$A$3:$A$581,0))),"")</f>
        <v/>
      </c>
      <c r="T389" s="19" t="inlineStr">
        <is>
          <t>F00049-15-000-03</t>
        </is>
      </c>
      <c r="U389" s="4">
        <f>MIN(IF($N389="N",Client!$C$6+1,Client!$C$6),100)</f>
        <v/>
      </c>
      <c r="V389" s="4">
        <f>$T389&amp;"|"&amp;$O389&amp;"|"&amp;Client!$C$7&amp;"|"&amp;Client!$C$8</f>
        <v/>
      </c>
      <c r="W389" s="4">
        <f>IFERROR(MATCH($V389,prem!$A$2:$A$2857,0),"")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IFERROR(IF(INDEX(Benefits!$B$3:$B$581,MATCH($T390,Benefits!$A$3:$A$581,0))="","",INDEX(Benefits!$B$3:$B$581,MATCH($T390,Benefits!$A$3:$A$581,0))),"")</f>
        <v/>
      </c>
      <c r="G390" s="17">
        <f>IFERROR(IF(INDEX(Benefits!$C$3:$C$581,MATCH($T390,Benefits!$A$3:$A$581,0))="",0,INDEX(Benefits!$C$3:$C$581,MATCH($T390,Benefits!$A$3:$A$581,0))),0)</f>
        <v/>
      </c>
      <c r="H390" s="4">
        <f>IFERROR(IF(INDEX(Benefits!$D$3:$D$581,MATCH($T390,Benefits!$A$3:$A$581,0))="","",INDEX(Benefits!$D$3:$D$581,MATCH($T390,Benefits!$A$3:$A$581,0))),"")</f>
        <v/>
      </c>
      <c r="I390" s="4" t="inlineStr">
        <is>
          <t>HKD</t>
        </is>
      </c>
      <c r="J390" s="17">
        <f>IF($W390="","",IF(COUNT(INDEX(prem!$B$2:$CX$2857,$W390,$U390+1))=0,"",INDEX(prem!$B$2:$CX$2857,$W390,$U390+1)))</f>
        <v/>
      </c>
      <c r="K390" s="17">
        <f>IF($W390="","",IF($M390=0,"",SUM(INDEX(prem!$B$2:$CX$2857,$W390,$U390+1):INDEX(prem!$B$2:$CX$2857,$W390,MIN($U390+10,101)))))</f>
        <v/>
      </c>
      <c r="L390" s="17">
        <f>IF($K390="","",IF($M390=0,"",$K390/$M390))</f>
        <v/>
      </c>
      <c r="M390" s="4">
        <f>IF($W390="",0,COUNT(INDEX(prem!$B$2:$CX$2857,$W390,$U390+1):INDEX(prem!$B$2:$CX$2857,$W390,MIN($U390+10,101))))</f>
        <v/>
      </c>
      <c r="N390" s="4" t="inlineStr">
        <is>
          <t>A</t>
        </is>
      </c>
      <c r="O390" s="4">
        <f>IF(COUNTIF(prem!$A$2:$A$2857,$T390&amp;"|"&amp;Client!$C$9&amp;"|"&amp;Client!$C$7&amp;"|"&amp;Client!$C$8)&gt;0,Client!$C$9,IF(Client!$C$9="S","R","S"))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IFERROR(IF(COUNT(INDEX(Benefits!$E$3:$E$581,MATCH($T390,Benefits!$A$3:$A$581,0)))=0,"",INDEX(Benefits!$E$3:$E$581,MATCH($T390,Benefits!$A$3:$A$581,0))),"")</f>
        <v/>
      </c>
      <c r="R390">
        <f>IFERROR(IF(COUNT(INDEX(Benefits!$F$3:$F$581,MATCH($T390,Benefits!$A$3:$A$581,0)))=0,"",INDEX(Benefits!$F$3:$F$581,MATCH($T390,Benefits!$A$3:$A$581,0))),"")</f>
        <v/>
      </c>
      <c r="S390" s="4">
        <f>IFERROR(IF(INDEX(Benefits!$G$3:$G$581,MATCH($T390,Benefits!$A$3:$A$581,0))="","",INDEX(Benefits!$G$3:$G$581,MATCH($T390,Benefits!$A$3:$A$581,0))),"")</f>
        <v/>
      </c>
      <c r="T390" s="19" t="inlineStr">
        <is>
          <t>F00049-09-000-03</t>
        </is>
      </c>
      <c r="U390" s="4">
        <f>MIN(IF($N390="N",Client!$C$6+1,Client!$C$6),100)</f>
        <v/>
      </c>
      <c r="V390" s="4">
        <f>$T390&amp;"|"&amp;$O390&amp;"|"&amp;Client!$C$7&amp;"|"&amp;Client!$C$8</f>
        <v/>
      </c>
      <c r="W390" s="4">
        <f>IFERROR(MATCH($V390,prem!$A$2:$A$2857,0),"")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IFERROR(IF(INDEX(Benefits!$B$3:$B$581,MATCH($T391,Benefits!$A$3:$A$581,0))="","",INDEX(Benefits!$B$3:$B$581,MATCH($T391,Benefits!$A$3:$A$581,0))),"")</f>
        <v/>
      </c>
      <c r="G391" s="17">
        <f>IFERROR(IF(INDEX(Benefits!$C$3:$C$581,MATCH($T391,Benefits!$A$3:$A$581,0))="",100000,INDEX(Benefits!$C$3:$C$581,MATCH($T391,Benefits!$A$3:$A$581,0))),100000)</f>
        <v/>
      </c>
      <c r="H391" s="4">
        <f>IFERROR(IF(INDEX(Benefits!$D$3:$D$581,MATCH($T391,Benefits!$A$3:$A$581,0))="","",INDEX(Benefits!$D$3:$D$581,MATCH($T391,Benefits!$A$3:$A$581,0))),"")</f>
        <v/>
      </c>
      <c r="I391" s="4" t="inlineStr">
        <is>
          <t>HKD</t>
        </is>
      </c>
      <c r="J391" s="17">
        <f>IF($W391="","",IF(COUNT(INDEX(prem!$B$2:$CX$2857,$W391,$U391+1))=0,"",INDEX(prem!$B$2:$CX$2857,$W391,$U391+1)))</f>
        <v/>
      </c>
      <c r="K391" s="17">
        <f>IF($W391="","",IF($M391=0,"",SUM(INDEX(prem!$B$2:$CX$2857,$W391,$U391+1):INDEX(prem!$B$2:$CX$2857,$W391,MIN($U391+10,101)))))</f>
        <v/>
      </c>
      <c r="L391" s="17">
        <f>IF($K391="","",IF($M391=0,"",$K391/$M391))</f>
        <v/>
      </c>
      <c r="M391" s="4">
        <f>IF($W391="",0,COUNT(INDEX(prem!$B$2:$CX$2857,$W391,$U391+1):INDEX(prem!$B$2:$CX$2857,$W391,MIN($U391+10,101))))</f>
        <v/>
      </c>
      <c r="N391" s="4" t="inlineStr">
        <is>
          <t>A</t>
        </is>
      </c>
      <c r="O391" s="4">
        <f>IF(COUNTIF(prem!$A$2:$A$2857,$T391&amp;"|"&amp;Client!$C$9&amp;"|"&amp;Client!$C$7&amp;"|"&amp;Client!$C$8)&gt;0,Client!$C$9,IF(Client!$C$9="S","R","S"))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IFERROR(IF(COUNT(INDEX(Benefits!$E$3:$E$581,MATCH($T391,Benefits!$A$3:$A$581,0)))=0,"",INDEX(Benefits!$E$3:$E$581,MATCH($T391,Benefits!$A$3:$A$581,0))),"")</f>
        <v/>
      </c>
      <c r="R391">
        <f>IFERROR(IF(COUNT(INDEX(Benefits!$F$3:$F$581,MATCH($T391,Benefits!$A$3:$A$581,0)))=0,"",INDEX(Benefits!$F$3:$F$581,MATCH($T391,Benefits!$A$3:$A$581,0))),"")</f>
        <v/>
      </c>
      <c r="S391" s="4">
        <f>IFERROR(IF(INDEX(Benefits!$G$3:$G$581,MATCH($T391,Benefits!$A$3:$A$581,0))="","",INDEX(Benefits!$G$3:$G$581,MATCH($T391,Benefits!$A$3:$A$581,0))),"")</f>
        <v/>
      </c>
      <c r="T391" s="19" t="inlineStr">
        <is>
          <t>F00049-12-000-03</t>
        </is>
      </c>
      <c r="U391" s="4">
        <f>MIN(IF($N391="N",Client!$C$6+1,Client!$C$6),100)</f>
        <v/>
      </c>
      <c r="V391" s="4">
        <f>$T391&amp;"|"&amp;$O391&amp;"|"&amp;Client!$C$7&amp;"|"&amp;Client!$C$8</f>
        <v/>
      </c>
      <c r="W391" s="4">
        <f>IFERROR(MATCH($V391,prem!$A$2:$A$2857,0),"")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IFERROR(IF(INDEX(Benefits!$B$3:$B$581,MATCH($T392,Benefits!$A$3:$A$581,0))="","",INDEX(Benefits!$B$3:$B$581,MATCH($T392,Benefits!$A$3:$A$581,0))),"")</f>
        <v/>
      </c>
      <c r="G392" s="17">
        <f>IFERROR(IF(INDEX(Benefits!$C$3:$C$581,MATCH($T392,Benefits!$A$3:$A$581,0))="",16000,INDEX(Benefits!$C$3:$C$581,MATCH($T392,Benefits!$A$3:$A$581,0))),16000)</f>
        <v/>
      </c>
      <c r="H392" s="4">
        <f>IFERROR(IF(INDEX(Benefits!$D$3:$D$581,MATCH($T392,Benefits!$A$3:$A$581,0))="","",INDEX(Benefits!$D$3:$D$581,MATCH($T392,Benefits!$A$3:$A$581,0))),"")</f>
        <v/>
      </c>
      <c r="I392" s="4" t="inlineStr">
        <is>
          <t>HKD</t>
        </is>
      </c>
      <c r="J392" s="17">
        <f>IF($W392="","",IF(COUNT(INDEX(prem!$B$2:$CX$2857,$W392,$U392+1))=0,"",INDEX(prem!$B$2:$CX$2857,$W392,$U392+1)))</f>
        <v/>
      </c>
      <c r="K392" s="17">
        <f>IF($W392="","",IF($M392=0,"",SUM(INDEX(prem!$B$2:$CX$2857,$W392,$U392+1):INDEX(prem!$B$2:$CX$2857,$W392,MIN($U392+10,101)))))</f>
        <v/>
      </c>
      <c r="L392" s="17">
        <f>IF($K392="","",IF($M392=0,"",$K392/$M392))</f>
        <v/>
      </c>
      <c r="M392" s="4">
        <f>IF($W392="",0,COUNT(INDEX(prem!$B$2:$CX$2857,$W392,$U392+1):INDEX(prem!$B$2:$CX$2857,$W392,MIN($U392+10,101))))</f>
        <v/>
      </c>
      <c r="N392" s="4" t="inlineStr">
        <is>
          <t>A</t>
        </is>
      </c>
      <c r="O392" s="4">
        <f>IF(COUNTIF(prem!$A$2:$A$2857,$T392&amp;"|"&amp;Client!$C$9&amp;"|"&amp;Client!$C$7&amp;"|"&amp;Client!$C$8)&gt;0,Client!$C$9,IF(Client!$C$9="S","R","S"))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IFERROR(IF(COUNT(INDEX(Benefits!$E$3:$E$581,MATCH($T392,Benefits!$A$3:$A$581,0)))=0,"",INDEX(Benefits!$E$3:$E$581,MATCH($T392,Benefits!$A$3:$A$581,0))),"")</f>
        <v/>
      </c>
      <c r="R392">
        <f>IFERROR(IF(COUNT(INDEX(Benefits!$F$3:$F$581,MATCH($T392,Benefits!$A$3:$A$581,0)))=0,"",INDEX(Benefits!$F$3:$F$581,MATCH($T392,Benefits!$A$3:$A$581,0))),"")</f>
        <v/>
      </c>
      <c r="S392" s="4">
        <f>IFERROR(IF(INDEX(Benefits!$G$3:$G$581,MATCH($T392,Benefits!$A$3:$A$581,0))="","",INDEX(Benefits!$G$3:$G$581,MATCH($T392,Benefits!$A$3:$A$581,0))),"")</f>
        <v/>
      </c>
      <c r="T392" s="19" t="inlineStr">
        <is>
          <t>F00049-10-000-03</t>
        </is>
      </c>
      <c r="U392" s="4">
        <f>MIN(IF($N392="N",Client!$C$6+1,Client!$C$6),100)</f>
        <v/>
      </c>
      <c r="V392" s="4">
        <f>$T392&amp;"|"&amp;$O392&amp;"|"&amp;Client!$C$7&amp;"|"&amp;Client!$C$8</f>
        <v/>
      </c>
      <c r="W392" s="4">
        <f>IFERROR(MATCH($V392,prem!$A$2:$A$2857,0),"")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IFERROR(IF(INDEX(Benefits!$B$3:$B$581,MATCH($T393,Benefits!$A$3:$A$581,0))="","",INDEX(Benefits!$B$3:$B$581,MATCH($T393,Benefits!$A$3:$A$581,0))),"")</f>
        <v/>
      </c>
      <c r="G393" s="17">
        <f>IFERROR(IF(INDEX(Benefits!$C$3:$C$581,MATCH($T393,Benefits!$A$3:$A$581,0))="",50000,INDEX(Benefits!$C$3:$C$581,MATCH($T393,Benefits!$A$3:$A$581,0))),50000)</f>
        <v/>
      </c>
      <c r="H393" s="4">
        <f>IFERROR(IF(INDEX(Benefits!$D$3:$D$581,MATCH($T393,Benefits!$A$3:$A$581,0))="","",INDEX(Benefits!$D$3:$D$581,MATCH($T393,Benefits!$A$3:$A$581,0))),"")</f>
        <v/>
      </c>
      <c r="I393" s="4" t="inlineStr">
        <is>
          <t>HKD</t>
        </is>
      </c>
      <c r="J393" s="17">
        <f>IF($W393="","",IF(COUNT(INDEX(prem!$B$2:$CX$2857,$W393,$U393+1))=0,"",INDEX(prem!$B$2:$CX$2857,$W393,$U393+1)))</f>
        <v/>
      </c>
      <c r="K393" s="17">
        <f>IF($W393="","",IF($M393=0,"",SUM(INDEX(prem!$B$2:$CX$2857,$W393,$U393+1):INDEX(prem!$B$2:$CX$2857,$W393,MIN($U393+10,101)))))</f>
        <v/>
      </c>
      <c r="L393" s="17">
        <f>IF($K393="","",IF($M393=0,"",$K393/$M393))</f>
        <v/>
      </c>
      <c r="M393" s="4">
        <f>IF($W393="",0,COUNT(INDEX(prem!$B$2:$CX$2857,$W393,$U393+1):INDEX(prem!$B$2:$CX$2857,$W393,MIN($U393+10,101))))</f>
        <v/>
      </c>
      <c r="N393" s="4" t="inlineStr">
        <is>
          <t>A</t>
        </is>
      </c>
      <c r="O393" s="4">
        <f>IF(COUNTIF(prem!$A$2:$A$2857,$T393&amp;"|"&amp;Client!$C$9&amp;"|"&amp;Client!$C$7&amp;"|"&amp;Client!$C$8)&gt;0,Client!$C$9,IF(Client!$C$9="S","R","S"))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IFERROR(IF(COUNT(INDEX(Benefits!$E$3:$E$581,MATCH($T393,Benefits!$A$3:$A$581,0)))=0,"",INDEX(Benefits!$E$3:$E$581,MATCH($T393,Benefits!$A$3:$A$581,0))),"")</f>
        <v/>
      </c>
      <c r="R393">
        <f>IFERROR(IF(COUNT(INDEX(Benefits!$F$3:$F$581,MATCH($T393,Benefits!$A$3:$A$581,0)))=0,"",INDEX(Benefits!$F$3:$F$581,MATCH($T393,Benefits!$A$3:$A$581,0))),"")</f>
        <v/>
      </c>
      <c r="S393" s="4">
        <f>IFERROR(IF(INDEX(Benefits!$G$3:$G$581,MATCH($T393,Benefits!$A$3:$A$581,0))="","",INDEX(Benefits!$G$3:$G$581,MATCH($T393,Benefits!$A$3:$A$581,0))),"")</f>
        <v/>
      </c>
      <c r="T393" s="19" t="inlineStr">
        <is>
          <t>F00049-11-000-03</t>
        </is>
      </c>
      <c r="U393" s="4">
        <f>MIN(IF($N393="N",Client!$C$6+1,Client!$C$6),100)</f>
        <v/>
      </c>
      <c r="V393" s="4">
        <f>$T393&amp;"|"&amp;$O393&amp;"|"&amp;Client!$C$7&amp;"|"&amp;Client!$C$8</f>
        <v/>
      </c>
      <c r="W393" s="4">
        <f>IFERROR(MATCH($V393,prem!$A$2:$A$2857,0),"")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IFERROR(IF(INDEX(Benefits!$B$3:$B$581,MATCH($T394,Benefits!$A$3:$A$581,0))="","",INDEX(Benefits!$B$3:$B$581,MATCH($T394,Benefits!$A$3:$A$581,0))),"")</f>
        <v/>
      </c>
      <c r="G394" s="17">
        <f>IFERROR(IF(INDEX(Benefits!$C$3:$C$581,MATCH($T394,Benefits!$A$3:$A$581,0))="",0,INDEX(Benefits!$C$3:$C$581,MATCH($T394,Benefits!$A$3:$A$581,0))),0)</f>
        <v/>
      </c>
      <c r="H394" s="4">
        <f>IFERROR(IF(INDEX(Benefits!$D$3:$D$581,MATCH($T394,Benefits!$A$3:$A$581,0))="","",INDEX(Benefits!$D$3:$D$581,MATCH($T394,Benefits!$A$3:$A$581,0))),"")</f>
        <v/>
      </c>
      <c r="I394" s="4" t="inlineStr">
        <is>
          <t>HKD</t>
        </is>
      </c>
      <c r="J394" s="17">
        <f>IF($W394="","",IF(COUNT(INDEX(prem!$B$2:$CX$2857,$W394,$U394+1))=0,"",INDEX(prem!$B$2:$CX$2857,$W394,$U394+1)))</f>
        <v/>
      </c>
      <c r="K394" s="17">
        <f>IF($W394="","",IF($M394=0,"",SUM(INDEX(prem!$B$2:$CX$2857,$W394,$U394+1):INDEX(prem!$B$2:$CX$2857,$W394,MIN($U394+10,101)))))</f>
        <v/>
      </c>
      <c r="L394" s="17">
        <f>IF($K394="","",IF($M394=0,"",$K394/$M394))</f>
        <v/>
      </c>
      <c r="M394" s="4">
        <f>IF($W394="",0,COUNT(INDEX(prem!$B$2:$CX$2857,$W394,$U394+1):INDEX(prem!$B$2:$CX$2857,$W394,MIN($U394+10,101))))</f>
        <v/>
      </c>
      <c r="N394" s="4" t="inlineStr">
        <is>
          <t>A</t>
        </is>
      </c>
      <c r="O394" s="4">
        <f>IF(COUNTIF(prem!$A$2:$A$2857,$T394&amp;"|"&amp;Client!$C$9&amp;"|"&amp;Client!$C$7&amp;"|"&amp;Client!$C$8)&gt;0,Client!$C$9,IF(Client!$C$9="S","R","S"))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IFERROR(IF(COUNT(INDEX(Benefits!$E$3:$E$581,MATCH($T394,Benefits!$A$3:$A$581,0)))=0,"",INDEX(Benefits!$E$3:$E$581,MATCH($T394,Benefits!$A$3:$A$581,0))),"")</f>
        <v/>
      </c>
      <c r="R394">
        <f>IFERROR(IF(COUNT(INDEX(Benefits!$F$3:$F$581,MATCH($T394,Benefits!$A$3:$A$581,0)))=0,"",INDEX(Benefits!$F$3:$F$581,MATCH($T394,Benefits!$A$3:$A$581,0))),"")</f>
        <v/>
      </c>
      <c r="S394" s="4">
        <f>IFERROR(IF(INDEX(Benefits!$G$3:$G$581,MATCH($T394,Benefits!$A$3:$A$581,0))="","",INDEX(Benefits!$G$3:$G$581,MATCH($T394,Benefits!$A$3:$A$581,0))),"")</f>
        <v/>
      </c>
      <c r="T394" s="19" t="inlineStr">
        <is>
          <t>F00049-17-000-01</t>
        </is>
      </c>
      <c r="U394" s="4">
        <f>MIN(IF($N394="N",Client!$C$6+1,Client!$C$6),100)</f>
        <v/>
      </c>
      <c r="V394" s="4">
        <f>$T394&amp;"|"&amp;$O394&amp;"|"&amp;Client!$C$7&amp;"|"&amp;Client!$C$8</f>
        <v/>
      </c>
      <c r="W394" s="4">
        <f>IFERROR(MATCH($V394,prem!$A$2:$A$2857,0),"")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IFERROR(IF(INDEX(Benefits!$B$3:$B$581,MATCH($T395,Benefits!$A$3:$A$581,0))="","",INDEX(Benefits!$B$3:$B$581,MATCH($T395,Benefits!$A$3:$A$581,0))),"")</f>
        <v/>
      </c>
      <c r="G395" s="17">
        <f>IFERROR(IF(INDEX(Benefits!$C$3:$C$581,MATCH($T395,Benefits!$A$3:$A$581,0))="",100000,INDEX(Benefits!$C$3:$C$581,MATCH($T395,Benefits!$A$3:$A$581,0))),100000)</f>
        <v/>
      </c>
      <c r="H395" s="4">
        <f>IFERROR(IF(INDEX(Benefits!$D$3:$D$581,MATCH($T395,Benefits!$A$3:$A$581,0))="","",INDEX(Benefits!$D$3:$D$581,MATCH($T395,Benefits!$A$3:$A$581,0))),"")</f>
        <v/>
      </c>
      <c r="I395" s="4" t="inlineStr">
        <is>
          <t>HKD</t>
        </is>
      </c>
      <c r="J395" s="17">
        <f>IF($W395="","",IF(COUNT(INDEX(prem!$B$2:$CX$2857,$W395,$U395+1))=0,"",INDEX(prem!$B$2:$CX$2857,$W395,$U395+1)))</f>
        <v/>
      </c>
      <c r="K395" s="17">
        <f>IF($W395="","",IF($M395=0,"",SUM(INDEX(prem!$B$2:$CX$2857,$W395,$U395+1):INDEX(prem!$B$2:$CX$2857,$W395,MIN($U395+10,101)))))</f>
        <v/>
      </c>
      <c r="L395" s="17">
        <f>IF($K395="","",IF($M395=0,"",$K395/$M395))</f>
        <v/>
      </c>
      <c r="M395" s="4">
        <f>IF($W395="",0,COUNT(INDEX(prem!$B$2:$CX$2857,$W395,$U395+1):INDEX(prem!$B$2:$CX$2857,$W395,MIN($U395+10,101))))</f>
        <v/>
      </c>
      <c r="N395" s="4" t="inlineStr">
        <is>
          <t>A</t>
        </is>
      </c>
      <c r="O395" s="4">
        <f>IF(COUNTIF(prem!$A$2:$A$2857,$T395&amp;"|"&amp;Client!$C$9&amp;"|"&amp;Client!$C$7&amp;"|"&amp;Client!$C$8)&gt;0,Client!$C$9,IF(Client!$C$9="S","R","S"))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IFERROR(IF(COUNT(INDEX(Benefits!$E$3:$E$581,MATCH($T395,Benefits!$A$3:$A$581,0)))=0,"",INDEX(Benefits!$E$3:$E$581,MATCH($T395,Benefits!$A$3:$A$581,0))),"")</f>
        <v/>
      </c>
      <c r="R395">
        <f>IFERROR(IF(COUNT(INDEX(Benefits!$F$3:$F$581,MATCH($T395,Benefits!$A$3:$A$581,0)))=0,"",INDEX(Benefits!$F$3:$F$581,MATCH($T395,Benefits!$A$3:$A$581,0))),"")</f>
        <v/>
      </c>
      <c r="S395" s="4">
        <f>IFERROR(IF(INDEX(Benefits!$G$3:$G$581,MATCH($T395,Benefits!$A$3:$A$581,0))="","",INDEX(Benefits!$G$3:$G$581,MATCH($T395,Benefits!$A$3:$A$581,0))),"")</f>
        <v/>
      </c>
      <c r="T395" s="19" t="inlineStr">
        <is>
          <t>F00049-20-000-01</t>
        </is>
      </c>
      <c r="U395" s="4">
        <f>MIN(IF($N395="N",Client!$C$6+1,Client!$C$6),100)</f>
        <v/>
      </c>
      <c r="V395" s="4">
        <f>$T395&amp;"|"&amp;$O395&amp;"|"&amp;Client!$C$7&amp;"|"&amp;Client!$C$8</f>
        <v/>
      </c>
      <c r="W395" s="4">
        <f>IFERROR(MATCH($V395,prem!$A$2:$A$2857,0),"")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IFERROR(IF(INDEX(Benefits!$B$3:$B$581,MATCH($T396,Benefits!$A$3:$A$581,0))="","",INDEX(Benefits!$B$3:$B$581,MATCH($T396,Benefits!$A$3:$A$581,0))),"")</f>
        <v/>
      </c>
      <c r="G396" s="17">
        <f>IFERROR(IF(INDEX(Benefits!$C$3:$C$581,MATCH($T396,Benefits!$A$3:$A$581,0))="",16000,INDEX(Benefits!$C$3:$C$581,MATCH($T396,Benefits!$A$3:$A$581,0))),16000)</f>
        <v/>
      </c>
      <c r="H396" s="4">
        <f>IFERROR(IF(INDEX(Benefits!$D$3:$D$581,MATCH($T396,Benefits!$A$3:$A$581,0))="","",INDEX(Benefits!$D$3:$D$581,MATCH($T396,Benefits!$A$3:$A$581,0))),"")</f>
        <v/>
      </c>
      <c r="I396" s="4" t="inlineStr">
        <is>
          <t>HKD</t>
        </is>
      </c>
      <c r="J396" s="17">
        <f>IF($W396="","",IF(COUNT(INDEX(prem!$B$2:$CX$2857,$W396,$U396+1))=0,"",INDEX(prem!$B$2:$CX$2857,$W396,$U396+1)))</f>
        <v/>
      </c>
      <c r="K396" s="17">
        <f>IF($W396="","",IF($M396=0,"",SUM(INDEX(prem!$B$2:$CX$2857,$W396,$U396+1):INDEX(prem!$B$2:$CX$2857,$W396,MIN($U396+10,101)))))</f>
        <v/>
      </c>
      <c r="L396" s="17">
        <f>IF($K396="","",IF($M396=0,"",$K396/$M396))</f>
        <v/>
      </c>
      <c r="M396" s="4">
        <f>IF($W396="",0,COUNT(INDEX(prem!$B$2:$CX$2857,$W396,$U396+1):INDEX(prem!$B$2:$CX$2857,$W396,MIN($U396+10,101))))</f>
        <v/>
      </c>
      <c r="N396" s="4" t="inlineStr">
        <is>
          <t>A</t>
        </is>
      </c>
      <c r="O396" s="4">
        <f>IF(COUNTIF(prem!$A$2:$A$2857,$T396&amp;"|"&amp;Client!$C$9&amp;"|"&amp;Client!$C$7&amp;"|"&amp;Client!$C$8)&gt;0,Client!$C$9,IF(Client!$C$9="S","R","S"))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IFERROR(IF(COUNT(INDEX(Benefits!$E$3:$E$581,MATCH($T396,Benefits!$A$3:$A$581,0)))=0,"",INDEX(Benefits!$E$3:$E$581,MATCH($T396,Benefits!$A$3:$A$581,0))),"")</f>
        <v/>
      </c>
      <c r="R396">
        <f>IFERROR(IF(COUNT(INDEX(Benefits!$F$3:$F$581,MATCH($T396,Benefits!$A$3:$A$581,0)))=0,"",INDEX(Benefits!$F$3:$F$581,MATCH($T396,Benefits!$A$3:$A$581,0))),"")</f>
        <v/>
      </c>
      <c r="S396" s="4">
        <f>IFERROR(IF(INDEX(Benefits!$G$3:$G$581,MATCH($T396,Benefits!$A$3:$A$581,0))="","",INDEX(Benefits!$G$3:$G$581,MATCH($T396,Benefits!$A$3:$A$581,0))),"")</f>
        <v/>
      </c>
      <c r="T396" s="19" t="inlineStr">
        <is>
          <t>F00049-18-000-01</t>
        </is>
      </c>
      <c r="U396" s="4">
        <f>MIN(IF($N396="N",Client!$C$6+1,Client!$C$6),100)</f>
        <v/>
      </c>
      <c r="V396" s="4">
        <f>$T396&amp;"|"&amp;$O396&amp;"|"&amp;Client!$C$7&amp;"|"&amp;Client!$C$8</f>
        <v/>
      </c>
      <c r="W396" s="4">
        <f>IFERROR(MATCH($V396,prem!$A$2:$A$2857,0),"")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IFERROR(IF(INDEX(Benefits!$B$3:$B$581,MATCH($T397,Benefits!$A$3:$A$581,0))="","",INDEX(Benefits!$B$3:$B$581,MATCH($T397,Benefits!$A$3:$A$581,0))),"")</f>
        <v/>
      </c>
      <c r="G397" s="17">
        <f>IFERROR(IF(INDEX(Benefits!$C$3:$C$581,MATCH($T397,Benefits!$A$3:$A$581,0))="",50000,INDEX(Benefits!$C$3:$C$581,MATCH($T397,Benefits!$A$3:$A$581,0))),50000)</f>
        <v/>
      </c>
      <c r="H397" s="4">
        <f>IFERROR(IF(INDEX(Benefits!$D$3:$D$581,MATCH($T397,Benefits!$A$3:$A$581,0))="","",INDEX(Benefits!$D$3:$D$581,MATCH($T397,Benefits!$A$3:$A$581,0))),"")</f>
        <v/>
      </c>
      <c r="I397" s="4" t="inlineStr">
        <is>
          <t>HKD</t>
        </is>
      </c>
      <c r="J397" s="17">
        <f>IF($W397="","",IF(COUNT(INDEX(prem!$B$2:$CX$2857,$W397,$U397+1))=0,"",INDEX(prem!$B$2:$CX$2857,$W397,$U397+1)))</f>
        <v/>
      </c>
      <c r="K397" s="17">
        <f>IF($W397="","",IF($M397=0,"",SUM(INDEX(prem!$B$2:$CX$2857,$W397,$U397+1):INDEX(prem!$B$2:$CX$2857,$W397,MIN($U397+10,101)))))</f>
        <v/>
      </c>
      <c r="L397" s="17">
        <f>IF($K397="","",IF($M397=0,"",$K397/$M397))</f>
        <v/>
      </c>
      <c r="M397" s="4">
        <f>IF($W397="",0,COUNT(INDEX(prem!$B$2:$CX$2857,$W397,$U397+1):INDEX(prem!$B$2:$CX$2857,$W397,MIN($U397+10,101))))</f>
        <v/>
      </c>
      <c r="N397" s="4" t="inlineStr">
        <is>
          <t>A</t>
        </is>
      </c>
      <c r="O397" s="4">
        <f>IF(COUNTIF(prem!$A$2:$A$2857,$T397&amp;"|"&amp;Client!$C$9&amp;"|"&amp;Client!$C$7&amp;"|"&amp;Client!$C$8)&gt;0,Client!$C$9,IF(Client!$C$9="S","R","S"))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IFERROR(IF(COUNT(INDEX(Benefits!$E$3:$E$581,MATCH($T397,Benefits!$A$3:$A$581,0)))=0,"",INDEX(Benefits!$E$3:$E$581,MATCH($T397,Benefits!$A$3:$A$581,0))),"")</f>
        <v/>
      </c>
      <c r="R397">
        <f>IFERROR(IF(COUNT(INDEX(Benefits!$F$3:$F$581,MATCH($T397,Benefits!$A$3:$A$581,0)))=0,"",INDEX(Benefits!$F$3:$F$581,MATCH($T397,Benefits!$A$3:$A$581,0))),"")</f>
        <v/>
      </c>
      <c r="S397" s="4">
        <f>IFERROR(IF(INDEX(Benefits!$G$3:$G$581,MATCH($T397,Benefits!$A$3:$A$581,0))="","",INDEX(Benefits!$G$3:$G$581,MATCH($T397,Benefits!$A$3:$A$581,0))),"")</f>
        <v/>
      </c>
      <c r="T397" s="19" t="inlineStr">
        <is>
          <t>F00049-19-000-01</t>
        </is>
      </c>
      <c r="U397" s="4">
        <f>MIN(IF($N397="N",Client!$C$6+1,Client!$C$6),100)</f>
        <v/>
      </c>
      <c r="V397" s="4">
        <f>$T397&amp;"|"&amp;$O397&amp;"|"&amp;Client!$C$7&amp;"|"&amp;Client!$C$8</f>
        <v/>
      </c>
      <c r="W397" s="4">
        <f>IFERROR(MATCH($V397,prem!$A$2:$A$2857,0),"")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IFERROR(IF(INDEX(Benefits!$B$3:$B$581,MATCH($T398,Benefits!$A$3:$A$581,0))="","",INDEX(Benefits!$B$3:$B$581,MATCH($T398,Benefits!$A$3:$A$581,0))),"")</f>
        <v/>
      </c>
      <c r="G398" s="17">
        <f>IFERROR(IF(INDEX(Benefits!$C$3:$C$581,MATCH($T398,Benefits!$A$3:$A$581,0))="",0,INDEX(Benefits!$C$3:$C$581,MATCH($T398,Benefits!$A$3:$A$581,0))),0)</f>
        <v/>
      </c>
      <c r="H398" s="4">
        <f>IFERROR(IF(INDEX(Benefits!$D$3:$D$581,MATCH($T398,Benefits!$A$3:$A$581,0))="","",INDEX(Benefits!$D$3:$D$581,MATCH($T398,Benefits!$A$3:$A$581,0))),"")</f>
        <v/>
      </c>
      <c r="I398" s="4" t="inlineStr">
        <is>
          <t>HKD</t>
        </is>
      </c>
      <c r="J398" s="17">
        <f>IF($W398="","",IF(COUNT(INDEX(prem!$B$2:$CX$2857,$W398,$U398+1))=0,"",INDEX(prem!$B$2:$CX$2857,$W398,$U398+1)))</f>
        <v/>
      </c>
      <c r="K398" s="17">
        <f>IF($W398="","",IF($M398=0,"",SUM(INDEX(prem!$B$2:$CX$2857,$W398,$U398+1):INDEX(prem!$B$2:$CX$2857,$W398,MIN($U398+10,101)))))</f>
        <v/>
      </c>
      <c r="L398" s="17">
        <f>IF($K398="","",IF($M398=0,"",$K398/$M398))</f>
        <v/>
      </c>
      <c r="M398" s="4">
        <f>IF($W398="",0,COUNT(INDEX(prem!$B$2:$CX$2857,$W398,$U398+1):INDEX(prem!$B$2:$CX$2857,$W398,MIN($U398+10,101))))</f>
        <v/>
      </c>
      <c r="N398" s="4" t="inlineStr">
        <is>
          <t>A</t>
        </is>
      </c>
      <c r="O398" s="4">
        <f>IF(COUNTIF(prem!$A$2:$A$2857,$T398&amp;"|"&amp;Client!$C$9&amp;"|"&amp;Client!$C$7&amp;"|"&amp;Client!$C$8)&gt;0,Client!$C$9,IF(Client!$C$9="S","R","S"))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IFERROR(IF(COUNT(INDEX(Benefits!$E$3:$E$581,MATCH($T398,Benefits!$A$3:$A$581,0)))=0,"",INDEX(Benefits!$E$3:$E$581,MATCH($T398,Benefits!$A$3:$A$581,0))),"")</f>
        <v/>
      </c>
      <c r="R398">
        <f>IFERROR(IF(COUNT(INDEX(Benefits!$F$3:$F$581,MATCH($T398,Benefits!$A$3:$A$581,0)))=0,"",INDEX(Benefits!$F$3:$F$581,MATCH($T398,Benefits!$A$3:$A$581,0))),"")</f>
        <v/>
      </c>
      <c r="S398" s="4">
        <f>IFERROR(IF(INDEX(Benefits!$G$3:$G$581,MATCH($T398,Benefits!$A$3:$A$581,0))="","",INDEX(Benefits!$G$3:$G$581,MATCH($T398,Benefits!$A$3:$A$581,0))),"")</f>
        <v/>
      </c>
      <c r="T398" s="19" t="inlineStr">
        <is>
          <t>F00049-05-000-03</t>
        </is>
      </c>
      <c r="U398" s="4">
        <f>MIN(IF($N398="N",Client!$C$6+1,Client!$C$6),100)</f>
        <v/>
      </c>
      <c r="V398" s="4">
        <f>$T398&amp;"|"&amp;$O398&amp;"|"&amp;Client!$C$7&amp;"|"&amp;Client!$C$8</f>
        <v/>
      </c>
      <c r="W398" s="4">
        <f>IFERROR(MATCH($V398,prem!$A$2:$A$2857,0),"")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IFERROR(IF(INDEX(Benefits!$B$3:$B$581,MATCH($T399,Benefits!$A$3:$A$581,0))="","",INDEX(Benefits!$B$3:$B$581,MATCH($T399,Benefits!$A$3:$A$581,0))),"")</f>
        <v/>
      </c>
      <c r="G399" s="17">
        <f>IFERROR(IF(INDEX(Benefits!$C$3:$C$581,MATCH($T399,Benefits!$A$3:$A$581,0))="",100000,INDEX(Benefits!$C$3:$C$581,MATCH($T399,Benefits!$A$3:$A$581,0))),100000)</f>
        <v/>
      </c>
      <c r="H399" s="4">
        <f>IFERROR(IF(INDEX(Benefits!$D$3:$D$581,MATCH($T399,Benefits!$A$3:$A$581,0))="","",INDEX(Benefits!$D$3:$D$581,MATCH($T399,Benefits!$A$3:$A$581,0))),"")</f>
        <v/>
      </c>
      <c r="I399" s="4" t="inlineStr">
        <is>
          <t>HKD</t>
        </is>
      </c>
      <c r="J399" s="17">
        <f>IF($W399="","",IF(COUNT(INDEX(prem!$B$2:$CX$2857,$W399,$U399+1))=0,"",INDEX(prem!$B$2:$CX$2857,$W399,$U399+1)))</f>
        <v/>
      </c>
      <c r="K399" s="17">
        <f>IF($W399="","",IF($M399=0,"",SUM(INDEX(prem!$B$2:$CX$2857,$W399,$U399+1):INDEX(prem!$B$2:$CX$2857,$W399,MIN($U399+10,101)))))</f>
        <v/>
      </c>
      <c r="L399" s="17">
        <f>IF($K399="","",IF($M399=0,"",$K399/$M399))</f>
        <v/>
      </c>
      <c r="M399" s="4">
        <f>IF($W399="",0,COUNT(INDEX(prem!$B$2:$CX$2857,$W399,$U399+1):INDEX(prem!$B$2:$CX$2857,$W399,MIN($U399+10,101))))</f>
        <v/>
      </c>
      <c r="N399" s="4" t="inlineStr">
        <is>
          <t>A</t>
        </is>
      </c>
      <c r="O399" s="4">
        <f>IF(COUNTIF(prem!$A$2:$A$2857,$T399&amp;"|"&amp;Client!$C$9&amp;"|"&amp;Client!$C$7&amp;"|"&amp;Client!$C$8)&gt;0,Client!$C$9,IF(Client!$C$9="S","R","S"))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IFERROR(IF(COUNT(INDEX(Benefits!$E$3:$E$581,MATCH($T399,Benefits!$A$3:$A$581,0)))=0,"",INDEX(Benefits!$E$3:$E$581,MATCH($T399,Benefits!$A$3:$A$581,0))),"")</f>
        <v/>
      </c>
      <c r="R399">
        <f>IFERROR(IF(COUNT(INDEX(Benefits!$F$3:$F$581,MATCH($T399,Benefits!$A$3:$A$581,0)))=0,"",INDEX(Benefits!$F$3:$F$581,MATCH($T399,Benefits!$A$3:$A$581,0))),"")</f>
        <v/>
      </c>
      <c r="S399" s="4">
        <f>IFERROR(IF(INDEX(Benefits!$G$3:$G$581,MATCH($T399,Benefits!$A$3:$A$581,0))="","",INDEX(Benefits!$G$3:$G$581,MATCH($T399,Benefits!$A$3:$A$581,0))),"")</f>
        <v/>
      </c>
      <c r="T399" s="19" t="inlineStr">
        <is>
          <t>F00049-08-000-03</t>
        </is>
      </c>
      <c r="U399" s="4">
        <f>MIN(IF($N399="N",Client!$C$6+1,Client!$C$6),100)</f>
        <v/>
      </c>
      <c r="V399" s="4">
        <f>$T399&amp;"|"&amp;$O399&amp;"|"&amp;Client!$C$7&amp;"|"&amp;Client!$C$8</f>
        <v/>
      </c>
      <c r="W399" s="4">
        <f>IFERROR(MATCH($V399,prem!$A$2:$A$2857,0),"")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IFERROR(IF(INDEX(Benefits!$B$3:$B$581,MATCH($T400,Benefits!$A$3:$A$581,0))="","",INDEX(Benefits!$B$3:$B$581,MATCH($T400,Benefits!$A$3:$A$581,0))),"")</f>
        <v/>
      </c>
      <c r="G400" s="17">
        <f>IFERROR(IF(INDEX(Benefits!$C$3:$C$581,MATCH($T400,Benefits!$A$3:$A$581,0))="",16000,INDEX(Benefits!$C$3:$C$581,MATCH($T400,Benefits!$A$3:$A$581,0))),16000)</f>
        <v/>
      </c>
      <c r="H400" s="4">
        <f>IFERROR(IF(INDEX(Benefits!$D$3:$D$581,MATCH($T400,Benefits!$A$3:$A$581,0))="","",INDEX(Benefits!$D$3:$D$581,MATCH($T400,Benefits!$A$3:$A$581,0))),"")</f>
        <v/>
      </c>
      <c r="I400" s="4" t="inlineStr">
        <is>
          <t>HKD</t>
        </is>
      </c>
      <c r="J400" s="17">
        <f>IF($W400="","",IF(COUNT(INDEX(prem!$B$2:$CX$2857,$W400,$U400+1))=0,"",INDEX(prem!$B$2:$CX$2857,$W400,$U400+1)))</f>
        <v/>
      </c>
      <c r="K400" s="17">
        <f>IF($W400="","",IF($M400=0,"",SUM(INDEX(prem!$B$2:$CX$2857,$W400,$U400+1):INDEX(prem!$B$2:$CX$2857,$W400,MIN($U400+10,101)))))</f>
        <v/>
      </c>
      <c r="L400" s="17">
        <f>IF($K400="","",IF($M400=0,"",$K400/$M400))</f>
        <v/>
      </c>
      <c r="M400" s="4">
        <f>IF($W400="",0,COUNT(INDEX(prem!$B$2:$CX$2857,$W400,$U400+1):INDEX(prem!$B$2:$CX$2857,$W400,MIN($U400+10,101))))</f>
        <v/>
      </c>
      <c r="N400" s="4" t="inlineStr">
        <is>
          <t>A</t>
        </is>
      </c>
      <c r="O400" s="4">
        <f>IF(COUNTIF(prem!$A$2:$A$2857,$T400&amp;"|"&amp;Client!$C$9&amp;"|"&amp;Client!$C$7&amp;"|"&amp;Client!$C$8)&gt;0,Client!$C$9,IF(Client!$C$9="S","R","S"))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IFERROR(IF(COUNT(INDEX(Benefits!$E$3:$E$581,MATCH($T400,Benefits!$A$3:$A$581,0)))=0,"",INDEX(Benefits!$E$3:$E$581,MATCH($T400,Benefits!$A$3:$A$581,0))),"")</f>
        <v/>
      </c>
      <c r="R400">
        <f>IFERROR(IF(COUNT(INDEX(Benefits!$F$3:$F$581,MATCH($T400,Benefits!$A$3:$A$581,0)))=0,"",INDEX(Benefits!$F$3:$F$581,MATCH($T400,Benefits!$A$3:$A$581,0))),"")</f>
        <v/>
      </c>
      <c r="S400" s="4">
        <f>IFERROR(IF(INDEX(Benefits!$G$3:$G$581,MATCH($T400,Benefits!$A$3:$A$581,0))="","",INDEX(Benefits!$G$3:$G$581,MATCH($T400,Benefits!$A$3:$A$581,0))),"")</f>
        <v/>
      </c>
      <c r="T400" s="19" t="inlineStr">
        <is>
          <t>F00049-06-000-03</t>
        </is>
      </c>
      <c r="U400" s="4">
        <f>MIN(IF($N400="N",Client!$C$6+1,Client!$C$6),100)</f>
        <v/>
      </c>
      <c r="V400" s="4">
        <f>$T400&amp;"|"&amp;$O400&amp;"|"&amp;Client!$C$7&amp;"|"&amp;Client!$C$8</f>
        <v/>
      </c>
      <c r="W400" s="4">
        <f>IFERROR(MATCH($V400,prem!$A$2:$A$2857,0),"")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IFERROR(IF(INDEX(Benefits!$B$3:$B$581,MATCH($T401,Benefits!$A$3:$A$581,0))="","",INDEX(Benefits!$B$3:$B$581,MATCH($T401,Benefits!$A$3:$A$581,0))),"")</f>
        <v/>
      </c>
      <c r="G401" s="17">
        <f>IFERROR(IF(INDEX(Benefits!$C$3:$C$581,MATCH($T401,Benefits!$A$3:$A$581,0))="",50000,INDEX(Benefits!$C$3:$C$581,MATCH($T401,Benefits!$A$3:$A$581,0))),50000)</f>
        <v/>
      </c>
      <c r="H401" s="4">
        <f>IFERROR(IF(INDEX(Benefits!$D$3:$D$581,MATCH($T401,Benefits!$A$3:$A$581,0))="","",INDEX(Benefits!$D$3:$D$581,MATCH($T401,Benefits!$A$3:$A$581,0))),"")</f>
        <v/>
      </c>
      <c r="I401" s="4" t="inlineStr">
        <is>
          <t>HKD</t>
        </is>
      </c>
      <c r="J401" s="17">
        <f>IF($W401="","",IF(COUNT(INDEX(prem!$B$2:$CX$2857,$W401,$U401+1))=0,"",INDEX(prem!$B$2:$CX$2857,$W401,$U401+1)))</f>
        <v/>
      </c>
      <c r="K401" s="17">
        <f>IF($W401="","",IF($M401=0,"",SUM(INDEX(prem!$B$2:$CX$2857,$W401,$U401+1):INDEX(prem!$B$2:$CX$2857,$W401,MIN($U401+10,101)))))</f>
        <v/>
      </c>
      <c r="L401" s="17">
        <f>IF($K401="","",IF($M401=0,"",$K401/$M401))</f>
        <v/>
      </c>
      <c r="M401" s="4">
        <f>IF($W401="",0,COUNT(INDEX(prem!$B$2:$CX$2857,$W401,$U401+1):INDEX(prem!$B$2:$CX$2857,$W401,MIN($U401+10,101))))</f>
        <v/>
      </c>
      <c r="N401" s="4" t="inlineStr">
        <is>
          <t>A</t>
        </is>
      </c>
      <c r="O401" s="4">
        <f>IF(COUNTIF(prem!$A$2:$A$2857,$T401&amp;"|"&amp;Client!$C$9&amp;"|"&amp;Client!$C$7&amp;"|"&amp;Client!$C$8)&gt;0,Client!$C$9,IF(Client!$C$9="S","R","S"))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IFERROR(IF(COUNT(INDEX(Benefits!$E$3:$E$581,MATCH($T401,Benefits!$A$3:$A$581,0)))=0,"",INDEX(Benefits!$E$3:$E$581,MATCH($T401,Benefits!$A$3:$A$581,0))),"")</f>
        <v/>
      </c>
      <c r="R401">
        <f>IFERROR(IF(COUNT(INDEX(Benefits!$F$3:$F$581,MATCH($T401,Benefits!$A$3:$A$581,0)))=0,"",INDEX(Benefits!$F$3:$F$581,MATCH($T401,Benefits!$A$3:$A$581,0))),"")</f>
        <v/>
      </c>
      <c r="S401" s="4">
        <f>IFERROR(IF(INDEX(Benefits!$G$3:$G$581,MATCH($T401,Benefits!$A$3:$A$581,0))="","",INDEX(Benefits!$G$3:$G$581,MATCH($T401,Benefits!$A$3:$A$581,0))),"")</f>
        <v/>
      </c>
      <c r="T401" s="19" t="inlineStr">
        <is>
          <t>F00049-07-000-03</t>
        </is>
      </c>
      <c r="U401" s="4">
        <f>MIN(IF($N401="N",Client!$C$6+1,Client!$C$6),100)</f>
        <v/>
      </c>
      <c r="V401" s="4">
        <f>$T401&amp;"|"&amp;$O401&amp;"|"&amp;Client!$C$7&amp;"|"&amp;Client!$C$8</f>
        <v/>
      </c>
      <c r="W401" s="4">
        <f>IFERROR(MATCH($V401,prem!$A$2:$A$2857,0),"")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IFERROR(IF(INDEX(Benefits!$B$3:$B$581,MATCH($T402,Benefits!$A$3:$A$581,0))="","",INDEX(Benefits!$B$3:$B$581,MATCH($T402,Benefits!$A$3:$A$581,0))),"")</f>
        <v/>
      </c>
      <c r="G402" s="17">
        <f>IFERROR(IF(INDEX(Benefits!$C$3:$C$581,MATCH($T402,Benefits!$A$3:$A$581,0))="","",INDEX(Benefits!$C$3:$C$581,MATCH($T402,Benefits!$A$3:$A$581,0))),"")</f>
        <v/>
      </c>
      <c r="H402" s="4">
        <f>IFERROR(IF(INDEX(Benefits!$D$3:$D$581,MATCH($T402,Benefits!$A$3:$A$581,0))="","",INDEX(Benefits!$D$3:$D$581,MATCH($T402,Benefits!$A$3:$A$581,0))),"")</f>
        <v/>
      </c>
      <c r="I402" s="4" t="inlineStr">
        <is>
          <t>HKD</t>
        </is>
      </c>
      <c r="J402" s="17">
        <f>IF($W402="","",IF(COUNT(INDEX(prem!$B$2:$CX$2857,$W402,$U402+1))=0,"",INDEX(prem!$B$2:$CX$2857,$W402,$U402+1)))</f>
        <v/>
      </c>
      <c r="K402" s="17">
        <f>IF($W402="","",IF($M402=0,"",SUM(INDEX(prem!$B$2:$CX$2857,$W402,$U402+1):INDEX(prem!$B$2:$CX$2857,$W402,MIN($U402+10,101)))))</f>
        <v/>
      </c>
      <c r="L402" s="17">
        <f>IF($K402="","",IF($M402=0,"",$K402/$M402))</f>
        <v/>
      </c>
      <c r="M402" s="4">
        <f>IF($W402="",0,COUNT(INDEX(prem!$B$2:$CX$2857,$W402,$U402+1):INDEX(prem!$B$2:$CX$2857,$W402,MIN($U402+10,101))))</f>
        <v/>
      </c>
      <c r="N402" s="4" t="inlineStr">
        <is>
          <t>A</t>
        </is>
      </c>
      <c r="O402" s="4">
        <f>IF(COUNTIF(prem!$A$2:$A$2857,$T402&amp;"|"&amp;Client!$C$9&amp;"|"&amp;Client!$C$7&amp;"|"&amp;Client!$C$8)&gt;0,Client!$C$9,IF(Client!$C$9="S","R","S"))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IFERROR(IF(COUNT(INDEX(Benefits!$E$3:$E$581,MATCH($T402,Benefits!$A$3:$A$581,0)))=0,"",INDEX(Benefits!$E$3:$E$581,MATCH($T402,Benefits!$A$3:$A$581,0))),"")</f>
        <v/>
      </c>
      <c r="R402">
        <f>IFERROR(IF(COUNT(INDEX(Benefits!$F$3:$F$581,MATCH($T402,Benefits!$A$3:$A$581,0)))=0,"",INDEX(Benefits!$F$3:$F$581,MATCH($T402,Benefits!$A$3:$A$581,0))),"")</f>
        <v/>
      </c>
      <c r="S402" s="4">
        <f>IFERROR(IF(INDEX(Benefits!$G$3:$G$581,MATCH($T402,Benefits!$A$3:$A$581,0))="","",INDEX(Benefits!$G$3:$G$581,MATCH($T402,Benefits!$A$3:$A$581,0))),"")</f>
        <v/>
      </c>
      <c r="T402" s="19" t="inlineStr">
        <is>
          <t>F00079-01-000-01</t>
        </is>
      </c>
      <c r="U402" s="4">
        <f>MIN(IF($N402="N",Client!$C$6+1,Client!$C$6),100)</f>
        <v/>
      </c>
      <c r="V402" s="4">
        <f>$T402&amp;"|"&amp;$O402&amp;"|"&amp;Client!$C$7&amp;"|"&amp;Client!$C$8</f>
        <v/>
      </c>
      <c r="W402" s="4">
        <f>IFERROR(MATCH($V402,prem!$A$2:$A$2857,0),"")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IFERROR(IF(INDEX(Benefits!$B$3:$B$581,MATCH($T403,Benefits!$A$3:$A$581,0))="","",INDEX(Benefits!$B$3:$B$581,MATCH($T403,Benefits!$A$3:$A$581,0))),"")</f>
        <v/>
      </c>
      <c r="G403" s="17">
        <f>IFERROR(IF(INDEX(Benefits!$C$3:$C$581,MATCH($T403,Benefits!$A$3:$A$581,0))="","",INDEX(Benefits!$C$3:$C$581,MATCH($T403,Benefits!$A$3:$A$581,0))),"")</f>
        <v/>
      </c>
      <c r="H403" s="4">
        <f>IFERROR(IF(INDEX(Benefits!$D$3:$D$581,MATCH($T403,Benefits!$A$3:$A$581,0))="","",INDEX(Benefits!$D$3:$D$581,MATCH($T403,Benefits!$A$3:$A$581,0))),"")</f>
        <v/>
      </c>
      <c r="I403" s="4" t="inlineStr">
        <is>
          <t>HKD</t>
        </is>
      </c>
      <c r="J403" s="17">
        <f>IF($W403="","",IF(COUNT(INDEX(prem!$B$2:$CX$2857,$W403,$U403+1))=0,"",INDEX(prem!$B$2:$CX$2857,$W403,$U403+1)))</f>
        <v/>
      </c>
      <c r="K403" s="17">
        <f>IF($W403="","",IF($M403=0,"",SUM(INDEX(prem!$B$2:$CX$2857,$W403,$U403+1):INDEX(prem!$B$2:$CX$2857,$W403,MIN($U403+10,101)))))</f>
        <v/>
      </c>
      <c r="L403" s="17">
        <f>IF($K403="","",IF($M403=0,"",$K403/$M403))</f>
        <v/>
      </c>
      <c r="M403" s="4">
        <f>IF($W403="",0,COUNT(INDEX(prem!$B$2:$CX$2857,$W403,$U403+1):INDEX(prem!$B$2:$CX$2857,$W403,MIN($U403+10,101))))</f>
        <v/>
      </c>
      <c r="N403" s="4" t="inlineStr">
        <is>
          <t>A</t>
        </is>
      </c>
      <c r="O403" s="4">
        <f>IF(COUNTIF(prem!$A$2:$A$2857,$T403&amp;"|"&amp;Client!$C$9&amp;"|"&amp;Client!$C$7&amp;"|"&amp;Client!$C$8)&gt;0,Client!$C$9,IF(Client!$C$9="S","R","S"))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IFERROR(IF(COUNT(INDEX(Benefits!$E$3:$E$581,MATCH($T403,Benefits!$A$3:$A$581,0)))=0,"",INDEX(Benefits!$E$3:$E$581,MATCH($T403,Benefits!$A$3:$A$581,0))),"")</f>
        <v/>
      </c>
      <c r="R403">
        <f>IFERROR(IF(COUNT(INDEX(Benefits!$F$3:$F$581,MATCH($T403,Benefits!$A$3:$A$581,0)))=0,"",INDEX(Benefits!$F$3:$F$581,MATCH($T403,Benefits!$A$3:$A$581,0))),"")</f>
        <v/>
      </c>
      <c r="S403" s="4">
        <f>IFERROR(IF(INDEX(Benefits!$G$3:$G$581,MATCH($T403,Benefits!$A$3:$A$581,0))="","",INDEX(Benefits!$G$3:$G$581,MATCH($T403,Benefits!$A$3:$A$581,0))),"")</f>
        <v/>
      </c>
      <c r="T403" s="19" t="inlineStr">
        <is>
          <t>F00079-01-001-01</t>
        </is>
      </c>
      <c r="U403" s="4">
        <f>MIN(IF($N403="N",Client!$C$6+1,Client!$C$6),100)</f>
        <v/>
      </c>
      <c r="V403" s="4">
        <f>$T403&amp;"|"&amp;$O403&amp;"|"&amp;Client!$C$7&amp;"|"&amp;Client!$C$8</f>
        <v/>
      </c>
      <c r="W403" s="4">
        <f>IFERROR(MATCH($V403,prem!$A$2:$A$2857,0),"")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IFERROR(IF(INDEX(Benefits!$B$3:$B$581,MATCH($T404,Benefits!$A$3:$A$581,0))="","",INDEX(Benefits!$B$3:$B$581,MATCH($T404,Benefits!$A$3:$A$581,0))),"")</f>
        <v/>
      </c>
      <c r="G404" s="17">
        <f>IFERROR(IF(INDEX(Benefits!$C$3:$C$581,MATCH($T404,Benefits!$A$3:$A$581,0))="","",INDEX(Benefits!$C$3:$C$581,MATCH($T404,Benefits!$A$3:$A$581,0))),"")</f>
        <v/>
      </c>
      <c r="H404" s="4">
        <f>IFERROR(IF(INDEX(Benefits!$D$3:$D$581,MATCH($T404,Benefits!$A$3:$A$581,0))="","",INDEX(Benefits!$D$3:$D$581,MATCH($T404,Benefits!$A$3:$A$581,0))),"")</f>
        <v/>
      </c>
      <c r="I404" s="4" t="inlineStr">
        <is>
          <t>HKD</t>
        </is>
      </c>
      <c r="J404" s="17">
        <f>IF($W404="","",IF(COUNT(INDEX(prem!$B$2:$CX$2857,$W404,$U404+1))=0,"",INDEX(prem!$B$2:$CX$2857,$W404,$U404+1)))</f>
        <v/>
      </c>
      <c r="K404" s="17">
        <f>IF($W404="","",IF($M404=0,"",SUM(INDEX(prem!$B$2:$CX$2857,$W404,$U404+1):INDEX(prem!$B$2:$CX$2857,$W404,MIN($U404+10,101)))))</f>
        <v/>
      </c>
      <c r="L404" s="17">
        <f>IF($K404="","",IF($M404=0,"",$K404/$M404))</f>
        <v/>
      </c>
      <c r="M404" s="4">
        <f>IF($W404="",0,COUNT(INDEX(prem!$B$2:$CX$2857,$W404,$U404+1):INDEX(prem!$B$2:$CX$2857,$W404,MIN($U404+10,101))))</f>
        <v/>
      </c>
      <c r="N404" s="4" t="inlineStr">
        <is>
          <t>A</t>
        </is>
      </c>
      <c r="O404" s="4">
        <f>IF(COUNTIF(prem!$A$2:$A$2857,$T404&amp;"|"&amp;Client!$C$9&amp;"|"&amp;Client!$C$7&amp;"|"&amp;Client!$C$8)&gt;0,Client!$C$9,IF(Client!$C$9="S","R","S"))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IFERROR(IF(COUNT(INDEX(Benefits!$E$3:$E$581,MATCH($T404,Benefits!$A$3:$A$581,0)))=0,"",INDEX(Benefits!$E$3:$E$581,MATCH($T404,Benefits!$A$3:$A$581,0))),"")</f>
        <v/>
      </c>
      <c r="R404">
        <f>IFERROR(IF(COUNT(INDEX(Benefits!$F$3:$F$581,MATCH($T404,Benefits!$A$3:$A$581,0)))=0,"",INDEX(Benefits!$F$3:$F$581,MATCH($T404,Benefits!$A$3:$A$581,0))),"")</f>
        <v/>
      </c>
      <c r="S404" s="4">
        <f>IFERROR(IF(INDEX(Benefits!$G$3:$G$581,MATCH($T404,Benefits!$A$3:$A$581,0))="","",INDEX(Benefits!$G$3:$G$581,MATCH($T404,Benefits!$A$3:$A$581,0))),"")</f>
        <v/>
      </c>
      <c r="T404" s="19" t="inlineStr">
        <is>
          <t>S00042-01-000-02</t>
        </is>
      </c>
      <c r="U404" s="4">
        <f>MIN(IF($N404="N",Client!$C$6+1,Client!$C$6),100)</f>
        <v/>
      </c>
      <c r="V404" s="4">
        <f>$T404&amp;"|"&amp;$O404&amp;"|"&amp;Client!$C$7&amp;"|"&amp;Client!$C$8</f>
        <v/>
      </c>
      <c r="W404" s="4">
        <f>IFERROR(MATCH($V404,prem!$A$2:$A$2857,0),"")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IFERROR(IF(INDEX(Benefits!$B$3:$B$581,MATCH($T405,Benefits!$A$3:$A$581,0))="","",INDEX(Benefits!$B$3:$B$581,MATCH($T405,Benefits!$A$3:$A$581,0))),"")</f>
        <v/>
      </c>
      <c r="G405" s="17">
        <f>IFERROR(IF(INDEX(Benefits!$C$3:$C$581,MATCH($T405,Benefits!$A$3:$A$581,0))="",0,INDEX(Benefits!$C$3:$C$581,MATCH($T405,Benefits!$A$3:$A$581,0))),0)</f>
        <v/>
      </c>
      <c r="H405" s="4">
        <f>IFERROR(IF(INDEX(Benefits!$D$3:$D$581,MATCH($T405,Benefits!$A$3:$A$581,0))="","",INDEX(Benefits!$D$3:$D$581,MATCH($T405,Benefits!$A$3:$A$581,0))),"")</f>
        <v/>
      </c>
      <c r="I405" s="4" t="inlineStr">
        <is>
          <t>HKD</t>
        </is>
      </c>
      <c r="J405" s="17">
        <f>IF($W405="","",IF(COUNT(INDEX(prem!$B$2:$CX$2857,$W405,$U405+1))=0,"",INDEX(prem!$B$2:$CX$2857,$W405,$U405+1)))</f>
        <v/>
      </c>
      <c r="K405" s="17">
        <f>IF($W405="","",IF($M405=0,"",SUM(INDEX(prem!$B$2:$CX$2857,$W405,$U405+1):INDEX(prem!$B$2:$CX$2857,$W405,MIN($U405+10,101)))))</f>
        <v/>
      </c>
      <c r="L405" s="17">
        <f>IF($K405="","",IF($M405=0,"",$K405/$M405))</f>
        <v/>
      </c>
      <c r="M405" s="4">
        <f>IF($W405="",0,COUNT(INDEX(prem!$B$2:$CX$2857,$W405,$U405+1):INDEX(prem!$B$2:$CX$2857,$W405,MIN($U405+10,101))))</f>
        <v/>
      </c>
      <c r="N405" s="4" t="inlineStr">
        <is>
          <t>A</t>
        </is>
      </c>
      <c r="O405" s="4">
        <f>IF(COUNTIF(prem!$A$2:$A$2857,$T405&amp;"|"&amp;Client!$C$9&amp;"|"&amp;Client!$C$7&amp;"|"&amp;Client!$C$8)&gt;0,Client!$C$9,IF(Client!$C$9="S","R","S"))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IFERROR(IF(COUNT(INDEX(Benefits!$E$3:$E$581,MATCH($T405,Benefits!$A$3:$A$581,0)))=0,"",INDEX(Benefits!$E$3:$E$581,MATCH($T405,Benefits!$A$3:$A$581,0))),"")</f>
        <v/>
      </c>
      <c r="R405">
        <f>IFERROR(IF(COUNT(INDEX(Benefits!$F$3:$F$581,MATCH($T405,Benefits!$A$3:$A$581,0)))=0,"",INDEX(Benefits!$F$3:$F$581,MATCH($T405,Benefits!$A$3:$A$581,0))),"")</f>
        <v/>
      </c>
      <c r="S405" s="4">
        <f>IFERROR(IF(INDEX(Benefits!$G$3:$G$581,MATCH($T405,Benefits!$A$3:$A$581,0))="","",INDEX(Benefits!$G$3:$G$581,MATCH($T405,Benefits!$A$3:$A$581,0))),"")</f>
        <v/>
      </c>
      <c r="T405" s="19" t="inlineStr">
        <is>
          <t>F00076-01-000-02</t>
        </is>
      </c>
      <c r="U405" s="4">
        <f>MIN(IF($N405="N",Client!$C$6+1,Client!$C$6),100)</f>
        <v/>
      </c>
      <c r="V405" s="4">
        <f>$T405&amp;"|"&amp;$O405&amp;"|"&amp;Client!$C$7&amp;"|"&amp;Client!$C$8</f>
        <v/>
      </c>
      <c r="W405" s="4">
        <f>IFERROR(MATCH($V405,prem!$A$2:$A$2857,0),"")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IFERROR(IF(INDEX(Benefits!$B$3:$B$581,MATCH($T406,Benefits!$A$3:$A$581,0))="","",INDEX(Benefits!$B$3:$B$581,MATCH($T406,Benefits!$A$3:$A$581,0))),"")</f>
        <v/>
      </c>
      <c r="G406" s="17">
        <f>IFERROR(IF(INDEX(Benefits!$C$3:$C$581,MATCH($T406,Benefits!$A$3:$A$581,0))="",100000,INDEX(Benefits!$C$3:$C$581,MATCH($T406,Benefits!$A$3:$A$581,0))),100000)</f>
        <v/>
      </c>
      <c r="H406" s="4">
        <f>IFERROR(IF(INDEX(Benefits!$D$3:$D$581,MATCH($T406,Benefits!$A$3:$A$581,0))="","",INDEX(Benefits!$D$3:$D$581,MATCH($T406,Benefits!$A$3:$A$581,0))),"")</f>
        <v/>
      </c>
      <c r="I406" s="4" t="inlineStr">
        <is>
          <t>HKD</t>
        </is>
      </c>
      <c r="J406" s="17">
        <f>IF($W406="","",IF(COUNT(INDEX(prem!$B$2:$CX$2857,$W406,$U406+1))=0,"",INDEX(prem!$B$2:$CX$2857,$W406,$U406+1)))</f>
        <v/>
      </c>
      <c r="K406" s="17">
        <f>IF($W406="","",IF($M406=0,"",SUM(INDEX(prem!$B$2:$CX$2857,$W406,$U406+1):INDEX(prem!$B$2:$CX$2857,$W406,MIN($U406+10,101)))))</f>
        <v/>
      </c>
      <c r="L406" s="17">
        <f>IF($K406="","",IF($M406=0,"",$K406/$M406))</f>
        <v/>
      </c>
      <c r="M406" s="4">
        <f>IF($W406="",0,COUNT(INDEX(prem!$B$2:$CX$2857,$W406,$U406+1):INDEX(prem!$B$2:$CX$2857,$W406,MIN($U406+10,101))))</f>
        <v/>
      </c>
      <c r="N406" s="4" t="inlineStr">
        <is>
          <t>A</t>
        </is>
      </c>
      <c r="O406" s="4">
        <f>IF(COUNTIF(prem!$A$2:$A$2857,$T406&amp;"|"&amp;Client!$C$9&amp;"|"&amp;Client!$C$7&amp;"|"&amp;Client!$C$8)&gt;0,Client!$C$9,IF(Client!$C$9="S","R","S"))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IFERROR(IF(COUNT(INDEX(Benefits!$E$3:$E$581,MATCH($T406,Benefits!$A$3:$A$581,0)))=0,"",INDEX(Benefits!$E$3:$E$581,MATCH($T406,Benefits!$A$3:$A$581,0))),"")</f>
        <v/>
      </c>
      <c r="R406">
        <f>IFERROR(IF(COUNT(INDEX(Benefits!$F$3:$F$581,MATCH($T406,Benefits!$A$3:$A$581,0)))=0,"",INDEX(Benefits!$F$3:$F$581,MATCH($T406,Benefits!$A$3:$A$581,0))),"")</f>
        <v/>
      </c>
      <c r="S406" s="4">
        <f>IFERROR(IF(INDEX(Benefits!$G$3:$G$581,MATCH($T406,Benefits!$A$3:$A$581,0))="","",INDEX(Benefits!$G$3:$G$581,MATCH($T406,Benefits!$A$3:$A$581,0))),"")</f>
        <v/>
      </c>
      <c r="T406" s="19" t="inlineStr">
        <is>
          <t>F00076-04-000-02</t>
        </is>
      </c>
      <c r="U406" s="4">
        <f>MIN(IF($N406="N",Client!$C$6+1,Client!$C$6),100)</f>
        <v/>
      </c>
      <c r="V406" s="4">
        <f>$T406&amp;"|"&amp;$O406&amp;"|"&amp;Client!$C$7&amp;"|"&amp;Client!$C$8</f>
        <v/>
      </c>
      <c r="W406" s="4">
        <f>IFERROR(MATCH($V406,prem!$A$2:$A$2857,0),"")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IFERROR(IF(INDEX(Benefits!$B$3:$B$581,MATCH($T407,Benefits!$A$3:$A$581,0))="","",INDEX(Benefits!$B$3:$B$581,MATCH($T407,Benefits!$A$3:$A$581,0))),"")</f>
        <v/>
      </c>
      <c r="G407" s="17">
        <f>IFERROR(IF(INDEX(Benefits!$C$3:$C$581,MATCH($T407,Benefits!$A$3:$A$581,0))="",16000,INDEX(Benefits!$C$3:$C$581,MATCH($T407,Benefits!$A$3:$A$581,0))),16000)</f>
        <v/>
      </c>
      <c r="H407" s="4">
        <f>IFERROR(IF(INDEX(Benefits!$D$3:$D$581,MATCH($T407,Benefits!$A$3:$A$581,0))="","",INDEX(Benefits!$D$3:$D$581,MATCH($T407,Benefits!$A$3:$A$581,0))),"")</f>
        <v/>
      </c>
      <c r="I407" s="4" t="inlineStr">
        <is>
          <t>HKD</t>
        </is>
      </c>
      <c r="J407" s="17">
        <f>IF($W407="","",IF(COUNT(INDEX(prem!$B$2:$CX$2857,$W407,$U407+1))=0,"",INDEX(prem!$B$2:$CX$2857,$W407,$U407+1)))</f>
        <v/>
      </c>
      <c r="K407" s="17">
        <f>IF($W407="","",IF($M407=0,"",SUM(INDEX(prem!$B$2:$CX$2857,$W407,$U407+1):INDEX(prem!$B$2:$CX$2857,$W407,MIN($U407+10,101)))))</f>
        <v/>
      </c>
      <c r="L407" s="17">
        <f>IF($K407="","",IF($M407=0,"",$K407/$M407))</f>
        <v/>
      </c>
      <c r="M407" s="4">
        <f>IF($W407="",0,COUNT(INDEX(prem!$B$2:$CX$2857,$W407,$U407+1):INDEX(prem!$B$2:$CX$2857,$W407,MIN($U407+10,101))))</f>
        <v/>
      </c>
      <c r="N407" s="4" t="inlineStr">
        <is>
          <t>A</t>
        </is>
      </c>
      <c r="O407" s="4">
        <f>IF(COUNTIF(prem!$A$2:$A$2857,$T407&amp;"|"&amp;Client!$C$9&amp;"|"&amp;Client!$C$7&amp;"|"&amp;Client!$C$8)&gt;0,Client!$C$9,IF(Client!$C$9="S","R","S"))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IFERROR(IF(COUNT(INDEX(Benefits!$E$3:$E$581,MATCH($T407,Benefits!$A$3:$A$581,0)))=0,"",INDEX(Benefits!$E$3:$E$581,MATCH($T407,Benefits!$A$3:$A$581,0))),"")</f>
        <v/>
      </c>
      <c r="R407">
        <f>IFERROR(IF(COUNT(INDEX(Benefits!$F$3:$F$581,MATCH($T407,Benefits!$A$3:$A$581,0)))=0,"",INDEX(Benefits!$F$3:$F$581,MATCH($T407,Benefits!$A$3:$A$581,0))),"")</f>
        <v/>
      </c>
      <c r="S407" s="4">
        <f>IFERROR(IF(INDEX(Benefits!$G$3:$G$581,MATCH($T407,Benefits!$A$3:$A$581,0))="","",INDEX(Benefits!$G$3:$G$581,MATCH($T407,Benefits!$A$3:$A$581,0))),"")</f>
        <v/>
      </c>
      <c r="T407" s="19" t="inlineStr">
        <is>
          <t>F00076-02-000-02</t>
        </is>
      </c>
      <c r="U407" s="4">
        <f>MIN(IF($N407="N",Client!$C$6+1,Client!$C$6),100)</f>
        <v/>
      </c>
      <c r="V407" s="4">
        <f>$T407&amp;"|"&amp;$O407&amp;"|"&amp;Client!$C$7&amp;"|"&amp;Client!$C$8</f>
        <v/>
      </c>
      <c r="W407" s="4">
        <f>IFERROR(MATCH($V407,prem!$A$2:$A$2857,0),"")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IFERROR(IF(INDEX(Benefits!$B$3:$B$581,MATCH($T408,Benefits!$A$3:$A$581,0))="","",INDEX(Benefits!$B$3:$B$581,MATCH($T408,Benefits!$A$3:$A$581,0))),"")</f>
        <v/>
      </c>
      <c r="G408" s="17">
        <f>IFERROR(IF(INDEX(Benefits!$C$3:$C$581,MATCH($T408,Benefits!$A$3:$A$581,0))="",50000,INDEX(Benefits!$C$3:$C$581,MATCH($T408,Benefits!$A$3:$A$581,0))),50000)</f>
        <v/>
      </c>
      <c r="H408" s="4">
        <f>IFERROR(IF(INDEX(Benefits!$D$3:$D$581,MATCH($T408,Benefits!$A$3:$A$581,0))="","",INDEX(Benefits!$D$3:$D$581,MATCH($T408,Benefits!$A$3:$A$581,0))),"")</f>
        <v/>
      </c>
      <c r="I408" s="4" t="inlineStr">
        <is>
          <t>HKD</t>
        </is>
      </c>
      <c r="J408" s="17">
        <f>IF($W408="","",IF(COUNT(INDEX(prem!$B$2:$CX$2857,$W408,$U408+1))=0,"",INDEX(prem!$B$2:$CX$2857,$W408,$U408+1)))</f>
        <v/>
      </c>
      <c r="K408" s="17">
        <f>IF($W408="","",IF($M408=0,"",SUM(INDEX(prem!$B$2:$CX$2857,$W408,$U408+1):INDEX(prem!$B$2:$CX$2857,$W408,MIN($U408+10,101)))))</f>
        <v/>
      </c>
      <c r="L408" s="17">
        <f>IF($K408="","",IF($M408=0,"",$K408/$M408))</f>
        <v/>
      </c>
      <c r="M408" s="4">
        <f>IF($W408="",0,COUNT(INDEX(prem!$B$2:$CX$2857,$W408,$U408+1):INDEX(prem!$B$2:$CX$2857,$W408,MIN($U408+10,101))))</f>
        <v/>
      </c>
      <c r="N408" s="4" t="inlineStr">
        <is>
          <t>A</t>
        </is>
      </c>
      <c r="O408" s="4">
        <f>IF(COUNTIF(prem!$A$2:$A$2857,$T408&amp;"|"&amp;Client!$C$9&amp;"|"&amp;Client!$C$7&amp;"|"&amp;Client!$C$8)&gt;0,Client!$C$9,IF(Client!$C$9="S","R","S"))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IFERROR(IF(COUNT(INDEX(Benefits!$E$3:$E$581,MATCH($T408,Benefits!$A$3:$A$581,0)))=0,"",INDEX(Benefits!$E$3:$E$581,MATCH($T408,Benefits!$A$3:$A$581,0))),"")</f>
        <v/>
      </c>
      <c r="R408">
        <f>IFERROR(IF(COUNT(INDEX(Benefits!$F$3:$F$581,MATCH($T408,Benefits!$A$3:$A$581,0)))=0,"",INDEX(Benefits!$F$3:$F$581,MATCH($T408,Benefits!$A$3:$A$581,0))),"")</f>
        <v/>
      </c>
      <c r="S408" s="4">
        <f>IFERROR(IF(INDEX(Benefits!$G$3:$G$581,MATCH($T408,Benefits!$A$3:$A$581,0))="","",INDEX(Benefits!$G$3:$G$581,MATCH($T408,Benefits!$A$3:$A$581,0))),"")</f>
        <v/>
      </c>
      <c r="T408" s="19" t="inlineStr">
        <is>
          <t>F00076-03-000-02</t>
        </is>
      </c>
      <c r="U408" s="4">
        <f>MIN(IF($N408="N",Client!$C$6+1,Client!$C$6),100)</f>
        <v/>
      </c>
      <c r="V408" s="4">
        <f>$T408&amp;"|"&amp;$O408&amp;"|"&amp;Client!$C$7&amp;"|"&amp;Client!$C$8</f>
        <v/>
      </c>
      <c r="W408" s="4">
        <f>IFERROR(MATCH($V408,prem!$A$2:$A$2857,0),"")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IFERROR(IF(INDEX(Benefits!$B$3:$B$581,MATCH($T409,Benefits!$A$3:$A$581,0))="","",INDEX(Benefits!$B$3:$B$581,MATCH($T409,Benefits!$A$3:$A$581,0))),"")</f>
        <v/>
      </c>
      <c r="G409" s="17">
        <f>IFERROR(IF(INDEX(Benefits!$C$3:$C$581,MATCH($T409,Benefits!$A$3:$A$581,0))="",0,INDEX(Benefits!$C$3:$C$581,MATCH($T409,Benefits!$A$3:$A$581,0))),0)</f>
        <v/>
      </c>
      <c r="H409" s="4">
        <f>IFERROR(IF(INDEX(Benefits!$D$3:$D$581,MATCH($T409,Benefits!$A$3:$A$581,0))="","",INDEX(Benefits!$D$3:$D$581,MATCH($T409,Benefits!$A$3:$A$581,0))),"")</f>
        <v/>
      </c>
      <c r="I409" s="4" t="inlineStr">
        <is>
          <t>HKD</t>
        </is>
      </c>
      <c r="J409" s="17">
        <f>IF($W409="","",IF(COUNT(INDEX(prem!$B$2:$CX$2857,$W409,$U409+1))=0,"",INDEX(prem!$B$2:$CX$2857,$W409,$U409+1)))</f>
        <v/>
      </c>
      <c r="K409" s="17">
        <f>IF($W409="","",IF($M409=0,"",SUM(INDEX(prem!$B$2:$CX$2857,$W409,$U409+1):INDEX(prem!$B$2:$CX$2857,$W409,MIN($U409+10,101)))))</f>
        <v/>
      </c>
      <c r="L409" s="17">
        <f>IF($K409="","",IF($M409=0,"",$K409/$M409))</f>
        <v/>
      </c>
      <c r="M409" s="4">
        <f>IF($W409="",0,COUNT(INDEX(prem!$B$2:$CX$2857,$W409,$U409+1):INDEX(prem!$B$2:$CX$2857,$W409,MIN($U409+10,101))))</f>
        <v/>
      </c>
      <c r="N409" s="4" t="inlineStr">
        <is>
          <t>A</t>
        </is>
      </c>
      <c r="O409" s="4">
        <f>IF(COUNTIF(prem!$A$2:$A$2857,$T409&amp;"|"&amp;Client!$C$9&amp;"|"&amp;Client!$C$7&amp;"|"&amp;Client!$C$8)&gt;0,Client!$C$9,IF(Client!$C$9="S","R","S"))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IFERROR(IF(COUNT(INDEX(Benefits!$E$3:$E$581,MATCH($T409,Benefits!$A$3:$A$581,0)))=0,"",INDEX(Benefits!$E$3:$E$581,MATCH($T409,Benefits!$A$3:$A$581,0))),"")</f>
        <v/>
      </c>
      <c r="R409">
        <f>IFERROR(IF(COUNT(INDEX(Benefits!$F$3:$F$581,MATCH($T409,Benefits!$A$3:$A$581,0)))=0,"",INDEX(Benefits!$F$3:$F$581,MATCH($T409,Benefits!$A$3:$A$581,0))),"")</f>
        <v/>
      </c>
      <c r="S409" s="4">
        <f>IFERROR(IF(INDEX(Benefits!$G$3:$G$581,MATCH($T409,Benefits!$A$3:$A$581,0))="","",INDEX(Benefits!$G$3:$G$581,MATCH($T409,Benefits!$A$3:$A$581,0))),"")</f>
        <v/>
      </c>
      <c r="T409" s="19" t="inlineStr">
        <is>
          <t>F00076-13-000-02</t>
        </is>
      </c>
      <c r="U409" s="4">
        <f>MIN(IF($N409="N",Client!$C$6+1,Client!$C$6),100)</f>
        <v/>
      </c>
      <c r="V409" s="4">
        <f>$T409&amp;"|"&amp;$O409&amp;"|"&amp;Client!$C$7&amp;"|"&amp;Client!$C$8</f>
        <v/>
      </c>
      <c r="W409" s="4">
        <f>IFERROR(MATCH($V409,prem!$A$2:$A$2857,0),"")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IFERROR(IF(INDEX(Benefits!$B$3:$B$581,MATCH($T410,Benefits!$A$3:$A$581,0))="","",INDEX(Benefits!$B$3:$B$581,MATCH($T410,Benefits!$A$3:$A$581,0))),"")</f>
        <v/>
      </c>
      <c r="G410" s="17">
        <f>IFERROR(IF(INDEX(Benefits!$C$3:$C$581,MATCH($T410,Benefits!$A$3:$A$581,0))="",100000,INDEX(Benefits!$C$3:$C$581,MATCH($T410,Benefits!$A$3:$A$581,0))),100000)</f>
        <v/>
      </c>
      <c r="H410" s="4">
        <f>IFERROR(IF(INDEX(Benefits!$D$3:$D$581,MATCH($T410,Benefits!$A$3:$A$581,0))="","",INDEX(Benefits!$D$3:$D$581,MATCH($T410,Benefits!$A$3:$A$581,0))),"")</f>
        <v/>
      </c>
      <c r="I410" s="4" t="inlineStr">
        <is>
          <t>HKD</t>
        </is>
      </c>
      <c r="J410" s="17">
        <f>IF($W410="","",IF(COUNT(INDEX(prem!$B$2:$CX$2857,$W410,$U410+1))=0,"",INDEX(prem!$B$2:$CX$2857,$W410,$U410+1)))</f>
        <v/>
      </c>
      <c r="K410" s="17">
        <f>IF($W410="","",IF($M410=0,"",SUM(INDEX(prem!$B$2:$CX$2857,$W410,$U410+1):INDEX(prem!$B$2:$CX$2857,$W410,MIN($U410+10,101)))))</f>
        <v/>
      </c>
      <c r="L410" s="17">
        <f>IF($K410="","",IF($M410=0,"",$K410/$M410))</f>
        <v/>
      </c>
      <c r="M410" s="4">
        <f>IF($W410="",0,COUNT(INDEX(prem!$B$2:$CX$2857,$W410,$U410+1):INDEX(prem!$B$2:$CX$2857,$W410,MIN($U410+10,101))))</f>
        <v/>
      </c>
      <c r="N410" s="4" t="inlineStr">
        <is>
          <t>A</t>
        </is>
      </c>
      <c r="O410" s="4">
        <f>IF(COUNTIF(prem!$A$2:$A$2857,$T410&amp;"|"&amp;Client!$C$9&amp;"|"&amp;Client!$C$7&amp;"|"&amp;Client!$C$8)&gt;0,Client!$C$9,IF(Client!$C$9="S","R","S"))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IFERROR(IF(COUNT(INDEX(Benefits!$E$3:$E$581,MATCH($T410,Benefits!$A$3:$A$581,0)))=0,"",INDEX(Benefits!$E$3:$E$581,MATCH($T410,Benefits!$A$3:$A$581,0))),"")</f>
        <v/>
      </c>
      <c r="R410">
        <f>IFERROR(IF(COUNT(INDEX(Benefits!$F$3:$F$581,MATCH($T410,Benefits!$A$3:$A$581,0)))=0,"",INDEX(Benefits!$F$3:$F$581,MATCH($T410,Benefits!$A$3:$A$581,0))),"")</f>
        <v/>
      </c>
      <c r="S410" s="4">
        <f>IFERROR(IF(INDEX(Benefits!$G$3:$G$581,MATCH($T410,Benefits!$A$3:$A$581,0))="","",INDEX(Benefits!$G$3:$G$581,MATCH($T410,Benefits!$A$3:$A$581,0))),"")</f>
        <v/>
      </c>
      <c r="T410" s="19" t="inlineStr">
        <is>
          <t>F00076-16-000-02</t>
        </is>
      </c>
      <c r="U410" s="4">
        <f>MIN(IF($N410="N",Client!$C$6+1,Client!$C$6),100)</f>
        <v/>
      </c>
      <c r="V410" s="4">
        <f>$T410&amp;"|"&amp;$O410&amp;"|"&amp;Client!$C$7&amp;"|"&amp;Client!$C$8</f>
        <v/>
      </c>
      <c r="W410" s="4">
        <f>IFERROR(MATCH($V410,prem!$A$2:$A$2857,0),"")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IFERROR(IF(INDEX(Benefits!$B$3:$B$581,MATCH($T411,Benefits!$A$3:$A$581,0))="","",INDEX(Benefits!$B$3:$B$581,MATCH($T411,Benefits!$A$3:$A$581,0))),"")</f>
        <v/>
      </c>
      <c r="G411" s="17">
        <f>IFERROR(IF(INDEX(Benefits!$C$3:$C$581,MATCH($T411,Benefits!$A$3:$A$581,0))="",16000,INDEX(Benefits!$C$3:$C$581,MATCH($T411,Benefits!$A$3:$A$581,0))),16000)</f>
        <v/>
      </c>
      <c r="H411" s="4">
        <f>IFERROR(IF(INDEX(Benefits!$D$3:$D$581,MATCH($T411,Benefits!$A$3:$A$581,0))="","",INDEX(Benefits!$D$3:$D$581,MATCH($T411,Benefits!$A$3:$A$581,0))),"")</f>
        <v/>
      </c>
      <c r="I411" s="4" t="inlineStr">
        <is>
          <t>HKD</t>
        </is>
      </c>
      <c r="J411" s="17">
        <f>IF($W411="","",IF(COUNT(INDEX(prem!$B$2:$CX$2857,$W411,$U411+1))=0,"",INDEX(prem!$B$2:$CX$2857,$W411,$U411+1)))</f>
        <v/>
      </c>
      <c r="K411" s="17">
        <f>IF($W411="","",IF($M411=0,"",SUM(INDEX(prem!$B$2:$CX$2857,$W411,$U411+1):INDEX(prem!$B$2:$CX$2857,$W411,MIN($U411+10,101)))))</f>
        <v/>
      </c>
      <c r="L411" s="17">
        <f>IF($K411="","",IF($M411=0,"",$K411/$M411))</f>
        <v/>
      </c>
      <c r="M411" s="4">
        <f>IF($W411="",0,COUNT(INDEX(prem!$B$2:$CX$2857,$W411,$U411+1):INDEX(prem!$B$2:$CX$2857,$W411,MIN($U411+10,101))))</f>
        <v/>
      </c>
      <c r="N411" s="4" t="inlineStr">
        <is>
          <t>A</t>
        </is>
      </c>
      <c r="O411" s="4">
        <f>IF(COUNTIF(prem!$A$2:$A$2857,$T411&amp;"|"&amp;Client!$C$9&amp;"|"&amp;Client!$C$7&amp;"|"&amp;Client!$C$8)&gt;0,Client!$C$9,IF(Client!$C$9="S","R","S"))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IFERROR(IF(COUNT(INDEX(Benefits!$E$3:$E$581,MATCH($T411,Benefits!$A$3:$A$581,0)))=0,"",INDEX(Benefits!$E$3:$E$581,MATCH($T411,Benefits!$A$3:$A$581,0))),"")</f>
        <v/>
      </c>
      <c r="R411">
        <f>IFERROR(IF(COUNT(INDEX(Benefits!$F$3:$F$581,MATCH($T411,Benefits!$A$3:$A$581,0)))=0,"",INDEX(Benefits!$F$3:$F$581,MATCH($T411,Benefits!$A$3:$A$581,0))),"")</f>
        <v/>
      </c>
      <c r="S411" s="4">
        <f>IFERROR(IF(INDEX(Benefits!$G$3:$G$581,MATCH($T411,Benefits!$A$3:$A$581,0))="","",INDEX(Benefits!$G$3:$G$581,MATCH($T411,Benefits!$A$3:$A$581,0))),"")</f>
        <v/>
      </c>
      <c r="T411" s="19" t="inlineStr">
        <is>
          <t>F00076-14-000-02</t>
        </is>
      </c>
      <c r="U411" s="4">
        <f>MIN(IF($N411="N",Client!$C$6+1,Client!$C$6),100)</f>
        <v/>
      </c>
      <c r="V411" s="4">
        <f>$T411&amp;"|"&amp;$O411&amp;"|"&amp;Client!$C$7&amp;"|"&amp;Client!$C$8</f>
        <v/>
      </c>
      <c r="W411" s="4">
        <f>IFERROR(MATCH($V411,prem!$A$2:$A$2857,0),"")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IFERROR(IF(INDEX(Benefits!$B$3:$B$581,MATCH($T412,Benefits!$A$3:$A$581,0))="","",INDEX(Benefits!$B$3:$B$581,MATCH($T412,Benefits!$A$3:$A$581,0))),"")</f>
        <v/>
      </c>
      <c r="G412" s="17">
        <f>IFERROR(IF(INDEX(Benefits!$C$3:$C$581,MATCH($T412,Benefits!$A$3:$A$581,0))="",50000,INDEX(Benefits!$C$3:$C$581,MATCH($T412,Benefits!$A$3:$A$581,0))),50000)</f>
        <v/>
      </c>
      <c r="H412" s="4">
        <f>IFERROR(IF(INDEX(Benefits!$D$3:$D$581,MATCH($T412,Benefits!$A$3:$A$581,0))="","",INDEX(Benefits!$D$3:$D$581,MATCH($T412,Benefits!$A$3:$A$581,0))),"")</f>
        <v/>
      </c>
      <c r="I412" s="4" t="inlineStr">
        <is>
          <t>HKD</t>
        </is>
      </c>
      <c r="J412" s="17">
        <f>IF($W412="","",IF(COUNT(INDEX(prem!$B$2:$CX$2857,$W412,$U412+1))=0,"",INDEX(prem!$B$2:$CX$2857,$W412,$U412+1)))</f>
        <v/>
      </c>
      <c r="K412" s="17">
        <f>IF($W412="","",IF($M412=0,"",SUM(INDEX(prem!$B$2:$CX$2857,$W412,$U412+1):INDEX(prem!$B$2:$CX$2857,$W412,MIN($U412+10,101)))))</f>
        <v/>
      </c>
      <c r="L412" s="17">
        <f>IF($K412="","",IF($M412=0,"",$K412/$M412))</f>
        <v/>
      </c>
      <c r="M412" s="4">
        <f>IF($W412="",0,COUNT(INDEX(prem!$B$2:$CX$2857,$W412,$U412+1):INDEX(prem!$B$2:$CX$2857,$W412,MIN($U412+10,101))))</f>
        <v/>
      </c>
      <c r="N412" s="4" t="inlineStr">
        <is>
          <t>A</t>
        </is>
      </c>
      <c r="O412" s="4">
        <f>IF(COUNTIF(prem!$A$2:$A$2857,$T412&amp;"|"&amp;Client!$C$9&amp;"|"&amp;Client!$C$7&amp;"|"&amp;Client!$C$8)&gt;0,Client!$C$9,IF(Client!$C$9="S","R","S"))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IFERROR(IF(COUNT(INDEX(Benefits!$E$3:$E$581,MATCH($T412,Benefits!$A$3:$A$581,0)))=0,"",INDEX(Benefits!$E$3:$E$581,MATCH($T412,Benefits!$A$3:$A$581,0))),"")</f>
        <v/>
      </c>
      <c r="R412">
        <f>IFERROR(IF(COUNT(INDEX(Benefits!$F$3:$F$581,MATCH($T412,Benefits!$A$3:$A$581,0)))=0,"",INDEX(Benefits!$F$3:$F$581,MATCH($T412,Benefits!$A$3:$A$581,0))),"")</f>
        <v/>
      </c>
      <c r="S412" s="4">
        <f>IFERROR(IF(INDEX(Benefits!$G$3:$G$581,MATCH($T412,Benefits!$A$3:$A$581,0))="","",INDEX(Benefits!$G$3:$G$581,MATCH($T412,Benefits!$A$3:$A$581,0))),"")</f>
        <v/>
      </c>
      <c r="T412" s="19" t="inlineStr">
        <is>
          <t>F00076-15-000-02</t>
        </is>
      </c>
      <c r="U412" s="4">
        <f>MIN(IF($N412="N",Client!$C$6+1,Client!$C$6),100)</f>
        <v/>
      </c>
      <c r="V412" s="4">
        <f>$T412&amp;"|"&amp;$O412&amp;"|"&amp;Client!$C$7&amp;"|"&amp;Client!$C$8</f>
        <v/>
      </c>
      <c r="W412" s="4">
        <f>IFERROR(MATCH($V412,prem!$A$2:$A$2857,0),"")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IFERROR(IF(INDEX(Benefits!$B$3:$B$581,MATCH($T413,Benefits!$A$3:$A$581,0))="","",INDEX(Benefits!$B$3:$B$581,MATCH($T413,Benefits!$A$3:$A$581,0))),"")</f>
        <v/>
      </c>
      <c r="G413" s="17">
        <f>IFERROR(IF(INDEX(Benefits!$C$3:$C$581,MATCH($T413,Benefits!$A$3:$A$581,0))="",0,INDEX(Benefits!$C$3:$C$581,MATCH($T413,Benefits!$A$3:$A$581,0))),0)</f>
        <v/>
      </c>
      <c r="H413" s="4">
        <f>IFERROR(IF(INDEX(Benefits!$D$3:$D$581,MATCH($T413,Benefits!$A$3:$A$581,0))="","",INDEX(Benefits!$D$3:$D$581,MATCH($T413,Benefits!$A$3:$A$581,0))),"")</f>
        <v/>
      </c>
      <c r="I413" s="4" t="inlineStr">
        <is>
          <t>HKD</t>
        </is>
      </c>
      <c r="J413" s="17">
        <f>IF($W413="","",IF(COUNT(INDEX(prem!$B$2:$CX$2857,$W413,$U413+1))=0,"",INDEX(prem!$B$2:$CX$2857,$W413,$U413+1)))</f>
        <v/>
      </c>
      <c r="K413" s="17">
        <f>IF($W413="","",IF($M413=0,"",SUM(INDEX(prem!$B$2:$CX$2857,$W413,$U413+1):INDEX(prem!$B$2:$CX$2857,$W413,MIN($U413+10,101)))))</f>
        <v/>
      </c>
      <c r="L413" s="17">
        <f>IF($K413="","",IF($M413=0,"",$K413/$M413))</f>
        <v/>
      </c>
      <c r="M413" s="4">
        <f>IF($W413="",0,COUNT(INDEX(prem!$B$2:$CX$2857,$W413,$U413+1):INDEX(prem!$B$2:$CX$2857,$W413,MIN($U413+10,101))))</f>
        <v/>
      </c>
      <c r="N413" s="4" t="inlineStr">
        <is>
          <t>A</t>
        </is>
      </c>
      <c r="O413" s="4">
        <f>IF(COUNTIF(prem!$A$2:$A$2857,$T413&amp;"|"&amp;Client!$C$9&amp;"|"&amp;Client!$C$7&amp;"|"&amp;Client!$C$8)&gt;0,Client!$C$9,IF(Client!$C$9="S","R","S"))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IFERROR(IF(COUNT(INDEX(Benefits!$E$3:$E$581,MATCH($T413,Benefits!$A$3:$A$581,0)))=0,"",INDEX(Benefits!$E$3:$E$581,MATCH($T413,Benefits!$A$3:$A$581,0))),"")</f>
        <v/>
      </c>
      <c r="R413">
        <f>IFERROR(IF(COUNT(INDEX(Benefits!$F$3:$F$581,MATCH($T413,Benefits!$A$3:$A$581,0)))=0,"",INDEX(Benefits!$F$3:$F$581,MATCH($T413,Benefits!$A$3:$A$581,0))),"")</f>
        <v/>
      </c>
      <c r="S413" s="4">
        <f>IFERROR(IF(INDEX(Benefits!$G$3:$G$581,MATCH($T413,Benefits!$A$3:$A$581,0))="","",INDEX(Benefits!$G$3:$G$581,MATCH($T413,Benefits!$A$3:$A$581,0))),"")</f>
        <v/>
      </c>
      <c r="T413" s="19" t="inlineStr">
        <is>
          <t>F00076-09-000-02</t>
        </is>
      </c>
      <c r="U413" s="4">
        <f>MIN(IF($N413="N",Client!$C$6+1,Client!$C$6),100)</f>
        <v/>
      </c>
      <c r="V413" s="4">
        <f>$T413&amp;"|"&amp;$O413&amp;"|"&amp;Client!$C$7&amp;"|"&amp;Client!$C$8</f>
        <v/>
      </c>
      <c r="W413" s="4">
        <f>IFERROR(MATCH($V413,prem!$A$2:$A$2857,0),"")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IFERROR(IF(INDEX(Benefits!$B$3:$B$581,MATCH($T414,Benefits!$A$3:$A$581,0))="","",INDEX(Benefits!$B$3:$B$581,MATCH($T414,Benefits!$A$3:$A$581,0))),"")</f>
        <v/>
      </c>
      <c r="G414" s="17">
        <f>IFERROR(IF(INDEX(Benefits!$C$3:$C$581,MATCH($T414,Benefits!$A$3:$A$581,0))="",100000,INDEX(Benefits!$C$3:$C$581,MATCH($T414,Benefits!$A$3:$A$581,0))),100000)</f>
        <v/>
      </c>
      <c r="H414" s="4">
        <f>IFERROR(IF(INDEX(Benefits!$D$3:$D$581,MATCH($T414,Benefits!$A$3:$A$581,0))="","",INDEX(Benefits!$D$3:$D$581,MATCH($T414,Benefits!$A$3:$A$581,0))),"")</f>
        <v/>
      </c>
      <c r="I414" s="4" t="inlineStr">
        <is>
          <t>HKD</t>
        </is>
      </c>
      <c r="J414" s="17">
        <f>IF($W414="","",IF(COUNT(INDEX(prem!$B$2:$CX$2857,$W414,$U414+1))=0,"",INDEX(prem!$B$2:$CX$2857,$W414,$U414+1)))</f>
        <v/>
      </c>
      <c r="K414" s="17">
        <f>IF($W414="","",IF($M414=0,"",SUM(INDEX(prem!$B$2:$CX$2857,$W414,$U414+1):INDEX(prem!$B$2:$CX$2857,$W414,MIN($U414+10,101)))))</f>
        <v/>
      </c>
      <c r="L414" s="17">
        <f>IF($K414="","",IF($M414=0,"",$K414/$M414))</f>
        <v/>
      </c>
      <c r="M414" s="4">
        <f>IF($W414="",0,COUNT(INDEX(prem!$B$2:$CX$2857,$W414,$U414+1):INDEX(prem!$B$2:$CX$2857,$W414,MIN($U414+10,101))))</f>
        <v/>
      </c>
      <c r="N414" s="4" t="inlineStr">
        <is>
          <t>A</t>
        </is>
      </c>
      <c r="O414" s="4">
        <f>IF(COUNTIF(prem!$A$2:$A$2857,$T414&amp;"|"&amp;Client!$C$9&amp;"|"&amp;Client!$C$7&amp;"|"&amp;Client!$C$8)&gt;0,Client!$C$9,IF(Client!$C$9="S","R","S"))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IFERROR(IF(COUNT(INDEX(Benefits!$E$3:$E$581,MATCH($T414,Benefits!$A$3:$A$581,0)))=0,"",INDEX(Benefits!$E$3:$E$581,MATCH($T414,Benefits!$A$3:$A$581,0))),"")</f>
        <v/>
      </c>
      <c r="R414">
        <f>IFERROR(IF(COUNT(INDEX(Benefits!$F$3:$F$581,MATCH($T414,Benefits!$A$3:$A$581,0)))=0,"",INDEX(Benefits!$F$3:$F$581,MATCH($T414,Benefits!$A$3:$A$581,0))),"")</f>
        <v/>
      </c>
      <c r="S414" s="4">
        <f>IFERROR(IF(INDEX(Benefits!$G$3:$G$581,MATCH($T414,Benefits!$A$3:$A$581,0))="","",INDEX(Benefits!$G$3:$G$581,MATCH($T414,Benefits!$A$3:$A$581,0))),"")</f>
        <v/>
      </c>
      <c r="T414" s="19" t="inlineStr">
        <is>
          <t>F00076-12-000-02</t>
        </is>
      </c>
      <c r="U414" s="4">
        <f>MIN(IF($N414="N",Client!$C$6+1,Client!$C$6),100)</f>
        <v/>
      </c>
      <c r="V414" s="4">
        <f>$T414&amp;"|"&amp;$O414&amp;"|"&amp;Client!$C$7&amp;"|"&amp;Client!$C$8</f>
        <v/>
      </c>
      <c r="W414" s="4">
        <f>IFERROR(MATCH($V414,prem!$A$2:$A$2857,0),"")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IFERROR(IF(INDEX(Benefits!$B$3:$B$581,MATCH($T415,Benefits!$A$3:$A$581,0))="","",INDEX(Benefits!$B$3:$B$581,MATCH($T415,Benefits!$A$3:$A$581,0))),"")</f>
        <v/>
      </c>
      <c r="G415" s="17">
        <f>IFERROR(IF(INDEX(Benefits!$C$3:$C$581,MATCH($T415,Benefits!$A$3:$A$581,0))="",16000,INDEX(Benefits!$C$3:$C$581,MATCH($T415,Benefits!$A$3:$A$581,0))),16000)</f>
        <v/>
      </c>
      <c r="H415" s="4">
        <f>IFERROR(IF(INDEX(Benefits!$D$3:$D$581,MATCH($T415,Benefits!$A$3:$A$581,0))="","",INDEX(Benefits!$D$3:$D$581,MATCH($T415,Benefits!$A$3:$A$581,0))),"")</f>
        <v/>
      </c>
      <c r="I415" s="4" t="inlineStr">
        <is>
          <t>HKD</t>
        </is>
      </c>
      <c r="J415" s="17">
        <f>IF($W415="","",IF(COUNT(INDEX(prem!$B$2:$CX$2857,$W415,$U415+1))=0,"",INDEX(prem!$B$2:$CX$2857,$W415,$U415+1)))</f>
        <v/>
      </c>
      <c r="K415" s="17">
        <f>IF($W415="","",IF($M415=0,"",SUM(INDEX(prem!$B$2:$CX$2857,$W415,$U415+1):INDEX(prem!$B$2:$CX$2857,$W415,MIN($U415+10,101)))))</f>
        <v/>
      </c>
      <c r="L415" s="17">
        <f>IF($K415="","",IF($M415=0,"",$K415/$M415))</f>
        <v/>
      </c>
      <c r="M415" s="4">
        <f>IF($W415="",0,COUNT(INDEX(prem!$B$2:$CX$2857,$W415,$U415+1):INDEX(prem!$B$2:$CX$2857,$W415,MIN($U415+10,101))))</f>
        <v/>
      </c>
      <c r="N415" s="4" t="inlineStr">
        <is>
          <t>A</t>
        </is>
      </c>
      <c r="O415" s="4">
        <f>IF(COUNTIF(prem!$A$2:$A$2857,$T415&amp;"|"&amp;Client!$C$9&amp;"|"&amp;Client!$C$7&amp;"|"&amp;Client!$C$8)&gt;0,Client!$C$9,IF(Client!$C$9="S","R","S"))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IFERROR(IF(COUNT(INDEX(Benefits!$E$3:$E$581,MATCH($T415,Benefits!$A$3:$A$581,0)))=0,"",INDEX(Benefits!$E$3:$E$581,MATCH($T415,Benefits!$A$3:$A$581,0))),"")</f>
        <v/>
      </c>
      <c r="R415">
        <f>IFERROR(IF(COUNT(INDEX(Benefits!$F$3:$F$581,MATCH($T415,Benefits!$A$3:$A$581,0)))=0,"",INDEX(Benefits!$F$3:$F$581,MATCH($T415,Benefits!$A$3:$A$581,0))),"")</f>
        <v/>
      </c>
      <c r="S415" s="4">
        <f>IFERROR(IF(INDEX(Benefits!$G$3:$G$581,MATCH($T415,Benefits!$A$3:$A$581,0))="","",INDEX(Benefits!$G$3:$G$581,MATCH($T415,Benefits!$A$3:$A$581,0))),"")</f>
        <v/>
      </c>
      <c r="T415" s="19" t="inlineStr">
        <is>
          <t>F00076-10-000-02</t>
        </is>
      </c>
      <c r="U415" s="4">
        <f>MIN(IF($N415="N",Client!$C$6+1,Client!$C$6),100)</f>
        <v/>
      </c>
      <c r="V415" s="4">
        <f>$T415&amp;"|"&amp;$O415&amp;"|"&amp;Client!$C$7&amp;"|"&amp;Client!$C$8</f>
        <v/>
      </c>
      <c r="W415" s="4">
        <f>IFERROR(MATCH($V415,prem!$A$2:$A$2857,0),"")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IFERROR(IF(INDEX(Benefits!$B$3:$B$581,MATCH($T416,Benefits!$A$3:$A$581,0))="","",INDEX(Benefits!$B$3:$B$581,MATCH($T416,Benefits!$A$3:$A$581,0))),"")</f>
        <v/>
      </c>
      <c r="G416" s="17">
        <f>IFERROR(IF(INDEX(Benefits!$C$3:$C$581,MATCH($T416,Benefits!$A$3:$A$581,0))="",50000,INDEX(Benefits!$C$3:$C$581,MATCH($T416,Benefits!$A$3:$A$581,0))),50000)</f>
        <v/>
      </c>
      <c r="H416" s="4">
        <f>IFERROR(IF(INDEX(Benefits!$D$3:$D$581,MATCH($T416,Benefits!$A$3:$A$581,0))="","",INDEX(Benefits!$D$3:$D$581,MATCH($T416,Benefits!$A$3:$A$581,0))),"")</f>
        <v/>
      </c>
      <c r="I416" s="4" t="inlineStr">
        <is>
          <t>HKD</t>
        </is>
      </c>
      <c r="J416" s="17">
        <f>IF($W416="","",IF(COUNT(INDEX(prem!$B$2:$CX$2857,$W416,$U416+1))=0,"",INDEX(prem!$B$2:$CX$2857,$W416,$U416+1)))</f>
        <v/>
      </c>
      <c r="K416" s="17">
        <f>IF($W416="","",IF($M416=0,"",SUM(INDEX(prem!$B$2:$CX$2857,$W416,$U416+1):INDEX(prem!$B$2:$CX$2857,$W416,MIN($U416+10,101)))))</f>
        <v/>
      </c>
      <c r="L416" s="17">
        <f>IF($K416="","",IF($M416=0,"",$K416/$M416))</f>
        <v/>
      </c>
      <c r="M416" s="4">
        <f>IF($W416="",0,COUNT(INDEX(prem!$B$2:$CX$2857,$W416,$U416+1):INDEX(prem!$B$2:$CX$2857,$W416,MIN($U416+10,101))))</f>
        <v/>
      </c>
      <c r="N416" s="4" t="inlineStr">
        <is>
          <t>A</t>
        </is>
      </c>
      <c r="O416" s="4">
        <f>IF(COUNTIF(prem!$A$2:$A$2857,$T416&amp;"|"&amp;Client!$C$9&amp;"|"&amp;Client!$C$7&amp;"|"&amp;Client!$C$8)&gt;0,Client!$C$9,IF(Client!$C$9="S","R","S"))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IFERROR(IF(COUNT(INDEX(Benefits!$E$3:$E$581,MATCH($T416,Benefits!$A$3:$A$581,0)))=0,"",INDEX(Benefits!$E$3:$E$581,MATCH($T416,Benefits!$A$3:$A$581,0))),"")</f>
        <v/>
      </c>
      <c r="R416">
        <f>IFERROR(IF(COUNT(INDEX(Benefits!$F$3:$F$581,MATCH($T416,Benefits!$A$3:$A$581,0)))=0,"",INDEX(Benefits!$F$3:$F$581,MATCH($T416,Benefits!$A$3:$A$581,0))),"")</f>
        <v/>
      </c>
      <c r="S416" s="4">
        <f>IFERROR(IF(INDEX(Benefits!$G$3:$G$581,MATCH($T416,Benefits!$A$3:$A$581,0))="","",INDEX(Benefits!$G$3:$G$581,MATCH($T416,Benefits!$A$3:$A$581,0))),"")</f>
        <v/>
      </c>
      <c r="T416" s="19" t="inlineStr">
        <is>
          <t>F00076-11-000-02</t>
        </is>
      </c>
      <c r="U416" s="4">
        <f>MIN(IF($N416="N",Client!$C$6+1,Client!$C$6),100)</f>
        <v/>
      </c>
      <c r="V416" s="4">
        <f>$T416&amp;"|"&amp;$O416&amp;"|"&amp;Client!$C$7&amp;"|"&amp;Client!$C$8</f>
        <v/>
      </c>
      <c r="W416" s="4">
        <f>IFERROR(MATCH($V416,prem!$A$2:$A$2857,0),"")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IFERROR(IF(INDEX(Benefits!$B$3:$B$581,MATCH($T417,Benefits!$A$3:$A$581,0))="","",INDEX(Benefits!$B$3:$B$581,MATCH($T417,Benefits!$A$3:$A$581,0))),"")</f>
        <v/>
      </c>
      <c r="G417" s="17">
        <f>IFERROR(IF(INDEX(Benefits!$C$3:$C$581,MATCH($T417,Benefits!$A$3:$A$581,0))="",0,INDEX(Benefits!$C$3:$C$581,MATCH($T417,Benefits!$A$3:$A$581,0))),0)</f>
        <v/>
      </c>
      <c r="H417" s="4">
        <f>IFERROR(IF(INDEX(Benefits!$D$3:$D$581,MATCH($T417,Benefits!$A$3:$A$581,0))="","",INDEX(Benefits!$D$3:$D$581,MATCH($T417,Benefits!$A$3:$A$581,0))),"")</f>
        <v/>
      </c>
      <c r="I417" s="4" t="inlineStr">
        <is>
          <t>HKD</t>
        </is>
      </c>
      <c r="J417" s="17">
        <f>IF($W417="","",IF(COUNT(INDEX(prem!$B$2:$CX$2857,$W417,$U417+1))=0,"",INDEX(prem!$B$2:$CX$2857,$W417,$U417+1)))</f>
        <v/>
      </c>
      <c r="K417" s="17">
        <f>IF($W417="","",IF($M417=0,"",SUM(INDEX(prem!$B$2:$CX$2857,$W417,$U417+1):INDEX(prem!$B$2:$CX$2857,$W417,MIN($U417+10,101)))))</f>
        <v/>
      </c>
      <c r="L417" s="17">
        <f>IF($K417="","",IF($M417=0,"",$K417/$M417))</f>
        <v/>
      </c>
      <c r="M417" s="4">
        <f>IF($W417="",0,COUNT(INDEX(prem!$B$2:$CX$2857,$W417,$U417+1):INDEX(prem!$B$2:$CX$2857,$W417,MIN($U417+10,101))))</f>
        <v/>
      </c>
      <c r="N417" s="4" t="inlineStr">
        <is>
          <t>A</t>
        </is>
      </c>
      <c r="O417" s="4">
        <f>IF(COUNTIF(prem!$A$2:$A$2857,$T417&amp;"|"&amp;Client!$C$9&amp;"|"&amp;Client!$C$7&amp;"|"&amp;Client!$C$8)&gt;0,Client!$C$9,IF(Client!$C$9="S","R","S"))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IFERROR(IF(COUNT(INDEX(Benefits!$E$3:$E$581,MATCH($T417,Benefits!$A$3:$A$581,0)))=0,"",INDEX(Benefits!$E$3:$E$581,MATCH($T417,Benefits!$A$3:$A$581,0))),"")</f>
        <v/>
      </c>
      <c r="R417">
        <f>IFERROR(IF(COUNT(INDEX(Benefits!$F$3:$F$581,MATCH($T417,Benefits!$A$3:$A$581,0)))=0,"",INDEX(Benefits!$F$3:$F$581,MATCH($T417,Benefits!$A$3:$A$581,0))),"")</f>
        <v/>
      </c>
      <c r="S417" s="4">
        <f>IFERROR(IF(INDEX(Benefits!$G$3:$G$581,MATCH($T417,Benefits!$A$3:$A$581,0))="","",INDEX(Benefits!$G$3:$G$581,MATCH($T417,Benefits!$A$3:$A$581,0))),"")</f>
        <v/>
      </c>
      <c r="T417" s="19" t="inlineStr">
        <is>
          <t>F00076-17-000-01</t>
        </is>
      </c>
      <c r="U417" s="4">
        <f>MIN(IF($N417="N",Client!$C$6+1,Client!$C$6),100)</f>
        <v/>
      </c>
      <c r="V417" s="4">
        <f>$T417&amp;"|"&amp;$O417&amp;"|"&amp;Client!$C$7&amp;"|"&amp;Client!$C$8</f>
        <v/>
      </c>
      <c r="W417" s="4">
        <f>IFERROR(MATCH($V417,prem!$A$2:$A$2857,0),"")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IFERROR(IF(INDEX(Benefits!$B$3:$B$581,MATCH($T418,Benefits!$A$3:$A$581,0))="","",INDEX(Benefits!$B$3:$B$581,MATCH($T418,Benefits!$A$3:$A$581,0))),"")</f>
        <v/>
      </c>
      <c r="G418" s="17">
        <f>IFERROR(IF(INDEX(Benefits!$C$3:$C$581,MATCH($T418,Benefits!$A$3:$A$581,0))="",100000,INDEX(Benefits!$C$3:$C$581,MATCH($T418,Benefits!$A$3:$A$581,0))),100000)</f>
        <v/>
      </c>
      <c r="H418" s="4">
        <f>IFERROR(IF(INDEX(Benefits!$D$3:$D$581,MATCH($T418,Benefits!$A$3:$A$581,0))="","",INDEX(Benefits!$D$3:$D$581,MATCH($T418,Benefits!$A$3:$A$581,0))),"")</f>
        <v/>
      </c>
      <c r="I418" s="4" t="inlineStr">
        <is>
          <t>HKD</t>
        </is>
      </c>
      <c r="J418" s="17">
        <f>IF($W418="","",IF(COUNT(INDEX(prem!$B$2:$CX$2857,$W418,$U418+1))=0,"",INDEX(prem!$B$2:$CX$2857,$W418,$U418+1)))</f>
        <v/>
      </c>
      <c r="K418" s="17">
        <f>IF($W418="","",IF($M418=0,"",SUM(INDEX(prem!$B$2:$CX$2857,$W418,$U418+1):INDEX(prem!$B$2:$CX$2857,$W418,MIN($U418+10,101)))))</f>
        <v/>
      </c>
      <c r="L418" s="17">
        <f>IF($K418="","",IF($M418=0,"",$K418/$M418))</f>
        <v/>
      </c>
      <c r="M418" s="4">
        <f>IF($W418="",0,COUNT(INDEX(prem!$B$2:$CX$2857,$W418,$U418+1):INDEX(prem!$B$2:$CX$2857,$W418,MIN($U418+10,101))))</f>
        <v/>
      </c>
      <c r="N418" s="4" t="inlineStr">
        <is>
          <t>A</t>
        </is>
      </c>
      <c r="O418" s="4">
        <f>IF(COUNTIF(prem!$A$2:$A$2857,$T418&amp;"|"&amp;Client!$C$9&amp;"|"&amp;Client!$C$7&amp;"|"&amp;Client!$C$8)&gt;0,Client!$C$9,IF(Client!$C$9="S","R","S"))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IFERROR(IF(COUNT(INDEX(Benefits!$E$3:$E$581,MATCH($T418,Benefits!$A$3:$A$581,0)))=0,"",INDEX(Benefits!$E$3:$E$581,MATCH($T418,Benefits!$A$3:$A$581,0))),"")</f>
        <v/>
      </c>
      <c r="R418">
        <f>IFERROR(IF(COUNT(INDEX(Benefits!$F$3:$F$581,MATCH($T418,Benefits!$A$3:$A$581,0)))=0,"",INDEX(Benefits!$F$3:$F$581,MATCH($T418,Benefits!$A$3:$A$581,0))),"")</f>
        <v/>
      </c>
      <c r="S418" s="4">
        <f>IFERROR(IF(INDEX(Benefits!$G$3:$G$581,MATCH($T418,Benefits!$A$3:$A$581,0))="","",INDEX(Benefits!$G$3:$G$581,MATCH($T418,Benefits!$A$3:$A$581,0))),"")</f>
        <v/>
      </c>
      <c r="T418" s="19" t="inlineStr">
        <is>
          <t>F00076-20-000-01</t>
        </is>
      </c>
      <c r="U418" s="4">
        <f>MIN(IF($N418="N",Client!$C$6+1,Client!$C$6),100)</f>
        <v/>
      </c>
      <c r="V418" s="4">
        <f>$T418&amp;"|"&amp;$O418&amp;"|"&amp;Client!$C$7&amp;"|"&amp;Client!$C$8</f>
        <v/>
      </c>
      <c r="W418" s="4">
        <f>IFERROR(MATCH($V418,prem!$A$2:$A$2857,0),"")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IFERROR(IF(INDEX(Benefits!$B$3:$B$581,MATCH($T419,Benefits!$A$3:$A$581,0))="","",INDEX(Benefits!$B$3:$B$581,MATCH($T419,Benefits!$A$3:$A$581,0))),"")</f>
        <v/>
      </c>
      <c r="G419" s="17">
        <f>IFERROR(IF(INDEX(Benefits!$C$3:$C$581,MATCH($T419,Benefits!$A$3:$A$581,0))="",16000,INDEX(Benefits!$C$3:$C$581,MATCH($T419,Benefits!$A$3:$A$581,0))),16000)</f>
        <v/>
      </c>
      <c r="H419" s="4">
        <f>IFERROR(IF(INDEX(Benefits!$D$3:$D$581,MATCH($T419,Benefits!$A$3:$A$581,0))="","",INDEX(Benefits!$D$3:$D$581,MATCH($T419,Benefits!$A$3:$A$581,0))),"")</f>
        <v/>
      </c>
      <c r="I419" s="4" t="inlineStr">
        <is>
          <t>HKD</t>
        </is>
      </c>
      <c r="J419" s="17">
        <f>IF($W419="","",IF(COUNT(INDEX(prem!$B$2:$CX$2857,$W419,$U419+1))=0,"",INDEX(prem!$B$2:$CX$2857,$W419,$U419+1)))</f>
        <v/>
      </c>
      <c r="K419" s="17">
        <f>IF($W419="","",IF($M419=0,"",SUM(INDEX(prem!$B$2:$CX$2857,$W419,$U419+1):INDEX(prem!$B$2:$CX$2857,$W419,MIN($U419+10,101)))))</f>
        <v/>
      </c>
      <c r="L419" s="17">
        <f>IF($K419="","",IF($M419=0,"",$K419/$M419))</f>
        <v/>
      </c>
      <c r="M419" s="4">
        <f>IF($W419="",0,COUNT(INDEX(prem!$B$2:$CX$2857,$W419,$U419+1):INDEX(prem!$B$2:$CX$2857,$W419,MIN($U419+10,101))))</f>
        <v/>
      </c>
      <c r="N419" s="4" t="inlineStr">
        <is>
          <t>A</t>
        </is>
      </c>
      <c r="O419" s="4">
        <f>IF(COUNTIF(prem!$A$2:$A$2857,$T419&amp;"|"&amp;Client!$C$9&amp;"|"&amp;Client!$C$7&amp;"|"&amp;Client!$C$8)&gt;0,Client!$C$9,IF(Client!$C$9="S","R","S"))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IFERROR(IF(COUNT(INDEX(Benefits!$E$3:$E$581,MATCH($T419,Benefits!$A$3:$A$581,0)))=0,"",INDEX(Benefits!$E$3:$E$581,MATCH($T419,Benefits!$A$3:$A$581,0))),"")</f>
        <v/>
      </c>
      <c r="R419">
        <f>IFERROR(IF(COUNT(INDEX(Benefits!$F$3:$F$581,MATCH($T419,Benefits!$A$3:$A$581,0)))=0,"",INDEX(Benefits!$F$3:$F$581,MATCH($T419,Benefits!$A$3:$A$581,0))),"")</f>
        <v/>
      </c>
      <c r="S419" s="4">
        <f>IFERROR(IF(INDEX(Benefits!$G$3:$G$581,MATCH($T419,Benefits!$A$3:$A$581,0))="","",INDEX(Benefits!$G$3:$G$581,MATCH($T419,Benefits!$A$3:$A$581,0))),"")</f>
        <v/>
      </c>
      <c r="T419" s="19" t="inlineStr">
        <is>
          <t>F00076-18-000-01</t>
        </is>
      </c>
      <c r="U419" s="4">
        <f>MIN(IF($N419="N",Client!$C$6+1,Client!$C$6),100)</f>
        <v/>
      </c>
      <c r="V419" s="4">
        <f>$T419&amp;"|"&amp;$O419&amp;"|"&amp;Client!$C$7&amp;"|"&amp;Client!$C$8</f>
        <v/>
      </c>
      <c r="W419" s="4">
        <f>IFERROR(MATCH($V419,prem!$A$2:$A$2857,0),"")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IFERROR(IF(INDEX(Benefits!$B$3:$B$581,MATCH($T420,Benefits!$A$3:$A$581,0))="","",INDEX(Benefits!$B$3:$B$581,MATCH($T420,Benefits!$A$3:$A$581,0))),"")</f>
        <v/>
      </c>
      <c r="G420" s="17">
        <f>IFERROR(IF(INDEX(Benefits!$C$3:$C$581,MATCH($T420,Benefits!$A$3:$A$581,0))="",50000,INDEX(Benefits!$C$3:$C$581,MATCH($T420,Benefits!$A$3:$A$581,0))),50000)</f>
        <v/>
      </c>
      <c r="H420" s="4">
        <f>IFERROR(IF(INDEX(Benefits!$D$3:$D$581,MATCH($T420,Benefits!$A$3:$A$581,0))="","",INDEX(Benefits!$D$3:$D$581,MATCH($T420,Benefits!$A$3:$A$581,0))),"")</f>
        <v/>
      </c>
      <c r="I420" s="4" t="inlineStr">
        <is>
          <t>HKD</t>
        </is>
      </c>
      <c r="J420" s="17">
        <f>IF($W420="","",IF(COUNT(INDEX(prem!$B$2:$CX$2857,$W420,$U420+1))=0,"",INDEX(prem!$B$2:$CX$2857,$W420,$U420+1)))</f>
        <v/>
      </c>
      <c r="K420" s="17">
        <f>IF($W420="","",IF($M420=0,"",SUM(INDEX(prem!$B$2:$CX$2857,$W420,$U420+1):INDEX(prem!$B$2:$CX$2857,$W420,MIN($U420+10,101)))))</f>
        <v/>
      </c>
      <c r="L420" s="17">
        <f>IF($K420="","",IF($M420=0,"",$K420/$M420))</f>
        <v/>
      </c>
      <c r="M420" s="4">
        <f>IF($W420="",0,COUNT(INDEX(prem!$B$2:$CX$2857,$W420,$U420+1):INDEX(prem!$B$2:$CX$2857,$W420,MIN($U420+10,101))))</f>
        <v/>
      </c>
      <c r="N420" s="4" t="inlineStr">
        <is>
          <t>A</t>
        </is>
      </c>
      <c r="O420" s="4">
        <f>IF(COUNTIF(prem!$A$2:$A$2857,$T420&amp;"|"&amp;Client!$C$9&amp;"|"&amp;Client!$C$7&amp;"|"&amp;Client!$C$8)&gt;0,Client!$C$9,IF(Client!$C$9="S","R","S"))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IFERROR(IF(COUNT(INDEX(Benefits!$E$3:$E$581,MATCH($T420,Benefits!$A$3:$A$581,0)))=0,"",INDEX(Benefits!$E$3:$E$581,MATCH($T420,Benefits!$A$3:$A$581,0))),"")</f>
        <v/>
      </c>
      <c r="R420">
        <f>IFERROR(IF(COUNT(INDEX(Benefits!$F$3:$F$581,MATCH($T420,Benefits!$A$3:$A$581,0)))=0,"",INDEX(Benefits!$F$3:$F$581,MATCH($T420,Benefits!$A$3:$A$581,0))),"")</f>
        <v/>
      </c>
      <c r="S420" s="4">
        <f>IFERROR(IF(INDEX(Benefits!$G$3:$G$581,MATCH($T420,Benefits!$A$3:$A$581,0))="","",INDEX(Benefits!$G$3:$G$581,MATCH($T420,Benefits!$A$3:$A$581,0))),"")</f>
        <v/>
      </c>
      <c r="T420" s="19" t="inlineStr">
        <is>
          <t>F00076-19-000-01</t>
        </is>
      </c>
      <c r="U420" s="4">
        <f>MIN(IF($N420="N",Client!$C$6+1,Client!$C$6),100)</f>
        <v/>
      </c>
      <c r="V420" s="4">
        <f>$T420&amp;"|"&amp;$O420&amp;"|"&amp;Client!$C$7&amp;"|"&amp;Client!$C$8</f>
        <v/>
      </c>
      <c r="W420" s="4">
        <f>IFERROR(MATCH($V420,prem!$A$2:$A$2857,0),"")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IFERROR(IF(INDEX(Benefits!$B$3:$B$581,MATCH($T421,Benefits!$A$3:$A$581,0))="","",INDEX(Benefits!$B$3:$B$581,MATCH($T421,Benefits!$A$3:$A$581,0))),"")</f>
        <v/>
      </c>
      <c r="G421" s="17">
        <f>IFERROR(IF(INDEX(Benefits!$C$3:$C$581,MATCH($T421,Benefits!$A$3:$A$581,0))="",0,INDEX(Benefits!$C$3:$C$581,MATCH($T421,Benefits!$A$3:$A$581,0))),0)</f>
        <v/>
      </c>
      <c r="H421" s="4">
        <f>IFERROR(IF(INDEX(Benefits!$D$3:$D$581,MATCH($T421,Benefits!$A$3:$A$581,0))="","",INDEX(Benefits!$D$3:$D$581,MATCH($T421,Benefits!$A$3:$A$581,0))),"")</f>
        <v/>
      </c>
      <c r="I421" s="4" t="inlineStr">
        <is>
          <t>HKD</t>
        </is>
      </c>
      <c r="J421" s="17">
        <f>IF($W421="","",IF(COUNT(INDEX(prem!$B$2:$CX$2857,$W421,$U421+1))=0,"",INDEX(prem!$B$2:$CX$2857,$W421,$U421+1)))</f>
        <v/>
      </c>
      <c r="K421" s="17">
        <f>IF($W421="","",IF($M421=0,"",SUM(INDEX(prem!$B$2:$CX$2857,$W421,$U421+1):INDEX(prem!$B$2:$CX$2857,$W421,MIN($U421+10,101)))))</f>
        <v/>
      </c>
      <c r="L421" s="17">
        <f>IF($K421="","",IF($M421=0,"",$K421/$M421))</f>
        <v/>
      </c>
      <c r="M421" s="4">
        <f>IF($W421="",0,COUNT(INDEX(prem!$B$2:$CX$2857,$W421,$U421+1):INDEX(prem!$B$2:$CX$2857,$W421,MIN($U421+10,101))))</f>
        <v/>
      </c>
      <c r="N421" s="4" t="inlineStr">
        <is>
          <t>A</t>
        </is>
      </c>
      <c r="O421" s="4">
        <f>IF(COUNTIF(prem!$A$2:$A$2857,$T421&amp;"|"&amp;Client!$C$9&amp;"|"&amp;Client!$C$7&amp;"|"&amp;Client!$C$8)&gt;0,Client!$C$9,IF(Client!$C$9="S","R","S"))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IFERROR(IF(COUNT(INDEX(Benefits!$E$3:$E$581,MATCH($T421,Benefits!$A$3:$A$581,0)))=0,"",INDEX(Benefits!$E$3:$E$581,MATCH($T421,Benefits!$A$3:$A$581,0))),"")</f>
        <v/>
      </c>
      <c r="R421">
        <f>IFERROR(IF(COUNT(INDEX(Benefits!$F$3:$F$581,MATCH($T421,Benefits!$A$3:$A$581,0)))=0,"",INDEX(Benefits!$F$3:$F$581,MATCH($T421,Benefits!$A$3:$A$581,0))),"")</f>
        <v/>
      </c>
      <c r="S421" s="4">
        <f>IFERROR(IF(INDEX(Benefits!$G$3:$G$581,MATCH($T421,Benefits!$A$3:$A$581,0))="","",INDEX(Benefits!$G$3:$G$581,MATCH($T421,Benefits!$A$3:$A$581,0))),"")</f>
        <v/>
      </c>
      <c r="T421" s="19" t="inlineStr">
        <is>
          <t>F00076-05-000-02</t>
        </is>
      </c>
      <c r="U421" s="4">
        <f>MIN(IF($N421="N",Client!$C$6+1,Client!$C$6),100)</f>
        <v/>
      </c>
      <c r="V421" s="4">
        <f>$T421&amp;"|"&amp;$O421&amp;"|"&amp;Client!$C$7&amp;"|"&amp;Client!$C$8</f>
        <v/>
      </c>
      <c r="W421" s="4">
        <f>IFERROR(MATCH($V421,prem!$A$2:$A$2857,0),"")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IFERROR(IF(INDEX(Benefits!$B$3:$B$581,MATCH($T422,Benefits!$A$3:$A$581,0))="","",INDEX(Benefits!$B$3:$B$581,MATCH($T422,Benefits!$A$3:$A$581,0))),"")</f>
        <v/>
      </c>
      <c r="G422" s="17">
        <f>IFERROR(IF(INDEX(Benefits!$C$3:$C$581,MATCH($T422,Benefits!$A$3:$A$581,0))="",100000,INDEX(Benefits!$C$3:$C$581,MATCH($T422,Benefits!$A$3:$A$581,0))),100000)</f>
        <v/>
      </c>
      <c r="H422" s="4">
        <f>IFERROR(IF(INDEX(Benefits!$D$3:$D$581,MATCH($T422,Benefits!$A$3:$A$581,0))="","",INDEX(Benefits!$D$3:$D$581,MATCH($T422,Benefits!$A$3:$A$581,0))),"")</f>
        <v/>
      </c>
      <c r="I422" s="4" t="inlineStr">
        <is>
          <t>HKD</t>
        </is>
      </c>
      <c r="J422" s="17">
        <f>IF($W422="","",IF(COUNT(INDEX(prem!$B$2:$CX$2857,$W422,$U422+1))=0,"",INDEX(prem!$B$2:$CX$2857,$W422,$U422+1)))</f>
        <v/>
      </c>
      <c r="K422" s="17">
        <f>IF($W422="","",IF($M422=0,"",SUM(INDEX(prem!$B$2:$CX$2857,$W422,$U422+1):INDEX(prem!$B$2:$CX$2857,$W422,MIN($U422+10,101)))))</f>
        <v/>
      </c>
      <c r="L422" s="17">
        <f>IF($K422="","",IF($M422=0,"",$K422/$M422))</f>
        <v/>
      </c>
      <c r="M422" s="4">
        <f>IF($W422="",0,COUNT(INDEX(prem!$B$2:$CX$2857,$W422,$U422+1):INDEX(prem!$B$2:$CX$2857,$W422,MIN($U422+10,101))))</f>
        <v/>
      </c>
      <c r="N422" s="4" t="inlineStr">
        <is>
          <t>A</t>
        </is>
      </c>
      <c r="O422" s="4">
        <f>IF(COUNTIF(prem!$A$2:$A$2857,$T422&amp;"|"&amp;Client!$C$9&amp;"|"&amp;Client!$C$7&amp;"|"&amp;Client!$C$8)&gt;0,Client!$C$9,IF(Client!$C$9="S","R","S"))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IFERROR(IF(COUNT(INDEX(Benefits!$E$3:$E$581,MATCH($T422,Benefits!$A$3:$A$581,0)))=0,"",INDEX(Benefits!$E$3:$E$581,MATCH($T422,Benefits!$A$3:$A$581,0))),"")</f>
        <v/>
      </c>
      <c r="R422">
        <f>IFERROR(IF(COUNT(INDEX(Benefits!$F$3:$F$581,MATCH($T422,Benefits!$A$3:$A$581,0)))=0,"",INDEX(Benefits!$F$3:$F$581,MATCH($T422,Benefits!$A$3:$A$581,0))),"")</f>
        <v/>
      </c>
      <c r="S422" s="4">
        <f>IFERROR(IF(INDEX(Benefits!$G$3:$G$581,MATCH($T422,Benefits!$A$3:$A$581,0))="","",INDEX(Benefits!$G$3:$G$581,MATCH($T422,Benefits!$A$3:$A$581,0))),"")</f>
        <v/>
      </c>
      <c r="T422" s="19" t="inlineStr">
        <is>
          <t>F00076-08-000-02</t>
        </is>
      </c>
      <c r="U422" s="4">
        <f>MIN(IF($N422="N",Client!$C$6+1,Client!$C$6),100)</f>
        <v/>
      </c>
      <c r="V422" s="4">
        <f>$T422&amp;"|"&amp;$O422&amp;"|"&amp;Client!$C$7&amp;"|"&amp;Client!$C$8</f>
        <v/>
      </c>
      <c r="W422" s="4">
        <f>IFERROR(MATCH($V422,prem!$A$2:$A$2857,0),"")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IFERROR(IF(INDEX(Benefits!$B$3:$B$581,MATCH($T423,Benefits!$A$3:$A$581,0))="","",INDEX(Benefits!$B$3:$B$581,MATCH($T423,Benefits!$A$3:$A$581,0))),"")</f>
        <v/>
      </c>
      <c r="G423" s="17">
        <f>IFERROR(IF(INDEX(Benefits!$C$3:$C$581,MATCH($T423,Benefits!$A$3:$A$581,0))="",16000,INDEX(Benefits!$C$3:$C$581,MATCH($T423,Benefits!$A$3:$A$581,0))),16000)</f>
        <v/>
      </c>
      <c r="H423" s="4">
        <f>IFERROR(IF(INDEX(Benefits!$D$3:$D$581,MATCH($T423,Benefits!$A$3:$A$581,0))="","",INDEX(Benefits!$D$3:$D$581,MATCH($T423,Benefits!$A$3:$A$581,0))),"")</f>
        <v/>
      </c>
      <c r="I423" s="4" t="inlineStr">
        <is>
          <t>HKD</t>
        </is>
      </c>
      <c r="J423" s="17">
        <f>IF($W423="","",IF(COUNT(INDEX(prem!$B$2:$CX$2857,$W423,$U423+1))=0,"",INDEX(prem!$B$2:$CX$2857,$W423,$U423+1)))</f>
        <v/>
      </c>
      <c r="K423" s="17">
        <f>IF($W423="","",IF($M423=0,"",SUM(INDEX(prem!$B$2:$CX$2857,$W423,$U423+1):INDEX(prem!$B$2:$CX$2857,$W423,MIN($U423+10,101)))))</f>
        <v/>
      </c>
      <c r="L423" s="17">
        <f>IF($K423="","",IF($M423=0,"",$K423/$M423))</f>
        <v/>
      </c>
      <c r="M423" s="4">
        <f>IF($W423="",0,COUNT(INDEX(prem!$B$2:$CX$2857,$W423,$U423+1):INDEX(prem!$B$2:$CX$2857,$W423,MIN($U423+10,101))))</f>
        <v/>
      </c>
      <c r="N423" s="4" t="inlineStr">
        <is>
          <t>A</t>
        </is>
      </c>
      <c r="O423" s="4">
        <f>IF(COUNTIF(prem!$A$2:$A$2857,$T423&amp;"|"&amp;Client!$C$9&amp;"|"&amp;Client!$C$7&amp;"|"&amp;Client!$C$8)&gt;0,Client!$C$9,IF(Client!$C$9="S","R","S"))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IFERROR(IF(COUNT(INDEX(Benefits!$E$3:$E$581,MATCH($T423,Benefits!$A$3:$A$581,0)))=0,"",INDEX(Benefits!$E$3:$E$581,MATCH($T423,Benefits!$A$3:$A$581,0))),"")</f>
        <v/>
      </c>
      <c r="R423">
        <f>IFERROR(IF(COUNT(INDEX(Benefits!$F$3:$F$581,MATCH($T423,Benefits!$A$3:$A$581,0)))=0,"",INDEX(Benefits!$F$3:$F$581,MATCH($T423,Benefits!$A$3:$A$581,0))),"")</f>
        <v/>
      </c>
      <c r="S423" s="4">
        <f>IFERROR(IF(INDEX(Benefits!$G$3:$G$581,MATCH($T423,Benefits!$A$3:$A$581,0))="","",INDEX(Benefits!$G$3:$G$581,MATCH($T423,Benefits!$A$3:$A$581,0))),"")</f>
        <v/>
      </c>
      <c r="T423" s="19" t="inlineStr">
        <is>
          <t>F00076-06-000-02</t>
        </is>
      </c>
      <c r="U423" s="4">
        <f>MIN(IF($N423="N",Client!$C$6+1,Client!$C$6),100)</f>
        <v/>
      </c>
      <c r="V423" s="4">
        <f>$T423&amp;"|"&amp;$O423&amp;"|"&amp;Client!$C$7&amp;"|"&amp;Client!$C$8</f>
        <v/>
      </c>
      <c r="W423" s="4">
        <f>IFERROR(MATCH($V423,prem!$A$2:$A$2857,0),"")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IFERROR(IF(INDEX(Benefits!$B$3:$B$581,MATCH($T424,Benefits!$A$3:$A$581,0))="","",INDEX(Benefits!$B$3:$B$581,MATCH($T424,Benefits!$A$3:$A$581,0))),"")</f>
        <v/>
      </c>
      <c r="G424" s="17">
        <f>IFERROR(IF(INDEX(Benefits!$C$3:$C$581,MATCH($T424,Benefits!$A$3:$A$581,0))="",50000,INDEX(Benefits!$C$3:$C$581,MATCH($T424,Benefits!$A$3:$A$581,0))),50000)</f>
        <v/>
      </c>
      <c r="H424" s="4">
        <f>IFERROR(IF(INDEX(Benefits!$D$3:$D$581,MATCH($T424,Benefits!$A$3:$A$581,0))="","",INDEX(Benefits!$D$3:$D$581,MATCH($T424,Benefits!$A$3:$A$581,0))),"")</f>
        <v/>
      </c>
      <c r="I424" s="4" t="inlineStr">
        <is>
          <t>HKD</t>
        </is>
      </c>
      <c r="J424" s="17">
        <f>IF($W424="","",IF(COUNT(INDEX(prem!$B$2:$CX$2857,$W424,$U424+1))=0,"",INDEX(prem!$B$2:$CX$2857,$W424,$U424+1)))</f>
        <v/>
      </c>
      <c r="K424" s="17">
        <f>IF($W424="","",IF($M424=0,"",SUM(INDEX(prem!$B$2:$CX$2857,$W424,$U424+1):INDEX(prem!$B$2:$CX$2857,$W424,MIN($U424+10,101)))))</f>
        <v/>
      </c>
      <c r="L424" s="17">
        <f>IF($K424="","",IF($M424=0,"",$K424/$M424))</f>
        <v/>
      </c>
      <c r="M424" s="4">
        <f>IF($W424="",0,COUNT(INDEX(prem!$B$2:$CX$2857,$W424,$U424+1):INDEX(prem!$B$2:$CX$2857,$W424,MIN($U424+10,101))))</f>
        <v/>
      </c>
      <c r="N424" s="4" t="inlineStr">
        <is>
          <t>A</t>
        </is>
      </c>
      <c r="O424" s="4">
        <f>IF(COUNTIF(prem!$A$2:$A$2857,$T424&amp;"|"&amp;Client!$C$9&amp;"|"&amp;Client!$C$7&amp;"|"&amp;Client!$C$8)&gt;0,Client!$C$9,IF(Client!$C$9="S","R","S"))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IFERROR(IF(COUNT(INDEX(Benefits!$E$3:$E$581,MATCH($T424,Benefits!$A$3:$A$581,0)))=0,"",INDEX(Benefits!$E$3:$E$581,MATCH($T424,Benefits!$A$3:$A$581,0))),"")</f>
        <v/>
      </c>
      <c r="R424">
        <f>IFERROR(IF(COUNT(INDEX(Benefits!$F$3:$F$581,MATCH($T424,Benefits!$A$3:$A$581,0)))=0,"",INDEX(Benefits!$F$3:$F$581,MATCH($T424,Benefits!$A$3:$A$581,0))),"")</f>
        <v/>
      </c>
      <c r="S424" s="4">
        <f>IFERROR(IF(INDEX(Benefits!$G$3:$G$581,MATCH($T424,Benefits!$A$3:$A$581,0))="","",INDEX(Benefits!$G$3:$G$581,MATCH($T424,Benefits!$A$3:$A$581,0))),"")</f>
        <v/>
      </c>
      <c r="T424" s="19" t="inlineStr">
        <is>
          <t>F00076-07-000-02</t>
        </is>
      </c>
      <c r="U424" s="4">
        <f>MIN(IF($N424="N",Client!$C$6+1,Client!$C$6),100)</f>
        <v/>
      </c>
      <c r="V424" s="4">
        <f>$T424&amp;"|"&amp;$O424&amp;"|"&amp;Client!$C$7&amp;"|"&amp;Client!$C$8</f>
        <v/>
      </c>
      <c r="W424" s="4">
        <f>IFERROR(MATCH($V424,prem!$A$2:$A$2857,0),"")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IFERROR(IF(INDEX(Benefits!$B$3:$B$581,MATCH($T425,Benefits!$A$3:$A$581,0))="","",INDEX(Benefits!$B$3:$B$581,MATCH($T425,Benefits!$A$3:$A$581,0))),"")</f>
        <v/>
      </c>
      <c r="G425" s="17">
        <f>IFERROR(IF(INDEX(Benefits!$C$3:$C$581,MATCH($T425,Benefits!$A$3:$A$581,0))="","",INDEX(Benefits!$C$3:$C$581,MATCH($T425,Benefits!$A$3:$A$581,0))),"")</f>
        <v/>
      </c>
      <c r="H425" s="4">
        <f>IFERROR(IF(INDEX(Benefits!$D$3:$D$581,MATCH($T425,Benefits!$A$3:$A$581,0))="","",INDEX(Benefits!$D$3:$D$581,MATCH($T425,Benefits!$A$3:$A$581,0))),"")</f>
        <v/>
      </c>
      <c r="I425" s="4" t="inlineStr">
        <is>
          <t>HKD</t>
        </is>
      </c>
      <c r="J425" s="17">
        <f>IF($W425="","",IF(COUNT(INDEX(prem!$B$2:$CX$2857,$W425,$U425+1))=0,"",INDEX(prem!$B$2:$CX$2857,$W425,$U425+1)))</f>
        <v/>
      </c>
      <c r="K425" s="17">
        <f>IF($W425="","",IF($M425=0,"",SUM(INDEX(prem!$B$2:$CX$2857,$W425,$U425+1):INDEX(prem!$B$2:$CX$2857,$W425,MIN($U425+10,101)))))</f>
        <v/>
      </c>
      <c r="L425" s="17">
        <f>IF($K425="","",IF($M425=0,"",$K425/$M425))</f>
        <v/>
      </c>
      <c r="M425" s="4">
        <f>IF($W425="",0,COUNT(INDEX(prem!$B$2:$CX$2857,$W425,$U425+1):INDEX(prem!$B$2:$CX$2857,$W425,MIN($U425+10,101))))</f>
        <v/>
      </c>
      <c r="N425" s="4" t="inlineStr">
        <is>
          <t>A</t>
        </is>
      </c>
      <c r="O425" s="4">
        <f>IF(COUNTIF(prem!$A$2:$A$2857,$T425&amp;"|"&amp;Client!$C$9&amp;"|"&amp;Client!$C$7&amp;"|"&amp;Client!$C$8)&gt;0,Client!$C$9,IF(Client!$C$9="S","R","S"))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IFERROR(IF(COUNT(INDEX(Benefits!$E$3:$E$581,MATCH($T425,Benefits!$A$3:$A$581,0)))=0,"",INDEX(Benefits!$E$3:$E$581,MATCH($T425,Benefits!$A$3:$A$581,0))),"")</f>
        <v/>
      </c>
      <c r="R425">
        <f>IFERROR(IF(COUNT(INDEX(Benefits!$F$3:$F$581,MATCH($T425,Benefits!$A$3:$A$581,0)))=0,"",INDEX(Benefits!$F$3:$F$581,MATCH($T425,Benefits!$A$3:$A$581,0))),"")</f>
        <v/>
      </c>
      <c r="S425" s="4">
        <f>IFERROR(IF(INDEX(Benefits!$G$3:$G$581,MATCH($T425,Benefits!$A$3:$A$581,0))="","",INDEX(Benefits!$G$3:$G$581,MATCH($T425,Benefits!$A$3:$A$581,0))),"")</f>
        <v/>
      </c>
      <c r="T425" s="19" t="inlineStr">
        <is>
          <t>S00037-01-000-02</t>
        </is>
      </c>
      <c r="U425" s="4">
        <f>MIN(IF($N425="N",Client!$C$6+1,Client!$C$6),100)</f>
        <v/>
      </c>
      <c r="V425" s="4">
        <f>$T425&amp;"|"&amp;$O425&amp;"|"&amp;Client!$C$7&amp;"|"&amp;Client!$C$8</f>
        <v/>
      </c>
      <c r="W425" s="4">
        <f>IFERROR(MATCH($V425,prem!$A$2:$A$2857,0),"")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IFERROR(IF(INDEX(Benefits!$B$3:$B$581,MATCH($T426,Benefits!$A$3:$A$581,0))="","",INDEX(Benefits!$B$3:$B$581,MATCH($T426,Benefits!$A$3:$A$581,0))),"")</f>
        <v/>
      </c>
      <c r="G426" s="17">
        <f>IFERROR(IF(INDEX(Benefits!$C$3:$C$581,MATCH($T426,Benefits!$A$3:$A$581,0))="","",INDEX(Benefits!$C$3:$C$581,MATCH($T426,Benefits!$A$3:$A$581,0))),"")</f>
        <v/>
      </c>
      <c r="H426" s="4">
        <f>IFERROR(IF(INDEX(Benefits!$D$3:$D$581,MATCH($T426,Benefits!$A$3:$A$581,0))="","",INDEX(Benefits!$D$3:$D$581,MATCH($T426,Benefits!$A$3:$A$581,0))),"")</f>
        <v/>
      </c>
      <c r="I426" s="4" t="inlineStr">
        <is>
          <t>HKD</t>
        </is>
      </c>
      <c r="J426" s="17">
        <f>IF($W426="","",IF(COUNT(INDEX(prem!$B$2:$CX$2857,$W426,$U426+1))=0,"",INDEX(prem!$B$2:$CX$2857,$W426,$U426+1)))</f>
        <v/>
      </c>
      <c r="K426" s="17">
        <f>IF($W426="","",IF($M426=0,"",SUM(INDEX(prem!$B$2:$CX$2857,$W426,$U426+1):INDEX(prem!$B$2:$CX$2857,$W426,MIN($U426+10,101)))))</f>
        <v/>
      </c>
      <c r="L426" s="17">
        <f>IF($K426="","",IF($M426=0,"",$K426/$M426))</f>
        <v/>
      </c>
      <c r="M426" s="4">
        <f>IF($W426="",0,COUNT(INDEX(prem!$B$2:$CX$2857,$W426,$U426+1):INDEX(prem!$B$2:$CX$2857,$W426,MIN($U426+10,101))))</f>
        <v/>
      </c>
      <c r="N426" s="4" t="inlineStr">
        <is>
          <t>A</t>
        </is>
      </c>
      <c r="O426" s="4">
        <f>IF(COUNTIF(prem!$A$2:$A$2857,$T426&amp;"|"&amp;Client!$C$9&amp;"|"&amp;Client!$C$7&amp;"|"&amp;Client!$C$8)&gt;0,Client!$C$9,IF(Client!$C$9="S","R","S"))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IFERROR(IF(COUNT(INDEX(Benefits!$E$3:$E$581,MATCH($T426,Benefits!$A$3:$A$581,0)))=0,"",INDEX(Benefits!$E$3:$E$581,MATCH($T426,Benefits!$A$3:$A$581,0))),"")</f>
        <v/>
      </c>
      <c r="R426">
        <f>IFERROR(IF(COUNT(INDEX(Benefits!$F$3:$F$581,MATCH($T426,Benefits!$A$3:$A$581,0)))=0,"",INDEX(Benefits!$F$3:$F$581,MATCH($T426,Benefits!$A$3:$A$581,0))),"")</f>
        <v/>
      </c>
      <c r="S426" s="4">
        <f>IFERROR(IF(INDEX(Benefits!$G$3:$G$581,MATCH($T426,Benefits!$A$3:$A$581,0))="","",INDEX(Benefits!$G$3:$G$581,MATCH($T426,Benefits!$A$3:$A$581,0))),"")</f>
        <v/>
      </c>
      <c r="T426" s="19" t="inlineStr">
        <is>
          <t>F00039-01-000-02</t>
        </is>
      </c>
      <c r="U426" s="4">
        <f>MIN(IF($N426="N",Client!$C$6+1,Client!$C$6),100)</f>
        <v/>
      </c>
      <c r="V426" s="4">
        <f>$T426&amp;"|"&amp;$O426&amp;"|"&amp;Client!$C$7&amp;"|"&amp;Client!$C$8</f>
        <v/>
      </c>
      <c r="W426" s="4">
        <f>IFERROR(MATCH($V426,prem!$A$2:$A$2857,0),"")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IFERROR(IF(INDEX(Benefits!$B$3:$B$581,MATCH($T427,Benefits!$A$3:$A$581,0))="","",INDEX(Benefits!$B$3:$B$581,MATCH($T427,Benefits!$A$3:$A$581,0))),"")</f>
        <v/>
      </c>
      <c r="G427" s="17">
        <f>IFERROR(IF(INDEX(Benefits!$C$3:$C$581,MATCH($T427,Benefits!$A$3:$A$581,0))="","",INDEX(Benefits!$C$3:$C$581,MATCH($T427,Benefits!$A$3:$A$581,0))),"")</f>
        <v/>
      </c>
      <c r="H427" s="4">
        <f>IFERROR(IF(INDEX(Benefits!$D$3:$D$581,MATCH($T427,Benefits!$A$3:$A$581,0))="","",INDEX(Benefits!$D$3:$D$581,MATCH($T427,Benefits!$A$3:$A$581,0))),"")</f>
        <v/>
      </c>
      <c r="I427" s="4" t="inlineStr">
        <is>
          <t>HKD</t>
        </is>
      </c>
      <c r="J427" s="17">
        <f>IF($W427="","",IF(COUNT(INDEX(prem!$B$2:$CX$2857,$W427,$U427+1))=0,"",INDEX(prem!$B$2:$CX$2857,$W427,$U427+1)))</f>
        <v/>
      </c>
      <c r="K427" s="17">
        <f>IF($W427="","",IF($M427=0,"",SUM(INDEX(prem!$B$2:$CX$2857,$W427,$U427+1):INDEX(prem!$B$2:$CX$2857,$W427,MIN($U427+10,101)))))</f>
        <v/>
      </c>
      <c r="L427" s="17">
        <f>IF($K427="","",IF($M427=0,"",$K427/$M427))</f>
        <v/>
      </c>
      <c r="M427" s="4">
        <f>IF($W427="",0,COUNT(INDEX(prem!$B$2:$CX$2857,$W427,$U427+1):INDEX(prem!$B$2:$CX$2857,$W427,MIN($U427+10,101))))</f>
        <v/>
      </c>
      <c r="N427" s="4" t="inlineStr">
        <is>
          <t>A</t>
        </is>
      </c>
      <c r="O427" s="4">
        <f>IF(COUNTIF(prem!$A$2:$A$2857,$T427&amp;"|"&amp;Client!$C$9&amp;"|"&amp;Client!$C$7&amp;"|"&amp;Client!$C$8)&gt;0,Client!$C$9,IF(Client!$C$9="S","R","S"))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IFERROR(IF(COUNT(INDEX(Benefits!$E$3:$E$581,MATCH($T427,Benefits!$A$3:$A$581,0)))=0,"",INDEX(Benefits!$E$3:$E$581,MATCH($T427,Benefits!$A$3:$A$581,0))),"")</f>
        <v/>
      </c>
      <c r="R427">
        <f>IFERROR(IF(COUNT(INDEX(Benefits!$F$3:$F$581,MATCH($T427,Benefits!$A$3:$A$581,0)))=0,"",INDEX(Benefits!$F$3:$F$581,MATCH($T427,Benefits!$A$3:$A$581,0))),"")</f>
        <v/>
      </c>
      <c r="S427" s="4">
        <f>IFERROR(IF(INDEX(Benefits!$G$3:$G$581,MATCH($T427,Benefits!$A$3:$A$581,0))="","",INDEX(Benefits!$G$3:$G$581,MATCH($T427,Benefits!$A$3:$A$581,0))),"")</f>
        <v/>
      </c>
      <c r="T427" s="19" t="inlineStr">
        <is>
          <t>F00039-01-001-02</t>
        </is>
      </c>
      <c r="U427" s="4">
        <f>MIN(IF($N427="N",Client!$C$6+1,Client!$C$6),100)</f>
        <v/>
      </c>
      <c r="V427" s="4">
        <f>$T427&amp;"|"&amp;$O427&amp;"|"&amp;Client!$C$7&amp;"|"&amp;Client!$C$8</f>
        <v/>
      </c>
      <c r="W427" s="4">
        <f>IFERROR(MATCH($V427,prem!$A$2:$A$2857,0),"")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IFERROR(IF(INDEX(Benefits!$B$3:$B$581,MATCH($T428,Benefits!$A$3:$A$581,0))="","",INDEX(Benefits!$B$3:$B$581,MATCH($T428,Benefits!$A$3:$A$581,0))),"")</f>
        <v/>
      </c>
      <c r="G428" s="17">
        <f>IFERROR(IF(INDEX(Benefits!$C$3:$C$581,MATCH($T428,Benefits!$A$3:$A$581,0))="","",INDEX(Benefits!$C$3:$C$581,MATCH($T428,Benefits!$A$3:$A$581,0))),"")</f>
        <v/>
      </c>
      <c r="H428" s="4">
        <f>IFERROR(IF(INDEX(Benefits!$D$3:$D$581,MATCH($T428,Benefits!$A$3:$A$581,0))="","",INDEX(Benefits!$D$3:$D$581,MATCH($T428,Benefits!$A$3:$A$581,0))),"")</f>
        <v/>
      </c>
      <c r="I428" s="4" t="inlineStr">
        <is>
          <t>HKD</t>
        </is>
      </c>
      <c r="J428" s="17">
        <f>IF($W428="","",IF(COUNT(INDEX(prem!$B$2:$CX$2857,$W428,$U428+1))=0,"",INDEX(prem!$B$2:$CX$2857,$W428,$U428+1)))</f>
        <v/>
      </c>
      <c r="K428" s="17">
        <f>IF($W428="","",IF($M428=0,"",SUM(INDEX(prem!$B$2:$CX$2857,$W428,$U428+1):INDEX(prem!$B$2:$CX$2857,$W428,MIN($U428+10,101)))))</f>
        <v/>
      </c>
      <c r="L428" s="17">
        <f>IF($K428="","",IF($M428=0,"",$K428/$M428))</f>
        <v/>
      </c>
      <c r="M428" s="4">
        <f>IF($W428="",0,COUNT(INDEX(prem!$B$2:$CX$2857,$W428,$U428+1):INDEX(prem!$B$2:$CX$2857,$W428,MIN($U428+10,101))))</f>
        <v/>
      </c>
      <c r="N428" s="4" t="inlineStr">
        <is>
          <t>A</t>
        </is>
      </c>
      <c r="O428" s="4">
        <f>IF(COUNTIF(prem!$A$2:$A$2857,$T428&amp;"|"&amp;Client!$C$9&amp;"|"&amp;Client!$C$7&amp;"|"&amp;Client!$C$8)&gt;0,Client!$C$9,IF(Client!$C$9="S","R","S"))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IFERROR(IF(COUNT(INDEX(Benefits!$E$3:$E$581,MATCH($T428,Benefits!$A$3:$A$581,0)))=0,"",INDEX(Benefits!$E$3:$E$581,MATCH($T428,Benefits!$A$3:$A$581,0))),"")</f>
        <v/>
      </c>
      <c r="R428">
        <f>IFERROR(IF(COUNT(INDEX(Benefits!$F$3:$F$581,MATCH($T428,Benefits!$A$3:$A$581,0)))=0,"",INDEX(Benefits!$F$3:$F$581,MATCH($T428,Benefits!$A$3:$A$581,0))),"")</f>
        <v/>
      </c>
      <c r="S428" s="4">
        <f>IFERROR(IF(INDEX(Benefits!$G$3:$G$581,MATCH($T428,Benefits!$A$3:$A$581,0))="","",INDEX(Benefits!$G$3:$G$581,MATCH($T428,Benefits!$A$3:$A$581,0))),"")</f>
        <v/>
      </c>
      <c r="T428" s="19" t="inlineStr">
        <is>
          <t>F00039-02-000-02</t>
        </is>
      </c>
      <c r="U428" s="4">
        <f>MIN(IF($N428="N",Client!$C$6+1,Client!$C$6),100)</f>
        <v/>
      </c>
      <c r="V428" s="4">
        <f>$T428&amp;"|"&amp;$O428&amp;"|"&amp;Client!$C$7&amp;"|"&amp;Client!$C$8</f>
        <v/>
      </c>
      <c r="W428" s="4">
        <f>IFERROR(MATCH($V428,prem!$A$2:$A$2857,0),"")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IFERROR(IF(INDEX(Benefits!$B$3:$B$581,MATCH($T429,Benefits!$A$3:$A$581,0))="","",INDEX(Benefits!$B$3:$B$581,MATCH($T429,Benefits!$A$3:$A$581,0))),"")</f>
        <v/>
      </c>
      <c r="G429" s="17">
        <f>IFERROR(IF(INDEX(Benefits!$C$3:$C$581,MATCH($T429,Benefits!$A$3:$A$581,0))="","",INDEX(Benefits!$C$3:$C$581,MATCH($T429,Benefits!$A$3:$A$581,0))),"")</f>
        <v/>
      </c>
      <c r="H429" s="4">
        <f>IFERROR(IF(INDEX(Benefits!$D$3:$D$581,MATCH($T429,Benefits!$A$3:$A$581,0))="","",INDEX(Benefits!$D$3:$D$581,MATCH($T429,Benefits!$A$3:$A$581,0))),"")</f>
        <v/>
      </c>
      <c r="I429" s="4" t="inlineStr">
        <is>
          <t>HKD</t>
        </is>
      </c>
      <c r="J429" s="17">
        <f>IF($W429="","",IF(COUNT(INDEX(prem!$B$2:$CX$2857,$W429,$U429+1))=0,"",INDEX(prem!$B$2:$CX$2857,$W429,$U429+1)))</f>
        <v/>
      </c>
      <c r="K429" s="17">
        <f>IF($W429="","",IF($M429=0,"",SUM(INDEX(prem!$B$2:$CX$2857,$W429,$U429+1):INDEX(prem!$B$2:$CX$2857,$W429,MIN($U429+10,101)))))</f>
        <v/>
      </c>
      <c r="L429" s="17">
        <f>IF($K429="","",IF($M429=0,"",$K429/$M429))</f>
        <v/>
      </c>
      <c r="M429" s="4">
        <f>IF($W429="",0,COUNT(INDEX(prem!$B$2:$CX$2857,$W429,$U429+1):INDEX(prem!$B$2:$CX$2857,$W429,MIN($U429+10,101))))</f>
        <v/>
      </c>
      <c r="N429" s="4" t="inlineStr">
        <is>
          <t>A</t>
        </is>
      </c>
      <c r="O429" s="4">
        <f>IF(COUNTIF(prem!$A$2:$A$2857,$T429&amp;"|"&amp;Client!$C$9&amp;"|"&amp;Client!$C$7&amp;"|"&amp;Client!$C$8)&gt;0,Client!$C$9,IF(Client!$C$9="S","R","S"))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IFERROR(IF(COUNT(INDEX(Benefits!$E$3:$E$581,MATCH($T429,Benefits!$A$3:$A$581,0)))=0,"",INDEX(Benefits!$E$3:$E$581,MATCH($T429,Benefits!$A$3:$A$581,0))),"")</f>
        <v/>
      </c>
      <c r="R429">
        <f>IFERROR(IF(COUNT(INDEX(Benefits!$F$3:$F$581,MATCH($T429,Benefits!$A$3:$A$581,0)))=0,"",INDEX(Benefits!$F$3:$F$581,MATCH($T429,Benefits!$A$3:$A$581,0))),"")</f>
        <v/>
      </c>
      <c r="S429" s="4">
        <f>IFERROR(IF(INDEX(Benefits!$G$3:$G$581,MATCH($T429,Benefits!$A$3:$A$581,0))="","",INDEX(Benefits!$G$3:$G$581,MATCH($T429,Benefits!$A$3:$A$581,0))),"")</f>
        <v/>
      </c>
      <c r="T429" s="19" t="inlineStr">
        <is>
          <t>F00039-02-001-02</t>
        </is>
      </c>
      <c r="U429" s="4">
        <f>MIN(IF($N429="N",Client!$C$6+1,Client!$C$6),100)</f>
        <v/>
      </c>
      <c r="V429" s="4">
        <f>$T429&amp;"|"&amp;$O429&amp;"|"&amp;Client!$C$7&amp;"|"&amp;Client!$C$8</f>
        <v/>
      </c>
      <c r="W429" s="4">
        <f>IFERROR(MATCH($V429,prem!$A$2:$A$2857,0),"")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IFERROR(IF(INDEX(Benefits!$B$3:$B$581,MATCH($T430,Benefits!$A$3:$A$581,0))="","",INDEX(Benefits!$B$3:$B$581,MATCH($T430,Benefits!$A$3:$A$581,0))),"")</f>
        <v/>
      </c>
      <c r="G430" s="17">
        <f>IFERROR(IF(INDEX(Benefits!$C$3:$C$581,MATCH($T430,Benefits!$A$3:$A$581,0))="","",INDEX(Benefits!$C$3:$C$581,MATCH($T430,Benefits!$A$3:$A$581,0))),"")</f>
        <v/>
      </c>
      <c r="H430" s="4">
        <f>IFERROR(IF(INDEX(Benefits!$D$3:$D$581,MATCH($T430,Benefits!$A$3:$A$581,0))="","",INDEX(Benefits!$D$3:$D$581,MATCH($T430,Benefits!$A$3:$A$581,0))),"")</f>
        <v/>
      </c>
      <c r="I430" s="4" t="inlineStr">
        <is>
          <t>HKD</t>
        </is>
      </c>
      <c r="J430" s="17">
        <f>IF($W430="","",IF(COUNT(INDEX(prem!$B$2:$CX$2857,$W430,$U430+1))=0,"",INDEX(prem!$B$2:$CX$2857,$W430,$U430+1)))</f>
        <v/>
      </c>
      <c r="K430" s="17">
        <f>IF($W430="","",IF($M430=0,"",SUM(INDEX(prem!$B$2:$CX$2857,$W430,$U430+1):INDEX(prem!$B$2:$CX$2857,$W430,MIN($U430+10,101)))))</f>
        <v/>
      </c>
      <c r="L430" s="17">
        <f>IF($K430="","",IF($M430=0,"",$K430/$M430))</f>
        <v/>
      </c>
      <c r="M430" s="4">
        <f>IF($W430="",0,COUNT(INDEX(prem!$B$2:$CX$2857,$W430,$U430+1):INDEX(prem!$B$2:$CX$2857,$W430,MIN($U430+10,101))))</f>
        <v/>
      </c>
      <c r="N430" s="4" t="inlineStr">
        <is>
          <t>A</t>
        </is>
      </c>
      <c r="O430" s="4">
        <f>IF(COUNTIF(prem!$A$2:$A$2857,$T430&amp;"|"&amp;Client!$C$9&amp;"|"&amp;Client!$C$7&amp;"|"&amp;Client!$C$8)&gt;0,Client!$C$9,IF(Client!$C$9="S","R","S"))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IFERROR(IF(COUNT(INDEX(Benefits!$E$3:$E$581,MATCH($T430,Benefits!$A$3:$A$581,0)))=0,"",INDEX(Benefits!$E$3:$E$581,MATCH($T430,Benefits!$A$3:$A$581,0))),"")</f>
        <v/>
      </c>
      <c r="R430">
        <f>IFERROR(IF(COUNT(INDEX(Benefits!$F$3:$F$581,MATCH($T430,Benefits!$A$3:$A$581,0)))=0,"",INDEX(Benefits!$F$3:$F$581,MATCH($T430,Benefits!$A$3:$A$581,0))),"")</f>
        <v/>
      </c>
      <c r="S430" s="4">
        <f>IFERROR(IF(INDEX(Benefits!$G$3:$G$581,MATCH($T430,Benefits!$A$3:$A$581,0))="","",INDEX(Benefits!$G$3:$G$581,MATCH($T430,Benefits!$A$3:$A$581,0))),"")</f>
        <v/>
      </c>
      <c r="T430" s="19" t="inlineStr">
        <is>
          <t>F00039-03-000-02</t>
        </is>
      </c>
      <c r="U430" s="4">
        <f>MIN(IF($N430="N",Client!$C$6+1,Client!$C$6),100)</f>
        <v/>
      </c>
      <c r="V430" s="4">
        <f>$T430&amp;"|"&amp;$O430&amp;"|"&amp;Client!$C$7&amp;"|"&amp;Client!$C$8</f>
        <v/>
      </c>
      <c r="W430" s="4">
        <f>IFERROR(MATCH($V430,prem!$A$2:$A$2857,0),"")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IFERROR(IF(INDEX(Benefits!$B$3:$B$581,MATCH($T431,Benefits!$A$3:$A$581,0))="","",INDEX(Benefits!$B$3:$B$581,MATCH($T431,Benefits!$A$3:$A$581,0))),"")</f>
        <v/>
      </c>
      <c r="G431" s="17">
        <f>IFERROR(IF(INDEX(Benefits!$C$3:$C$581,MATCH($T431,Benefits!$A$3:$A$581,0))="","",INDEX(Benefits!$C$3:$C$581,MATCH($T431,Benefits!$A$3:$A$581,0))),"")</f>
        <v/>
      </c>
      <c r="H431" s="4">
        <f>IFERROR(IF(INDEX(Benefits!$D$3:$D$581,MATCH($T431,Benefits!$A$3:$A$581,0))="","",INDEX(Benefits!$D$3:$D$581,MATCH($T431,Benefits!$A$3:$A$581,0))),"")</f>
        <v/>
      </c>
      <c r="I431" s="4" t="inlineStr">
        <is>
          <t>HKD</t>
        </is>
      </c>
      <c r="J431" s="17">
        <f>IF($W431="","",IF(COUNT(INDEX(prem!$B$2:$CX$2857,$W431,$U431+1))=0,"",INDEX(prem!$B$2:$CX$2857,$W431,$U431+1)))</f>
        <v/>
      </c>
      <c r="K431" s="17">
        <f>IF($W431="","",IF($M431=0,"",SUM(INDEX(prem!$B$2:$CX$2857,$W431,$U431+1):INDEX(prem!$B$2:$CX$2857,$W431,MIN($U431+10,101)))))</f>
        <v/>
      </c>
      <c r="L431" s="17">
        <f>IF($K431="","",IF($M431=0,"",$K431/$M431))</f>
        <v/>
      </c>
      <c r="M431" s="4">
        <f>IF($W431="",0,COUNT(INDEX(prem!$B$2:$CX$2857,$W431,$U431+1):INDEX(prem!$B$2:$CX$2857,$W431,MIN($U431+10,101))))</f>
        <v/>
      </c>
      <c r="N431" s="4" t="inlineStr">
        <is>
          <t>A</t>
        </is>
      </c>
      <c r="O431" s="4">
        <f>IF(COUNTIF(prem!$A$2:$A$2857,$T431&amp;"|"&amp;Client!$C$9&amp;"|"&amp;Client!$C$7&amp;"|"&amp;Client!$C$8)&gt;0,Client!$C$9,IF(Client!$C$9="S","R","S"))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IFERROR(IF(COUNT(INDEX(Benefits!$E$3:$E$581,MATCH($T431,Benefits!$A$3:$A$581,0)))=0,"",INDEX(Benefits!$E$3:$E$581,MATCH($T431,Benefits!$A$3:$A$581,0))),"")</f>
        <v/>
      </c>
      <c r="R431">
        <f>IFERROR(IF(COUNT(INDEX(Benefits!$F$3:$F$581,MATCH($T431,Benefits!$A$3:$A$581,0)))=0,"",INDEX(Benefits!$F$3:$F$581,MATCH($T431,Benefits!$A$3:$A$581,0))),"")</f>
        <v/>
      </c>
      <c r="S431" s="4">
        <f>IFERROR(IF(INDEX(Benefits!$G$3:$G$581,MATCH($T431,Benefits!$A$3:$A$581,0))="","",INDEX(Benefits!$G$3:$G$581,MATCH($T431,Benefits!$A$3:$A$581,0))),"")</f>
        <v/>
      </c>
      <c r="T431" s="19" t="inlineStr">
        <is>
          <t>F00039-03-001-02</t>
        </is>
      </c>
      <c r="U431" s="4">
        <f>MIN(IF($N431="N",Client!$C$6+1,Client!$C$6),100)</f>
        <v/>
      </c>
      <c r="V431" s="4">
        <f>$T431&amp;"|"&amp;$O431&amp;"|"&amp;Client!$C$7&amp;"|"&amp;Client!$C$8</f>
        <v/>
      </c>
      <c r="W431" s="4">
        <f>IFERROR(MATCH($V431,prem!$A$2:$A$2857,0),"")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IFERROR(IF(INDEX(Benefits!$B$3:$B$581,MATCH($T432,Benefits!$A$3:$A$581,0))="","",INDEX(Benefits!$B$3:$B$581,MATCH($T432,Benefits!$A$3:$A$581,0))),"")</f>
        <v/>
      </c>
      <c r="G432" s="17">
        <f>IFERROR(IF(INDEX(Benefits!$C$3:$C$581,MATCH($T432,Benefits!$A$3:$A$581,0))="","",INDEX(Benefits!$C$3:$C$581,MATCH($T432,Benefits!$A$3:$A$581,0))),"")</f>
        <v/>
      </c>
      <c r="H432" s="4">
        <f>IFERROR(IF(INDEX(Benefits!$D$3:$D$581,MATCH($T432,Benefits!$A$3:$A$581,0))="","",INDEX(Benefits!$D$3:$D$581,MATCH($T432,Benefits!$A$3:$A$581,0))),"")</f>
        <v/>
      </c>
      <c r="I432" s="4" t="inlineStr">
        <is>
          <t>HKD</t>
        </is>
      </c>
      <c r="J432" s="17">
        <f>IF($W432="","",IF(COUNT(INDEX(prem!$B$2:$CX$2857,$W432,$U432+1))=0,"",INDEX(prem!$B$2:$CX$2857,$W432,$U432+1)))</f>
        <v/>
      </c>
      <c r="K432" s="17">
        <f>IF($W432="","",IF($M432=0,"",SUM(INDEX(prem!$B$2:$CX$2857,$W432,$U432+1):INDEX(prem!$B$2:$CX$2857,$W432,MIN($U432+10,101)))))</f>
        <v/>
      </c>
      <c r="L432" s="17">
        <f>IF($K432="","",IF($M432=0,"",$K432/$M432))</f>
        <v/>
      </c>
      <c r="M432" s="4">
        <f>IF($W432="",0,COUNT(INDEX(prem!$B$2:$CX$2857,$W432,$U432+1):INDEX(prem!$B$2:$CX$2857,$W432,MIN($U432+10,101))))</f>
        <v/>
      </c>
      <c r="N432" s="4" t="inlineStr">
        <is>
          <t>A</t>
        </is>
      </c>
      <c r="O432" s="4">
        <f>IF(COUNTIF(prem!$A$2:$A$2857,$T432&amp;"|"&amp;Client!$C$9&amp;"|"&amp;Client!$C$7&amp;"|"&amp;Client!$C$8)&gt;0,Client!$C$9,IF(Client!$C$9="S","R","S"))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IFERROR(IF(COUNT(INDEX(Benefits!$E$3:$E$581,MATCH($T432,Benefits!$A$3:$A$581,0)))=0,"",INDEX(Benefits!$E$3:$E$581,MATCH($T432,Benefits!$A$3:$A$581,0))),"")</f>
        <v/>
      </c>
      <c r="R432">
        <f>IFERROR(IF(COUNT(INDEX(Benefits!$F$3:$F$581,MATCH($T432,Benefits!$A$3:$A$581,0)))=0,"",INDEX(Benefits!$F$3:$F$581,MATCH($T432,Benefits!$A$3:$A$581,0))),"")</f>
        <v/>
      </c>
      <c r="S432" s="4">
        <f>IFERROR(IF(INDEX(Benefits!$G$3:$G$581,MATCH($T432,Benefits!$A$3:$A$581,0))="","",INDEX(Benefits!$G$3:$G$581,MATCH($T432,Benefits!$A$3:$A$581,0))),"")</f>
        <v/>
      </c>
      <c r="T432" s="19" t="inlineStr">
        <is>
          <t>S00017-01-000-02</t>
        </is>
      </c>
      <c r="U432" s="4">
        <f>MIN(IF($N432="N",Client!$C$6+1,Client!$C$6),100)</f>
        <v/>
      </c>
      <c r="V432" s="4">
        <f>$T432&amp;"|"&amp;$O432&amp;"|"&amp;Client!$C$7&amp;"|"&amp;Client!$C$8</f>
        <v/>
      </c>
      <c r="W432" s="4">
        <f>IFERROR(MATCH($V432,prem!$A$2:$A$2857,0),"")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IFERROR(IF(INDEX(Benefits!$B$3:$B$581,MATCH($T433,Benefits!$A$3:$A$581,0))="","",INDEX(Benefits!$B$3:$B$581,MATCH($T433,Benefits!$A$3:$A$581,0))),"")</f>
        <v/>
      </c>
      <c r="G433" s="17">
        <f>IFERROR(IF(INDEX(Benefits!$C$3:$C$581,MATCH($T433,Benefits!$A$3:$A$581,0))="","",INDEX(Benefits!$C$3:$C$581,MATCH($T433,Benefits!$A$3:$A$581,0))),"")</f>
        <v/>
      </c>
      <c r="H433" s="4">
        <f>IFERROR(IF(INDEX(Benefits!$D$3:$D$581,MATCH($T433,Benefits!$A$3:$A$581,0))="","",INDEX(Benefits!$D$3:$D$581,MATCH($T433,Benefits!$A$3:$A$581,0))),"")</f>
        <v/>
      </c>
      <c r="I433" s="4" t="inlineStr">
        <is>
          <t>HKD</t>
        </is>
      </c>
      <c r="J433" s="17">
        <f>IF($W433="","",IF(COUNT(INDEX(prem!$B$2:$CX$2857,$W433,$U433+1))=0,"",INDEX(prem!$B$2:$CX$2857,$W433,$U433+1)))</f>
        <v/>
      </c>
      <c r="K433" s="17">
        <f>IF($W433="","",IF($M433=0,"",SUM(INDEX(prem!$B$2:$CX$2857,$W433,$U433+1):INDEX(prem!$B$2:$CX$2857,$W433,MIN($U433+10,101)))))</f>
        <v/>
      </c>
      <c r="L433" s="17">
        <f>IF($K433="","",IF($M433=0,"",$K433/$M433))</f>
        <v/>
      </c>
      <c r="M433" s="4">
        <f>IF($W433="",0,COUNT(INDEX(prem!$B$2:$CX$2857,$W433,$U433+1):INDEX(prem!$B$2:$CX$2857,$W433,MIN($U433+10,101))))</f>
        <v/>
      </c>
      <c r="N433" s="4" t="inlineStr">
        <is>
          <t>A</t>
        </is>
      </c>
      <c r="O433" s="4">
        <f>IF(COUNTIF(prem!$A$2:$A$2857,$T433&amp;"|"&amp;Client!$C$9&amp;"|"&amp;Client!$C$7&amp;"|"&amp;Client!$C$8)&gt;0,Client!$C$9,IF(Client!$C$9="S","R","S"))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IFERROR(IF(COUNT(INDEX(Benefits!$E$3:$E$581,MATCH($T433,Benefits!$A$3:$A$581,0)))=0,"",INDEX(Benefits!$E$3:$E$581,MATCH($T433,Benefits!$A$3:$A$581,0))),"")</f>
        <v/>
      </c>
      <c r="R433">
        <f>IFERROR(IF(COUNT(INDEX(Benefits!$F$3:$F$581,MATCH($T433,Benefits!$A$3:$A$581,0)))=0,"",INDEX(Benefits!$F$3:$F$581,MATCH($T433,Benefits!$A$3:$A$581,0))),"")</f>
        <v/>
      </c>
      <c r="S433" s="4">
        <f>IFERROR(IF(INDEX(Benefits!$G$3:$G$581,MATCH($T433,Benefits!$A$3:$A$581,0))="","",INDEX(Benefits!$G$3:$G$581,MATCH($T433,Benefits!$A$3:$A$581,0))),"")</f>
        <v/>
      </c>
      <c r="T433" s="19" t="inlineStr">
        <is>
          <t>F00047-01-001-02</t>
        </is>
      </c>
      <c r="U433" s="4">
        <f>MIN(IF($N433="N",Client!$C$6+1,Client!$C$6),100)</f>
        <v/>
      </c>
      <c r="V433" s="4">
        <f>$T433&amp;"|"&amp;$O433&amp;"|"&amp;Client!$C$7&amp;"|"&amp;Client!$C$8</f>
        <v/>
      </c>
      <c r="W433" s="4">
        <f>IFERROR(MATCH($V433,prem!$A$2:$A$2857,0),"")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IFERROR(IF(INDEX(Benefits!$B$3:$B$581,MATCH($T434,Benefits!$A$3:$A$581,0))="","",INDEX(Benefits!$B$3:$B$581,MATCH($T434,Benefits!$A$3:$A$581,0))),"")</f>
        <v/>
      </c>
      <c r="G434" s="17">
        <f>IFERROR(IF(INDEX(Benefits!$C$3:$C$581,MATCH($T434,Benefits!$A$3:$A$581,0))="","",INDEX(Benefits!$C$3:$C$581,MATCH($T434,Benefits!$A$3:$A$581,0))),"")</f>
        <v/>
      </c>
      <c r="H434" s="4">
        <f>IFERROR(IF(INDEX(Benefits!$D$3:$D$581,MATCH($T434,Benefits!$A$3:$A$581,0))="","",INDEX(Benefits!$D$3:$D$581,MATCH($T434,Benefits!$A$3:$A$581,0))),"")</f>
        <v/>
      </c>
      <c r="I434" s="4" t="inlineStr">
        <is>
          <t>HKD</t>
        </is>
      </c>
      <c r="J434" s="17">
        <f>IF($W434="","",IF(COUNT(INDEX(prem!$B$2:$CX$2857,$W434,$U434+1))=0,"",INDEX(prem!$B$2:$CX$2857,$W434,$U434+1)))</f>
        <v/>
      </c>
      <c r="K434" s="17">
        <f>IF($W434="","",IF($M434=0,"",SUM(INDEX(prem!$B$2:$CX$2857,$W434,$U434+1):INDEX(prem!$B$2:$CX$2857,$W434,MIN($U434+10,101)))))</f>
        <v/>
      </c>
      <c r="L434" s="17">
        <f>IF($K434="","",IF($M434=0,"",$K434/$M434))</f>
        <v/>
      </c>
      <c r="M434" s="4">
        <f>IF($W434="",0,COUNT(INDEX(prem!$B$2:$CX$2857,$W434,$U434+1):INDEX(prem!$B$2:$CX$2857,$W434,MIN($U434+10,101))))</f>
        <v/>
      </c>
      <c r="N434" s="4" t="inlineStr">
        <is>
          <t>A</t>
        </is>
      </c>
      <c r="O434" s="4">
        <f>IF(COUNTIF(prem!$A$2:$A$2857,$T434&amp;"|"&amp;Client!$C$9&amp;"|"&amp;Client!$C$7&amp;"|"&amp;Client!$C$8)&gt;0,Client!$C$9,IF(Client!$C$9="S","R","S"))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IFERROR(IF(COUNT(INDEX(Benefits!$E$3:$E$581,MATCH($T434,Benefits!$A$3:$A$581,0)))=0,"",INDEX(Benefits!$E$3:$E$581,MATCH($T434,Benefits!$A$3:$A$581,0))),"")</f>
        <v/>
      </c>
      <c r="R434">
        <f>IFERROR(IF(COUNT(INDEX(Benefits!$F$3:$F$581,MATCH($T434,Benefits!$A$3:$A$581,0)))=0,"",INDEX(Benefits!$F$3:$F$581,MATCH($T434,Benefits!$A$3:$A$581,0))),"")</f>
        <v/>
      </c>
      <c r="S434" s="4">
        <f>IFERROR(IF(INDEX(Benefits!$G$3:$G$581,MATCH($T434,Benefits!$A$3:$A$581,0))="","",INDEX(Benefits!$G$3:$G$581,MATCH($T434,Benefits!$A$3:$A$581,0))),"")</f>
        <v/>
      </c>
      <c r="T434" s="19" t="inlineStr">
        <is>
          <t>F00047-01-000-02</t>
        </is>
      </c>
      <c r="U434" s="4">
        <f>MIN(IF($N434="N",Client!$C$6+1,Client!$C$6),100)</f>
        <v/>
      </c>
      <c r="V434" s="4">
        <f>$T434&amp;"|"&amp;$O434&amp;"|"&amp;Client!$C$7&amp;"|"&amp;Client!$C$8</f>
        <v/>
      </c>
      <c r="W434" s="4">
        <f>IFERROR(MATCH($V434,prem!$A$2:$A$2857,0),"")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IFERROR(IF(INDEX(Benefits!$B$3:$B$581,MATCH($T435,Benefits!$A$3:$A$581,0))="","",INDEX(Benefits!$B$3:$B$581,MATCH($T435,Benefits!$A$3:$A$581,0))),"")</f>
        <v/>
      </c>
      <c r="G435" s="17">
        <f>IFERROR(IF(INDEX(Benefits!$C$3:$C$581,MATCH($T435,Benefits!$A$3:$A$581,0))="","",INDEX(Benefits!$C$3:$C$581,MATCH($T435,Benefits!$A$3:$A$581,0))),"")</f>
        <v/>
      </c>
      <c r="H435" s="4">
        <f>IFERROR(IF(INDEX(Benefits!$D$3:$D$581,MATCH($T435,Benefits!$A$3:$A$581,0))="","",INDEX(Benefits!$D$3:$D$581,MATCH($T435,Benefits!$A$3:$A$581,0))),"")</f>
        <v/>
      </c>
      <c r="I435" s="4" t="inlineStr">
        <is>
          <t>HKD</t>
        </is>
      </c>
      <c r="J435" s="17">
        <f>IF($W435="","",IF(COUNT(INDEX(prem!$B$2:$CX$2857,$W435,$U435+1))=0,"",INDEX(prem!$B$2:$CX$2857,$W435,$U435+1)))</f>
        <v/>
      </c>
      <c r="K435" s="17">
        <f>IF($W435="","",IF($M435=0,"",SUM(INDEX(prem!$B$2:$CX$2857,$W435,$U435+1):INDEX(prem!$B$2:$CX$2857,$W435,MIN($U435+10,101)))))</f>
        <v/>
      </c>
      <c r="L435" s="17">
        <f>IF($K435="","",IF($M435=0,"",$K435/$M435))</f>
        <v/>
      </c>
      <c r="M435" s="4">
        <f>IF($W435="",0,COUNT(INDEX(prem!$B$2:$CX$2857,$W435,$U435+1):INDEX(prem!$B$2:$CX$2857,$W435,MIN($U435+10,101))))</f>
        <v/>
      </c>
      <c r="N435" s="4" t="inlineStr">
        <is>
          <t>A</t>
        </is>
      </c>
      <c r="O435" s="4">
        <f>IF(COUNTIF(prem!$A$2:$A$2857,$T435&amp;"|"&amp;Client!$C$9&amp;"|"&amp;Client!$C$7&amp;"|"&amp;Client!$C$8)&gt;0,Client!$C$9,IF(Client!$C$9="S","R","S"))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IFERROR(IF(COUNT(INDEX(Benefits!$E$3:$E$581,MATCH($T435,Benefits!$A$3:$A$581,0)))=0,"",INDEX(Benefits!$E$3:$E$581,MATCH($T435,Benefits!$A$3:$A$581,0))),"")</f>
        <v/>
      </c>
      <c r="R435">
        <f>IFERROR(IF(COUNT(INDEX(Benefits!$F$3:$F$581,MATCH($T435,Benefits!$A$3:$A$581,0)))=0,"",INDEX(Benefits!$F$3:$F$581,MATCH($T435,Benefits!$A$3:$A$581,0))),"")</f>
        <v/>
      </c>
      <c r="S435" s="4">
        <f>IFERROR(IF(INDEX(Benefits!$G$3:$G$581,MATCH($T435,Benefits!$A$3:$A$581,0))="","",INDEX(Benefits!$G$3:$G$581,MATCH($T435,Benefits!$A$3:$A$581,0))),"")</f>
        <v/>
      </c>
      <c r="T435" s="19" t="inlineStr">
        <is>
          <t>F00048-01-001-02</t>
        </is>
      </c>
      <c r="U435" s="4">
        <f>MIN(IF($N435="N",Client!$C$6+1,Client!$C$6),100)</f>
        <v/>
      </c>
      <c r="V435" s="4">
        <f>$T435&amp;"|"&amp;$O435&amp;"|"&amp;Client!$C$7&amp;"|"&amp;Client!$C$8</f>
        <v/>
      </c>
      <c r="W435" s="4">
        <f>IFERROR(MATCH($V435,prem!$A$2:$A$2857,0),"")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IFERROR(IF(INDEX(Benefits!$B$3:$B$581,MATCH($T436,Benefits!$A$3:$A$581,0))="","",INDEX(Benefits!$B$3:$B$581,MATCH($T436,Benefits!$A$3:$A$581,0))),"")</f>
        <v/>
      </c>
      <c r="G436" s="17">
        <f>IFERROR(IF(INDEX(Benefits!$C$3:$C$581,MATCH($T436,Benefits!$A$3:$A$581,0))="","",INDEX(Benefits!$C$3:$C$581,MATCH($T436,Benefits!$A$3:$A$581,0))),"")</f>
        <v/>
      </c>
      <c r="H436" s="4">
        <f>IFERROR(IF(INDEX(Benefits!$D$3:$D$581,MATCH($T436,Benefits!$A$3:$A$581,0))="","",INDEX(Benefits!$D$3:$D$581,MATCH($T436,Benefits!$A$3:$A$581,0))),"")</f>
        <v/>
      </c>
      <c r="I436" s="4" t="inlineStr">
        <is>
          <t>HKD</t>
        </is>
      </c>
      <c r="J436" s="17">
        <f>IF($W436="","",IF(COUNT(INDEX(prem!$B$2:$CX$2857,$W436,$U436+1))=0,"",INDEX(prem!$B$2:$CX$2857,$W436,$U436+1)))</f>
        <v/>
      </c>
      <c r="K436" s="17">
        <f>IF($W436="","",IF($M436=0,"",SUM(INDEX(prem!$B$2:$CX$2857,$W436,$U436+1):INDEX(prem!$B$2:$CX$2857,$W436,MIN($U436+10,101)))))</f>
        <v/>
      </c>
      <c r="L436" s="17">
        <f>IF($K436="","",IF($M436=0,"",$K436/$M436))</f>
        <v/>
      </c>
      <c r="M436" s="4">
        <f>IF($W436="",0,COUNT(INDEX(prem!$B$2:$CX$2857,$W436,$U436+1):INDEX(prem!$B$2:$CX$2857,$W436,MIN($U436+10,101))))</f>
        <v/>
      </c>
      <c r="N436" s="4" t="inlineStr">
        <is>
          <t>A</t>
        </is>
      </c>
      <c r="O436" s="4">
        <f>IF(COUNTIF(prem!$A$2:$A$2857,$T436&amp;"|"&amp;Client!$C$9&amp;"|"&amp;Client!$C$7&amp;"|"&amp;Client!$C$8)&gt;0,Client!$C$9,IF(Client!$C$9="S","R","S"))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IFERROR(IF(COUNT(INDEX(Benefits!$E$3:$E$581,MATCH($T436,Benefits!$A$3:$A$581,0)))=0,"",INDEX(Benefits!$E$3:$E$581,MATCH($T436,Benefits!$A$3:$A$581,0))),"")</f>
        <v/>
      </c>
      <c r="R436">
        <f>IFERROR(IF(COUNT(INDEX(Benefits!$F$3:$F$581,MATCH($T436,Benefits!$A$3:$A$581,0)))=0,"",INDEX(Benefits!$F$3:$F$581,MATCH($T436,Benefits!$A$3:$A$581,0))),"")</f>
        <v/>
      </c>
      <c r="S436" s="4">
        <f>IFERROR(IF(INDEX(Benefits!$G$3:$G$581,MATCH($T436,Benefits!$A$3:$A$581,0))="","",INDEX(Benefits!$G$3:$G$581,MATCH($T436,Benefits!$A$3:$A$581,0))),"")</f>
        <v/>
      </c>
      <c r="T436" s="19" t="inlineStr">
        <is>
          <t>F00048-01-000-02</t>
        </is>
      </c>
      <c r="U436" s="4">
        <f>MIN(IF($N436="N",Client!$C$6+1,Client!$C$6),100)</f>
        <v/>
      </c>
      <c r="V436" s="4">
        <f>$T436&amp;"|"&amp;$O436&amp;"|"&amp;Client!$C$7&amp;"|"&amp;Client!$C$8</f>
        <v/>
      </c>
      <c r="W436" s="4">
        <f>IFERROR(MATCH($V436,prem!$A$2:$A$2857,0),"")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IFERROR(IF(INDEX(Benefits!$B$3:$B$581,MATCH($T437,Benefits!$A$3:$A$581,0))="","",INDEX(Benefits!$B$3:$B$581,MATCH($T437,Benefits!$A$3:$A$581,0))),"")</f>
        <v/>
      </c>
      <c r="G437" s="17">
        <f>IFERROR(IF(INDEX(Benefits!$C$3:$C$581,MATCH($T437,Benefits!$A$3:$A$581,0))="","",INDEX(Benefits!$C$3:$C$581,MATCH($T437,Benefits!$A$3:$A$581,0))),"")</f>
        <v/>
      </c>
      <c r="H437" s="4">
        <f>IFERROR(IF(INDEX(Benefits!$D$3:$D$581,MATCH($T437,Benefits!$A$3:$A$581,0))="","",INDEX(Benefits!$D$3:$D$581,MATCH($T437,Benefits!$A$3:$A$581,0))),"")</f>
        <v/>
      </c>
      <c r="I437" s="4" t="inlineStr">
        <is>
          <t>HKD</t>
        </is>
      </c>
      <c r="J437" s="17">
        <f>IF($W437="","",IF(COUNT(INDEX(prem!$B$2:$CX$2857,$W437,$U437+1))=0,"",INDEX(prem!$B$2:$CX$2857,$W437,$U437+1)))</f>
        <v/>
      </c>
      <c r="K437" s="17">
        <f>IF($W437="","",IF($M437=0,"",SUM(INDEX(prem!$B$2:$CX$2857,$W437,$U437+1):INDEX(prem!$B$2:$CX$2857,$W437,MIN($U437+10,101)))))</f>
        <v/>
      </c>
      <c r="L437" s="17">
        <f>IF($K437="","",IF($M437=0,"",$K437/$M437))</f>
        <v/>
      </c>
      <c r="M437" s="4">
        <f>IF($W437="",0,COUNT(INDEX(prem!$B$2:$CX$2857,$W437,$U437+1):INDEX(prem!$B$2:$CX$2857,$W437,MIN($U437+10,101))))</f>
        <v/>
      </c>
      <c r="N437" s="4" t="inlineStr">
        <is>
          <t>A</t>
        </is>
      </c>
      <c r="O437" s="4">
        <f>IF(COUNTIF(prem!$A$2:$A$2857,$T437&amp;"|"&amp;Client!$C$9&amp;"|"&amp;Client!$C$7&amp;"|"&amp;Client!$C$8)&gt;0,Client!$C$9,IF(Client!$C$9="S","R","S"))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IFERROR(IF(COUNT(INDEX(Benefits!$E$3:$E$581,MATCH($T437,Benefits!$A$3:$A$581,0)))=0,"",INDEX(Benefits!$E$3:$E$581,MATCH($T437,Benefits!$A$3:$A$581,0))),"")</f>
        <v/>
      </c>
      <c r="R437">
        <f>IFERROR(IF(COUNT(INDEX(Benefits!$F$3:$F$581,MATCH($T437,Benefits!$A$3:$A$581,0)))=0,"",INDEX(Benefits!$F$3:$F$581,MATCH($T437,Benefits!$A$3:$A$581,0))),"")</f>
        <v/>
      </c>
      <c r="S437" s="4">
        <f>IFERROR(IF(INDEX(Benefits!$G$3:$G$581,MATCH($T437,Benefits!$A$3:$A$581,0))="","",INDEX(Benefits!$G$3:$G$581,MATCH($T437,Benefits!$A$3:$A$581,0))),"")</f>
        <v/>
      </c>
      <c r="T437" s="19" t="inlineStr">
        <is>
          <t>F00046-01-000-02</t>
        </is>
      </c>
      <c r="U437" s="4">
        <f>MIN(IF($N437="N",Client!$C$6+1,Client!$C$6),100)</f>
        <v/>
      </c>
      <c r="V437" s="4">
        <f>$T437&amp;"|"&amp;$O437&amp;"|"&amp;Client!$C$7&amp;"|"&amp;Client!$C$8</f>
        <v/>
      </c>
      <c r="W437" s="4">
        <f>IFERROR(MATCH($V437,prem!$A$2:$A$2857,0),"")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IFERROR(IF(INDEX(Benefits!$B$3:$B$581,MATCH($T438,Benefits!$A$3:$A$581,0))="","",INDEX(Benefits!$B$3:$B$581,MATCH($T438,Benefits!$A$3:$A$581,0))),"")</f>
        <v/>
      </c>
      <c r="G438" s="17">
        <f>IFERROR(IF(INDEX(Benefits!$C$3:$C$581,MATCH($T438,Benefits!$A$3:$A$581,0))="","",INDEX(Benefits!$C$3:$C$581,MATCH($T438,Benefits!$A$3:$A$581,0))),"")</f>
        <v/>
      </c>
      <c r="H438" s="4">
        <f>IFERROR(IF(INDEX(Benefits!$D$3:$D$581,MATCH($T438,Benefits!$A$3:$A$581,0))="","",INDEX(Benefits!$D$3:$D$581,MATCH($T438,Benefits!$A$3:$A$581,0))),"")</f>
        <v/>
      </c>
      <c r="I438" s="4" t="inlineStr">
        <is>
          <t>HKD</t>
        </is>
      </c>
      <c r="J438" s="17">
        <f>IF($W438="","",IF(COUNT(INDEX(prem!$B$2:$CX$2857,$W438,$U438+1))=0,"",INDEX(prem!$B$2:$CX$2857,$W438,$U438+1)))</f>
        <v/>
      </c>
      <c r="K438" s="17">
        <f>IF($W438="","",IF($M438=0,"",SUM(INDEX(prem!$B$2:$CX$2857,$W438,$U438+1):INDEX(prem!$B$2:$CX$2857,$W438,MIN($U438+10,101)))))</f>
        <v/>
      </c>
      <c r="L438" s="17">
        <f>IF($K438="","",IF($M438=0,"",$K438/$M438))</f>
        <v/>
      </c>
      <c r="M438" s="4">
        <f>IF($W438="",0,COUNT(INDEX(prem!$B$2:$CX$2857,$W438,$U438+1):INDEX(prem!$B$2:$CX$2857,$W438,MIN($U438+10,101))))</f>
        <v/>
      </c>
      <c r="N438" s="4" t="inlineStr">
        <is>
          <t>A</t>
        </is>
      </c>
      <c r="O438" s="4">
        <f>IF(COUNTIF(prem!$A$2:$A$2857,$T438&amp;"|"&amp;Client!$C$9&amp;"|"&amp;Client!$C$7&amp;"|"&amp;Client!$C$8)&gt;0,Client!$C$9,IF(Client!$C$9="S","R","S"))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IFERROR(IF(COUNT(INDEX(Benefits!$E$3:$E$581,MATCH($T438,Benefits!$A$3:$A$581,0)))=0,"",INDEX(Benefits!$E$3:$E$581,MATCH($T438,Benefits!$A$3:$A$581,0))),"")</f>
        <v/>
      </c>
      <c r="R438">
        <f>IFERROR(IF(COUNT(INDEX(Benefits!$F$3:$F$581,MATCH($T438,Benefits!$A$3:$A$581,0)))=0,"",INDEX(Benefits!$F$3:$F$581,MATCH($T438,Benefits!$A$3:$A$581,0))),"")</f>
        <v/>
      </c>
      <c r="S438" s="4">
        <f>IFERROR(IF(INDEX(Benefits!$G$3:$G$581,MATCH($T438,Benefits!$A$3:$A$581,0))="","",INDEX(Benefits!$G$3:$G$581,MATCH($T438,Benefits!$A$3:$A$581,0))),"")</f>
        <v/>
      </c>
      <c r="T438" s="19" t="inlineStr">
        <is>
          <t>F00023-01-000-02</t>
        </is>
      </c>
      <c r="U438" s="4">
        <f>MIN(IF($N438="N",Client!$C$6+1,Client!$C$6),100)</f>
        <v/>
      </c>
      <c r="V438" s="4">
        <f>$T438&amp;"|"&amp;$O438&amp;"|"&amp;Client!$C$7&amp;"|"&amp;Client!$C$8</f>
        <v/>
      </c>
      <c r="W438" s="4">
        <f>IFERROR(MATCH($V438,prem!$A$2:$A$2857,0),"")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IFERROR(IF(INDEX(Benefits!$B$3:$B$581,MATCH($T439,Benefits!$A$3:$A$581,0))="","",INDEX(Benefits!$B$3:$B$581,MATCH($T439,Benefits!$A$3:$A$581,0))),"")</f>
        <v/>
      </c>
      <c r="G439" s="17">
        <f>IFERROR(IF(INDEX(Benefits!$C$3:$C$581,MATCH($T439,Benefits!$A$3:$A$581,0))="","",INDEX(Benefits!$C$3:$C$581,MATCH($T439,Benefits!$A$3:$A$581,0))),"")</f>
        <v/>
      </c>
      <c r="H439" s="4">
        <f>IFERROR(IF(INDEX(Benefits!$D$3:$D$581,MATCH($T439,Benefits!$A$3:$A$581,0))="","",INDEX(Benefits!$D$3:$D$581,MATCH($T439,Benefits!$A$3:$A$581,0))),"")</f>
        <v/>
      </c>
      <c r="I439" s="4" t="inlineStr">
        <is>
          <t>HKD</t>
        </is>
      </c>
      <c r="J439" s="17">
        <f>IF($W439="","",IF(COUNT(INDEX(prem!$B$2:$CX$2857,$W439,$U439+1))=0,"",INDEX(prem!$B$2:$CX$2857,$W439,$U439+1)))</f>
        <v/>
      </c>
      <c r="K439" s="17">
        <f>IF($W439="","",IF($M439=0,"",SUM(INDEX(prem!$B$2:$CX$2857,$W439,$U439+1):INDEX(prem!$B$2:$CX$2857,$W439,MIN($U439+10,101)))))</f>
        <v/>
      </c>
      <c r="L439" s="17">
        <f>IF($K439="","",IF($M439=0,"",$K439/$M439))</f>
        <v/>
      </c>
      <c r="M439" s="4">
        <f>IF($W439="",0,COUNT(INDEX(prem!$B$2:$CX$2857,$W439,$U439+1):INDEX(prem!$B$2:$CX$2857,$W439,MIN($U439+10,101))))</f>
        <v/>
      </c>
      <c r="N439" s="4" t="inlineStr">
        <is>
          <t>A</t>
        </is>
      </c>
      <c r="O439" s="4">
        <f>IF(COUNTIF(prem!$A$2:$A$2857,$T439&amp;"|"&amp;Client!$C$9&amp;"|"&amp;Client!$C$7&amp;"|"&amp;Client!$C$8)&gt;0,Client!$C$9,IF(Client!$C$9="S","R","S"))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IFERROR(IF(COUNT(INDEX(Benefits!$E$3:$E$581,MATCH($T439,Benefits!$A$3:$A$581,0)))=0,"",INDEX(Benefits!$E$3:$E$581,MATCH($T439,Benefits!$A$3:$A$581,0))),"")</f>
        <v/>
      </c>
      <c r="R439">
        <f>IFERROR(IF(COUNT(INDEX(Benefits!$F$3:$F$581,MATCH($T439,Benefits!$A$3:$A$581,0)))=0,"",INDEX(Benefits!$F$3:$F$581,MATCH($T439,Benefits!$A$3:$A$581,0))),"")</f>
        <v/>
      </c>
      <c r="S439" s="4">
        <f>IFERROR(IF(INDEX(Benefits!$G$3:$G$581,MATCH($T439,Benefits!$A$3:$A$581,0))="","",INDEX(Benefits!$G$3:$G$581,MATCH($T439,Benefits!$A$3:$A$581,0))),"")</f>
        <v/>
      </c>
      <c r="T439" s="19" t="inlineStr">
        <is>
          <t>F00023-01-001-02</t>
        </is>
      </c>
      <c r="U439" s="4">
        <f>MIN(IF($N439="N",Client!$C$6+1,Client!$C$6),100)</f>
        <v/>
      </c>
      <c r="V439" s="4">
        <f>$T439&amp;"|"&amp;$O439&amp;"|"&amp;Client!$C$7&amp;"|"&amp;Client!$C$8</f>
        <v/>
      </c>
      <c r="W439" s="4">
        <f>IFERROR(MATCH($V439,prem!$A$2:$A$2857,0),"")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IFERROR(IF(INDEX(Benefits!$B$3:$B$581,MATCH($T440,Benefits!$A$3:$A$581,0))="","",INDEX(Benefits!$B$3:$B$581,MATCH($T440,Benefits!$A$3:$A$581,0))),"")</f>
        <v/>
      </c>
      <c r="G440" s="17">
        <f>IFERROR(IF(INDEX(Benefits!$C$3:$C$581,MATCH($T440,Benefits!$A$3:$A$581,0))="","",INDEX(Benefits!$C$3:$C$581,MATCH($T440,Benefits!$A$3:$A$581,0))),"")</f>
        <v/>
      </c>
      <c r="H440" s="4">
        <f>IFERROR(IF(INDEX(Benefits!$D$3:$D$581,MATCH($T440,Benefits!$A$3:$A$581,0))="","",INDEX(Benefits!$D$3:$D$581,MATCH($T440,Benefits!$A$3:$A$581,0))),"")</f>
        <v/>
      </c>
      <c r="I440" s="4" t="inlineStr">
        <is>
          <t>HKD</t>
        </is>
      </c>
      <c r="J440" s="17">
        <f>IF($W440="","",IF(COUNT(INDEX(prem!$B$2:$CX$2857,$W440,$U440+1))=0,"",INDEX(prem!$B$2:$CX$2857,$W440,$U440+1)))</f>
        <v/>
      </c>
      <c r="K440" s="17">
        <f>IF($W440="","",IF($M440=0,"",SUM(INDEX(prem!$B$2:$CX$2857,$W440,$U440+1):INDEX(prem!$B$2:$CX$2857,$W440,MIN($U440+10,101)))))</f>
        <v/>
      </c>
      <c r="L440" s="17">
        <f>IF($K440="","",IF($M440=0,"",$K440/$M440))</f>
        <v/>
      </c>
      <c r="M440" s="4">
        <f>IF($W440="",0,COUNT(INDEX(prem!$B$2:$CX$2857,$W440,$U440+1):INDEX(prem!$B$2:$CX$2857,$W440,MIN($U440+10,101))))</f>
        <v/>
      </c>
      <c r="N440" s="4" t="inlineStr">
        <is>
          <t>A</t>
        </is>
      </c>
      <c r="O440" s="4">
        <f>IF(COUNTIF(prem!$A$2:$A$2857,$T440&amp;"|"&amp;Client!$C$9&amp;"|"&amp;Client!$C$7&amp;"|"&amp;Client!$C$8)&gt;0,Client!$C$9,IF(Client!$C$9="S","R","S"))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IFERROR(IF(COUNT(INDEX(Benefits!$E$3:$E$581,MATCH($T440,Benefits!$A$3:$A$581,0)))=0,"",INDEX(Benefits!$E$3:$E$581,MATCH($T440,Benefits!$A$3:$A$581,0))),"")</f>
        <v/>
      </c>
      <c r="R440">
        <f>IFERROR(IF(COUNT(INDEX(Benefits!$F$3:$F$581,MATCH($T440,Benefits!$A$3:$A$581,0)))=0,"",INDEX(Benefits!$F$3:$F$581,MATCH($T440,Benefits!$A$3:$A$581,0))),"")</f>
        <v/>
      </c>
      <c r="S440" s="4">
        <f>IFERROR(IF(INDEX(Benefits!$G$3:$G$581,MATCH($T440,Benefits!$A$3:$A$581,0))="","",INDEX(Benefits!$G$3:$G$581,MATCH($T440,Benefits!$A$3:$A$581,0))),"")</f>
        <v/>
      </c>
      <c r="T440" s="19" t="inlineStr">
        <is>
          <t>F00023-02-000-02</t>
        </is>
      </c>
      <c r="U440" s="4">
        <f>MIN(IF($N440="N",Client!$C$6+1,Client!$C$6),100)</f>
        <v/>
      </c>
      <c r="V440" s="4">
        <f>$T440&amp;"|"&amp;$O440&amp;"|"&amp;Client!$C$7&amp;"|"&amp;Client!$C$8</f>
        <v/>
      </c>
      <c r="W440" s="4">
        <f>IFERROR(MATCH($V440,prem!$A$2:$A$2857,0),"")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IFERROR(IF(INDEX(Benefits!$B$3:$B$581,MATCH($T441,Benefits!$A$3:$A$581,0))="","",INDEX(Benefits!$B$3:$B$581,MATCH($T441,Benefits!$A$3:$A$581,0))),"")</f>
        <v/>
      </c>
      <c r="G441" s="17">
        <f>IFERROR(IF(INDEX(Benefits!$C$3:$C$581,MATCH($T441,Benefits!$A$3:$A$581,0))="","",INDEX(Benefits!$C$3:$C$581,MATCH($T441,Benefits!$A$3:$A$581,0))),"")</f>
        <v/>
      </c>
      <c r="H441" s="4">
        <f>IFERROR(IF(INDEX(Benefits!$D$3:$D$581,MATCH($T441,Benefits!$A$3:$A$581,0))="","",INDEX(Benefits!$D$3:$D$581,MATCH($T441,Benefits!$A$3:$A$581,0))),"")</f>
        <v/>
      </c>
      <c r="I441" s="4" t="inlineStr">
        <is>
          <t>HKD</t>
        </is>
      </c>
      <c r="J441" s="17">
        <f>IF($W441="","",IF(COUNT(INDEX(prem!$B$2:$CX$2857,$W441,$U441+1))=0,"",INDEX(prem!$B$2:$CX$2857,$W441,$U441+1)))</f>
        <v/>
      </c>
      <c r="K441" s="17">
        <f>IF($W441="","",IF($M441=0,"",SUM(INDEX(prem!$B$2:$CX$2857,$W441,$U441+1):INDEX(prem!$B$2:$CX$2857,$W441,MIN($U441+10,101)))))</f>
        <v/>
      </c>
      <c r="L441" s="17">
        <f>IF($K441="","",IF($M441=0,"",$K441/$M441))</f>
        <v/>
      </c>
      <c r="M441" s="4">
        <f>IF($W441="",0,COUNT(INDEX(prem!$B$2:$CX$2857,$W441,$U441+1):INDEX(prem!$B$2:$CX$2857,$W441,MIN($U441+10,101))))</f>
        <v/>
      </c>
      <c r="N441" s="4" t="inlineStr">
        <is>
          <t>A</t>
        </is>
      </c>
      <c r="O441" s="4">
        <f>IF(COUNTIF(prem!$A$2:$A$2857,$T441&amp;"|"&amp;Client!$C$9&amp;"|"&amp;Client!$C$7&amp;"|"&amp;Client!$C$8)&gt;0,Client!$C$9,IF(Client!$C$9="S","R","S"))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IFERROR(IF(COUNT(INDEX(Benefits!$E$3:$E$581,MATCH($T441,Benefits!$A$3:$A$581,0)))=0,"",INDEX(Benefits!$E$3:$E$581,MATCH($T441,Benefits!$A$3:$A$581,0))),"")</f>
        <v/>
      </c>
      <c r="R441">
        <f>IFERROR(IF(COUNT(INDEX(Benefits!$F$3:$F$581,MATCH($T441,Benefits!$A$3:$A$581,0)))=0,"",INDEX(Benefits!$F$3:$F$581,MATCH($T441,Benefits!$A$3:$A$581,0))),"")</f>
        <v/>
      </c>
      <c r="S441" s="4">
        <f>IFERROR(IF(INDEX(Benefits!$G$3:$G$581,MATCH($T441,Benefits!$A$3:$A$581,0))="","",INDEX(Benefits!$G$3:$G$581,MATCH($T441,Benefits!$A$3:$A$581,0))),"")</f>
        <v/>
      </c>
      <c r="T441" s="19" t="inlineStr">
        <is>
          <t>F00023-02-001-02</t>
        </is>
      </c>
      <c r="U441" s="4">
        <f>MIN(IF($N441="N",Client!$C$6+1,Client!$C$6),100)</f>
        <v/>
      </c>
      <c r="V441" s="4">
        <f>$T441&amp;"|"&amp;$O441&amp;"|"&amp;Client!$C$7&amp;"|"&amp;Client!$C$8</f>
        <v/>
      </c>
      <c r="W441" s="4">
        <f>IFERROR(MATCH($V441,prem!$A$2:$A$2857,0),"")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IFERROR(IF(INDEX(Benefits!$B$3:$B$581,MATCH($T442,Benefits!$A$3:$A$581,0))="","",INDEX(Benefits!$B$3:$B$581,MATCH($T442,Benefits!$A$3:$A$581,0))),"")</f>
        <v/>
      </c>
      <c r="G442" s="17">
        <f>IFERROR(IF(INDEX(Benefits!$C$3:$C$581,MATCH($T442,Benefits!$A$3:$A$581,0))="","",INDEX(Benefits!$C$3:$C$581,MATCH($T442,Benefits!$A$3:$A$581,0))),"")</f>
        <v/>
      </c>
      <c r="H442" s="4">
        <f>IFERROR(IF(INDEX(Benefits!$D$3:$D$581,MATCH($T442,Benefits!$A$3:$A$581,0))="","",INDEX(Benefits!$D$3:$D$581,MATCH($T442,Benefits!$A$3:$A$581,0))),"")</f>
        <v/>
      </c>
      <c r="I442" s="4" t="inlineStr">
        <is>
          <t>HKD</t>
        </is>
      </c>
      <c r="J442" s="17">
        <f>IF($W442="","",IF(COUNT(INDEX(prem!$B$2:$CX$2857,$W442,$U442+1))=0,"",INDEX(prem!$B$2:$CX$2857,$W442,$U442+1)))</f>
        <v/>
      </c>
      <c r="K442" s="17">
        <f>IF($W442="","",IF($M442=0,"",SUM(INDEX(prem!$B$2:$CX$2857,$W442,$U442+1):INDEX(prem!$B$2:$CX$2857,$W442,MIN($U442+10,101)))))</f>
        <v/>
      </c>
      <c r="L442" s="17">
        <f>IF($K442="","",IF($M442=0,"",$K442/$M442))</f>
        <v/>
      </c>
      <c r="M442" s="4">
        <f>IF($W442="",0,COUNT(INDEX(prem!$B$2:$CX$2857,$W442,$U442+1):INDEX(prem!$B$2:$CX$2857,$W442,MIN($U442+10,101))))</f>
        <v/>
      </c>
      <c r="N442" s="4" t="inlineStr">
        <is>
          <t>A</t>
        </is>
      </c>
      <c r="O442" s="4">
        <f>IF(COUNTIF(prem!$A$2:$A$2857,$T442&amp;"|"&amp;Client!$C$9&amp;"|"&amp;Client!$C$7&amp;"|"&amp;Client!$C$8)&gt;0,Client!$C$9,IF(Client!$C$9="S","R","S"))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IFERROR(IF(COUNT(INDEX(Benefits!$E$3:$E$581,MATCH($T442,Benefits!$A$3:$A$581,0)))=0,"",INDEX(Benefits!$E$3:$E$581,MATCH($T442,Benefits!$A$3:$A$581,0))),"")</f>
        <v/>
      </c>
      <c r="R442">
        <f>IFERROR(IF(COUNT(INDEX(Benefits!$F$3:$F$581,MATCH($T442,Benefits!$A$3:$A$581,0)))=0,"",INDEX(Benefits!$F$3:$F$581,MATCH($T442,Benefits!$A$3:$A$581,0))),"")</f>
        <v/>
      </c>
      <c r="S442" s="4">
        <f>IFERROR(IF(INDEX(Benefits!$G$3:$G$581,MATCH($T442,Benefits!$A$3:$A$581,0))="","",INDEX(Benefits!$G$3:$G$581,MATCH($T442,Benefits!$A$3:$A$581,0))),"")</f>
        <v/>
      </c>
      <c r="T442" s="19" t="inlineStr">
        <is>
          <t>F00023-03-000-02</t>
        </is>
      </c>
      <c r="U442" s="4">
        <f>MIN(IF($N442="N",Client!$C$6+1,Client!$C$6),100)</f>
        <v/>
      </c>
      <c r="V442" s="4">
        <f>$T442&amp;"|"&amp;$O442&amp;"|"&amp;Client!$C$7&amp;"|"&amp;Client!$C$8</f>
        <v/>
      </c>
      <c r="W442" s="4">
        <f>IFERROR(MATCH($V442,prem!$A$2:$A$2857,0),"")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IFERROR(IF(INDEX(Benefits!$B$3:$B$581,MATCH($T443,Benefits!$A$3:$A$581,0))="","",INDEX(Benefits!$B$3:$B$581,MATCH($T443,Benefits!$A$3:$A$581,0))),"")</f>
        <v/>
      </c>
      <c r="G443" s="17">
        <f>IFERROR(IF(INDEX(Benefits!$C$3:$C$581,MATCH($T443,Benefits!$A$3:$A$581,0))="","",INDEX(Benefits!$C$3:$C$581,MATCH($T443,Benefits!$A$3:$A$581,0))),"")</f>
        <v/>
      </c>
      <c r="H443" s="4">
        <f>IFERROR(IF(INDEX(Benefits!$D$3:$D$581,MATCH($T443,Benefits!$A$3:$A$581,0))="","",INDEX(Benefits!$D$3:$D$581,MATCH($T443,Benefits!$A$3:$A$581,0))),"")</f>
        <v/>
      </c>
      <c r="I443" s="4" t="inlineStr">
        <is>
          <t>HKD</t>
        </is>
      </c>
      <c r="J443" s="17">
        <f>IF($W443="","",IF(COUNT(INDEX(prem!$B$2:$CX$2857,$W443,$U443+1))=0,"",INDEX(prem!$B$2:$CX$2857,$W443,$U443+1)))</f>
        <v/>
      </c>
      <c r="K443" s="17">
        <f>IF($W443="","",IF($M443=0,"",SUM(INDEX(prem!$B$2:$CX$2857,$W443,$U443+1):INDEX(prem!$B$2:$CX$2857,$W443,MIN($U443+10,101)))))</f>
        <v/>
      </c>
      <c r="L443" s="17">
        <f>IF($K443="","",IF($M443=0,"",$K443/$M443))</f>
        <v/>
      </c>
      <c r="M443" s="4">
        <f>IF($W443="",0,COUNT(INDEX(prem!$B$2:$CX$2857,$W443,$U443+1):INDEX(prem!$B$2:$CX$2857,$W443,MIN($U443+10,101))))</f>
        <v/>
      </c>
      <c r="N443" s="4" t="inlineStr">
        <is>
          <t>A</t>
        </is>
      </c>
      <c r="O443" s="4">
        <f>IF(COUNTIF(prem!$A$2:$A$2857,$T443&amp;"|"&amp;Client!$C$9&amp;"|"&amp;Client!$C$7&amp;"|"&amp;Client!$C$8)&gt;0,Client!$C$9,IF(Client!$C$9="S","R","S"))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IFERROR(IF(COUNT(INDEX(Benefits!$E$3:$E$581,MATCH($T443,Benefits!$A$3:$A$581,0)))=0,"",INDEX(Benefits!$E$3:$E$581,MATCH($T443,Benefits!$A$3:$A$581,0))),"")</f>
        <v/>
      </c>
      <c r="R443">
        <f>IFERROR(IF(COUNT(INDEX(Benefits!$F$3:$F$581,MATCH($T443,Benefits!$A$3:$A$581,0)))=0,"",INDEX(Benefits!$F$3:$F$581,MATCH($T443,Benefits!$A$3:$A$581,0))),"")</f>
        <v/>
      </c>
      <c r="S443" s="4">
        <f>IFERROR(IF(INDEX(Benefits!$G$3:$G$581,MATCH($T443,Benefits!$A$3:$A$581,0))="","",INDEX(Benefits!$G$3:$G$581,MATCH($T443,Benefits!$A$3:$A$581,0))),"")</f>
        <v/>
      </c>
      <c r="T443" s="19" t="inlineStr">
        <is>
          <t>F00023-03-001-02</t>
        </is>
      </c>
      <c r="U443" s="4">
        <f>MIN(IF($N443="N",Client!$C$6+1,Client!$C$6),100)</f>
        <v/>
      </c>
      <c r="V443" s="4">
        <f>$T443&amp;"|"&amp;$O443&amp;"|"&amp;Client!$C$7&amp;"|"&amp;Client!$C$8</f>
        <v/>
      </c>
      <c r="W443" s="4">
        <f>IFERROR(MATCH($V443,prem!$A$2:$A$2857,0),"")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IFERROR(IF(INDEX(Benefits!$B$3:$B$581,MATCH($T444,Benefits!$A$3:$A$581,0))="","",INDEX(Benefits!$B$3:$B$581,MATCH($T444,Benefits!$A$3:$A$581,0))),"")</f>
        <v/>
      </c>
      <c r="G444" s="17">
        <f>IFERROR(IF(INDEX(Benefits!$C$3:$C$581,MATCH($T444,Benefits!$A$3:$A$581,0))="","",INDEX(Benefits!$C$3:$C$581,MATCH($T444,Benefits!$A$3:$A$581,0))),"")</f>
        <v/>
      </c>
      <c r="H444" s="4">
        <f>IFERROR(IF(INDEX(Benefits!$D$3:$D$581,MATCH($T444,Benefits!$A$3:$A$581,0))="","",INDEX(Benefits!$D$3:$D$581,MATCH($T444,Benefits!$A$3:$A$581,0))),"")</f>
        <v/>
      </c>
      <c r="I444" s="4" t="inlineStr">
        <is>
          <t>HKD</t>
        </is>
      </c>
      <c r="J444" s="17">
        <f>IF($W444="","",IF(COUNT(INDEX(prem!$B$2:$CX$2857,$W444,$U444+1))=0,"",INDEX(prem!$B$2:$CX$2857,$W444,$U444+1)))</f>
        <v/>
      </c>
      <c r="K444" s="17">
        <f>IF($W444="","",IF($M444=0,"",SUM(INDEX(prem!$B$2:$CX$2857,$W444,$U444+1):INDEX(prem!$B$2:$CX$2857,$W444,MIN($U444+10,101)))))</f>
        <v/>
      </c>
      <c r="L444" s="17">
        <f>IF($K444="","",IF($M444=0,"",$K444/$M444))</f>
        <v/>
      </c>
      <c r="M444" s="4">
        <f>IF($W444="",0,COUNT(INDEX(prem!$B$2:$CX$2857,$W444,$U444+1):INDEX(prem!$B$2:$CX$2857,$W444,MIN($U444+10,101))))</f>
        <v/>
      </c>
      <c r="N444" s="4" t="inlineStr">
        <is>
          <t>A</t>
        </is>
      </c>
      <c r="O444" s="4">
        <f>IF(COUNTIF(prem!$A$2:$A$2857,$T444&amp;"|"&amp;Client!$C$9&amp;"|"&amp;Client!$C$7&amp;"|"&amp;Client!$C$8)&gt;0,Client!$C$9,IF(Client!$C$9="S","R","S"))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IFERROR(IF(COUNT(INDEX(Benefits!$E$3:$E$581,MATCH($T444,Benefits!$A$3:$A$581,0)))=0,"",INDEX(Benefits!$E$3:$E$581,MATCH($T444,Benefits!$A$3:$A$581,0))),"")</f>
        <v/>
      </c>
      <c r="R444">
        <f>IFERROR(IF(COUNT(INDEX(Benefits!$F$3:$F$581,MATCH($T444,Benefits!$A$3:$A$581,0)))=0,"",INDEX(Benefits!$F$3:$F$581,MATCH($T444,Benefits!$A$3:$A$581,0))),"")</f>
        <v/>
      </c>
      <c r="S444" s="4">
        <f>IFERROR(IF(INDEX(Benefits!$G$3:$G$581,MATCH($T444,Benefits!$A$3:$A$581,0))="","",INDEX(Benefits!$G$3:$G$581,MATCH($T444,Benefits!$A$3:$A$581,0))),"")</f>
        <v/>
      </c>
      <c r="T444" s="19" t="inlineStr">
        <is>
          <t>S00029-01-000-02</t>
        </is>
      </c>
      <c r="U444" s="4">
        <f>MIN(IF($N444="N",Client!$C$6+1,Client!$C$6),100)</f>
        <v/>
      </c>
      <c r="V444" s="4">
        <f>$T444&amp;"|"&amp;$O444&amp;"|"&amp;Client!$C$7&amp;"|"&amp;Client!$C$8</f>
        <v/>
      </c>
      <c r="W444" s="4">
        <f>IFERROR(MATCH($V444,prem!$A$2:$A$2857,0),"")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IFERROR(IF(INDEX(Benefits!$B$3:$B$581,MATCH($T445,Benefits!$A$3:$A$581,0))="","Private",INDEX(Benefits!$B$3:$B$581,MATCH($T445,Benefits!$A$3:$A$581,0))),"Private")</f>
        <v/>
      </c>
      <c r="G445" s="17">
        <f>IFERROR(IF(INDEX(Benefits!$C$3:$C$581,MATCH($T445,Benefits!$A$3:$A$581,0))="","",INDEX(Benefits!$C$3:$C$581,MATCH($T445,Benefits!$A$3:$A$581,0))),"")</f>
        <v/>
      </c>
      <c r="H445" s="4">
        <f>IFERROR(IF(INDEX(Benefits!$D$3:$D$581,MATCH($T445,Benefits!$A$3:$A$581,0))="","",INDEX(Benefits!$D$3:$D$581,MATCH($T445,Benefits!$A$3:$A$581,0))),"")</f>
        <v/>
      </c>
      <c r="I445" s="4" t="inlineStr">
        <is>
          <t>HKD</t>
        </is>
      </c>
      <c r="J445" s="17">
        <f>IF($W445="","",IF(COUNT(INDEX(prem!$B$2:$CX$2857,$W445,$U445+1))=0,"",INDEX(prem!$B$2:$CX$2857,$W445,$U445+1)))</f>
        <v/>
      </c>
      <c r="K445" s="17">
        <f>IF($W445="","",IF($M445=0,"",SUM(INDEX(prem!$B$2:$CX$2857,$W445,$U445+1):INDEX(prem!$B$2:$CX$2857,$W445,MIN($U445+10,101)))))</f>
        <v/>
      </c>
      <c r="L445" s="17">
        <f>IF($K445="","",IF($M445=0,"",$K445/$M445))</f>
        <v/>
      </c>
      <c r="M445" s="4">
        <f>IF($W445="",0,COUNT(INDEX(prem!$B$2:$CX$2857,$W445,$U445+1):INDEX(prem!$B$2:$CX$2857,$W445,MIN($U445+10,101))))</f>
        <v/>
      </c>
      <c r="N445" s="4" t="inlineStr">
        <is>
          <t>R</t>
        </is>
      </c>
      <c r="O445" s="4">
        <f>IF(COUNTIF(prem!$A$2:$A$2857,$T445&amp;"|"&amp;Client!$C$9&amp;"|"&amp;Client!$C$7&amp;"|"&amp;Client!$C$8)&gt;0,Client!$C$9,IF(Client!$C$9="S","R","S"))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IFERROR(IF(COUNT(INDEX(Benefits!$E$3:$E$581,MATCH($T445,Benefits!$A$3:$A$581,0)))=0,"",INDEX(Benefits!$E$3:$E$581,MATCH($T445,Benefits!$A$3:$A$581,0))),"")</f>
        <v/>
      </c>
      <c r="R445">
        <f>IFERROR(IF(COUNT(INDEX(Benefits!$F$3:$F$581,MATCH($T445,Benefits!$A$3:$A$581,0)))=0,"",INDEX(Benefits!$F$3:$F$581,MATCH($T445,Benefits!$A$3:$A$581,0))),"")</f>
        <v/>
      </c>
      <c r="S445" s="4">
        <f>IFERROR(IF(INDEX(Benefits!$G$3:$G$581,MATCH($T445,Benefits!$A$3:$A$581,0))="","",INDEX(Benefits!$G$3:$G$581,MATCH($T445,Benefits!$A$3:$A$581,0))),"")</f>
        <v/>
      </c>
      <c r="T445" s="19" t="inlineStr">
        <is>
          <t>F00019-03-000-07</t>
        </is>
      </c>
      <c r="U445" s="4">
        <f>MIN(IF($N445="N",Client!$C$6+1,Client!$C$6),100)</f>
        <v/>
      </c>
      <c r="V445" s="4">
        <f>$T445&amp;"|"&amp;$O445&amp;"|"&amp;Client!$C$7&amp;"|"&amp;Client!$C$8</f>
        <v/>
      </c>
      <c r="W445" s="4">
        <f>IFERROR(MATCH($V445,prem!$A$2:$A$2857,0),"")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IFERROR(IF(INDEX(Benefits!$B$3:$B$581,MATCH($T446,Benefits!$A$3:$A$581,0))="","Private",INDEX(Benefits!$B$3:$B$581,MATCH($T446,Benefits!$A$3:$A$581,0))),"Private")</f>
        <v/>
      </c>
      <c r="G446" s="17">
        <f>IFERROR(IF(INDEX(Benefits!$C$3:$C$581,MATCH($T446,Benefits!$A$3:$A$581,0))="","",INDEX(Benefits!$C$3:$C$581,MATCH($T446,Benefits!$A$3:$A$581,0))),"")</f>
        <v/>
      </c>
      <c r="H446" s="4">
        <f>IFERROR(IF(INDEX(Benefits!$D$3:$D$581,MATCH($T446,Benefits!$A$3:$A$581,0))="","",INDEX(Benefits!$D$3:$D$581,MATCH($T446,Benefits!$A$3:$A$581,0))),"")</f>
        <v/>
      </c>
      <c r="I446" s="4" t="inlineStr">
        <is>
          <t>HKD</t>
        </is>
      </c>
      <c r="J446" s="17">
        <f>IF($W446="","",IF(COUNT(INDEX(prem!$B$2:$CX$2857,$W446,$U446+1))=0,"",INDEX(prem!$B$2:$CX$2857,$W446,$U446+1)))</f>
        <v/>
      </c>
      <c r="K446" s="17">
        <f>IF($W446="","",IF($M446=0,"",SUM(INDEX(prem!$B$2:$CX$2857,$W446,$U446+1):INDEX(prem!$B$2:$CX$2857,$W446,MIN($U446+10,101)))))</f>
        <v/>
      </c>
      <c r="L446" s="17">
        <f>IF($K446="","",IF($M446=0,"",$K446/$M446))</f>
        <v/>
      </c>
      <c r="M446" s="4">
        <f>IF($W446="",0,COUNT(INDEX(prem!$B$2:$CX$2857,$W446,$U446+1):INDEX(prem!$B$2:$CX$2857,$W446,MIN($U446+10,101))))</f>
        <v/>
      </c>
      <c r="N446" s="4" t="inlineStr">
        <is>
          <t>R</t>
        </is>
      </c>
      <c r="O446" s="4">
        <f>IF(COUNTIF(prem!$A$2:$A$2857,$T446&amp;"|"&amp;Client!$C$9&amp;"|"&amp;Client!$C$7&amp;"|"&amp;Client!$C$8)&gt;0,Client!$C$9,IF(Client!$C$9="S","R","S"))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IFERROR(IF(COUNT(INDEX(Benefits!$E$3:$E$581,MATCH($T446,Benefits!$A$3:$A$581,0)))=0,"",INDEX(Benefits!$E$3:$E$581,MATCH($T446,Benefits!$A$3:$A$581,0))),"")</f>
        <v/>
      </c>
      <c r="R446">
        <f>IFERROR(IF(COUNT(INDEX(Benefits!$F$3:$F$581,MATCH($T446,Benefits!$A$3:$A$581,0)))=0,"",INDEX(Benefits!$F$3:$F$581,MATCH($T446,Benefits!$A$3:$A$581,0))),"")</f>
        <v/>
      </c>
      <c r="S446" s="4">
        <f>IFERROR(IF(INDEX(Benefits!$G$3:$G$581,MATCH($T446,Benefits!$A$3:$A$581,0))="","",INDEX(Benefits!$G$3:$G$581,MATCH($T446,Benefits!$A$3:$A$581,0))),"")</f>
        <v/>
      </c>
      <c r="T446" s="19" t="inlineStr">
        <is>
          <t>F00019-03-001-07</t>
        </is>
      </c>
      <c r="U446" s="4">
        <f>MIN(IF($N446="N",Client!$C$6+1,Client!$C$6),100)</f>
        <v/>
      </c>
      <c r="V446" s="4">
        <f>$T446&amp;"|"&amp;$O446&amp;"|"&amp;Client!$C$7&amp;"|"&amp;Client!$C$8</f>
        <v/>
      </c>
      <c r="W446" s="4">
        <f>IFERROR(MATCH($V446,prem!$A$2:$A$2857,0),"")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IFERROR(IF(INDEX(Benefits!$B$3:$B$581,MATCH($T447,Benefits!$A$3:$A$581,0))="","Private",INDEX(Benefits!$B$3:$B$581,MATCH($T447,Benefits!$A$3:$A$581,0))),"Private")</f>
        <v/>
      </c>
      <c r="G447" s="17">
        <f>IFERROR(IF(INDEX(Benefits!$C$3:$C$581,MATCH($T447,Benefits!$A$3:$A$581,0))="","",INDEX(Benefits!$C$3:$C$581,MATCH($T447,Benefits!$A$3:$A$581,0))),"")</f>
        <v/>
      </c>
      <c r="H447" s="4">
        <f>IFERROR(IF(INDEX(Benefits!$D$3:$D$581,MATCH($T447,Benefits!$A$3:$A$581,0))="","",INDEX(Benefits!$D$3:$D$581,MATCH($T447,Benefits!$A$3:$A$581,0))),"")</f>
        <v/>
      </c>
      <c r="I447" s="4" t="inlineStr">
        <is>
          <t>HKD</t>
        </is>
      </c>
      <c r="J447" s="17">
        <f>IF($W447="","",IF(COUNT(INDEX(prem!$B$2:$CX$2857,$W447,$U447+1))=0,"",INDEX(prem!$B$2:$CX$2857,$W447,$U447+1)))</f>
        <v/>
      </c>
      <c r="K447" s="17">
        <f>IF($W447="","",IF($M447=0,"",SUM(INDEX(prem!$B$2:$CX$2857,$W447,$U447+1):INDEX(prem!$B$2:$CX$2857,$W447,MIN($U447+10,101)))))</f>
        <v/>
      </c>
      <c r="L447" s="17">
        <f>IF($K447="","",IF($M447=0,"",$K447/$M447))</f>
        <v/>
      </c>
      <c r="M447" s="4">
        <f>IF($W447="",0,COUNT(INDEX(prem!$B$2:$CX$2857,$W447,$U447+1):INDEX(prem!$B$2:$CX$2857,$W447,MIN($U447+10,101))))</f>
        <v/>
      </c>
      <c r="N447" s="4" t="inlineStr">
        <is>
          <t>R</t>
        </is>
      </c>
      <c r="O447" s="4">
        <f>IF(COUNTIF(prem!$A$2:$A$2857,$T447&amp;"|"&amp;Client!$C$9&amp;"|"&amp;Client!$C$7&amp;"|"&amp;Client!$C$8)&gt;0,Client!$C$9,IF(Client!$C$9="S","R","S"))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IFERROR(IF(COUNT(INDEX(Benefits!$E$3:$E$581,MATCH($T447,Benefits!$A$3:$A$581,0)))=0,"",INDEX(Benefits!$E$3:$E$581,MATCH($T447,Benefits!$A$3:$A$581,0))),"")</f>
        <v/>
      </c>
      <c r="R447">
        <f>IFERROR(IF(COUNT(INDEX(Benefits!$F$3:$F$581,MATCH($T447,Benefits!$A$3:$A$581,0)))=0,"",INDEX(Benefits!$F$3:$F$581,MATCH($T447,Benefits!$A$3:$A$581,0))),"")</f>
        <v/>
      </c>
      <c r="S447" s="4">
        <f>IFERROR(IF(INDEX(Benefits!$G$3:$G$581,MATCH($T447,Benefits!$A$3:$A$581,0))="","",INDEX(Benefits!$G$3:$G$581,MATCH($T447,Benefits!$A$3:$A$581,0))),"")</f>
        <v/>
      </c>
      <c r="T447" s="19" t="inlineStr">
        <is>
          <t>F00019-03-002-07</t>
        </is>
      </c>
      <c r="U447" s="4">
        <f>MIN(IF($N447="N",Client!$C$6+1,Client!$C$6),100)</f>
        <v/>
      </c>
      <c r="V447" s="4">
        <f>$T447&amp;"|"&amp;$O447&amp;"|"&amp;Client!$C$7&amp;"|"&amp;Client!$C$8</f>
        <v/>
      </c>
      <c r="W447" s="4">
        <f>IFERROR(MATCH($V447,prem!$A$2:$A$2857,0),"")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IFERROR(IF(INDEX(Benefits!$B$3:$B$581,MATCH($T448,Benefits!$A$3:$A$581,0))="","Semi-private",INDEX(Benefits!$B$3:$B$581,MATCH($T448,Benefits!$A$3:$A$581,0))),"Semi-private")</f>
        <v/>
      </c>
      <c r="G448" s="17">
        <f>IFERROR(IF(INDEX(Benefits!$C$3:$C$581,MATCH($T448,Benefits!$A$3:$A$581,0))="","",INDEX(Benefits!$C$3:$C$581,MATCH($T448,Benefits!$A$3:$A$581,0))),"")</f>
        <v/>
      </c>
      <c r="H448" s="4">
        <f>IFERROR(IF(INDEX(Benefits!$D$3:$D$581,MATCH($T448,Benefits!$A$3:$A$581,0))="","",INDEX(Benefits!$D$3:$D$581,MATCH($T448,Benefits!$A$3:$A$581,0))),"")</f>
        <v/>
      </c>
      <c r="I448" s="4" t="inlineStr">
        <is>
          <t>HKD</t>
        </is>
      </c>
      <c r="J448" s="17">
        <f>IF($W448="","",IF(COUNT(INDEX(prem!$B$2:$CX$2857,$W448,$U448+1))=0,"",INDEX(prem!$B$2:$CX$2857,$W448,$U448+1)))</f>
        <v/>
      </c>
      <c r="K448" s="17">
        <f>IF($W448="","",IF($M448=0,"",SUM(INDEX(prem!$B$2:$CX$2857,$W448,$U448+1):INDEX(prem!$B$2:$CX$2857,$W448,MIN($U448+10,101)))))</f>
        <v/>
      </c>
      <c r="L448" s="17">
        <f>IF($K448="","",IF($M448=0,"",$K448/$M448))</f>
        <v/>
      </c>
      <c r="M448" s="4">
        <f>IF($W448="",0,COUNT(INDEX(prem!$B$2:$CX$2857,$W448,$U448+1):INDEX(prem!$B$2:$CX$2857,$W448,MIN($U448+10,101))))</f>
        <v/>
      </c>
      <c r="N448" s="4" t="inlineStr">
        <is>
          <t>R</t>
        </is>
      </c>
      <c r="O448" s="4">
        <f>IF(COUNTIF(prem!$A$2:$A$2857,$T448&amp;"|"&amp;Client!$C$9&amp;"|"&amp;Client!$C$7&amp;"|"&amp;Client!$C$8)&gt;0,Client!$C$9,IF(Client!$C$9="S","R","S"))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IFERROR(IF(COUNT(INDEX(Benefits!$E$3:$E$581,MATCH($T448,Benefits!$A$3:$A$581,0)))=0,"",INDEX(Benefits!$E$3:$E$581,MATCH($T448,Benefits!$A$3:$A$581,0))),"")</f>
        <v/>
      </c>
      <c r="R448">
        <f>IFERROR(IF(COUNT(INDEX(Benefits!$F$3:$F$581,MATCH($T448,Benefits!$A$3:$A$581,0)))=0,"",INDEX(Benefits!$F$3:$F$581,MATCH($T448,Benefits!$A$3:$A$581,0))),"")</f>
        <v/>
      </c>
      <c r="S448" s="4">
        <f>IFERROR(IF(INDEX(Benefits!$G$3:$G$581,MATCH($T448,Benefits!$A$3:$A$581,0))="","",INDEX(Benefits!$G$3:$G$581,MATCH($T448,Benefits!$A$3:$A$581,0))),"")</f>
        <v/>
      </c>
      <c r="T448" s="19" t="inlineStr">
        <is>
          <t>F00019-02-000-07</t>
        </is>
      </c>
      <c r="U448" s="4">
        <f>MIN(IF($N448="N",Client!$C$6+1,Client!$C$6),100)</f>
        <v/>
      </c>
      <c r="V448" s="4">
        <f>$T448&amp;"|"&amp;$O448&amp;"|"&amp;Client!$C$7&amp;"|"&amp;Client!$C$8</f>
        <v/>
      </c>
      <c r="W448" s="4">
        <f>IFERROR(MATCH($V448,prem!$A$2:$A$2857,0),"")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IFERROR(IF(INDEX(Benefits!$B$3:$B$581,MATCH($T449,Benefits!$A$3:$A$581,0))="","Semi-private",INDEX(Benefits!$B$3:$B$581,MATCH($T449,Benefits!$A$3:$A$581,0))),"Semi-private")</f>
        <v/>
      </c>
      <c r="G449" s="17">
        <f>IFERROR(IF(INDEX(Benefits!$C$3:$C$581,MATCH($T449,Benefits!$A$3:$A$581,0))="","",INDEX(Benefits!$C$3:$C$581,MATCH($T449,Benefits!$A$3:$A$581,0))),"")</f>
        <v/>
      </c>
      <c r="H449" s="4">
        <f>IFERROR(IF(INDEX(Benefits!$D$3:$D$581,MATCH($T449,Benefits!$A$3:$A$581,0))="","",INDEX(Benefits!$D$3:$D$581,MATCH($T449,Benefits!$A$3:$A$581,0))),"")</f>
        <v/>
      </c>
      <c r="I449" s="4" t="inlineStr">
        <is>
          <t>HKD</t>
        </is>
      </c>
      <c r="J449" s="17">
        <f>IF($W449="","",IF(COUNT(INDEX(prem!$B$2:$CX$2857,$W449,$U449+1))=0,"",INDEX(prem!$B$2:$CX$2857,$W449,$U449+1)))</f>
        <v/>
      </c>
      <c r="K449" s="17">
        <f>IF($W449="","",IF($M449=0,"",SUM(INDEX(prem!$B$2:$CX$2857,$W449,$U449+1):INDEX(prem!$B$2:$CX$2857,$W449,MIN($U449+10,101)))))</f>
        <v/>
      </c>
      <c r="L449" s="17">
        <f>IF($K449="","",IF($M449=0,"",$K449/$M449))</f>
        <v/>
      </c>
      <c r="M449" s="4">
        <f>IF($W449="",0,COUNT(INDEX(prem!$B$2:$CX$2857,$W449,$U449+1):INDEX(prem!$B$2:$CX$2857,$W449,MIN($U449+10,101))))</f>
        <v/>
      </c>
      <c r="N449" s="4" t="inlineStr">
        <is>
          <t>R</t>
        </is>
      </c>
      <c r="O449" s="4">
        <f>IF(COUNTIF(prem!$A$2:$A$2857,$T449&amp;"|"&amp;Client!$C$9&amp;"|"&amp;Client!$C$7&amp;"|"&amp;Client!$C$8)&gt;0,Client!$C$9,IF(Client!$C$9="S","R","S"))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IFERROR(IF(COUNT(INDEX(Benefits!$E$3:$E$581,MATCH($T449,Benefits!$A$3:$A$581,0)))=0,"",INDEX(Benefits!$E$3:$E$581,MATCH($T449,Benefits!$A$3:$A$581,0))),"")</f>
        <v/>
      </c>
      <c r="R449">
        <f>IFERROR(IF(COUNT(INDEX(Benefits!$F$3:$F$581,MATCH($T449,Benefits!$A$3:$A$581,0)))=0,"",INDEX(Benefits!$F$3:$F$581,MATCH($T449,Benefits!$A$3:$A$581,0))),"")</f>
        <v/>
      </c>
      <c r="S449" s="4">
        <f>IFERROR(IF(INDEX(Benefits!$G$3:$G$581,MATCH($T449,Benefits!$A$3:$A$581,0))="","",INDEX(Benefits!$G$3:$G$581,MATCH($T449,Benefits!$A$3:$A$581,0))),"")</f>
        <v/>
      </c>
      <c r="T449" s="19" t="inlineStr">
        <is>
          <t>F00019-02-001-07</t>
        </is>
      </c>
      <c r="U449" s="4">
        <f>MIN(IF($N449="N",Client!$C$6+1,Client!$C$6),100)</f>
        <v/>
      </c>
      <c r="V449" s="4">
        <f>$T449&amp;"|"&amp;$O449&amp;"|"&amp;Client!$C$7&amp;"|"&amp;Client!$C$8</f>
        <v/>
      </c>
      <c r="W449" s="4">
        <f>IFERROR(MATCH($V449,prem!$A$2:$A$2857,0),"")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IFERROR(IF(INDEX(Benefits!$B$3:$B$581,MATCH($T450,Benefits!$A$3:$A$581,0))="","Semi-private",INDEX(Benefits!$B$3:$B$581,MATCH($T450,Benefits!$A$3:$A$581,0))),"Semi-private")</f>
        <v/>
      </c>
      <c r="G450" s="17">
        <f>IFERROR(IF(INDEX(Benefits!$C$3:$C$581,MATCH($T450,Benefits!$A$3:$A$581,0))="","",INDEX(Benefits!$C$3:$C$581,MATCH($T450,Benefits!$A$3:$A$581,0))),"")</f>
        <v/>
      </c>
      <c r="H450" s="4">
        <f>IFERROR(IF(INDEX(Benefits!$D$3:$D$581,MATCH($T450,Benefits!$A$3:$A$581,0))="","",INDEX(Benefits!$D$3:$D$581,MATCH($T450,Benefits!$A$3:$A$581,0))),"")</f>
        <v/>
      </c>
      <c r="I450" s="4" t="inlineStr">
        <is>
          <t>HKD</t>
        </is>
      </c>
      <c r="J450" s="17">
        <f>IF($W450="","",IF(COUNT(INDEX(prem!$B$2:$CX$2857,$W450,$U450+1))=0,"",INDEX(prem!$B$2:$CX$2857,$W450,$U450+1)))</f>
        <v/>
      </c>
      <c r="K450" s="17">
        <f>IF($W450="","",IF($M450=0,"",SUM(INDEX(prem!$B$2:$CX$2857,$W450,$U450+1):INDEX(prem!$B$2:$CX$2857,$W450,MIN($U450+10,101)))))</f>
        <v/>
      </c>
      <c r="L450" s="17">
        <f>IF($K450="","",IF($M450=0,"",$K450/$M450))</f>
        <v/>
      </c>
      <c r="M450" s="4">
        <f>IF($W450="",0,COUNT(INDEX(prem!$B$2:$CX$2857,$W450,$U450+1):INDEX(prem!$B$2:$CX$2857,$W450,MIN($U450+10,101))))</f>
        <v/>
      </c>
      <c r="N450" s="4" t="inlineStr">
        <is>
          <t>R</t>
        </is>
      </c>
      <c r="O450" s="4">
        <f>IF(COUNTIF(prem!$A$2:$A$2857,$T450&amp;"|"&amp;Client!$C$9&amp;"|"&amp;Client!$C$7&amp;"|"&amp;Client!$C$8)&gt;0,Client!$C$9,IF(Client!$C$9="S","R","S"))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IFERROR(IF(COUNT(INDEX(Benefits!$E$3:$E$581,MATCH($T450,Benefits!$A$3:$A$581,0)))=0,"",INDEX(Benefits!$E$3:$E$581,MATCH($T450,Benefits!$A$3:$A$581,0))),"")</f>
        <v/>
      </c>
      <c r="R450">
        <f>IFERROR(IF(COUNT(INDEX(Benefits!$F$3:$F$581,MATCH($T450,Benefits!$A$3:$A$581,0)))=0,"",INDEX(Benefits!$F$3:$F$581,MATCH($T450,Benefits!$A$3:$A$581,0))),"")</f>
        <v/>
      </c>
      <c r="S450" s="4">
        <f>IFERROR(IF(INDEX(Benefits!$G$3:$G$581,MATCH($T450,Benefits!$A$3:$A$581,0))="","",INDEX(Benefits!$G$3:$G$581,MATCH($T450,Benefits!$A$3:$A$581,0))),"")</f>
        <v/>
      </c>
      <c r="T450" s="19" t="inlineStr">
        <is>
          <t>F00019-02-002-07</t>
        </is>
      </c>
      <c r="U450" s="4">
        <f>MIN(IF($N450="N",Client!$C$6+1,Client!$C$6),100)</f>
        <v/>
      </c>
      <c r="V450" s="4">
        <f>$T450&amp;"|"&amp;$O450&amp;"|"&amp;Client!$C$7&amp;"|"&amp;Client!$C$8</f>
        <v/>
      </c>
      <c r="W450" s="4">
        <f>IFERROR(MATCH($V450,prem!$A$2:$A$2857,0),"")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IFERROR(IF(INDEX(Benefits!$B$3:$B$581,MATCH($T451,Benefits!$A$3:$A$581,0))="","Ward",INDEX(Benefits!$B$3:$B$581,MATCH($T451,Benefits!$A$3:$A$581,0))),"Ward")</f>
        <v/>
      </c>
      <c r="G451" s="17">
        <f>IFERROR(IF(INDEX(Benefits!$C$3:$C$581,MATCH($T451,Benefits!$A$3:$A$581,0))="","",INDEX(Benefits!$C$3:$C$581,MATCH($T451,Benefits!$A$3:$A$581,0))),"")</f>
        <v/>
      </c>
      <c r="H451" s="4">
        <f>IFERROR(IF(INDEX(Benefits!$D$3:$D$581,MATCH($T451,Benefits!$A$3:$A$581,0))="","",INDEX(Benefits!$D$3:$D$581,MATCH($T451,Benefits!$A$3:$A$581,0))),"")</f>
        <v/>
      </c>
      <c r="I451" s="4" t="inlineStr">
        <is>
          <t>HKD</t>
        </is>
      </c>
      <c r="J451" s="17">
        <f>IF($W451="","",IF(COUNT(INDEX(prem!$B$2:$CX$2857,$W451,$U451+1))=0,"",INDEX(prem!$B$2:$CX$2857,$W451,$U451+1)))</f>
        <v/>
      </c>
      <c r="K451" s="17">
        <f>IF($W451="","",IF($M451=0,"",SUM(INDEX(prem!$B$2:$CX$2857,$W451,$U451+1):INDEX(prem!$B$2:$CX$2857,$W451,MIN($U451+10,101)))))</f>
        <v/>
      </c>
      <c r="L451" s="17">
        <f>IF($K451="","",IF($M451=0,"",$K451/$M451))</f>
        <v/>
      </c>
      <c r="M451" s="4">
        <f>IF($W451="",0,COUNT(INDEX(prem!$B$2:$CX$2857,$W451,$U451+1):INDEX(prem!$B$2:$CX$2857,$W451,MIN($U451+10,101))))</f>
        <v/>
      </c>
      <c r="N451" s="4" t="inlineStr">
        <is>
          <t>R</t>
        </is>
      </c>
      <c r="O451" s="4">
        <f>IF(COUNTIF(prem!$A$2:$A$2857,$T451&amp;"|"&amp;Client!$C$9&amp;"|"&amp;Client!$C$7&amp;"|"&amp;Client!$C$8)&gt;0,Client!$C$9,IF(Client!$C$9="S","R","S"))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IFERROR(IF(COUNT(INDEX(Benefits!$E$3:$E$581,MATCH($T451,Benefits!$A$3:$A$581,0)))=0,"",INDEX(Benefits!$E$3:$E$581,MATCH($T451,Benefits!$A$3:$A$581,0))),"")</f>
        <v/>
      </c>
      <c r="R451">
        <f>IFERROR(IF(COUNT(INDEX(Benefits!$F$3:$F$581,MATCH($T451,Benefits!$A$3:$A$581,0)))=0,"",INDEX(Benefits!$F$3:$F$581,MATCH($T451,Benefits!$A$3:$A$581,0))),"")</f>
        <v/>
      </c>
      <c r="S451" s="4">
        <f>IFERROR(IF(INDEX(Benefits!$G$3:$G$581,MATCH($T451,Benefits!$A$3:$A$581,0))="","",INDEX(Benefits!$G$3:$G$581,MATCH($T451,Benefits!$A$3:$A$581,0))),"")</f>
        <v/>
      </c>
      <c r="T451" s="19" t="inlineStr">
        <is>
          <t>F00019-01-000-07</t>
        </is>
      </c>
      <c r="U451" s="4">
        <f>MIN(IF($N451="N",Client!$C$6+1,Client!$C$6),100)</f>
        <v/>
      </c>
      <c r="V451" s="4">
        <f>$T451&amp;"|"&amp;$O451&amp;"|"&amp;Client!$C$7&amp;"|"&amp;Client!$C$8</f>
        <v/>
      </c>
      <c r="W451" s="4">
        <f>IFERROR(MATCH($V451,prem!$A$2:$A$2857,0),"")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IFERROR(IF(INDEX(Benefits!$B$3:$B$581,MATCH($T452,Benefits!$A$3:$A$581,0))="","Ward",INDEX(Benefits!$B$3:$B$581,MATCH($T452,Benefits!$A$3:$A$581,0))),"Ward")</f>
        <v/>
      </c>
      <c r="G452" s="17">
        <f>IFERROR(IF(INDEX(Benefits!$C$3:$C$581,MATCH($T452,Benefits!$A$3:$A$581,0))="","",INDEX(Benefits!$C$3:$C$581,MATCH($T452,Benefits!$A$3:$A$581,0))),"")</f>
        <v/>
      </c>
      <c r="H452" s="4">
        <f>IFERROR(IF(INDEX(Benefits!$D$3:$D$581,MATCH($T452,Benefits!$A$3:$A$581,0))="","",INDEX(Benefits!$D$3:$D$581,MATCH($T452,Benefits!$A$3:$A$581,0))),"")</f>
        <v/>
      </c>
      <c r="I452" s="4" t="inlineStr">
        <is>
          <t>HKD</t>
        </is>
      </c>
      <c r="J452" s="17">
        <f>IF($W452="","",IF(COUNT(INDEX(prem!$B$2:$CX$2857,$W452,$U452+1))=0,"",INDEX(prem!$B$2:$CX$2857,$W452,$U452+1)))</f>
        <v/>
      </c>
      <c r="K452" s="17">
        <f>IF($W452="","",IF($M452=0,"",SUM(INDEX(prem!$B$2:$CX$2857,$W452,$U452+1):INDEX(prem!$B$2:$CX$2857,$W452,MIN($U452+10,101)))))</f>
        <v/>
      </c>
      <c r="L452" s="17">
        <f>IF($K452="","",IF($M452=0,"",$K452/$M452))</f>
        <v/>
      </c>
      <c r="M452" s="4">
        <f>IF($W452="",0,COUNT(INDEX(prem!$B$2:$CX$2857,$W452,$U452+1):INDEX(prem!$B$2:$CX$2857,$W452,MIN($U452+10,101))))</f>
        <v/>
      </c>
      <c r="N452" s="4" t="inlineStr">
        <is>
          <t>R</t>
        </is>
      </c>
      <c r="O452" s="4">
        <f>IF(COUNTIF(prem!$A$2:$A$2857,$T452&amp;"|"&amp;Client!$C$9&amp;"|"&amp;Client!$C$7&amp;"|"&amp;Client!$C$8)&gt;0,Client!$C$9,IF(Client!$C$9="S","R","S"))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IFERROR(IF(COUNT(INDEX(Benefits!$E$3:$E$581,MATCH($T452,Benefits!$A$3:$A$581,0)))=0,"",INDEX(Benefits!$E$3:$E$581,MATCH($T452,Benefits!$A$3:$A$581,0))),"")</f>
        <v/>
      </c>
      <c r="R452">
        <f>IFERROR(IF(COUNT(INDEX(Benefits!$F$3:$F$581,MATCH($T452,Benefits!$A$3:$A$581,0)))=0,"",INDEX(Benefits!$F$3:$F$581,MATCH($T452,Benefits!$A$3:$A$581,0))),"")</f>
        <v/>
      </c>
      <c r="S452" s="4">
        <f>IFERROR(IF(INDEX(Benefits!$G$3:$G$581,MATCH($T452,Benefits!$A$3:$A$581,0))="","",INDEX(Benefits!$G$3:$G$581,MATCH($T452,Benefits!$A$3:$A$581,0))),"")</f>
        <v/>
      </c>
      <c r="T452" s="19" t="inlineStr">
        <is>
          <t>F00019-01-001-07</t>
        </is>
      </c>
      <c r="U452" s="4">
        <f>MIN(IF($N452="N",Client!$C$6+1,Client!$C$6),100)</f>
        <v/>
      </c>
      <c r="V452" s="4">
        <f>$T452&amp;"|"&amp;$O452&amp;"|"&amp;Client!$C$7&amp;"|"&amp;Client!$C$8</f>
        <v/>
      </c>
      <c r="W452" s="4">
        <f>IFERROR(MATCH($V452,prem!$A$2:$A$2857,0),"")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IFERROR(IF(INDEX(Benefits!$B$3:$B$581,MATCH($T453,Benefits!$A$3:$A$581,0))="","Ward",INDEX(Benefits!$B$3:$B$581,MATCH($T453,Benefits!$A$3:$A$581,0))),"Ward")</f>
        <v/>
      </c>
      <c r="G453" s="17">
        <f>IFERROR(IF(INDEX(Benefits!$C$3:$C$581,MATCH($T453,Benefits!$A$3:$A$581,0))="","",INDEX(Benefits!$C$3:$C$581,MATCH($T453,Benefits!$A$3:$A$581,0))),"")</f>
        <v/>
      </c>
      <c r="H453" s="4">
        <f>IFERROR(IF(INDEX(Benefits!$D$3:$D$581,MATCH($T453,Benefits!$A$3:$A$581,0))="","",INDEX(Benefits!$D$3:$D$581,MATCH($T453,Benefits!$A$3:$A$581,0))),"")</f>
        <v/>
      </c>
      <c r="I453" s="4" t="inlineStr">
        <is>
          <t>HKD</t>
        </is>
      </c>
      <c r="J453" s="17">
        <f>IF($W453="","",IF(COUNT(INDEX(prem!$B$2:$CX$2857,$W453,$U453+1))=0,"",INDEX(prem!$B$2:$CX$2857,$W453,$U453+1)))</f>
        <v/>
      </c>
      <c r="K453" s="17">
        <f>IF($W453="","",IF($M453=0,"",SUM(INDEX(prem!$B$2:$CX$2857,$W453,$U453+1):INDEX(prem!$B$2:$CX$2857,$W453,MIN($U453+10,101)))))</f>
        <v/>
      </c>
      <c r="L453" s="17">
        <f>IF($K453="","",IF($M453=0,"",$K453/$M453))</f>
        <v/>
      </c>
      <c r="M453" s="4">
        <f>IF($W453="",0,COUNT(INDEX(prem!$B$2:$CX$2857,$W453,$U453+1):INDEX(prem!$B$2:$CX$2857,$W453,MIN($U453+10,101))))</f>
        <v/>
      </c>
      <c r="N453" s="4" t="inlineStr">
        <is>
          <t>R</t>
        </is>
      </c>
      <c r="O453" s="4">
        <f>IF(COUNTIF(prem!$A$2:$A$2857,$T453&amp;"|"&amp;Client!$C$9&amp;"|"&amp;Client!$C$7&amp;"|"&amp;Client!$C$8)&gt;0,Client!$C$9,IF(Client!$C$9="S","R","S"))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IFERROR(IF(COUNT(INDEX(Benefits!$E$3:$E$581,MATCH($T453,Benefits!$A$3:$A$581,0)))=0,"",INDEX(Benefits!$E$3:$E$581,MATCH($T453,Benefits!$A$3:$A$581,0))),"")</f>
        <v/>
      </c>
      <c r="R453">
        <f>IFERROR(IF(COUNT(INDEX(Benefits!$F$3:$F$581,MATCH($T453,Benefits!$A$3:$A$581,0)))=0,"",INDEX(Benefits!$F$3:$F$581,MATCH($T453,Benefits!$A$3:$A$581,0))),"")</f>
        <v/>
      </c>
      <c r="S453" s="4">
        <f>IFERROR(IF(INDEX(Benefits!$G$3:$G$581,MATCH($T453,Benefits!$A$3:$A$581,0))="","",INDEX(Benefits!$G$3:$G$581,MATCH($T453,Benefits!$A$3:$A$581,0))),"")</f>
        <v/>
      </c>
      <c r="T453" s="19" t="inlineStr">
        <is>
          <t>F00019-01-002-07</t>
        </is>
      </c>
      <c r="U453" s="4">
        <f>MIN(IF($N453="N",Client!$C$6+1,Client!$C$6),100)</f>
        <v/>
      </c>
      <c r="V453" s="4">
        <f>$T453&amp;"|"&amp;$O453&amp;"|"&amp;Client!$C$7&amp;"|"&amp;Client!$C$8</f>
        <v/>
      </c>
      <c r="W453" s="4">
        <f>IFERROR(MATCH($V453,prem!$A$2:$A$2857,0),"")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IFERROR(IF(INDEX(Benefits!$B$3:$B$581,MATCH($T454,Benefits!$A$3:$A$581,0))="","",INDEX(Benefits!$B$3:$B$581,MATCH($T454,Benefits!$A$3:$A$581,0))),"")</f>
        <v/>
      </c>
      <c r="G454" s="17">
        <f>IFERROR(IF(INDEX(Benefits!$C$3:$C$581,MATCH($T454,Benefits!$A$3:$A$581,0))="","",INDEX(Benefits!$C$3:$C$581,MATCH($T454,Benefits!$A$3:$A$581,0))),"")</f>
        <v/>
      </c>
      <c r="H454" s="4">
        <f>IFERROR(IF(INDEX(Benefits!$D$3:$D$581,MATCH($T454,Benefits!$A$3:$A$581,0))="","",INDEX(Benefits!$D$3:$D$581,MATCH($T454,Benefits!$A$3:$A$581,0))),"")</f>
        <v/>
      </c>
      <c r="I454" s="4" t="inlineStr">
        <is>
          <t>HKD</t>
        </is>
      </c>
      <c r="J454" s="17">
        <f>IF($W454="","",IF(COUNT(INDEX(prem!$B$2:$CX$2857,$W454,$U454+1))=0,"",INDEX(prem!$B$2:$CX$2857,$W454,$U454+1)))</f>
        <v/>
      </c>
      <c r="K454" s="17">
        <f>IF($W454="","",IF($M454=0,"",SUM(INDEX(prem!$B$2:$CX$2857,$W454,$U454+1):INDEX(prem!$B$2:$CX$2857,$W454,MIN($U454+10,101)))))</f>
        <v/>
      </c>
      <c r="L454" s="17">
        <f>IF($K454="","",IF($M454=0,"",$K454/$M454))</f>
        <v/>
      </c>
      <c r="M454" s="4">
        <f>IF($W454="",0,COUNT(INDEX(prem!$B$2:$CX$2857,$W454,$U454+1):INDEX(prem!$B$2:$CX$2857,$W454,MIN($U454+10,101))))</f>
        <v/>
      </c>
      <c r="N454" s="4" t="inlineStr">
        <is>
          <t>R</t>
        </is>
      </c>
      <c r="O454" s="4">
        <f>IF(COUNTIF(prem!$A$2:$A$2857,$T454&amp;"|"&amp;Client!$C$9&amp;"|"&amp;Client!$C$7&amp;"|"&amp;Client!$C$8)&gt;0,Client!$C$9,IF(Client!$C$9="S","R","S"))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IFERROR(IF(COUNT(INDEX(Benefits!$E$3:$E$581,MATCH($T454,Benefits!$A$3:$A$581,0)))=0,"",INDEX(Benefits!$E$3:$E$581,MATCH($T454,Benefits!$A$3:$A$581,0))),"")</f>
        <v/>
      </c>
      <c r="R454">
        <f>IFERROR(IF(COUNT(INDEX(Benefits!$F$3:$F$581,MATCH($T454,Benefits!$A$3:$A$581,0)))=0,"",INDEX(Benefits!$F$3:$F$581,MATCH($T454,Benefits!$A$3:$A$581,0))),"")</f>
        <v/>
      </c>
      <c r="S454" s="4">
        <f>IFERROR(IF(INDEX(Benefits!$G$3:$G$581,MATCH($T454,Benefits!$A$3:$A$581,0))="","",INDEX(Benefits!$G$3:$G$581,MATCH($T454,Benefits!$A$3:$A$581,0))),"")</f>
        <v/>
      </c>
      <c r="T454" s="19" t="inlineStr">
        <is>
          <t>S00034-01-000-03</t>
        </is>
      </c>
      <c r="U454" s="4">
        <f>MIN(IF($N454="N",Client!$C$6+1,Client!$C$6),100)</f>
        <v/>
      </c>
      <c r="V454" s="4">
        <f>$T454&amp;"|"&amp;$O454&amp;"|"&amp;Client!$C$7&amp;"|"&amp;Client!$C$8</f>
        <v/>
      </c>
      <c r="W454" s="4">
        <f>IFERROR(MATCH($V454,prem!$A$2:$A$2857,0),"")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IFERROR(IF(INDEX(Benefits!$B$3:$B$581,MATCH($T455,Benefits!$A$3:$A$581,0))="","",INDEX(Benefits!$B$3:$B$581,MATCH($T455,Benefits!$A$3:$A$581,0))),"")</f>
        <v/>
      </c>
      <c r="G455" s="17">
        <f>IFERROR(IF(INDEX(Benefits!$C$3:$C$581,MATCH($T455,Benefits!$A$3:$A$581,0))="",0,INDEX(Benefits!$C$3:$C$581,MATCH($T455,Benefits!$A$3:$A$581,0))),0)</f>
        <v/>
      </c>
      <c r="H455" s="4">
        <f>IFERROR(IF(INDEX(Benefits!$D$3:$D$581,MATCH($T455,Benefits!$A$3:$A$581,0))="","",INDEX(Benefits!$D$3:$D$581,MATCH($T455,Benefits!$A$3:$A$581,0))),"")</f>
        <v/>
      </c>
      <c r="I455" s="4" t="inlineStr">
        <is>
          <t>HKD</t>
        </is>
      </c>
      <c r="J455" s="17">
        <f>IF($W455="","",IF(COUNT(INDEX(prem!$B$2:$CX$2857,$W455,$U455+1))=0,"",INDEX(prem!$B$2:$CX$2857,$W455,$U455+1)))</f>
        <v/>
      </c>
      <c r="K455" s="17">
        <f>IF($W455="","",IF($M455=0,"",SUM(INDEX(prem!$B$2:$CX$2857,$W455,$U455+1):INDEX(prem!$B$2:$CX$2857,$W455,MIN($U455+10,101)))))</f>
        <v/>
      </c>
      <c r="L455" s="17">
        <f>IF($K455="","",IF($M455=0,"",$K455/$M455))</f>
        <v/>
      </c>
      <c r="M455" s="4">
        <f>IF($W455="",0,COUNT(INDEX(prem!$B$2:$CX$2857,$W455,$U455+1):INDEX(prem!$B$2:$CX$2857,$W455,MIN($U455+10,101))))</f>
        <v/>
      </c>
      <c r="N455" s="4" t="inlineStr">
        <is>
          <t>R</t>
        </is>
      </c>
      <c r="O455" s="4">
        <f>IF(COUNTIF(prem!$A$2:$A$2857,$T455&amp;"|"&amp;Client!$C$9&amp;"|"&amp;Client!$C$7&amp;"|"&amp;Client!$C$8)&gt;0,Client!$C$9,IF(Client!$C$9="S","R","S"))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IFERROR(IF(COUNT(INDEX(Benefits!$E$3:$E$581,MATCH($T455,Benefits!$A$3:$A$581,0)))=0,"",INDEX(Benefits!$E$3:$E$581,MATCH($T455,Benefits!$A$3:$A$581,0))),"")</f>
        <v/>
      </c>
      <c r="R455">
        <f>IFERROR(IF(COUNT(INDEX(Benefits!$F$3:$F$581,MATCH($T455,Benefits!$A$3:$A$581,0)))=0,"",INDEX(Benefits!$F$3:$F$581,MATCH($T455,Benefits!$A$3:$A$581,0))),"")</f>
        <v/>
      </c>
      <c r="S455" s="4">
        <f>IFERROR(IF(INDEX(Benefits!$G$3:$G$581,MATCH($T455,Benefits!$A$3:$A$581,0))="","",INDEX(Benefits!$G$3:$G$581,MATCH($T455,Benefits!$A$3:$A$581,0))),"")</f>
        <v/>
      </c>
      <c r="T455" s="19" t="inlineStr">
        <is>
          <t>F00071-01-000-03</t>
        </is>
      </c>
      <c r="U455" s="4">
        <f>MIN(IF($N455="N",Client!$C$6+1,Client!$C$6),100)</f>
        <v/>
      </c>
      <c r="V455" s="4">
        <f>$T455&amp;"|"&amp;$O455&amp;"|"&amp;Client!$C$7&amp;"|"&amp;Client!$C$8</f>
        <v/>
      </c>
      <c r="W455" s="4">
        <f>IFERROR(MATCH($V455,prem!$A$2:$A$2857,0),"")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IFERROR(IF(INDEX(Benefits!$B$3:$B$581,MATCH($T456,Benefits!$A$3:$A$581,0))="","",INDEX(Benefits!$B$3:$B$581,MATCH($T456,Benefits!$A$3:$A$581,0))),"")</f>
        <v/>
      </c>
      <c r="G456" s="17">
        <f>IFERROR(IF(INDEX(Benefits!$C$3:$C$581,MATCH($T456,Benefits!$A$3:$A$581,0))="",100000,INDEX(Benefits!$C$3:$C$581,MATCH($T456,Benefits!$A$3:$A$581,0))),100000)</f>
        <v/>
      </c>
      <c r="H456" s="4">
        <f>IFERROR(IF(INDEX(Benefits!$D$3:$D$581,MATCH($T456,Benefits!$A$3:$A$581,0))="","",INDEX(Benefits!$D$3:$D$581,MATCH($T456,Benefits!$A$3:$A$581,0))),"")</f>
        <v/>
      </c>
      <c r="I456" s="4" t="inlineStr">
        <is>
          <t>HKD</t>
        </is>
      </c>
      <c r="J456" s="17">
        <f>IF($W456="","",IF(COUNT(INDEX(prem!$B$2:$CX$2857,$W456,$U456+1))=0,"",INDEX(prem!$B$2:$CX$2857,$W456,$U456+1)))</f>
        <v/>
      </c>
      <c r="K456" s="17">
        <f>IF($W456="","",IF($M456=0,"",SUM(INDEX(prem!$B$2:$CX$2857,$W456,$U456+1):INDEX(prem!$B$2:$CX$2857,$W456,MIN($U456+10,101)))))</f>
        <v/>
      </c>
      <c r="L456" s="17">
        <f>IF($K456="","",IF($M456=0,"",$K456/$M456))</f>
        <v/>
      </c>
      <c r="M456" s="4">
        <f>IF($W456="",0,COUNT(INDEX(prem!$B$2:$CX$2857,$W456,$U456+1):INDEX(prem!$B$2:$CX$2857,$W456,MIN($U456+10,101))))</f>
        <v/>
      </c>
      <c r="N456" s="4" t="inlineStr">
        <is>
          <t>R</t>
        </is>
      </c>
      <c r="O456" s="4">
        <f>IF(COUNTIF(prem!$A$2:$A$2857,$T456&amp;"|"&amp;Client!$C$9&amp;"|"&amp;Client!$C$7&amp;"|"&amp;Client!$C$8)&gt;0,Client!$C$9,IF(Client!$C$9="S","R","S"))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IFERROR(IF(COUNT(INDEX(Benefits!$E$3:$E$581,MATCH($T456,Benefits!$A$3:$A$581,0)))=0,"",INDEX(Benefits!$E$3:$E$581,MATCH($T456,Benefits!$A$3:$A$581,0))),"")</f>
        <v/>
      </c>
      <c r="R456">
        <f>IFERROR(IF(COUNT(INDEX(Benefits!$F$3:$F$581,MATCH($T456,Benefits!$A$3:$A$581,0)))=0,"",INDEX(Benefits!$F$3:$F$581,MATCH($T456,Benefits!$A$3:$A$581,0))),"")</f>
        <v/>
      </c>
      <c r="S456" s="4">
        <f>IFERROR(IF(INDEX(Benefits!$G$3:$G$581,MATCH($T456,Benefits!$A$3:$A$581,0))="","",INDEX(Benefits!$G$3:$G$581,MATCH($T456,Benefits!$A$3:$A$581,0))),"")</f>
        <v/>
      </c>
      <c r="T456" s="19" t="inlineStr">
        <is>
          <t>F00071-04-000-03</t>
        </is>
      </c>
      <c r="U456" s="4">
        <f>MIN(IF($N456="N",Client!$C$6+1,Client!$C$6),100)</f>
        <v/>
      </c>
      <c r="V456" s="4">
        <f>$T456&amp;"|"&amp;$O456&amp;"|"&amp;Client!$C$7&amp;"|"&amp;Client!$C$8</f>
        <v/>
      </c>
      <c r="W456" s="4">
        <f>IFERROR(MATCH($V456,prem!$A$2:$A$2857,0),"")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IFERROR(IF(INDEX(Benefits!$B$3:$B$581,MATCH($T457,Benefits!$A$3:$A$581,0))="","",INDEX(Benefits!$B$3:$B$581,MATCH($T457,Benefits!$A$3:$A$581,0))),"")</f>
        <v/>
      </c>
      <c r="G457" s="17">
        <f>IFERROR(IF(INDEX(Benefits!$C$3:$C$581,MATCH($T457,Benefits!$A$3:$A$581,0))="",25000,INDEX(Benefits!$C$3:$C$581,MATCH($T457,Benefits!$A$3:$A$581,0))),25000)</f>
        <v/>
      </c>
      <c r="H457" s="4">
        <f>IFERROR(IF(INDEX(Benefits!$D$3:$D$581,MATCH($T457,Benefits!$A$3:$A$581,0))="","",INDEX(Benefits!$D$3:$D$581,MATCH($T457,Benefits!$A$3:$A$581,0))),"")</f>
        <v/>
      </c>
      <c r="I457" s="4" t="inlineStr">
        <is>
          <t>HKD</t>
        </is>
      </c>
      <c r="J457" s="17">
        <f>IF($W457="","",IF(COUNT(INDEX(prem!$B$2:$CX$2857,$W457,$U457+1))=0,"",INDEX(prem!$B$2:$CX$2857,$W457,$U457+1)))</f>
        <v/>
      </c>
      <c r="K457" s="17">
        <f>IF($W457="","",IF($M457=0,"",SUM(INDEX(prem!$B$2:$CX$2857,$W457,$U457+1):INDEX(prem!$B$2:$CX$2857,$W457,MIN($U457+10,101)))))</f>
        <v/>
      </c>
      <c r="L457" s="17">
        <f>IF($K457="","",IF($M457=0,"",$K457/$M457))</f>
        <v/>
      </c>
      <c r="M457" s="4">
        <f>IF($W457="",0,COUNT(INDEX(prem!$B$2:$CX$2857,$W457,$U457+1):INDEX(prem!$B$2:$CX$2857,$W457,MIN($U457+10,101))))</f>
        <v/>
      </c>
      <c r="N457" s="4" t="inlineStr">
        <is>
          <t>R</t>
        </is>
      </c>
      <c r="O457" s="4">
        <f>IF(COUNTIF(prem!$A$2:$A$2857,$T457&amp;"|"&amp;Client!$C$9&amp;"|"&amp;Client!$C$7&amp;"|"&amp;Client!$C$8)&gt;0,Client!$C$9,IF(Client!$C$9="S","R","S"))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IFERROR(IF(COUNT(INDEX(Benefits!$E$3:$E$581,MATCH($T457,Benefits!$A$3:$A$581,0)))=0,"",INDEX(Benefits!$E$3:$E$581,MATCH($T457,Benefits!$A$3:$A$581,0))),"")</f>
        <v/>
      </c>
      <c r="R457">
        <f>IFERROR(IF(COUNT(INDEX(Benefits!$F$3:$F$581,MATCH($T457,Benefits!$A$3:$A$581,0)))=0,"",INDEX(Benefits!$F$3:$F$581,MATCH($T457,Benefits!$A$3:$A$581,0))),"")</f>
        <v/>
      </c>
      <c r="S457" s="4">
        <f>IFERROR(IF(INDEX(Benefits!$G$3:$G$581,MATCH($T457,Benefits!$A$3:$A$581,0))="","",INDEX(Benefits!$G$3:$G$581,MATCH($T457,Benefits!$A$3:$A$581,0))),"")</f>
        <v/>
      </c>
      <c r="T457" s="19" t="inlineStr">
        <is>
          <t>F00071-02-000-03</t>
        </is>
      </c>
      <c r="U457" s="4">
        <f>MIN(IF($N457="N",Client!$C$6+1,Client!$C$6),100)</f>
        <v/>
      </c>
      <c r="V457" s="4">
        <f>$T457&amp;"|"&amp;$O457&amp;"|"&amp;Client!$C$7&amp;"|"&amp;Client!$C$8</f>
        <v/>
      </c>
      <c r="W457" s="4">
        <f>IFERROR(MATCH($V457,prem!$A$2:$A$2857,0),"")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IFERROR(IF(INDEX(Benefits!$B$3:$B$581,MATCH($T458,Benefits!$A$3:$A$581,0))="","",INDEX(Benefits!$B$3:$B$581,MATCH($T458,Benefits!$A$3:$A$581,0))),"")</f>
        <v/>
      </c>
      <c r="G458" s="17">
        <f>IFERROR(IF(INDEX(Benefits!$C$3:$C$581,MATCH($T458,Benefits!$A$3:$A$581,0))="",50000,INDEX(Benefits!$C$3:$C$581,MATCH($T458,Benefits!$A$3:$A$581,0))),50000)</f>
        <v/>
      </c>
      <c r="H458" s="4">
        <f>IFERROR(IF(INDEX(Benefits!$D$3:$D$581,MATCH($T458,Benefits!$A$3:$A$581,0))="","",INDEX(Benefits!$D$3:$D$581,MATCH($T458,Benefits!$A$3:$A$581,0))),"")</f>
        <v/>
      </c>
      <c r="I458" s="4" t="inlineStr">
        <is>
          <t>HKD</t>
        </is>
      </c>
      <c r="J458" s="17">
        <f>IF($W458="","",IF(COUNT(INDEX(prem!$B$2:$CX$2857,$W458,$U458+1))=0,"",INDEX(prem!$B$2:$CX$2857,$W458,$U458+1)))</f>
        <v/>
      </c>
      <c r="K458" s="17">
        <f>IF($W458="","",IF($M458=0,"",SUM(INDEX(prem!$B$2:$CX$2857,$W458,$U458+1):INDEX(prem!$B$2:$CX$2857,$W458,MIN($U458+10,101)))))</f>
        <v/>
      </c>
      <c r="L458" s="17">
        <f>IF($K458="","",IF($M458=0,"",$K458/$M458))</f>
        <v/>
      </c>
      <c r="M458" s="4">
        <f>IF($W458="",0,COUNT(INDEX(prem!$B$2:$CX$2857,$W458,$U458+1):INDEX(prem!$B$2:$CX$2857,$W458,MIN($U458+10,101))))</f>
        <v/>
      </c>
      <c r="N458" s="4" t="inlineStr">
        <is>
          <t>R</t>
        </is>
      </c>
      <c r="O458" s="4">
        <f>IF(COUNTIF(prem!$A$2:$A$2857,$T458&amp;"|"&amp;Client!$C$9&amp;"|"&amp;Client!$C$7&amp;"|"&amp;Client!$C$8)&gt;0,Client!$C$9,IF(Client!$C$9="S","R","S"))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IFERROR(IF(COUNT(INDEX(Benefits!$E$3:$E$581,MATCH($T458,Benefits!$A$3:$A$581,0)))=0,"",INDEX(Benefits!$E$3:$E$581,MATCH($T458,Benefits!$A$3:$A$581,0))),"")</f>
        <v/>
      </c>
      <c r="R458">
        <f>IFERROR(IF(COUNT(INDEX(Benefits!$F$3:$F$581,MATCH($T458,Benefits!$A$3:$A$581,0)))=0,"",INDEX(Benefits!$F$3:$F$581,MATCH($T458,Benefits!$A$3:$A$581,0))),"")</f>
        <v/>
      </c>
      <c r="S458" s="4">
        <f>IFERROR(IF(INDEX(Benefits!$G$3:$G$581,MATCH($T458,Benefits!$A$3:$A$581,0))="","",INDEX(Benefits!$G$3:$G$581,MATCH($T458,Benefits!$A$3:$A$581,0))),"")</f>
        <v/>
      </c>
      <c r="T458" s="19" t="inlineStr">
        <is>
          <t>F00071-03-000-03</t>
        </is>
      </c>
      <c r="U458" s="4">
        <f>MIN(IF($N458="N",Client!$C$6+1,Client!$C$6),100)</f>
        <v/>
      </c>
      <c r="V458" s="4">
        <f>$T458&amp;"|"&amp;$O458&amp;"|"&amp;Client!$C$7&amp;"|"&amp;Client!$C$8</f>
        <v/>
      </c>
      <c r="W458" s="4">
        <f>IFERROR(MATCH($V458,prem!$A$2:$A$2857,0),"")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IFERROR(IF(INDEX(Benefits!$B$3:$B$581,MATCH($T459,Benefits!$A$3:$A$581,0))="","",INDEX(Benefits!$B$3:$B$581,MATCH($T459,Benefits!$A$3:$A$581,0))),"")</f>
        <v/>
      </c>
      <c r="G459" s="17">
        <f>IFERROR(IF(INDEX(Benefits!$C$3:$C$581,MATCH($T459,Benefits!$A$3:$A$581,0))="",0,INDEX(Benefits!$C$3:$C$581,MATCH($T459,Benefits!$A$3:$A$581,0))),0)</f>
        <v/>
      </c>
      <c r="H459" s="4">
        <f>IFERROR(IF(INDEX(Benefits!$D$3:$D$581,MATCH($T459,Benefits!$A$3:$A$581,0))="","",INDEX(Benefits!$D$3:$D$581,MATCH($T459,Benefits!$A$3:$A$581,0))),"")</f>
        <v/>
      </c>
      <c r="I459" s="4" t="inlineStr">
        <is>
          <t>USD</t>
        </is>
      </c>
      <c r="J459" s="17">
        <f>IF($W459="","",IF(COUNT(INDEX(prem!$B$2:$CX$2857,$W459,$U459+1))=0,"",INDEX(prem!$B$2:$CX$2857,$W459,$U459+1)))</f>
        <v/>
      </c>
      <c r="K459" s="17">
        <f>IF($W459="","",IF($M459=0,"",SUM(INDEX(prem!$B$2:$CX$2857,$W459,$U459+1):INDEX(prem!$B$2:$CX$2857,$W459,MIN($U459+10,101)))))</f>
        <v/>
      </c>
      <c r="L459" s="17">
        <f>IF($K459="","",IF($M459=0,"",$K459/$M459))</f>
        <v/>
      </c>
      <c r="M459" s="4">
        <f>IF($W459="",0,COUNT(INDEX(prem!$B$2:$CX$2857,$W459,$U459+1):INDEX(prem!$B$2:$CX$2857,$W459,MIN($U459+10,101))))</f>
        <v/>
      </c>
      <c r="N459" s="4" t="inlineStr">
        <is>
          <t>R</t>
        </is>
      </c>
      <c r="O459" s="4">
        <f>IF(COUNTIF(prem!$A$2:$A$2857,$T459&amp;"|"&amp;Client!$C$9&amp;"|"&amp;Client!$C$7&amp;"|"&amp;Client!$C$8)&gt;0,Client!$C$9,IF(Client!$C$9="S","R","S"))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IFERROR(IF(COUNT(INDEX(Benefits!$E$3:$E$581,MATCH($T459,Benefits!$A$3:$A$581,0)))=0,"",INDEX(Benefits!$E$3:$E$581,MATCH($T459,Benefits!$A$3:$A$581,0))),"")</f>
        <v/>
      </c>
      <c r="R459">
        <f>IFERROR(IF(COUNT(INDEX(Benefits!$F$3:$F$581,MATCH($T459,Benefits!$A$3:$A$581,0)))=0,"",INDEX(Benefits!$F$3:$F$581,MATCH($T459,Benefits!$A$3:$A$581,0))),"")</f>
        <v/>
      </c>
      <c r="S459" s="4">
        <f>IFERROR(IF(INDEX(Benefits!$G$3:$G$581,MATCH($T459,Benefits!$A$3:$A$581,0))="","",INDEX(Benefits!$G$3:$G$581,MATCH($T459,Benefits!$A$3:$A$581,0))),"")</f>
        <v/>
      </c>
      <c r="T459" s="19" t="inlineStr">
        <is>
          <t>F00071-05-000-03</t>
        </is>
      </c>
      <c r="U459" s="4">
        <f>MIN(IF($N459="N",Client!$C$6+1,Client!$C$6),100)</f>
        <v/>
      </c>
      <c r="V459" s="4">
        <f>$T459&amp;"|"&amp;$O459&amp;"|"&amp;Client!$C$7&amp;"|"&amp;Client!$C$8</f>
        <v/>
      </c>
      <c r="W459" s="4">
        <f>IFERROR(MATCH($V459,prem!$A$2:$A$2857,0),"")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IFERROR(IF(INDEX(Benefits!$B$3:$B$581,MATCH($T460,Benefits!$A$3:$A$581,0))="","",INDEX(Benefits!$B$3:$B$581,MATCH($T460,Benefits!$A$3:$A$581,0))),"")</f>
        <v/>
      </c>
      <c r="G460" s="17">
        <f>IFERROR(IF(INDEX(Benefits!$C$3:$C$581,MATCH($T460,Benefits!$A$3:$A$581,0))="",12500,INDEX(Benefits!$C$3:$C$581,MATCH($T460,Benefits!$A$3:$A$581,0))),12500)</f>
        <v/>
      </c>
      <c r="H460" s="4">
        <f>IFERROR(IF(INDEX(Benefits!$D$3:$D$581,MATCH($T460,Benefits!$A$3:$A$581,0))="","",INDEX(Benefits!$D$3:$D$581,MATCH($T460,Benefits!$A$3:$A$581,0))),"")</f>
        <v/>
      </c>
      <c r="I460" s="4" t="inlineStr">
        <is>
          <t>USD</t>
        </is>
      </c>
      <c r="J460" s="17">
        <f>IF($W460="","",IF(COUNT(INDEX(prem!$B$2:$CX$2857,$W460,$U460+1))=0,"",INDEX(prem!$B$2:$CX$2857,$W460,$U460+1)))</f>
        <v/>
      </c>
      <c r="K460" s="17">
        <f>IF($W460="","",IF($M460=0,"",SUM(INDEX(prem!$B$2:$CX$2857,$W460,$U460+1):INDEX(prem!$B$2:$CX$2857,$W460,MIN($U460+10,101)))))</f>
        <v/>
      </c>
      <c r="L460" s="17">
        <f>IF($K460="","",IF($M460=0,"",$K460/$M460))</f>
        <v/>
      </c>
      <c r="M460" s="4">
        <f>IF($W460="",0,COUNT(INDEX(prem!$B$2:$CX$2857,$W460,$U460+1):INDEX(prem!$B$2:$CX$2857,$W460,MIN($U460+10,101))))</f>
        <v/>
      </c>
      <c r="N460" s="4" t="inlineStr">
        <is>
          <t>R</t>
        </is>
      </c>
      <c r="O460" s="4">
        <f>IF(COUNTIF(prem!$A$2:$A$2857,$T460&amp;"|"&amp;Client!$C$9&amp;"|"&amp;Client!$C$7&amp;"|"&amp;Client!$C$8)&gt;0,Client!$C$9,IF(Client!$C$9="S","R","S"))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IFERROR(IF(COUNT(INDEX(Benefits!$E$3:$E$581,MATCH($T460,Benefits!$A$3:$A$581,0)))=0,"",INDEX(Benefits!$E$3:$E$581,MATCH($T460,Benefits!$A$3:$A$581,0))),"")</f>
        <v/>
      </c>
      <c r="R460">
        <f>IFERROR(IF(COUNT(INDEX(Benefits!$F$3:$F$581,MATCH($T460,Benefits!$A$3:$A$581,0)))=0,"",INDEX(Benefits!$F$3:$F$581,MATCH($T460,Benefits!$A$3:$A$581,0))),"")</f>
        <v/>
      </c>
      <c r="S460" s="4">
        <f>IFERROR(IF(INDEX(Benefits!$G$3:$G$581,MATCH($T460,Benefits!$A$3:$A$581,0))="","",INDEX(Benefits!$G$3:$G$581,MATCH($T460,Benefits!$A$3:$A$581,0))),"")</f>
        <v/>
      </c>
      <c r="T460" s="19" t="inlineStr">
        <is>
          <t>F00071-08-000-03</t>
        </is>
      </c>
      <c r="U460" s="4">
        <f>MIN(IF($N460="N",Client!$C$6+1,Client!$C$6),100)</f>
        <v/>
      </c>
      <c r="V460" s="4">
        <f>$T460&amp;"|"&amp;$O460&amp;"|"&amp;Client!$C$7&amp;"|"&amp;Client!$C$8</f>
        <v/>
      </c>
      <c r="W460" s="4">
        <f>IFERROR(MATCH($V460,prem!$A$2:$A$2857,0),"")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IFERROR(IF(INDEX(Benefits!$B$3:$B$581,MATCH($T461,Benefits!$A$3:$A$581,0))="","",INDEX(Benefits!$B$3:$B$581,MATCH($T461,Benefits!$A$3:$A$581,0))),"")</f>
        <v/>
      </c>
      <c r="G461" s="17">
        <f>IFERROR(IF(INDEX(Benefits!$C$3:$C$581,MATCH($T461,Benefits!$A$3:$A$581,0))="",3125,INDEX(Benefits!$C$3:$C$581,MATCH($T461,Benefits!$A$3:$A$581,0))),3125)</f>
        <v/>
      </c>
      <c r="H461" s="4">
        <f>IFERROR(IF(INDEX(Benefits!$D$3:$D$581,MATCH($T461,Benefits!$A$3:$A$581,0))="","",INDEX(Benefits!$D$3:$D$581,MATCH($T461,Benefits!$A$3:$A$581,0))),"")</f>
        <v/>
      </c>
      <c r="I461" s="4" t="inlineStr">
        <is>
          <t>USD</t>
        </is>
      </c>
      <c r="J461" s="17">
        <f>IF($W461="","",IF(COUNT(INDEX(prem!$B$2:$CX$2857,$W461,$U461+1))=0,"",INDEX(prem!$B$2:$CX$2857,$W461,$U461+1)))</f>
        <v/>
      </c>
      <c r="K461" s="17">
        <f>IF($W461="","",IF($M461=0,"",SUM(INDEX(prem!$B$2:$CX$2857,$W461,$U461+1):INDEX(prem!$B$2:$CX$2857,$W461,MIN($U461+10,101)))))</f>
        <v/>
      </c>
      <c r="L461" s="17">
        <f>IF($K461="","",IF($M461=0,"",$K461/$M461))</f>
        <v/>
      </c>
      <c r="M461" s="4">
        <f>IF($W461="",0,COUNT(INDEX(prem!$B$2:$CX$2857,$W461,$U461+1):INDEX(prem!$B$2:$CX$2857,$W461,MIN($U461+10,101))))</f>
        <v/>
      </c>
      <c r="N461" s="4" t="inlineStr">
        <is>
          <t>R</t>
        </is>
      </c>
      <c r="O461" s="4">
        <f>IF(COUNTIF(prem!$A$2:$A$2857,$T461&amp;"|"&amp;Client!$C$9&amp;"|"&amp;Client!$C$7&amp;"|"&amp;Client!$C$8)&gt;0,Client!$C$9,IF(Client!$C$9="S","R","S"))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IFERROR(IF(COUNT(INDEX(Benefits!$E$3:$E$581,MATCH($T461,Benefits!$A$3:$A$581,0)))=0,"",INDEX(Benefits!$E$3:$E$581,MATCH($T461,Benefits!$A$3:$A$581,0))),"")</f>
        <v/>
      </c>
      <c r="R461">
        <f>IFERROR(IF(COUNT(INDEX(Benefits!$F$3:$F$581,MATCH($T461,Benefits!$A$3:$A$581,0)))=0,"",INDEX(Benefits!$F$3:$F$581,MATCH($T461,Benefits!$A$3:$A$581,0))),"")</f>
        <v/>
      </c>
      <c r="S461" s="4">
        <f>IFERROR(IF(INDEX(Benefits!$G$3:$G$581,MATCH($T461,Benefits!$A$3:$A$581,0))="","",INDEX(Benefits!$G$3:$G$581,MATCH($T461,Benefits!$A$3:$A$581,0))),"")</f>
        <v/>
      </c>
      <c r="T461" s="19" t="inlineStr">
        <is>
          <t>F00071-06-000-03</t>
        </is>
      </c>
      <c r="U461" s="4">
        <f>MIN(IF($N461="N",Client!$C$6+1,Client!$C$6),100)</f>
        <v/>
      </c>
      <c r="V461" s="4">
        <f>$T461&amp;"|"&amp;$O461&amp;"|"&amp;Client!$C$7&amp;"|"&amp;Client!$C$8</f>
        <v/>
      </c>
      <c r="W461" s="4">
        <f>IFERROR(MATCH($V461,prem!$A$2:$A$2857,0),"")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IFERROR(IF(INDEX(Benefits!$B$3:$B$581,MATCH($T462,Benefits!$A$3:$A$581,0))="","",INDEX(Benefits!$B$3:$B$581,MATCH($T462,Benefits!$A$3:$A$581,0))),"")</f>
        <v/>
      </c>
      <c r="G462" s="17">
        <f>IFERROR(IF(INDEX(Benefits!$C$3:$C$581,MATCH($T462,Benefits!$A$3:$A$581,0))="",6250,INDEX(Benefits!$C$3:$C$581,MATCH($T462,Benefits!$A$3:$A$581,0))),6250)</f>
        <v/>
      </c>
      <c r="H462" s="4">
        <f>IFERROR(IF(INDEX(Benefits!$D$3:$D$581,MATCH($T462,Benefits!$A$3:$A$581,0))="","",INDEX(Benefits!$D$3:$D$581,MATCH($T462,Benefits!$A$3:$A$581,0))),"")</f>
        <v/>
      </c>
      <c r="I462" s="4" t="inlineStr">
        <is>
          <t>USD</t>
        </is>
      </c>
      <c r="J462" s="17">
        <f>IF($W462="","",IF(COUNT(INDEX(prem!$B$2:$CX$2857,$W462,$U462+1))=0,"",INDEX(prem!$B$2:$CX$2857,$W462,$U462+1)))</f>
        <v/>
      </c>
      <c r="K462" s="17">
        <f>IF($W462="","",IF($M462=0,"",SUM(INDEX(prem!$B$2:$CX$2857,$W462,$U462+1):INDEX(prem!$B$2:$CX$2857,$W462,MIN($U462+10,101)))))</f>
        <v/>
      </c>
      <c r="L462" s="17">
        <f>IF($K462="","",IF($M462=0,"",$K462/$M462))</f>
        <v/>
      </c>
      <c r="M462" s="4">
        <f>IF($W462="",0,COUNT(INDEX(prem!$B$2:$CX$2857,$W462,$U462+1):INDEX(prem!$B$2:$CX$2857,$W462,MIN($U462+10,101))))</f>
        <v/>
      </c>
      <c r="N462" s="4" t="inlineStr">
        <is>
          <t>R</t>
        </is>
      </c>
      <c r="O462" s="4">
        <f>IF(COUNTIF(prem!$A$2:$A$2857,$T462&amp;"|"&amp;Client!$C$9&amp;"|"&amp;Client!$C$7&amp;"|"&amp;Client!$C$8)&gt;0,Client!$C$9,IF(Client!$C$9="S","R","S"))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IFERROR(IF(COUNT(INDEX(Benefits!$E$3:$E$581,MATCH($T462,Benefits!$A$3:$A$581,0)))=0,"",INDEX(Benefits!$E$3:$E$581,MATCH($T462,Benefits!$A$3:$A$581,0))),"")</f>
        <v/>
      </c>
      <c r="R462">
        <f>IFERROR(IF(COUNT(INDEX(Benefits!$F$3:$F$581,MATCH($T462,Benefits!$A$3:$A$581,0)))=0,"",INDEX(Benefits!$F$3:$F$581,MATCH($T462,Benefits!$A$3:$A$581,0))),"")</f>
        <v/>
      </c>
      <c r="S462" s="4">
        <f>IFERROR(IF(INDEX(Benefits!$G$3:$G$581,MATCH($T462,Benefits!$A$3:$A$581,0))="","",INDEX(Benefits!$G$3:$G$581,MATCH($T462,Benefits!$A$3:$A$581,0))),"")</f>
        <v/>
      </c>
      <c r="T462" s="19" t="inlineStr">
        <is>
          <t>F00071-07-000-03</t>
        </is>
      </c>
      <c r="U462" s="4">
        <f>MIN(IF($N462="N",Client!$C$6+1,Client!$C$6),100)</f>
        <v/>
      </c>
      <c r="V462" s="4">
        <f>$T462&amp;"|"&amp;$O462&amp;"|"&amp;Client!$C$7&amp;"|"&amp;Client!$C$8</f>
        <v/>
      </c>
      <c r="W462" s="4">
        <f>IFERROR(MATCH($V462,prem!$A$2:$A$2857,0),"")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IFERROR(IF(INDEX(Benefits!$B$3:$B$581,MATCH($T463,Benefits!$A$3:$A$581,0))="","",INDEX(Benefits!$B$3:$B$581,MATCH($T463,Benefits!$A$3:$A$581,0))),"")</f>
        <v/>
      </c>
      <c r="G463" s="17">
        <f>IFERROR(IF(INDEX(Benefits!$C$3:$C$581,MATCH($T463,Benefits!$A$3:$A$581,0))="",0,INDEX(Benefits!$C$3:$C$581,MATCH($T463,Benefits!$A$3:$A$581,0))),0)</f>
        <v/>
      </c>
      <c r="H463" s="4">
        <f>IFERROR(IF(INDEX(Benefits!$D$3:$D$581,MATCH($T463,Benefits!$A$3:$A$581,0))="","",INDEX(Benefits!$D$3:$D$581,MATCH($T463,Benefits!$A$3:$A$581,0))),"")</f>
        <v/>
      </c>
      <c r="I463" s="4" t="inlineStr">
        <is>
          <t>HKD</t>
        </is>
      </c>
      <c r="J463" s="17">
        <f>IF($W463="","",IF(COUNT(INDEX(prem!$B$2:$CX$2857,$W463,$U463+1))=0,"",INDEX(prem!$B$2:$CX$2857,$W463,$U463+1)))</f>
        <v/>
      </c>
      <c r="K463" s="17">
        <f>IF($W463="","",IF($M463=0,"",SUM(INDEX(prem!$B$2:$CX$2857,$W463,$U463+1):INDEX(prem!$B$2:$CX$2857,$W463,MIN($U463+10,101)))))</f>
        <v/>
      </c>
      <c r="L463" s="17">
        <f>IF($K463="","",IF($M463=0,"",$K463/$M463))</f>
        <v/>
      </c>
      <c r="M463" s="4">
        <f>IF($W463="",0,COUNT(INDEX(prem!$B$2:$CX$2857,$W463,$U463+1):INDEX(prem!$B$2:$CX$2857,$W463,MIN($U463+10,101))))</f>
        <v/>
      </c>
      <c r="N463" s="4" t="inlineStr">
        <is>
          <t>R</t>
        </is>
      </c>
      <c r="O463" s="4">
        <f>IF(COUNTIF(prem!$A$2:$A$2857,$T463&amp;"|"&amp;Client!$C$9&amp;"|"&amp;Client!$C$7&amp;"|"&amp;Client!$C$8)&gt;0,Client!$C$9,IF(Client!$C$9="S","R","S"))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IFERROR(IF(COUNT(INDEX(Benefits!$E$3:$E$581,MATCH($T463,Benefits!$A$3:$A$581,0)))=0,"",INDEX(Benefits!$E$3:$E$581,MATCH($T463,Benefits!$A$3:$A$581,0))),"")</f>
        <v/>
      </c>
      <c r="R463">
        <f>IFERROR(IF(COUNT(INDEX(Benefits!$F$3:$F$581,MATCH($T463,Benefits!$A$3:$A$581,0)))=0,"",INDEX(Benefits!$F$3:$F$581,MATCH($T463,Benefits!$A$3:$A$581,0))),"")</f>
        <v/>
      </c>
      <c r="S463" s="4">
        <f>IFERROR(IF(INDEX(Benefits!$G$3:$G$581,MATCH($T463,Benefits!$A$3:$A$581,0))="","",INDEX(Benefits!$G$3:$G$581,MATCH($T463,Benefits!$A$3:$A$581,0))),"")</f>
        <v/>
      </c>
      <c r="T463" s="19" t="inlineStr">
        <is>
          <t>F00071-17-000-01</t>
        </is>
      </c>
      <c r="U463" s="4">
        <f>MIN(IF($N463="N",Client!$C$6+1,Client!$C$6),100)</f>
        <v/>
      </c>
      <c r="V463" s="4">
        <f>$T463&amp;"|"&amp;$O463&amp;"|"&amp;Client!$C$7&amp;"|"&amp;Client!$C$8</f>
        <v/>
      </c>
      <c r="W463" s="4">
        <f>IFERROR(MATCH($V463,prem!$A$2:$A$2857,0),"")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IFERROR(IF(INDEX(Benefits!$B$3:$B$581,MATCH($T464,Benefits!$A$3:$A$581,0))="","",INDEX(Benefits!$B$3:$B$581,MATCH($T464,Benefits!$A$3:$A$581,0))),"")</f>
        <v/>
      </c>
      <c r="G464" s="17">
        <f>IFERROR(IF(INDEX(Benefits!$C$3:$C$581,MATCH($T464,Benefits!$A$3:$A$581,0))="",100000,INDEX(Benefits!$C$3:$C$581,MATCH($T464,Benefits!$A$3:$A$581,0))),100000)</f>
        <v/>
      </c>
      <c r="H464" s="4">
        <f>IFERROR(IF(INDEX(Benefits!$D$3:$D$581,MATCH($T464,Benefits!$A$3:$A$581,0))="","",INDEX(Benefits!$D$3:$D$581,MATCH($T464,Benefits!$A$3:$A$581,0))),"")</f>
        <v/>
      </c>
      <c r="I464" s="4" t="inlineStr">
        <is>
          <t>HKD</t>
        </is>
      </c>
      <c r="J464" s="17">
        <f>IF($W464="","",IF(COUNT(INDEX(prem!$B$2:$CX$2857,$W464,$U464+1))=0,"",INDEX(prem!$B$2:$CX$2857,$W464,$U464+1)))</f>
        <v/>
      </c>
      <c r="K464" s="17">
        <f>IF($W464="","",IF($M464=0,"",SUM(INDEX(prem!$B$2:$CX$2857,$W464,$U464+1):INDEX(prem!$B$2:$CX$2857,$W464,MIN($U464+10,101)))))</f>
        <v/>
      </c>
      <c r="L464" s="17">
        <f>IF($K464="","",IF($M464=0,"",$K464/$M464))</f>
        <v/>
      </c>
      <c r="M464" s="4">
        <f>IF($W464="",0,COUNT(INDEX(prem!$B$2:$CX$2857,$W464,$U464+1):INDEX(prem!$B$2:$CX$2857,$W464,MIN($U464+10,101))))</f>
        <v/>
      </c>
      <c r="N464" s="4" t="inlineStr">
        <is>
          <t>R</t>
        </is>
      </c>
      <c r="O464" s="4">
        <f>IF(COUNTIF(prem!$A$2:$A$2857,$T464&amp;"|"&amp;Client!$C$9&amp;"|"&amp;Client!$C$7&amp;"|"&amp;Client!$C$8)&gt;0,Client!$C$9,IF(Client!$C$9="S","R","S"))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IFERROR(IF(COUNT(INDEX(Benefits!$E$3:$E$581,MATCH($T464,Benefits!$A$3:$A$581,0)))=0,"",INDEX(Benefits!$E$3:$E$581,MATCH($T464,Benefits!$A$3:$A$581,0))),"")</f>
        <v/>
      </c>
      <c r="R464">
        <f>IFERROR(IF(COUNT(INDEX(Benefits!$F$3:$F$581,MATCH($T464,Benefits!$A$3:$A$581,0)))=0,"",INDEX(Benefits!$F$3:$F$581,MATCH($T464,Benefits!$A$3:$A$581,0))),"")</f>
        <v/>
      </c>
      <c r="S464" s="4">
        <f>IFERROR(IF(INDEX(Benefits!$G$3:$G$581,MATCH($T464,Benefits!$A$3:$A$581,0))="","",INDEX(Benefits!$G$3:$G$581,MATCH($T464,Benefits!$A$3:$A$581,0))),"")</f>
        <v/>
      </c>
      <c r="T464" s="19" t="inlineStr">
        <is>
          <t>F00071-20-000-01</t>
        </is>
      </c>
      <c r="U464" s="4">
        <f>MIN(IF($N464="N",Client!$C$6+1,Client!$C$6),100)</f>
        <v/>
      </c>
      <c r="V464" s="4">
        <f>$T464&amp;"|"&amp;$O464&amp;"|"&amp;Client!$C$7&amp;"|"&amp;Client!$C$8</f>
        <v/>
      </c>
      <c r="W464" s="4">
        <f>IFERROR(MATCH($V464,prem!$A$2:$A$2857,0),"")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IFERROR(IF(INDEX(Benefits!$B$3:$B$581,MATCH($T465,Benefits!$A$3:$A$581,0))="","",INDEX(Benefits!$B$3:$B$581,MATCH($T465,Benefits!$A$3:$A$581,0))),"")</f>
        <v/>
      </c>
      <c r="G465" s="17">
        <f>IFERROR(IF(INDEX(Benefits!$C$3:$C$581,MATCH($T465,Benefits!$A$3:$A$581,0))="",25000,INDEX(Benefits!$C$3:$C$581,MATCH($T465,Benefits!$A$3:$A$581,0))),25000)</f>
        <v/>
      </c>
      <c r="H465" s="4">
        <f>IFERROR(IF(INDEX(Benefits!$D$3:$D$581,MATCH($T465,Benefits!$A$3:$A$581,0))="","",INDEX(Benefits!$D$3:$D$581,MATCH($T465,Benefits!$A$3:$A$581,0))),"")</f>
        <v/>
      </c>
      <c r="I465" s="4" t="inlineStr">
        <is>
          <t>HKD</t>
        </is>
      </c>
      <c r="J465" s="17">
        <f>IF($W465="","",IF(COUNT(INDEX(prem!$B$2:$CX$2857,$W465,$U465+1))=0,"",INDEX(prem!$B$2:$CX$2857,$W465,$U465+1)))</f>
        <v/>
      </c>
      <c r="K465" s="17">
        <f>IF($W465="","",IF($M465=0,"",SUM(INDEX(prem!$B$2:$CX$2857,$W465,$U465+1):INDEX(prem!$B$2:$CX$2857,$W465,MIN($U465+10,101)))))</f>
        <v/>
      </c>
      <c r="L465" s="17">
        <f>IF($K465="","",IF($M465=0,"",$K465/$M465))</f>
        <v/>
      </c>
      <c r="M465" s="4">
        <f>IF($W465="",0,COUNT(INDEX(prem!$B$2:$CX$2857,$W465,$U465+1):INDEX(prem!$B$2:$CX$2857,$W465,MIN($U465+10,101))))</f>
        <v/>
      </c>
      <c r="N465" s="4" t="inlineStr">
        <is>
          <t>R</t>
        </is>
      </c>
      <c r="O465" s="4">
        <f>IF(COUNTIF(prem!$A$2:$A$2857,$T465&amp;"|"&amp;Client!$C$9&amp;"|"&amp;Client!$C$7&amp;"|"&amp;Client!$C$8)&gt;0,Client!$C$9,IF(Client!$C$9="S","R","S"))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IFERROR(IF(COUNT(INDEX(Benefits!$E$3:$E$581,MATCH($T465,Benefits!$A$3:$A$581,0)))=0,"",INDEX(Benefits!$E$3:$E$581,MATCH($T465,Benefits!$A$3:$A$581,0))),"")</f>
        <v/>
      </c>
      <c r="R465">
        <f>IFERROR(IF(COUNT(INDEX(Benefits!$F$3:$F$581,MATCH($T465,Benefits!$A$3:$A$581,0)))=0,"",INDEX(Benefits!$F$3:$F$581,MATCH($T465,Benefits!$A$3:$A$581,0))),"")</f>
        <v/>
      </c>
      <c r="S465" s="4">
        <f>IFERROR(IF(INDEX(Benefits!$G$3:$G$581,MATCH($T465,Benefits!$A$3:$A$581,0))="","",INDEX(Benefits!$G$3:$G$581,MATCH($T465,Benefits!$A$3:$A$581,0))),"")</f>
        <v/>
      </c>
      <c r="T465" s="19" t="inlineStr">
        <is>
          <t>F00071-18-000-01</t>
        </is>
      </c>
      <c r="U465" s="4">
        <f>MIN(IF($N465="N",Client!$C$6+1,Client!$C$6),100)</f>
        <v/>
      </c>
      <c r="V465" s="4">
        <f>$T465&amp;"|"&amp;$O465&amp;"|"&amp;Client!$C$7&amp;"|"&amp;Client!$C$8</f>
        <v/>
      </c>
      <c r="W465" s="4">
        <f>IFERROR(MATCH($V465,prem!$A$2:$A$2857,0),"")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IFERROR(IF(INDEX(Benefits!$B$3:$B$581,MATCH($T466,Benefits!$A$3:$A$581,0))="","",INDEX(Benefits!$B$3:$B$581,MATCH($T466,Benefits!$A$3:$A$581,0))),"")</f>
        <v/>
      </c>
      <c r="G466" s="17">
        <f>IFERROR(IF(INDEX(Benefits!$C$3:$C$581,MATCH($T466,Benefits!$A$3:$A$581,0))="",50000,INDEX(Benefits!$C$3:$C$581,MATCH($T466,Benefits!$A$3:$A$581,0))),50000)</f>
        <v/>
      </c>
      <c r="H466" s="4">
        <f>IFERROR(IF(INDEX(Benefits!$D$3:$D$581,MATCH($T466,Benefits!$A$3:$A$581,0))="","",INDEX(Benefits!$D$3:$D$581,MATCH($T466,Benefits!$A$3:$A$581,0))),"")</f>
        <v/>
      </c>
      <c r="I466" s="4" t="inlineStr">
        <is>
          <t>HKD</t>
        </is>
      </c>
      <c r="J466" s="17">
        <f>IF($W466="","",IF(COUNT(INDEX(prem!$B$2:$CX$2857,$W466,$U466+1))=0,"",INDEX(prem!$B$2:$CX$2857,$W466,$U466+1)))</f>
        <v/>
      </c>
      <c r="K466" s="17">
        <f>IF($W466="","",IF($M466=0,"",SUM(INDEX(prem!$B$2:$CX$2857,$W466,$U466+1):INDEX(prem!$B$2:$CX$2857,$W466,MIN($U466+10,101)))))</f>
        <v/>
      </c>
      <c r="L466" s="17">
        <f>IF($K466="","",IF($M466=0,"",$K466/$M466))</f>
        <v/>
      </c>
      <c r="M466" s="4">
        <f>IF($W466="",0,COUNT(INDEX(prem!$B$2:$CX$2857,$W466,$U466+1):INDEX(prem!$B$2:$CX$2857,$W466,MIN($U466+10,101))))</f>
        <v/>
      </c>
      <c r="N466" s="4" t="inlineStr">
        <is>
          <t>R</t>
        </is>
      </c>
      <c r="O466" s="4">
        <f>IF(COUNTIF(prem!$A$2:$A$2857,$T466&amp;"|"&amp;Client!$C$9&amp;"|"&amp;Client!$C$7&amp;"|"&amp;Client!$C$8)&gt;0,Client!$C$9,IF(Client!$C$9="S","R","S"))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IFERROR(IF(COUNT(INDEX(Benefits!$E$3:$E$581,MATCH($T466,Benefits!$A$3:$A$581,0)))=0,"",INDEX(Benefits!$E$3:$E$581,MATCH($T466,Benefits!$A$3:$A$581,0))),"")</f>
        <v/>
      </c>
      <c r="R466">
        <f>IFERROR(IF(COUNT(INDEX(Benefits!$F$3:$F$581,MATCH($T466,Benefits!$A$3:$A$581,0)))=0,"",INDEX(Benefits!$F$3:$F$581,MATCH($T466,Benefits!$A$3:$A$581,0))),"")</f>
        <v/>
      </c>
      <c r="S466" s="4">
        <f>IFERROR(IF(INDEX(Benefits!$G$3:$G$581,MATCH($T466,Benefits!$A$3:$A$581,0))="","",INDEX(Benefits!$G$3:$G$581,MATCH($T466,Benefits!$A$3:$A$581,0))),"")</f>
        <v/>
      </c>
      <c r="T466" s="19" t="inlineStr">
        <is>
          <t>F00071-19-000-01</t>
        </is>
      </c>
      <c r="U466" s="4">
        <f>MIN(IF($N466="N",Client!$C$6+1,Client!$C$6),100)</f>
        <v/>
      </c>
      <c r="V466" s="4">
        <f>$T466&amp;"|"&amp;$O466&amp;"|"&amp;Client!$C$7&amp;"|"&amp;Client!$C$8</f>
        <v/>
      </c>
      <c r="W466" s="4">
        <f>IFERROR(MATCH($V466,prem!$A$2:$A$2857,0),"")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IFERROR(IF(INDEX(Benefits!$B$3:$B$581,MATCH($T467,Benefits!$A$3:$A$581,0))="","",INDEX(Benefits!$B$3:$B$581,MATCH($T467,Benefits!$A$3:$A$581,0))),"")</f>
        <v/>
      </c>
      <c r="G467" s="17">
        <f>IFERROR(IF(INDEX(Benefits!$C$3:$C$581,MATCH($T467,Benefits!$A$3:$A$581,0))="",0,INDEX(Benefits!$C$3:$C$581,MATCH($T467,Benefits!$A$3:$A$581,0))),0)</f>
        <v/>
      </c>
      <c r="H467" s="4">
        <f>IFERROR(IF(INDEX(Benefits!$D$3:$D$581,MATCH($T467,Benefits!$A$3:$A$581,0))="","",INDEX(Benefits!$D$3:$D$581,MATCH($T467,Benefits!$A$3:$A$581,0))),"")</f>
        <v/>
      </c>
      <c r="I467" s="4" t="inlineStr">
        <is>
          <t>USD</t>
        </is>
      </c>
      <c r="J467" s="17">
        <f>IF($W467="","",IF(COUNT(INDEX(prem!$B$2:$CX$2857,$W467,$U467+1))=0,"",INDEX(prem!$B$2:$CX$2857,$W467,$U467+1)))</f>
        <v/>
      </c>
      <c r="K467" s="17">
        <f>IF($W467="","",IF($M467=0,"",SUM(INDEX(prem!$B$2:$CX$2857,$W467,$U467+1):INDEX(prem!$B$2:$CX$2857,$W467,MIN($U467+10,101)))))</f>
        <v/>
      </c>
      <c r="L467" s="17">
        <f>IF($K467="","",IF($M467=0,"",$K467/$M467))</f>
        <v/>
      </c>
      <c r="M467" s="4">
        <f>IF($W467="",0,COUNT(INDEX(prem!$B$2:$CX$2857,$W467,$U467+1):INDEX(prem!$B$2:$CX$2857,$W467,MIN($U467+10,101))))</f>
        <v/>
      </c>
      <c r="N467" s="4" t="inlineStr">
        <is>
          <t>R</t>
        </is>
      </c>
      <c r="O467" s="4">
        <f>IF(COUNTIF(prem!$A$2:$A$2857,$T467&amp;"|"&amp;Client!$C$9&amp;"|"&amp;Client!$C$7&amp;"|"&amp;Client!$C$8)&gt;0,Client!$C$9,IF(Client!$C$9="S","R","S"))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IFERROR(IF(COUNT(INDEX(Benefits!$E$3:$E$581,MATCH($T467,Benefits!$A$3:$A$581,0)))=0,"",INDEX(Benefits!$E$3:$E$581,MATCH($T467,Benefits!$A$3:$A$581,0))),"")</f>
        <v/>
      </c>
      <c r="R467">
        <f>IFERROR(IF(COUNT(INDEX(Benefits!$F$3:$F$581,MATCH($T467,Benefits!$A$3:$A$581,0)))=0,"",INDEX(Benefits!$F$3:$F$581,MATCH($T467,Benefits!$A$3:$A$581,0))),"")</f>
        <v/>
      </c>
      <c r="S467" s="4">
        <f>IFERROR(IF(INDEX(Benefits!$G$3:$G$581,MATCH($T467,Benefits!$A$3:$A$581,0))="","",INDEX(Benefits!$G$3:$G$581,MATCH($T467,Benefits!$A$3:$A$581,0))),"")</f>
        <v/>
      </c>
      <c r="T467" s="19" t="inlineStr">
        <is>
          <t>F00071-21-000-01</t>
        </is>
      </c>
      <c r="U467" s="4">
        <f>MIN(IF($N467="N",Client!$C$6+1,Client!$C$6),100)</f>
        <v/>
      </c>
      <c r="V467" s="4">
        <f>$T467&amp;"|"&amp;$O467&amp;"|"&amp;Client!$C$7&amp;"|"&amp;Client!$C$8</f>
        <v/>
      </c>
      <c r="W467" s="4">
        <f>IFERROR(MATCH($V467,prem!$A$2:$A$2857,0),"")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IFERROR(IF(INDEX(Benefits!$B$3:$B$581,MATCH($T468,Benefits!$A$3:$A$581,0))="","",INDEX(Benefits!$B$3:$B$581,MATCH($T468,Benefits!$A$3:$A$581,0))),"")</f>
        <v/>
      </c>
      <c r="G468" s="17">
        <f>IFERROR(IF(INDEX(Benefits!$C$3:$C$581,MATCH($T468,Benefits!$A$3:$A$581,0))="",12500,INDEX(Benefits!$C$3:$C$581,MATCH($T468,Benefits!$A$3:$A$581,0))),12500)</f>
        <v/>
      </c>
      <c r="H468" s="4">
        <f>IFERROR(IF(INDEX(Benefits!$D$3:$D$581,MATCH($T468,Benefits!$A$3:$A$581,0))="","",INDEX(Benefits!$D$3:$D$581,MATCH($T468,Benefits!$A$3:$A$581,0))),"")</f>
        <v/>
      </c>
      <c r="I468" s="4" t="inlineStr">
        <is>
          <t>USD</t>
        </is>
      </c>
      <c r="J468" s="17">
        <f>IF($W468="","",IF(COUNT(INDEX(prem!$B$2:$CX$2857,$W468,$U468+1))=0,"",INDEX(prem!$B$2:$CX$2857,$W468,$U468+1)))</f>
        <v/>
      </c>
      <c r="K468" s="17">
        <f>IF($W468="","",IF($M468=0,"",SUM(INDEX(prem!$B$2:$CX$2857,$W468,$U468+1):INDEX(prem!$B$2:$CX$2857,$W468,MIN($U468+10,101)))))</f>
        <v/>
      </c>
      <c r="L468" s="17">
        <f>IF($K468="","",IF($M468=0,"",$K468/$M468))</f>
        <v/>
      </c>
      <c r="M468" s="4">
        <f>IF($W468="",0,COUNT(INDEX(prem!$B$2:$CX$2857,$W468,$U468+1):INDEX(prem!$B$2:$CX$2857,$W468,MIN($U468+10,101))))</f>
        <v/>
      </c>
      <c r="N468" s="4" t="inlineStr">
        <is>
          <t>R</t>
        </is>
      </c>
      <c r="O468" s="4">
        <f>IF(COUNTIF(prem!$A$2:$A$2857,$T468&amp;"|"&amp;Client!$C$9&amp;"|"&amp;Client!$C$7&amp;"|"&amp;Client!$C$8)&gt;0,Client!$C$9,IF(Client!$C$9="S","R","S"))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IFERROR(IF(COUNT(INDEX(Benefits!$E$3:$E$581,MATCH($T468,Benefits!$A$3:$A$581,0)))=0,"",INDEX(Benefits!$E$3:$E$581,MATCH($T468,Benefits!$A$3:$A$581,0))),"")</f>
        <v/>
      </c>
      <c r="R468">
        <f>IFERROR(IF(COUNT(INDEX(Benefits!$F$3:$F$581,MATCH($T468,Benefits!$A$3:$A$581,0)))=0,"",INDEX(Benefits!$F$3:$F$581,MATCH($T468,Benefits!$A$3:$A$581,0))),"")</f>
        <v/>
      </c>
      <c r="S468" s="4">
        <f>IFERROR(IF(INDEX(Benefits!$G$3:$G$581,MATCH($T468,Benefits!$A$3:$A$581,0))="","",INDEX(Benefits!$G$3:$G$581,MATCH($T468,Benefits!$A$3:$A$581,0))),"")</f>
        <v/>
      </c>
      <c r="T468" s="19" t="inlineStr">
        <is>
          <t>F00071-24-000-01</t>
        </is>
      </c>
      <c r="U468" s="4">
        <f>MIN(IF($N468="N",Client!$C$6+1,Client!$C$6),100)</f>
        <v/>
      </c>
      <c r="V468" s="4">
        <f>$T468&amp;"|"&amp;$O468&amp;"|"&amp;Client!$C$7&amp;"|"&amp;Client!$C$8</f>
        <v/>
      </c>
      <c r="W468" s="4">
        <f>IFERROR(MATCH($V468,prem!$A$2:$A$2857,0),"")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IFERROR(IF(INDEX(Benefits!$B$3:$B$581,MATCH($T469,Benefits!$A$3:$A$581,0))="","",INDEX(Benefits!$B$3:$B$581,MATCH($T469,Benefits!$A$3:$A$581,0))),"")</f>
        <v/>
      </c>
      <c r="G469" s="17">
        <f>IFERROR(IF(INDEX(Benefits!$C$3:$C$581,MATCH($T469,Benefits!$A$3:$A$581,0))="",3125,INDEX(Benefits!$C$3:$C$581,MATCH($T469,Benefits!$A$3:$A$581,0))),3125)</f>
        <v/>
      </c>
      <c r="H469" s="4">
        <f>IFERROR(IF(INDEX(Benefits!$D$3:$D$581,MATCH($T469,Benefits!$A$3:$A$581,0))="","",INDEX(Benefits!$D$3:$D$581,MATCH($T469,Benefits!$A$3:$A$581,0))),"")</f>
        <v/>
      </c>
      <c r="I469" s="4" t="inlineStr">
        <is>
          <t>USD</t>
        </is>
      </c>
      <c r="J469" s="17">
        <f>IF($W469="","",IF(COUNT(INDEX(prem!$B$2:$CX$2857,$W469,$U469+1))=0,"",INDEX(prem!$B$2:$CX$2857,$W469,$U469+1)))</f>
        <v/>
      </c>
      <c r="K469" s="17">
        <f>IF($W469="","",IF($M469=0,"",SUM(INDEX(prem!$B$2:$CX$2857,$W469,$U469+1):INDEX(prem!$B$2:$CX$2857,$W469,MIN($U469+10,101)))))</f>
        <v/>
      </c>
      <c r="L469" s="17">
        <f>IF($K469="","",IF($M469=0,"",$K469/$M469))</f>
        <v/>
      </c>
      <c r="M469" s="4">
        <f>IF($W469="",0,COUNT(INDEX(prem!$B$2:$CX$2857,$W469,$U469+1):INDEX(prem!$B$2:$CX$2857,$W469,MIN($U469+10,101))))</f>
        <v/>
      </c>
      <c r="N469" s="4" t="inlineStr">
        <is>
          <t>R</t>
        </is>
      </c>
      <c r="O469" s="4">
        <f>IF(COUNTIF(prem!$A$2:$A$2857,$T469&amp;"|"&amp;Client!$C$9&amp;"|"&amp;Client!$C$7&amp;"|"&amp;Client!$C$8)&gt;0,Client!$C$9,IF(Client!$C$9="S","R","S"))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IFERROR(IF(COUNT(INDEX(Benefits!$E$3:$E$581,MATCH($T469,Benefits!$A$3:$A$581,0)))=0,"",INDEX(Benefits!$E$3:$E$581,MATCH($T469,Benefits!$A$3:$A$581,0))),"")</f>
        <v/>
      </c>
      <c r="R469">
        <f>IFERROR(IF(COUNT(INDEX(Benefits!$F$3:$F$581,MATCH($T469,Benefits!$A$3:$A$581,0)))=0,"",INDEX(Benefits!$F$3:$F$581,MATCH($T469,Benefits!$A$3:$A$581,0))),"")</f>
        <v/>
      </c>
      <c r="S469" s="4">
        <f>IFERROR(IF(INDEX(Benefits!$G$3:$G$581,MATCH($T469,Benefits!$A$3:$A$581,0))="","",INDEX(Benefits!$G$3:$G$581,MATCH($T469,Benefits!$A$3:$A$581,0))),"")</f>
        <v/>
      </c>
      <c r="T469" s="19" t="inlineStr">
        <is>
          <t>F00071-22-000-01</t>
        </is>
      </c>
      <c r="U469" s="4">
        <f>MIN(IF($N469="N",Client!$C$6+1,Client!$C$6),100)</f>
        <v/>
      </c>
      <c r="V469" s="4">
        <f>$T469&amp;"|"&amp;$O469&amp;"|"&amp;Client!$C$7&amp;"|"&amp;Client!$C$8</f>
        <v/>
      </c>
      <c r="W469" s="4">
        <f>IFERROR(MATCH($V469,prem!$A$2:$A$2857,0),"")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IFERROR(IF(INDEX(Benefits!$B$3:$B$581,MATCH($T470,Benefits!$A$3:$A$581,0))="","",INDEX(Benefits!$B$3:$B$581,MATCH($T470,Benefits!$A$3:$A$581,0))),"")</f>
        <v/>
      </c>
      <c r="G470" s="17">
        <f>IFERROR(IF(INDEX(Benefits!$C$3:$C$581,MATCH($T470,Benefits!$A$3:$A$581,0))="",6250,INDEX(Benefits!$C$3:$C$581,MATCH($T470,Benefits!$A$3:$A$581,0))),6250)</f>
        <v/>
      </c>
      <c r="H470" s="4">
        <f>IFERROR(IF(INDEX(Benefits!$D$3:$D$581,MATCH($T470,Benefits!$A$3:$A$581,0))="","",INDEX(Benefits!$D$3:$D$581,MATCH($T470,Benefits!$A$3:$A$581,0))),"")</f>
        <v/>
      </c>
      <c r="I470" s="4" t="inlineStr">
        <is>
          <t>USD</t>
        </is>
      </c>
      <c r="J470" s="17">
        <f>IF($W470="","",IF(COUNT(INDEX(prem!$B$2:$CX$2857,$W470,$U470+1))=0,"",INDEX(prem!$B$2:$CX$2857,$W470,$U470+1)))</f>
        <v/>
      </c>
      <c r="K470" s="17">
        <f>IF($W470="","",IF($M470=0,"",SUM(INDEX(prem!$B$2:$CX$2857,$W470,$U470+1):INDEX(prem!$B$2:$CX$2857,$W470,MIN($U470+10,101)))))</f>
        <v/>
      </c>
      <c r="L470" s="17">
        <f>IF($K470="","",IF($M470=0,"",$K470/$M470))</f>
        <v/>
      </c>
      <c r="M470" s="4">
        <f>IF($W470="",0,COUNT(INDEX(prem!$B$2:$CX$2857,$W470,$U470+1):INDEX(prem!$B$2:$CX$2857,$W470,MIN($U470+10,101))))</f>
        <v/>
      </c>
      <c r="N470" s="4" t="inlineStr">
        <is>
          <t>R</t>
        </is>
      </c>
      <c r="O470" s="4">
        <f>IF(COUNTIF(prem!$A$2:$A$2857,$T470&amp;"|"&amp;Client!$C$9&amp;"|"&amp;Client!$C$7&amp;"|"&amp;Client!$C$8)&gt;0,Client!$C$9,IF(Client!$C$9="S","R","S"))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IFERROR(IF(COUNT(INDEX(Benefits!$E$3:$E$581,MATCH($T470,Benefits!$A$3:$A$581,0)))=0,"",INDEX(Benefits!$E$3:$E$581,MATCH($T470,Benefits!$A$3:$A$581,0))),"")</f>
        <v/>
      </c>
      <c r="R470">
        <f>IFERROR(IF(COUNT(INDEX(Benefits!$F$3:$F$581,MATCH($T470,Benefits!$A$3:$A$581,0)))=0,"",INDEX(Benefits!$F$3:$F$581,MATCH($T470,Benefits!$A$3:$A$581,0))),"")</f>
        <v/>
      </c>
      <c r="S470" s="4">
        <f>IFERROR(IF(INDEX(Benefits!$G$3:$G$581,MATCH($T470,Benefits!$A$3:$A$581,0))="","",INDEX(Benefits!$G$3:$G$581,MATCH($T470,Benefits!$A$3:$A$581,0))),"")</f>
        <v/>
      </c>
      <c r="T470" s="19" t="inlineStr">
        <is>
          <t>F00071-23-000-01</t>
        </is>
      </c>
      <c r="U470" s="4">
        <f>MIN(IF($N470="N",Client!$C$6+1,Client!$C$6),100)</f>
        <v/>
      </c>
      <c r="V470" s="4">
        <f>$T470&amp;"|"&amp;$O470&amp;"|"&amp;Client!$C$7&amp;"|"&amp;Client!$C$8</f>
        <v/>
      </c>
      <c r="W470" s="4">
        <f>IFERROR(MATCH($V470,prem!$A$2:$A$2857,0),"")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IFERROR(IF(INDEX(Benefits!$B$3:$B$581,MATCH($T471,Benefits!$A$3:$A$581,0))="","",INDEX(Benefits!$B$3:$B$581,MATCH($T471,Benefits!$A$3:$A$581,0))),"")</f>
        <v/>
      </c>
      <c r="G471" s="17">
        <f>IFERROR(IF(INDEX(Benefits!$C$3:$C$581,MATCH($T471,Benefits!$A$3:$A$581,0))="",0,INDEX(Benefits!$C$3:$C$581,MATCH($T471,Benefits!$A$3:$A$581,0))),0)</f>
        <v/>
      </c>
      <c r="H471" s="4">
        <f>IFERROR(IF(INDEX(Benefits!$D$3:$D$581,MATCH($T471,Benefits!$A$3:$A$581,0))="","",INDEX(Benefits!$D$3:$D$581,MATCH($T471,Benefits!$A$3:$A$581,0))),"")</f>
        <v/>
      </c>
      <c r="I471" s="4" t="inlineStr">
        <is>
          <t>HKD</t>
        </is>
      </c>
      <c r="J471" s="17">
        <f>IF($W471="","",IF(COUNT(INDEX(prem!$B$2:$CX$2857,$W471,$U471+1))=0,"",INDEX(prem!$B$2:$CX$2857,$W471,$U471+1)))</f>
        <v/>
      </c>
      <c r="K471" s="17">
        <f>IF($W471="","",IF($M471=0,"",SUM(INDEX(prem!$B$2:$CX$2857,$W471,$U471+1):INDEX(prem!$B$2:$CX$2857,$W471,MIN($U471+10,101)))))</f>
        <v/>
      </c>
      <c r="L471" s="17">
        <f>IF($K471="","",IF($M471=0,"",$K471/$M471))</f>
        <v/>
      </c>
      <c r="M471" s="4">
        <f>IF($W471="",0,COUNT(INDEX(prem!$B$2:$CX$2857,$W471,$U471+1):INDEX(prem!$B$2:$CX$2857,$W471,MIN($U471+10,101))))</f>
        <v/>
      </c>
      <c r="N471" s="4" t="inlineStr">
        <is>
          <t>R</t>
        </is>
      </c>
      <c r="O471" s="4">
        <f>IF(COUNTIF(prem!$A$2:$A$2857,$T471&amp;"|"&amp;Client!$C$9&amp;"|"&amp;Client!$C$7&amp;"|"&amp;Client!$C$8)&gt;0,Client!$C$9,IF(Client!$C$9="S","R","S"))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IFERROR(IF(COUNT(INDEX(Benefits!$E$3:$E$581,MATCH($T471,Benefits!$A$3:$A$581,0)))=0,"",INDEX(Benefits!$E$3:$E$581,MATCH($T471,Benefits!$A$3:$A$581,0))),"")</f>
        <v/>
      </c>
      <c r="R471">
        <f>IFERROR(IF(COUNT(INDEX(Benefits!$F$3:$F$581,MATCH($T471,Benefits!$A$3:$A$581,0)))=0,"",INDEX(Benefits!$F$3:$F$581,MATCH($T471,Benefits!$A$3:$A$581,0))),"")</f>
        <v/>
      </c>
      <c r="S471" s="4">
        <f>IFERROR(IF(INDEX(Benefits!$G$3:$G$581,MATCH($T471,Benefits!$A$3:$A$581,0))="","",INDEX(Benefits!$G$3:$G$581,MATCH($T471,Benefits!$A$3:$A$581,0))),"")</f>
        <v/>
      </c>
      <c r="T471" s="19" t="inlineStr">
        <is>
          <t>F00071-09-000-03</t>
        </is>
      </c>
      <c r="U471" s="4">
        <f>MIN(IF($N471="N",Client!$C$6+1,Client!$C$6),100)</f>
        <v/>
      </c>
      <c r="V471" s="4">
        <f>$T471&amp;"|"&amp;$O471&amp;"|"&amp;Client!$C$7&amp;"|"&amp;Client!$C$8</f>
        <v/>
      </c>
      <c r="W471" s="4">
        <f>IFERROR(MATCH($V471,prem!$A$2:$A$2857,0),"")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IFERROR(IF(INDEX(Benefits!$B$3:$B$581,MATCH($T472,Benefits!$A$3:$A$581,0))="","",INDEX(Benefits!$B$3:$B$581,MATCH($T472,Benefits!$A$3:$A$581,0))),"")</f>
        <v/>
      </c>
      <c r="G472" s="17">
        <f>IFERROR(IF(INDEX(Benefits!$C$3:$C$581,MATCH($T472,Benefits!$A$3:$A$581,0))="",100000,INDEX(Benefits!$C$3:$C$581,MATCH($T472,Benefits!$A$3:$A$581,0))),100000)</f>
        <v/>
      </c>
      <c r="H472" s="4">
        <f>IFERROR(IF(INDEX(Benefits!$D$3:$D$581,MATCH($T472,Benefits!$A$3:$A$581,0))="","",INDEX(Benefits!$D$3:$D$581,MATCH($T472,Benefits!$A$3:$A$581,0))),"")</f>
        <v/>
      </c>
      <c r="I472" s="4" t="inlineStr">
        <is>
          <t>HKD</t>
        </is>
      </c>
      <c r="J472" s="17">
        <f>IF($W472="","",IF(COUNT(INDEX(prem!$B$2:$CX$2857,$W472,$U472+1))=0,"",INDEX(prem!$B$2:$CX$2857,$W472,$U472+1)))</f>
        <v/>
      </c>
      <c r="K472" s="17">
        <f>IF($W472="","",IF($M472=0,"",SUM(INDEX(prem!$B$2:$CX$2857,$W472,$U472+1):INDEX(prem!$B$2:$CX$2857,$W472,MIN($U472+10,101)))))</f>
        <v/>
      </c>
      <c r="L472" s="17">
        <f>IF($K472="","",IF($M472=0,"",$K472/$M472))</f>
        <v/>
      </c>
      <c r="M472" s="4">
        <f>IF($W472="",0,COUNT(INDEX(prem!$B$2:$CX$2857,$W472,$U472+1):INDEX(prem!$B$2:$CX$2857,$W472,MIN($U472+10,101))))</f>
        <v/>
      </c>
      <c r="N472" s="4" t="inlineStr">
        <is>
          <t>R</t>
        </is>
      </c>
      <c r="O472" s="4">
        <f>IF(COUNTIF(prem!$A$2:$A$2857,$T472&amp;"|"&amp;Client!$C$9&amp;"|"&amp;Client!$C$7&amp;"|"&amp;Client!$C$8)&gt;0,Client!$C$9,IF(Client!$C$9="S","R","S"))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IFERROR(IF(COUNT(INDEX(Benefits!$E$3:$E$581,MATCH($T472,Benefits!$A$3:$A$581,0)))=0,"",INDEX(Benefits!$E$3:$E$581,MATCH($T472,Benefits!$A$3:$A$581,0))),"")</f>
        <v/>
      </c>
      <c r="R472">
        <f>IFERROR(IF(COUNT(INDEX(Benefits!$F$3:$F$581,MATCH($T472,Benefits!$A$3:$A$581,0)))=0,"",INDEX(Benefits!$F$3:$F$581,MATCH($T472,Benefits!$A$3:$A$581,0))),"")</f>
        <v/>
      </c>
      <c r="S472" s="4">
        <f>IFERROR(IF(INDEX(Benefits!$G$3:$G$581,MATCH($T472,Benefits!$A$3:$A$581,0))="","",INDEX(Benefits!$G$3:$G$581,MATCH($T472,Benefits!$A$3:$A$581,0))),"")</f>
        <v/>
      </c>
      <c r="T472" s="19" t="inlineStr">
        <is>
          <t>F00071-12-000-03</t>
        </is>
      </c>
      <c r="U472" s="4">
        <f>MIN(IF($N472="N",Client!$C$6+1,Client!$C$6),100)</f>
        <v/>
      </c>
      <c r="V472" s="4">
        <f>$T472&amp;"|"&amp;$O472&amp;"|"&amp;Client!$C$7&amp;"|"&amp;Client!$C$8</f>
        <v/>
      </c>
      <c r="W472" s="4">
        <f>IFERROR(MATCH($V472,prem!$A$2:$A$2857,0),"")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IFERROR(IF(INDEX(Benefits!$B$3:$B$581,MATCH($T473,Benefits!$A$3:$A$581,0))="","",INDEX(Benefits!$B$3:$B$581,MATCH($T473,Benefits!$A$3:$A$581,0))),"")</f>
        <v/>
      </c>
      <c r="G473" s="17">
        <f>IFERROR(IF(INDEX(Benefits!$C$3:$C$581,MATCH($T473,Benefits!$A$3:$A$581,0))="",25000,INDEX(Benefits!$C$3:$C$581,MATCH($T473,Benefits!$A$3:$A$581,0))),25000)</f>
        <v/>
      </c>
      <c r="H473" s="4">
        <f>IFERROR(IF(INDEX(Benefits!$D$3:$D$581,MATCH($T473,Benefits!$A$3:$A$581,0))="","",INDEX(Benefits!$D$3:$D$581,MATCH($T473,Benefits!$A$3:$A$581,0))),"")</f>
        <v/>
      </c>
      <c r="I473" s="4" t="inlineStr">
        <is>
          <t>HKD</t>
        </is>
      </c>
      <c r="J473" s="17">
        <f>IF($W473="","",IF(COUNT(INDEX(prem!$B$2:$CX$2857,$W473,$U473+1))=0,"",INDEX(prem!$B$2:$CX$2857,$W473,$U473+1)))</f>
        <v/>
      </c>
      <c r="K473" s="17">
        <f>IF($W473="","",IF($M473=0,"",SUM(INDEX(prem!$B$2:$CX$2857,$W473,$U473+1):INDEX(prem!$B$2:$CX$2857,$W473,MIN($U473+10,101)))))</f>
        <v/>
      </c>
      <c r="L473" s="17">
        <f>IF($K473="","",IF($M473=0,"",$K473/$M473))</f>
        <v/>
      </c>
      <c r="M473" s="4">
        <f>IF($W473="",0,COUNT(INDEX(prem!$B$2:$CX$2857,$W473,$U473+1):INDEX(prem!$B$2:$CX$2857,$W473,MIN($U473+10,101))))</f>
        <v/>
      </c>
      <c r="N473" s="4" t="inlineStr">
        <is>
          <t>R</t>
        </is>
      </c>
      <c r="O473" s="4">
        <f>IF(COUNTIF(prem!$A$2:$A$2857,$T473&amp;"|"&amp;Client!$C$9&amp;"|"&amp;Client!$C$7&amp;"|"&amp;Client!$C$8)&gt;0,Client!$C$9,IF(Client!$C$9="S","R","S"))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IFERROR(IF(COUNT(INDEX(Benefits!$E$3:$E$581,MATCH($T473,Benefits!$A$3:$A$581,0)))=0,"",INDEX(Benefits!$E$3:$E$581,MATCH($T473,Benefits!$A$3:$A$581,0))),"")</f>
        <v/>
      </c>
      <c r="R473">
        <f>IFERROR(IF(COUNT(INDEX(Benefits!$F$3:$F$581,MATCH($T473,Benefits!$A$3:$A$581,0)))=0,"",INDEX(Benefits!$F$3:$F$581,MATCH($T473,Benefits!$A$3:$A$581,0))),"")</f>
        <v/>
      </c>
      <c r="S473" s="4">
        <f>IFERROR(IF(INDEX(Benefits!$G$3:$G$581,MATCH($T473,Benefits!$A$3:$A$581,0))="","",INDEX(Benefits!$G$3:$G$581,MATCH($T473,Benefits!$A$3:$A$581,0))),"")</f>
        <v/>
      </c>
      <c r="T473" s="19" t="inlineStr">
        <is>
          <t>F00071-10-000-03</t>
        </is>
      </c>
      <c r="U473" s="4">
        <f>MIN(IF($N473="N",Client!$C$6+1,Client!$C$6),100)</f>
        <v/>
      </c>
      <c r="V473" s="4">
        <f>$T473&amp;"|"&amp;$O473&amp;"|"&amp;Client!$C$7&amp;"|"&amp;Client!$C$8</f>
        <v/>
      </c>
      <c r="W473" s="4">
        <f>IFERROR(MATCH($V473,prem!$A$2:$A$2857,0),"")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IFERROR(IF(INDEX(Benefits!$B$3:$B$581,MATCH($T474,Benefits!$A$3:$A$581,0))="","",INDEX(Benefits!$B$3:$B$581,MATCH($T474,Benefits!$A$3:$A$581,0))),"")</f>
        <v/>
      </c>
      <c r="G474" s="17">
        <f>IFERROR(IF(INDEX(Benefits!$C$3:$C$581,MATCH($T474,Benefits!$A$3:$A$581,0))="",50000,INDEX(Benefits!$C$3:$C$581,MATCH($T474,Benefits!$A$3:$A$581,0))),50000)</f>
        <v/>
      </c>
      <c r="H474" s="4">
        <f>IFERROR(IF(INDEX(Benefits!$D$3:$D$581,MATCH($T474,Benefits!$A$3:$A$581,0))="","",INDEX(Benefits!$D$3:$D$581,MATCH($T474,Benefits!$A$3:$A$581,0))),"")</f>
        <v/>
      </c>
      <c r="I474" s="4" t="inlineStr">
        <is>
          <t>HKD</t>
        </is>
      </c>
      <c r="J474" s="17">
        <f>IF($W474="","",IF(COUNT(INDEX(prem!$B$2:$CX$2857,$W474,$U474+1))=0,"",INDEX(prem!$B$2:$CX$2857,$W474,$U474+1)))</f>
        <v/>
      </c>
      <c r="K474" s="17">
        <f>IF($W474="","",IF($M474=0,"",SUM(INDEX(prem!$B$2:$CX$2857,$W474,$U474+1):INDEX(prem!$B$2:$CX$2857,$W474,MIN($U474+10,101)))))</f>
        <v/>
      </c>
      <c r="L474" s="17">
        <f>IF($K474="","",IF($M474=0,"",$K474/$M474))</f>
        <v/>
      </c>
      <c r="M474" s="4">
        <f>IF($W474="",0,COUNT(INDEX(prem!$B$2:$CX$2857,$W474,$U474+1):INDEX(prem!$B$2:$CX$2857,$W474,MIN($U474+10,101))))</f>
        <v/>
      </c>
      <c r="N474" s="4" t="inlineStr">
        <is>
          <t>R</t>
        </is>
      </c>
      <c r="O474" s="4">
        <f>IF(COUNTIF(prem!$A$2:$A$2857,$T474&amp;"|"&amp;Client!$C$9&amp;"|"&amp;Client!$C$7&amp;"|"&amp;Client!$C$8)&gt;0,Client!$C$9,IF(Client!$C$9="S","R","S"))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IFERROR(IF(COUNT(INDEX(Benefits!$E$3:$E$581,MATCH($T474,Benefits!$A$3:$A$581,0)))=0,"",INDEX(Benefits!$E$3:$E$581,MATCH($T474,Benefits!$A$3:$A$581,0))),"")</f>
        <v/>
      </c>
      <c r="R474">
        <f>IFERROR(IF(COUNT(INDEX(Benefits!$F$3:$F$581,MATCH($T474,Benefits!$A$3:$A$581,0)))=0,"",INDEX(Benefits!$F$3:$F$581,MATCH($T474,Benefits!$A$3:$A$581,0))),"")</f>
        <v/>
      </c>
      <c r="S474" s="4">
        <f>IFERROR(IF(INDEX(Benefits!$G$3:$G$581,MATCH($T474,Benefits!$A$3:$A$581,0))="","",INDEX(Benefits!$G$3:$G$581,MATCH($T474,Benefits!$A$3:$A$581,0))),"")</f>
        <v/>
      </c>
      <c r="T474" s="19" t="inlineStr">
        <is>
          <t>F00071-11-000-03</t>
        </is>
      </c>
      <c r="U474" s="4">
        <f>MIN(IF($N474="N",Client!$C$6+1,Client!$C$6),100)</f>
        <v/>
      </c>
      <c r="V474" s="4">
        <f>$T474&amp;"|"&amp;$O474&amp;"|"&amp;Client!$C$7&amp;"|"&amp;Client!$C$8</f>
        <v/>
      </c>
      <c r="W474" s="4">
        <f>IFERROR(MATCH($V474,prem!$A$2:$A$2857,0),"")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IFERROR(IF(INDEX(Benefits!$B$3:$B$581,MATCH($T475,Benefits!$A$3:$A$581,0))="","",INDEX(Benefits!$B$3:$B$581,MATCH($T475,Benefits!$A$3:$A$581,0))),"")</f>
        <v/>
      </c>
      <c r="G475" s="17">
        <f>IFERROR(IF(INDEX(Benefits!$C$3:$C$581,MATCH($T475,Benefits!$A$3:$A$581,0))="",0,INDEX(Benefits!$C$3:$C$581,MATCH($T475,Benefits!$A$3:$A$581,0))),0)</f>
        <v/>
      </c>
      <c r="H475" s="4">
        <f>IFERROR(IF(INDEX(Benefits!$D$3:$D$581,MATCH($T475,Benefits!$A$3:$A$581,0))="","",INDEX(Benefits!$D$3:$D$581,MATCH($T475,Benefits!$A$3:$A$581,0))),"")</f>
        <v/>
      </c>
      <c r="I475" s="4" t="inlineStr">
        <is>
          <t>USD</t>
        </is>
      </c>
      <c r="J475" s="17">
        <f>IF($W475="","",IF(COUNT(INDEX(prem!$B$2:$CX$2857,$W475,$U475+1))=0,"",INDEX(prem!$B$2:$CX$2857,$W475,$U475+1)))</f>
        <v/>
      </c>
      <c r="K475" s="17">
        <f>IF($W475="","",IF($M475=0,"",SUM(INDEX(prem!$B$2:$CX$2857,$W475,$U475+1):INDEX(prem!$B$2:$CX$2857,$W475,MIN($U475+10,101)))))</f>
        <v/>
      </c>
      <c r="L475" s="17">
        <f>IF($K475="","",IF($M475=0,"",$K475/$M475))</f>
        <v/>
      </c>
      <c r="M475" s="4">
        <f>IF($W475="",0,COUNT(INDEX(prem!$B$2:$CX$2857,$W475,$U475+1):INDEX(prem!$B$2:$CX$2857,$W475,MIN($U475+10,101))))</f>
        <v/>
      </c>
      <c r="N475" s="4" t="inlineStr">
        <is>
          <t>R</t>
        </is>
      </c>
      <c r="O475" s="4">
        <f>IF(COUNTIF(prem!$A$2:$A$2857,$T475&amp;"|"&amp;Client!$C$9&amp;"|"&amp;Client!$C$7&amp;"|"&amp;Client!$C$8)&gt;0,Client!$C$9,IF(Client!$C$9="S","R","S"))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IFERROR(IF(COUNT(INDEX(Benefits!$E$3:$E$581,MATCH($T475,Benefits!$A$3:$A$581,0)))=0,"",INDEX(Benefits!$E$3:$E$581,MATCH($T475,Benefits!$A$3:$A$581,0))),"")</f>
        <v/>
      </c>
      <c r="R475">
        <f>IFERROR(IF(COUNT(INDEX(Benefits!$F$3:$F$581,MATCH($T475,Benefits!$A$3:$A$581,0)))=0,"",INDEX(Benefits!$F$3:$F$581,MATCH($T475,Benefits!$A$3:$A$581,0))),"")</f>
        <v/>
      </c>
      <c r="S475" s="4">
        <f>IFERROR(IF(INDEX(Benefits!$G$3:$G$581,MATCH($T475,Benefits!$A$3:$A$581,0))="","",INDEX(Benefits!$G$3:$G$581,MATCH($T475,Benefits!$A$3:$A$581,0))),"")</f>
        <v/>
      </c>
      <c r="T475" s="19" t="inlineStr">
        <is>
          <t>F00071-13-000-03</t>
        </is>
      </c>
      <c r="U475" s="4">
        <f>MIN(IF($N475="N",Client!$C$6+1,Client!$C$6),100)</f>
        <v/>
      </c>
      <c r="V475" s="4">
        <f>$T475&amp;"|"&amp;$O475&amp;"|"&amp;Client!$C$7&amp;"|"&amp;Client!$C$8</f>
        <v/>
      </c>
      <c r="W475" s="4">
        <f>IFERROR(MATCH($V475,prem!$A$2:$A$2857,0),"")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IFERROR(IF(INDEX(Benefits!$B$3:$B$581,MATCH($T476,Benefits!$A$3:$A$581,0))="","",INDEX(Benefits!$B$3:$B$581,MATCH($T476,Benefits!$A$3:$A$581,0))),"")</f>
        <v/>
      </c>
      <c r="G476" s="17">
        <f>IFERROR(IF(INDEX(Benefits!$C$3:$C$581,MATCH($T476,Benefits!$A$3:$A$581,0))="",12500,INDEX(Benefits!$C$3:$C$581,MATCH($T476,Benefits!$A$3:$A$581,0))),12500)</f>
        <v/>
      </c>
      <c r="H476" s="4">
        <f>IFERROR(IF(INDEX(Benefits!$D$3:$D$581,MATCH($T476,Benefits!$A$3:$A$581,0))="","",INDEX(Benefits!$D$3:$D$581,MATCH($T476,Benefits!$A$3:$A$581,0))),"")</f>
        <v/>
      </c>
      <c r="I476" s="4" t="inlineStr">
        <is>
          <t>USD</t>
        </is>
      </c>
      <c r="J476" s="17">
        <f>IF($W476="","",IF(COUNT(INDEX(prem!$B$2:$CX$2857,$W476,$U476+1))=0,"",INDEX(prem!$B$2:$CX$2857,$W476,$U476+1)))</f>
        <v/>
      </c>
      <c r="K476" s="17">
        <f>IF($W476="","",IF($M476=0,"",SUM(INDEX(prem!$B$2:$CX$2857,$W476,$U476+1):INDEX(prem!$B$2:$CX$2857,$W476,MIN($U476+10,101)))))</f>
        <v/>
      </c>
      <c r="L476" s="17">
        <f>IF($K476="","",IF($M476=0,"",$K476/$M476))</f>
        <v/>
      </c>
      <c r="M476" s="4">
        <f>IF($W476="",0,COUNT(INDEX(prem!$B$2:$CX$2857,$W476,$U476+1):INDEX(prem!$B$2:$CX$2857,$W476,MIN($U476+10,101))))</f>
        <v/>
      </c>
      <c r="N476" s="4" t="inlineStr">
        <is>
          <t>R</t>
        </is>
      </c>
      <c r="O476" s="4">
        <f>IF(COUNTIF(prem!$A$2:$A$2857,$T476&amp;"|"&amp;Client!$C$9&amp;"|"&amp;Client!$C$7&amp;"|"&amp;Client!$C$8)&gt;0,Client!$C$9,IF(Client!$C$9="S","R","S"))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IFERROR(IF(COUNT(INDEX(Benefits!$E$3:$E$581,MATCH($T476,Benefits!$A$3:$A$581,0)))=0,"",INDEX(Benefits!$E$3:$E$581,MATCH($T476,Benefits!$A$3:$A$581,0))),"")</f>
        <v/>
      </c>
      <c r="R476">
        <f>IFERROR(IF(COUNT(INDEX(Benefits!$F$3:$F$581,MATCH($T476,Benefits!$A$3:$A$581,0)))=0,"",INDEX(Benefits!$F$3:$F$581,MATCH($T476,Benefits!$A$3:$A$581,0))),"")</f>
        <v/>
      </c>
      <c r="S476" s="4">
        <f>IFERROR(IF(INDEX(Benefits!$G$3:$G$581,MATCH($T476,Benefits!$A$3:$A$581,0))="","",INDEX(Benefits!$G$3:$G$581,MATCH($T476,Benefits!$A$3:$A$581,0))),"")</f>
        <v/>
      </c>
      <c r="T476" s="19" t="inlineStr">
        <is>
          <t>F00071-16-000-03</t>
        </is>
      </c>
      <c r="U476" s="4">
        <f>MIN(IF($N476="N",Client!$C$6+1,Client!$C$6),100)</f>
        <v/>
      </c>
      <c r="V476" s="4">
        <f>$T476&amp;"|"&amp;$O476&amp;"|"&amp;Client!$C$7&amp;"|"&amp;Client!$C$8</f>
        <v/>
      </c>
      <c r="W476" s="4">
        <f>IFERROR(MATCH($V476,prem!$A$2:$A$2857,0),"")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IFERROR(IF(INDEX(Benefits!$B$3:$B$581,MATCH($T477,Benefits!$A$3:$A$581,0))="","",INDEX(Benefits!$B$3:$B$581,MATCH($T477,Benefits!$A$3:$A$581,0))),"")</f>
        <v/>
      </c>
      <c r="G477" s="17">
        <f>IFERROR(IF(INDEX(Benefits!$C$3:$C$581,MATCH($T477,Benefits!$A$3:$A$581,0))="",3125,INDEX(Benefits!$C$3:$C$581,MATCH($T477,Benefits!$A$3:$A$581,0))),3125)</f>
        <v/>
      </c>
      <c r="H477" s="4">
        <f>IFERROR(IF(INDEX(Benefits!$D$3:$D$581,MATCH($T477,Benefits!$A$3:$A$581,0))="","",INDEX(Benefits!$D$3:$D$581,MATCH($T477,Benefits!$A$3:$A$581,0))),"")</f>
        <v/>
      </c>
      <c r="I477" s="4" t="inlineStr">
        <is>
          <t>USD</t>
        </is>
      </c>
      <c r="J477" s="17">
        <f>IF($W477="","",IF(COUNT(INDEX(prem!$B$2:$CX$2857,$W477,$U477+1))=0,"",INDEX(prem!$B$2:$CX$2857,$W477,$U477+1)))</f>
        <v/>
      </c>
      <c r="K477" s="17">
        <f>IF($W477="","",IF($M477=0,"",SUM(INDEX(prem!$B$2:$CX$2857,$W477,$U477+1):INDEX(prem!$B$2:$CX$2857,$W477,MIN($U477+10,101)))))</f>
        <v/>
      </c>
      <c r="L477" s="17">
        <f>IF($K477="","",IF($M477=0,"",$K477/$M477))</f>
        <v/>
      </c>
      <c r="M477" s="4">
        <f>IF($W477="",0,COUNT(INDEX(prem!$B$2:$CX$2857,$W477,$U477+1):INDEX(prem!$B$2:$CX$2857,$W477,MIN($U477+10,101))))</f>
        <v/>
      </c>
      <c r="N477" s="4" t="inlineStr">
        <is>
          <t>R</t>
        </is>
      </c>
      <c r="O477" s="4">
        <f>IF(COUNTIF(prem!$A$2:$A$2857,$T477&amp;"|"&amp;Client!$C$9&amp;"|"&amp;Client!$C$7&amp;"|"&amp;Client!$C$8)&gt;0,Client!$C$9,IF(Client!$C$9="S","R","S"))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IFERROR(IF(COUNT(INDEX(Benefits!$E$3:$E$581,MATCH($T477,Benefits!$A$3:$A$581,0)))=0,"",INDEX(Benefits!$E$3:$E$581,MATCH($T477,Benefits!$A$3:$A$581,0))),"")</f>
        <v/>
      </c>
      <c r="R477">
        <f>IFERROR(IF(COUNT(INDEX(Benefits!$F$3:$F$581,MATCH($T477,Benefits!$A$3:$A$581,0)))=0,"",INDEX(Benefits!$F$3:$F$581,MATCH($T477,Benefits!$A$3:$A$581,0))),"")</f>
        <v/>
      </c>
      <c r="S477" s="4">
        <f>IFERROR(IF(INDEX(Benefits!$G$3:$G$581,MATCH($T477,Benefits!$A$3:$A$581,0))="","",INDEX(Benefits!$G$3:$G$581,MATCH($T477,Benefits!$A$3:$A$581,0))),"")</f>
        <v/>
      </c>
      <c r="T477" s="19" t="inlineStr">
        <is>
          <t>F00071-14-000-03</t>
        </is>
      </c>
      <c r="U477" s="4">
        <f>MIN(IF($N477="N",Client!$C$6+1,Client!$C$6),100)</f>
        <v/>
      </c>
      <c r="V477" s="4">
        <f>$T477&amp;"|"&amp;$O477&amp;"|"&amp;Client!$C$7&amp;"|"&amp;Client!$C$8</f>
        <v/>
      </c>
      <c r="W477" s="4">
        <f>IFERROR(MATCH($V477,prem!$A$2:$A$2857,0),"")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IFERROR(IF(INDEX(Benefits!$B$3:$B$581,MATCH($T478,Benefits!$A$3:$A$581,0))="","",INDEX(Benefits!$B$3:$B$581,MATCH($T478,Benefits!$A$3:$A$581,0))),"")</f>
        <v/>
      </c>
      <c r="G478" s="17">
        <f>IFERROR(IF(INDEX(Benefits!$C$3:$C$581,MATCH($T478,Benefits!$A$3:$A$581,0))="",6250,INDEX(Benefits!$C$3:$C$581,MATCH($T478,Benefits!$A$3:$A$581,0))),6250)</f>
        <v/>
      </c>
      <c r="H478" s="4">
        <f>IFERROR(IF(INDEX(Benefits!$D$3:$D$581,MATCH($T478,Benefits!$A$3:$A$581,0))="","",INDEX(Benefits!$D$3:$D$581,MATCH($T478,Benefits!$A$3:$A$581,0))),"")</f>
        <v/>
      </c>
      <c r="I478" s="4" t="inlineStr">
        <is>
          <t>USD</t>
        </is>
      </c>
      <c r="J478" s="17">
        <f>IF($W478="","",IF(COUNT(INDEX(prem!$B$2:$CX$2857,$W478,$U478+1))=0,"",INDEX(prem!$B$2:$CX$2857,$W478,$U478+1)))</f>
        <v/>
      </c>
      <c r="K478" s="17">
        <f>IF($W478="","",IF($M478=0,"",SUM(INDEX(prem!$B$2:$CX$2857,$W478,$U478+1):INDEX(prem!$B$2:$CX$2857,$W478,MIN($U478+10,101)))))</f>
        <v/>
      </c>
      <c r="L478" s="17">
        <f>IF($K478="","",IF($M478=0,"",$K478/$M478))</f>
        <v/>
      </c>
      <c r="M478" s="4">
        <f>IF($W478="",0,COUNT(INDEX(prem!$B$2:$CX$2857,$W478,$U478+1):INDEX(prem!$B$2:$CX$2857,$W478,MIN($U478+10,101))))</f>
        <v/>
      </c>
      <c r="N478" s="4" t="inlineStr">
        <is>
          <t>R</t>
        </is>
      </c>
      <c r="O478" s="4">
        <f>IF(COUNTIF(prem!$A$2:$A$2857,$T478&amp;"|"&amp;Client!$C$9&amp;"|"&amp;Client!$C$7&amp;"|"&amp;Client!$C$8)&gt;0,Client!$C$9,IF(Client!$C$9="S","R","S"))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IFERROR(IF(COUNT(INDEX(Benefits!$E$3:$E$581,MATCH($T478,Benefits!$A$3:$A$581,0)))=0,"",INDEX(Benefits!$E$3:$E$581,MATCH($T478,Benefits!$A$3:$A$581,0))),"")</f>
        <v/>
      </c>
      <c r="R478">
        <f>IFERROR(IF(COUNT(INDEX(Benefits!$F$3:$F$581,MATCH($T478,Benefits!$A$3:$A$581,0)))=0,"",INDEX(Benefits!$F$3:$F$581,MATCH($T478,Benefits!$A$3:$A$581,0))),"")</f>
        <v/>
      </c>
      <c r="S478" s="4">
        <f>IFERROR(IF(INDEX(Benefits!$G$3:$G$581,MATCH($T478,Benefits!$A$3:$A$581,0))="","",INDEX(Benefits!$G$3:$G$581,MATCH($T478,Benefits!$A$3:$A$581,0))),"")</f>
        <v/>
      </c>
      <c r="T478" s="19" t="inlineStr">
        <is>
          <t>F00071-15-000-03</t>
        </is>
      </c>
      <c r="U478" s="4">
        <f>MIN(IF($N478="N",Client!$C$6+1,Client!$C$6),100)</f>
        <v/>
      </c>
      <c r="V478" s="4">
        <f>$T478&amp;"|"&amp;$O478&amp;"|"&amp;Client!$C$7&amp;"|"&amp;Client!$C$8</f>
        <v/>
      </c>
      <c r="W478" s="4">
        <f>IFERROR(MATCH($V478,prem!$A$2:$A$2857,0),"")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IFERROR(IF(INDEX(Benefits!$B$3:$B$581,MATCH($T479,Benefits!$A$3:$A$581,0))="","",INDEX(Benefits!$B$3:$B$581,MATCH($T479,Benefits!$A$3:$A$581,0))),"")</f>
        <v/>
      </c>
      <c r="G479" s="17">
        <f>IFERROR(IF(INDEX(Benefits!$C$3:$C$581,MATCH($T479,Benefits!$A$3:$A$581,0))="",0,INDEX(Benefits!$C$3:$C$581,MATCH($T479,Benefits!$A$3:$A$581,0))),0)</f>
        <v/>
      </c>
      <c r="H479" s="4">
        <f>IFERROR(IF(INDEX(Benefits!$D$3:$D$581,MATCH($T479,Benefits!$A$3:$A$581,0))="","",INDEX(Benefits!$D$3:$D$581,MATCH($T479,Benefits!$A$3:$A$581,0))),"")</f>
        <v/>
      </c>
      <c r="I479" s="4" t="inlineStr">
        <is>
          <t>HKD</t>
        </is>
      </c>
      <c r="J479" s="17">
        <f>IF($W479="","",IF(COUNT(INDEX(prem!$B$2:$CX$2857,$W479,$U479+1))=0,"",INDEX(prem!$B$2:$CX$2857,$W479,$U479+1)))</f>
        <v/>
      </c>
      <c r="K479" s="17">
        <f>IF($W479="","",IF($M479=0,"",SUM(INDEX(prem!$B$2:$CX$2857,$W479,$U479+1):INDEX(prem!$B$2:$CX$2857,$W479,MIN($U479+10,101)))))</f>
        <v/>
      </c>
      <c r="L479" s="17">
        <f>IF($K479="","",IF($M479=0,"",$K479/$M479))</f>
        <v/>
      </c>
      <c r="M479" s="4">
        <f>IF($W479="",0,COUNT(INDEX(prem!$B$2:$CX$2857,$W479,$U479+1):INDEX(prem!$B$2:$CX$2857,$W479,MIN($U479+10,101))))</f>
        <v/>
      </c>
      <c r="N479" s="4" t="inlineStr">
        <is>
          <t>R</t>
        </is>
      </c>
      <c r="O479" s="4">
        <f>IF(COUNTIF(prem!$A$2:$A$2857,$T479&amp;"|"&amp;Client!$C$9&amp;"|"&amp;Client!$C$7&amp;"|"&amp;Client!$C$8)&gt;0,Client!$C$9,IF(Client!$C$9="S","R","S"))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IFERROR(IF(COUNT(INDEX(Benefits!$E$3:$E$581,MATCH($T479,Benefits!$A$3:$A$581,0)))=0,"",INDEX(Benefits!$E$3:$E$581,MATCH($T479,Benefits!$A$3:$A$581,0))),"")</f>
        <v/>
      </c>
      <c r="R479">
        <f>IFERROR(IF(COUNT(INDEX(Benefits!$F$3:$F$581,MATCH($T479,Benefits!$A$3:$A$581,0)))=0,"",INDEX(Benefits!$F$3:$F$581,MATCH($T479,Benefits!$A$3:$A$581,0))),"")</f>
        <v/>
      </c>
      <c r="S479" s="4">
        <f>IFERROR(IF(INDEX(Benefits!$G$3:$G$581,MATCH($T479,Benefits!$A$3:$A$581,0))="","",INDEX(Benefits!$G$3:$G$581,MATCH($T479,Benefits!$A$3:$A$581,0))),"")</f>
        <v/>
      </c>
      <c r="T479" s="19" t="inlineStr">
        <is>
          <t>F00041-01-000-06</t>
        </is>
      </c>
      <c r="U479" s="4">
        <f>MIN(IF($N479="N",Client!$C$6+1,Client!$C$6),100)</f>
        <v/>
      </c>
      <c r="V479" s="4">
        <f>$T479&amp;"|"&amp;$O479&amp;"|"&amp;Client!$C$7&amp;"|"&amp;Client!$C$8</f>
        <v/>
      </c>
      <c r="W479" s="4">
        <f>IFERROR(MATCH($V479,prem!$A$2:$A$2857,0),"")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IFERROR(IF(INDEX(Benefits!$B$3:$B$581,MATCH($T480,Benefits!$A$3:$A$581,0))="","",INDEX(Benefits!$B$3:$B$581,MATCH($T480,Benefits!$A$3:$A$581,0))),"")</f>
        <v/>
      </c>
      <c r="G480" s="17">
        <f>IFERROR(IF(INDEX(Benefits!$C$3:$C$581,MATCH($T480,Benefits!$A$3:$A$581,0))="",100000,INDEX(Benefits!$C$3:$C$581,MATCH($T480,Benefits!$A$3:$A$581,0))),100000)</f>
        <v/>
      </c>
      <c r="H480" s="4">
        <f>IFERROR(IF(INDEX(Benefits!$D$3:$D$581,MATCH($T480,Benefits!$A$3:$A$581,0))="","",INDEX(Benefits!$D$3:$D$581,MATCH($T480,Benefits!$A$3:$A$581,0))),"")</f>
        <v/>
      </c>
      <c r="I480" s="4" t="inlineStr">
        <is>
          <t>HKD</t>
        </is>
      </c>
      <c r="J480" s="17">
        <f>IF($W480="","",IF(COUNT(INDEX(prem!$B$2:$CX$2857,$W480,$U480+1))=0,"",INDEX(prem!$B$2:$CX$2857,$W480,$U480+1)))</f>
        <v/>
      </c>
      <c r="K480" s="17">
        <f>IF($W480="","",IF($M480=0,"",SUM(INDEX(prem!$B$2:$CX$2857,$W480,$U480+1):INDEX(prem!$B$2:$CX$2857,$W480,MIN($U480+10,101)))))</f>
        <v/>
      </c>
      <c r="L480" s="17">
        <f>IF($K480="","",IF($M480=0,"",$K480/$M480))</f>
        <v/>
      </c>
      <c r="M480" s="4">
        <f>IF($W480="",0,COUNT(INDEX(prem!$B$2:$CX$2857,$W480,$U480+1):INDEX(prem!$B$2:$CX$2857,$W480,MIN($U480+10,101))))</f>
        <v/>
      </c>
      <c r="N480" s="4" t="inlineStr">
        <is>
          <t>R</t>
        </is>
      </c>
      <c r="O480" s="4">
        <f>IF(COUNTIF(prem!$A$2:$A$2857,$T480&amp;"|"&amp;Client!$C$9&amp;"|"&amp;Client!$C$7&amp;"|"&amp;Client!$C$8)&gt;0,Client!$C$9,IF(Client!$C$9="S","R","S"))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IFERROR(IF(COUNT(INDEX(Benefits!$E$3:$E$581,MATCH($T480,Benefits!$A$3:$A$581,0)))=0,"",INDEX(Benefits!$E$3:$E$581,MATCH($T480,Benefits!$A$3:$A$581,0))),"")</f>
        <v/>
      </c>
      <c r="R480">
        <f>IFERROR(IF(COUNT(INDEX(Benefits!$F$3:$F$581,MATCH($T480,Benefits!$A$3:$A$581,0)))=0,"",INDEX(Benefits!$F$3:$F$581,MATCH($T480,Benefits!$A$3:$A$581,0))),"")</f>
        <v/>
      </c>
      <c r="S480" s="4">
        <f>IFERROR(IF(INDEX(Benefits!$G$3:$G$581,MATCH($T480,Benefits!$A$3:$A$581,0))="","",INDEX(Benefits!$G$3:$G$581,MATCH($T480,Benefits!$A$3:$A$581,0))),"")</f>
        <v/>
      </c>
      <c r="T480" s="19" t="inlineStr">
        <is>
          <t>F00041-05-000-03</t>
        </is>
      </c>
      <c r="U480" s="4">
        <f>MIN(IF($N480="N",Client!$C$6+1,Client!$C$6),100)</f>
        <v/>
      </c>
      <c r="V480" s="4">
        <f>$T480&amp;"|"&amp;$O480&amp;"|"&amp;Client!$C$7&amp;"|"&amp;Client!$C$8</f>
        <v/>
      </c>
      <c r="W480" s="4">
        <f>IFERROR(MATCH($V480,prem!$A$2:$A$2857,0),"")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IFERROR(IF(INDEX(Benefits!$B$3:$B$581,MATCH($T481,Benefits!$A$3:$A$581,0))="","",INDEX(Benefits!$B$3:$B$581,MATCH($T481,Benefits!$A$3:$A$581,0))),"")</f>
        <v/>
      </c>
      <c r="G481" s="17">
        <f>IFERROR(IF(INDEX(Benefits!$C$3:$C$581,MATCH($T481,Benefits!$A$3:$A$581,0))="",22800,INDEX(Benefits!$C$3:$C$581,MATCH($T481,Benefits!$A$3:$A$581,0))),22800)</f>
        <v/>
      </c>
      <c r="H481" s="4">
        <f>IFERROR(IF(INDEX(Benefits!$D$3:$D$581,MATCH($T481,Benefits!$A$3:$A$581,0))="","",INDEX(Benefits!$D$3:$D$581,MATCH($T481,Benefits!$A$3:$A$581,0))),"")</f>
        <v/>
      </c>
      <c r="I481" s="4" t="inlineStr">
        <is>
          <t>HKD</t>
        </is>
      </c>
      <c r="J481" s="17">
        <f>IF($W481="","",IF(COUNT(INDEX(prem!$B$2:$CX$2857,$W481,$U481+1))=0,"",INDEX(prem!$B$2:$CX$2857,$W481,$U481+1)))</f>
        <v/>
      </c>
      <c r="K481" s="17">
        <f>IF($W481="","",IF($M481=0,"",SUM(INDEX(prem!$B$2:$CX$2857,$W481,$U481+1):INDEX(prem!$B$2:$CX$2857,$W481,MIN($U481+10,101)))))</f>
        <v/>
      </c>
      <c r="L481" s="17">
        <f>IF($K481="","",IF($M481=0,"",$K481/$M481))</f>
        <v/>
      </c>
      <c r="M481" s="4">
        <f>IF($W481="",0,COUNT(INDEX(prem!$B$2:$CX$2857,$W481,$U481+1):INDEX(prem!$B$2:$CX$2857,$W481,MIN($U481+10,101))))</f>
        <v/>
      </c>
      <c r="N481" s="4" t="inlineStr">
        <is>
          <t>R</t>
        </is>
      </c>
      <c r="O481" s="4">
        <f>IF(COUNTIF(prem!$A$2:$A$2857,$T481&amp;"|"&amp;Client!$C$9&amp;"|"&amp;Client!$C$7&amp;"|"&amp;Client!$C$8)&gt;0,Client!$C$9,IF(Client!$C$9="S","R","S"))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IFERROR(IF(COUNT(INDEX(Benefits!$E$3:$E$581,MATCH($T481,Benefits!$A$3:$A$581,0)))=0,"",INDEX(Benefits!$E$3:$E$581,MATCH($T481,Benefits!$A$3:$A$581,0))),"")</f>
        <v/>
      </c>
      <c r="R481">
        <f>IFERROR(IF(COUNT(INDEX(Benefits!$F$3:$F$581,MATCH($T481,Benefits!$A$3:$A$581,0)))=0,"",INDEX(Benefits!$F$3:$F$581,MATCH($T481,Benefits!$A$3:$A$581,0))),"")</f>
        <v/>
      </c>
      <c r="S481" s="4">
        <f>IFERROR(IF(INDEX(Benefits!$G$3:$G$581,MATCH($T481,Benefits!$A$3:$A$581,0))="","",INDEX(Benefits!$G$3:$G$581,MATCH($T481,Benefits!$A$3:$A$581,0))),"")</f>
        <v/>
      </c>
      <c r="T481" s="19" t="inlineStr">
        <is>
          <t>F00041-03-000-06</t>
        </is>
      </c>
      <c r="U481" s="4">
        <f>MIN(IF($N481="N",Client!$C$6+1,Client!$C$6),100)</f>
        <v/>
      </c>
      <c r="V481" s="4">
        <f>$T481&amp;"|"&amp;$O481&amp;"|"&amp;Client!$C$7&amp;"|"&amp;Client!$C$8</f>
        <v/>
      </c>
      <c r="W481" s="4">
        <f>IFERROR(MATCH($V481,prem!$A$2:$A$2857,0),"")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IFERROR(IF(INDEX(Benefits!$B$3:$B$581,MATCH($T482,Benefits!$A$3:$A$581,0))="","",INDEX(Benefits!$B$3:$B$581,MATCH($T482,Benefits!$A$3:$A$581,0))),"")</f>
        <v/>
      </c>
      <c r="G482" s="17">
        <f>IFERROR(IF(INDEX(Benefits!$C$3:$C$581,MATCH($T482,Benefits!$A$3:$A$581,0))="",45000,INDEX(Benefits!$C$3:$C$581,MATCH($T482,Benefits!$A$3:$A$581,0))),45000)</f>
        <v/>
      </c>
      <c r="H482" s="4">
        <f>IFERROR(IF(INDEX(Benefits!$D$3:$D$581,MATCH($T482,Benefits!$A$3:$A$581,0))="","",INDEX(Benefits!$D$3:$D$581,MATCH($T482,Benefits!$A$3:$A$581,0))),"")</f>
        <v/>
      </c>
      <c r="I482" s="4" t="inlineStr">
        <is>
          <t>HKD</t>
        </is>
      </c>
      <c r="J482" s="17">
        <f>IF($W482="","",IF(COUNT(INDEX(prem!$B$2:$CX$2857,$W482,$U482+1))=0,"",INDEX(prem!$B$2:$CX$2857,$W482,$U482+1)))</f>
        <v/>
      </c>
      <c r="K482" s="17">
        <f>IF($W482="","",IF($M482=0,"",SUM(INDEX(prem!$B$2:$CX$2857,$W482,$U482+1):INDEX(prem!$B$2:$CX$2857,$W482,MIN($U482+10,101)))))</f>
        <v/>
      </c>
      <c r="L482" s="17">
        <f>IF($K482="","",IF($M482=0,"",$K482/$M482))</f>
        <v/>
      </c>
      <c r="M482" s="4">
        <f>IF($W482="",0,COUNT(INDEX(prem!$B$2:$CX$2857,$W482,$U482+1):INDEX(prem!$B$2:$CX$2857,$W482,MIN($U482+10,101))))</f>
        <v/>
      </c>
      <c r="N482" s="4" t="inlineStr">
        <is>
          <t>R</t>
        </is>
      </c>
      <c r="O482" s="4">
        <f>IF(COUNTIF(prem!$A$2:$A$2857,$T482&amp;"|"&amp;Client!$C$9&amp;"|"&amp;Client!$C$7&amp;"|"&amp;Client!$C$8)&gt;0,Client!$C$9,IF(Client!$C$9="S","R","S"))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IFERROR(IF(COUNT(INDEX(Benefits!$E$3:$E$581,MATCH($T482,Benefits!$A$3:$A$581,0)))=0,"",INDEX(Benefits!$E$3:$E$581,MATCH($T482,Benefits!$A$3:$A$581,0))),"")</f>
        <v/>
      </c>
      <c r="R482">
        <f>IFERROR(IF(COUNT(INDEX(Benefits!$F$3:$F$581,MATCH($T482,Benefits!$A$3:$A$581,0)))=0,"",INDEX(Benefits!$F$3:$F$581,MATCH($T482,Benefits!$A$3:$A$581,0))),"")</f>
        <v/>
      </c>
      <c r="S482" s="4">
        <f>IFERROR(IF(INDEX(Benefits!$G$3:$G$581,MATCH($T482,Benefits!$A$3:$A$581,0))="","",INDEX(Benefits!$G$3:$G$581,MATCH($T482,Benefits!$A$3:$A$581,0))),"")</f>
        <v/>
      </c>
      <c r="T482" s="19" t="inlineStr">
        <is>
          <t>F00041-04-000-04</t>
        </is>
      </c>
      <c r="U482" s="4">
        <f>MIN(IF($N482="N",Client!$C$6+1,Client!$C$6),100)</f>
        <v/>
      </c>
      <c r="V482" s="4">
        <f>$T482&amp;"|"&amp;$O482&amp;"|"&amp;Client!$C$7&amp;"|"&amp;Client!$C$8</f>
        <v/>
      </c>
      <c r="W482" s="4">
        <f>IFERROR(MATCH($V482,prem!$A$2:$A$2857,0),"")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IFERROR(IF(INDEX(Benefits!$B$3:$B$581,MATCH($T483,Benefits!$A$3:$A$581,0))="","",INDEX(Benefits!$B$3:$B$581,MATCH($T483,Benefits!$A$3:$A$581,0))),"")</f>
        <v/>
      </c>
      <c r="G483" s="17">
        <f>IFERROR(IF(INDEX(Benefits!$C$3:$C$581,MATCH($T483,Benefits!$A$3:$A$581,0))="",8000,INDEX(Benefits!$C$3:$C$581,MATCH($T483,Benefits!$A$3:$A$581,0))),8000)</f>
        <v/>
      </c>
      <c r="H483" s="4">
        <f>IFERROR(IF(INDEX(Benefits!$D$3:$D$581,MATCH($T483,Benefits!$A$3:$A$581,0))="","",INDEX(Benefits!$D$3:$D$581,MATCH($T483,Benefits!$A$3:$A$581,0))),"")</f>
        <v/>
      </c>
      <c r="I483" s="4" t="inlineStr">
        <is>
          <t>HKD</t>
        </is>
      </c>
      <c r="J483" s="17">
        <f>IF($W483="","",IF(COUNT(INDEX(prem!$B$2:$CX$2857,$W483,$U483+1))=0,"",INDEX(prem!$B$2:$CX$2857,$W483,$U483+1)))</f>
        <v/>
      </c>
      <c r="K483" s="17">
        <f>IF($W483="","",IF($M483=0,"",SUM(INDEX(prem!$B$2:$CX$2857,$W483,$U483+1):INDEX(prem!$B$2:$CX$2857,$W483,MIN($U483+10,101)))))</f>
        <v/>
      </c>
      <c r="L483" s="17">
        <f>IF($K483="","",IF($M483=0,"",$K483/$M483))</f>
        <v/>
      </c>
      <c r="M483" s="4">
        <f>IF($W483="",0,COUNT(INDEX(prem!$B$2:$CX$2857,$W483,$U483+1):INDEX(prem!$B$2:$CX$2857,$W483,MIN($U483+10,101))))</f>
        <v/>
      </c>
      <c r="N483" s="4" t="inlineStr">
        <is>
          <t>R</t>
        </is>
      </c>
      <c r="O483" s="4">
        <f>IF(COUNTIF(prem!$A$2:$A$2857,$T483&amp;"|"&amp;Client!$C$9&amp;"|"&amp;Client!$C$7&amp;"|"&amp;Client!$C$8)&gt;0,Client!$C$9,IF(Client!$C$9="S","R","S"))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IFERROR(IF(COUNT(INDEX(Benefits!$E$3:$E$581,MATCH($T483,Benefits!$A$3:$A$581,0)))=0,"",INDEX(Benefits!$E$3:$E$581,MATCH($T483,Benefits!$A$3:$A$581,0))),"")</f>
        <v/>
      </c>
      <c r="R483">
        <f>IFERROR(IF(COUNT(INDEX(Benefits!$F$3:$F$581,MATCH($T483,Benefits!$A$3:$A$581,0)))=0,"",INDEX(Benefits!$F$3:$F$581,MATCH($T483,Benefits!$A$3:$A$581,0))),"")</f>
        <v/>
      </c>
      <c r="S483" s="4">
        <f>IFERROR(IF(INDEX(Benefits!$G$3:$G$581,MATCH($T483,Benefits!$A$3:$A$581,0))="","",INDEX(Benefits!$G$3:$G$581,MATCH($T483,Benefits!$A$3:$A$581,0))),"")</f>
        <v/>
      </c>
      <c r="T483" s="19" t="inlineStr">
        <is>
          <t>F00041-02-000-06</t>
        </is>
      </c>
      <c r="U483" s="4">
        <f>MIN(IF($N483="N",Client!$C$6+1,Client!$C$6),100)</f>
        <v/>
      </c>
      <c r="V483" s="4">
        <f>$T483&amp;"|"&amp;$O483&amp;"|"&amp;Client!$C$7&amp;"|"&amp;Client!$C$8</f>
        <v/>
      </c>
      <c r="W483" s="4">
        <f>IFERROR(MATCH($V483,prem!$A$2:$A$2857,0),"")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IFERROR(IF(INDEX(Benefits!$B$3:$B$581,MATCH($T484,Benefits!$A$3:$A$581,0))="","",INDEX(Benefits!$B$3:$B$581,MATCH($T484,Benefits!$A$3:$A$581,0))),"")</f>
        <v/>
      </c>
      <c r="G484" s="17">
        <f>IFERROR(IF(INDEX(Benefits!$C$3:$C$581,MATCH($T484,Benefits!$A$3:$A$581,0))="",0,INDEX(Benefits!$C$3:$C$581,MATCH($T484,Benefits!$A$3:$A$581,0))),0)</f>
        <v/>
      </c>
      <c r="H484" s="4">
        <f>IFERROR(IF(INDEX(Benefits!$D$3:$D$581,MATCH($T484,Benefits!$A$3:$A$581,0))="","",INDEX(Benefits!$D$3:$D$581,MATCH($T484,Benefits!$A$3:$A$581,0))),"")</f>
        <v/>
      </c>
      <c r="I484" s="4" t="inlineStr">
        <is>
          <t>HKD</t>
        </is>
      </c>
      <c r="J484" s="17">
        <f>IF($W484="","",IF(COUNT(INDEX(prem!$B$2:$CX$2857,$W484,$U484+1))=0,"",INDEX(prem!$B$2:$CX$2857,$W484,$U484+1)))</f>
        <v/>
      </c>
      <c r="K484" s="17">
        <f>IF($W484="","",IF($M484=0,"",SUM(INDEX(prem!$B$2:$CX$2857,$W484,$U484+1):INDEX(prem!$B$2:$CX$2857,$W484,MIN($U484+10,101)))))</f>
        <v/>
      </c>
      <c r="L484" s="17">
        <f>IF($K484="","",IF($M484=0,"",$K484/$M484))</f>
        <v/>
      </c>
      <c r="M484" s="4">
        <f>IF($W484="",0,COUNT(INDEX(prem!$B$2:$CX$2857,$W484,$U484+1):INDEX(prem!$B$2:$CX$2857,$W484,MIN($U484+10,101))))</f>
        <v/>
      </c>
      <c r="N484" s="4" t="inlineStr">
        <is>
          <t>R</t>
        </is>
      </c>
      <c r="O484" s="4">
        <f>IF(COUNTIF(prem!$A$2:$A$2857,$T484&amp;"|"&amp;Client!$C$9&amp;"|"&amp;Client!$C$7&amp;"|"&amp;Client!$C$8)&gt;0,Client!$C$9,IF(Client!$C$9="S","R","S"))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IFERROR(IF(COUNT(INDEX(Benefits!$E$3:$E$581,MATCH($T484,Benefits!$A$3:$A$581,0)))=0,"",INDEX(Benefits!$E$3:$E$581,MATCH($T484,Benefits!$A$3:$A$581,0))),"")</f>
        <v/>
      </c>
      <c r="R484">
        <f>IFERROR(IF(COUNT(INDEX(Benefits!$F$3:$F$581,MATCH($T484,Benefits!$A$3:$A$581,0)))=0,"",INDEX(Benefits!$F$3:$F$581,MATCH($T484,Benefits!$A$3:$A$581,0))),"")</f>
        <v/>
      </c>
      <c r="S484" s="4">
        <f>IFERROR(IF(INDEX(Benefits!$G$3:$G$581,MATCH($T484,Benefits!$A$3:$A$581,0))="","",INDEX(Benefits!$G$3:$G$581,MATCH($T484,Benefits!$A$3:$A$581,0))),"")</f>
        <v/>
      </c>
      <c r="T484" s="19" t="inlineStr">
        <is>
          <t>F00041-10-000-01</t>
        </is>
      </c>
      <c r="U484" s="4">
        <f>MIN(IF($N484="N",Client!$C$6+1,Client!$C$6),100)</f>
        <v/>
      </c>
      <c r="V484" s="4">
        <f>$T484&amp;"|"&amp;$O484&amp;"|"&amp;Client!$C$7&amp;"|"&amp;Client!$C$8</f>
        <v/>
      </c>
      <c r="W484" s="4">
        <f>IFERROR(MATCH($V484,prem!$A$2:$A$2857,0),"")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IFERROR(IF(INDEX(Benefits!$B$3:$B$581,MATCH($T485,Benefits!$A$3:$A$581,0))="","",INDEX(Benefits!$B$3:$B$581,MATCH($T485,Benefits!$A$3:$A$581,0))),"")</f>
        <v/>
      </c>
      <c r="G485" s="17">
        <f>IFERROR(IF(INDEX(Benefits!$C$3:$C$581,MATCH($T485,Benefits!$A$3:$A$581,0))="",100000,INDEX(Benefits!$C$3:$C$581,MATCH($T485,Benefits!$A$3:$A$581,0))),100000)</f>
        <v/>
      </c>
      <c r="H485" s="4">
        <f>IFERROR(IF(INDEX(Benefits!$D$3:$D$581,MATCH($T485,Benefits!$A$3:$A$581,0))="","",INDEX(Benefits!$D$3:$D$581,MATCH($T485,Benefits!$A$3:$A$581,0))),"")</f>
        <v/>
      </c>
      <c r="I485" s="4" t="inlineStr">
        <is>
          <t>HKD</t>
        </is>
      </c>
      <c r="J485" s="17">
        <f>IF($W485="","",IF(COUNT(INDEX(prem!$B$2:$CX$2857,$W485,$U485+1))=0,"",INDEX(prem!$B$2:$CX$2857,$W485,$U485+1)))</f>
        <v/>
      </c>
      <c r="K485" s="17">
        <f>IF($W485="","",IF($M485=0,"",SUM(INDEX(prem!$B$2:$CX$2857,$W485,$U485+1):INDEX(prem!$B$2:$CX$2857,$W485,MIN($U485+10,101)))))</f>
        <v/>
      </c>
      <c r="L485" s="17">
        <f>IF($K485="","",IF($M485=0,"",$K485/$M485))</f>
        <v/>
      </c>
      <c r="M485" s="4">
        <f>IF($W485="",0,COUNT(INDEX(prem!$B$2:$CX$2857,$W485,$U485+1):INDEX(prem!$B$2:$CX$2857,$W485,MIN($U485+10,101))))</f>
        <v/>
      </c>
      <c r="N485" s="4" t="inlineStr">
        <is>
          <t>R</t>
        </is>
      </c>
      <c r="O485" s="4">
        <f>IF(COUNTIF(prem!$A$2:$A$2857,$T485&amp;"|"&amp;Client!$C$9&amp;"|"&amp;Client!$C$7&amp;"|"&amp;Client!$C$8)&gt;0,Client!$C$9,IF(Client!$C$9="S","R","S"))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IFERROR(IF(COUNT(INDEX(Benefits!$E$3:$E$581,MATCH($T485,Benefits!$A$3:$A$581,0)))=0,"",INDEX(Benefits!$E$3:$E$581,MATCH($T485,Benefits!$A$3:$A$581,0))),"")</f>
        <v/>
      </c>
      <c r="R485">
        <f>IFERROR(IF(COUNT(INDEX(Benefits!$F$3:$F$581,MATCH($T485,Benefits!$A$3:$A$581,0)))=0,"",INDEX(Benefits!$F$3:$F$581,MATCH($T485,Benefits!$A$3:$A$581,0))),"")</f>
        <v/>
      </c>
      <c r="S485" s="4">
        <f>IFERROR(IF(INDEX(Benefits!$G$3:$G$581,MATCH($T485,Benefits!$A$3:$A$581,0))="","",INDEX(Benefits!$G$3:$G$581,MATCH($T485,Benefits!$A$3:$A$581,0))),"")</f>
        <v/>
      </c>
      <c r="T485" s="19" t="inlineStr">
        <is>
          <t>F00041-14-000-01</t>
        </is>
      </c>
      <c r="U485" s="4">
        <f>MIN(IF($N485="N",Client!$C$6+1,Client!$C$6),100)</f>
        <v/>
      </c>
      <c r="V485" s="4">
        <f>$T485&amp;"|"&amp;$O485&amp;"|"&amp;Client!$C$7&amp;"|"&amp;Client!$C$8</f>
        <v/>
      </c>
      <c r="W485" s="4">
        <f>IFERROR(MATCH($V485,prem!$A$2:$A$2857,0),"")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IFERROR(IF(INDEX(Benefits!$B$3:$B$581,MATCH($T486,Benefits!$A$3:$A$581,0))="","",INDEX(Benefits!$B$3:$B$581,MATCH($T486,Benefits!$A$3:$A$581,0))),"")</f>
        <v/>
      </c>
      <c r="G486" s="17">
        <f>IFERROR(IF(INDEX(Benefits!$C$3:$C$581,MATCH($T486,Benefits!$A$3:$A$581,0))="",22800,INDEX(Benefits!$C$3:$C$581,MATCH($T486,Benefits!$A$3:$A$581,0))),22800)</f>
        <v/>
      </c>
      <c r="H486" s="4">
        <f>IFERROR(IF(INDEX(Benefits!$D$3:$D$581,MATCH($T486,Benefits!$A$3:$A$581,0))="","",INDEX(Benefits!$D$3:$D$581,MATCH($T486,Benefits!$A$3:$A$581,0))),"")</f>
        <v/>
      </c>
      <c r="I486" s="4" t="inlineStr">
        <is>
          <t>HKD</t>
        </is>
      </c>
      <c r="J486" s="17">
        <f>IF($W486="","",IF(COUNT(INDEX(prem!$B$2:$CX$2857,$W486,$U486+1))=0,"",INDEX(prem!$B$2:$CX$2857,$W486,$U486+1)))</f>
        <v/>
      </c>
      <c r="K486" s="17">
        <f>IF($W486="","",IF($M486=0,"",SUM(INDEX(prem!$B$2:$CX$2857,$W486,$U486+1):INDEX(prem!$B$2:$CX$2857,$W486,MIN($U486+10,101)))))</f>
        <v/>
      </c>
      <c r="L486" s="17">
        <f>IF($K486="","",IF($M486=0,"",$K486/$M486))</f>
        <v/>
      </c>
      <c r="M486" s="4">
        <f>IF($W486="",0,COUNT(INDEX(prem!$B$2:$CX$2857,$W486,$U486+1):INDEX(prem!$B$2:$CX$2857,$W486,MIN($U486+10,101))))</f>
        <v/>
      </c>
      <c r="N486" s="4" t="inlineStr">
        <is>
          <t>R</t>
        </is>
      </c>
      <c r="O486" s="4">
        <f>IF(COUNTIF(prem!$A$2:$A$2857,$T486&amp;"|"&amp;Client!$C$9&amp;"|"&amp;Client!$C$7&amp;"|"&amp;Client!$C$8)&gt;0,Client!$C$9,IF(Client!$C$9="S","R","S"))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IFERROR(IF(COUNT(INDEX(Benefits!$E$3:$E$581,MATCH($T486,Benefits!$A$3:$A$581,0)))=0,"",INDEX(Benefits!$E$3:$E$581,MATCH($T486,Benefits!$A$3:$A$581,0))),"")</f>
        <v/>
      </c>
      <c r="R486">
        <f>IFERROR(IF(COUNT(INDEX(Benefits!$F$3:$F$581,MATCH($T486,Benefits!$A$3:$A$581,0)))=0,"",INDEX(Benefits!$F$3:$F$581,MATCH($T486,Benefits!$A$3:$A$581,0))),"")</f>
        <v/>
      </c>
      <c r="S486" s="4">
        <f>IFERROR(IF(INDEX(Benefits!$G$3:$G$581,MATCH($T486,Benefits!$A$3:$A$581,0))="","",INDEX(Benefits!$G$3:$G$581,MATCH($T486,Benefits!$A$3:$A$581,0))),"")</f>
        <v/>
      </c>
      <c r="T486" s="19" t="inlineStr">
        <is>
          <t>F00041-12-000-01</t>
        </is>
      </c>
      <c r="U486" s="4">
        <f>MIN(IF($N486="N",Client!$C$6+1,Client!$C$6),100)</f>
        <v/>
      </c>
      <c r="V486" s="4">
        <f>$T486&amp;"|"&amp;$O486&amp;"|"&amp;Client!$C$7&amp;"|"&amp;Client!$C$8</f>
        <v/>
      </c>
      <c r="W486" s="4">
        <f>IFERROR(MATCH($V486,prem!$A$2:$A$2857,0),"")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IFERROR(IF(INDEX(Benefits!$B$3:$B$581,MATCH($T487,Benefits!$A$3:$A$581,0))="","",INDEX(Benefits!$B$3:$B$581,MATCH($T487,Benefits!$A$3:$A$581,0))),"")</f>
        <v/>
      </c>
      <c r="G487" s="17">
        <f>IFERROR(IF(INDEX(Benefits!$C$3:$C$581,MATCH($T487,Benefits!$A$3:$A$581,0))="",45000,INDEX(Benefits!$C$3:$C$581,MATCH($T487,Benefits!$A$3:$A$581,0))),45000)</f>
        <v/>
      </c>
      <c r="H487" s="4">
        <f>IFERROR(IF(INDEX(Benefits!$D$3:$D$581,MATCH($T487,Benefits!$A$3:$A$581,0))="","",INDEX(Benefits!$D$3:$D$581,MATCH($T487,Benefits!$A$3:$A$581,0))),"")</f>
        <v/>
      </c>
      <c r="I487" s="4" t="inlineStr">
        <is>
          <t>HKD</t>
        </is>
      </c>
      <c r="J487" s="17">
        <f>IF($W487="","",IF(COUNT(INDEX(prem!$B$2:$CX$2857,$W487,$U487+1))=0,"",INDEX(prem!$B$2:$CX$2857,$W487,$U487+1)))</f>
        <v/>
      </c>
      <c r="K487" s="17">
        <f>IF($W487="","",IF($M487=0,"",SUM(INDEX(prem!$B$2:$CX$2857,$W487,$U487+1):INDEX(prem!$B$2:$CX$2857,$W487,MIN($U487+10,101)))))</f>
        <v/>
      </c>
      <c r="L487" s="17">
        <f>IF($K487="","",IF($M487=0,"",$K487/$M487))</f>
        <v/>
      </c>
      <c r="M487" s="4">
        <f>IF($W487="",0,COUNT(INDEX(prem!$B$2:$CX$2857,$W487,$U487+1):INDEX(prem!$B$2:$CX$2857,$W487,MIN($U487+10,101))))</f>
        <v/>
      </c>
      <c r="N487" s="4" t="inlineStr">
        <is>
          <t>R</t>
        </is>
      </c>
      <c r="O487" s="4">
        <f>IF(COUNTIF(prem!$A$2:$A$2857,$T487&amp;"|"&amp;Client!$C$9&amp;"|"&amp;Client!$C$7&amp;"|"&amp;Client!$C$8)&gt;0,Client!$C$9,IF(Client!$C$9="S","R","S"))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IFERROR(IF(COUNT(INDEX(Benefits!$E$3:$E$581,MATCH($T487,Benefits!$A$3:$A$581,0)))=0,"",INDEX(Benefits!$E$3:$E$581,MATCH($T487,Benefits!$A$3:$A$581,0))),"")</f>
        <v/>
      </c>
      <c r="R487">
        <f>IFERROR(IF(COUNT(INDEX(Benefits!$F$3:$F$581,MATCH($T487,Benefits!$A$3:$A$581,0)))=0,"",INDEX(Benefits!$F$3:$F$581,MATCH($T487,Benefits!$A$3:$A$581,0))),"")</f>
        <v/>
      </c>
      <c r="S487" s="4">
        <f>IFERROR(IF(INDEX(Benefits!$G$3:$G$581,MATCH($T487,Benefits!$A$3:$A$581,0))="","",INDEX(Benefits!$G$3:$G$581,MATCH($T487,Benefits!$A$3:$A$581,0))),"")</f>
        <v/>
      </c>
      <c r="T487" s="19" t="inlineStr">
        <is>
          <t>F00041-13-000-01</t>
        </is>
      </c>
      <c r="U487" s="4">
        <f>MIN(IF($N487="N",Client!$C$6+1,Client!$C$6),100)</f>
        <v/>
      </c>
      <c r="V487" s="4">
        <f>$T487&amp;"|"&amp;$O487&amp;"|"&amp;Client!$C$7&amp;"|"&amp;Client!$C$8</f>
        <v/>
      </c>
      <c r="W487" s="4">
        <f>IFERROR(MATCH($V487,prem!$A$2:$A$2857,0),"")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IFERROR(IF(INDEX(Benefits!$B$3:$B$581,MATCH($T488,Benefits!$A$3:$A$581,0))="","",INDEX(Benefits!$B$3:$B$581,MATCH($T488,Benefits!$A$3:$A$581,0))),"")</f>
        <v/>
      </c>
      <c r="G488" s="17">
        <f>IFERROR(IF(INDEX(Benefits!$C$3:$C$581,MATCH($T488,Benefits!$A$3:$A$581,0))="",8000,INDEX(Benefits!$C$3:$C$581,MATCH($T488,Benefits!$A$3:$A$581,0))),8000)</f>
        <v/>
      </c>
      <c r="H488" s="4">
        <f>IFERROR(IF(INDEX(Benefits!$D$3:$D$581,MATCH($T488,Benefits!$A$3:$A$581,0))="","",INDEX(Benefits!$D$3:$D$581,MATCH($T488,Benefits!$A$3:$A$581,0))),"")</f>
        <v/>
      </c>
      <c r="I488" s="4" t="inlineStr">
        <is>
          <t>HKD</t>
        </is>
      </c>
      <c r="J488" s="17">
        <f>IF($W488="","",IF(COUNT(INDEX(prem!$B$2:$CX$2857,$W488,$U488+1))=0,"",INDEX(prem!$B$2:$CX$2857,$W488,$U488+1)))</f>
        <v/>
      </c>
      <c r="K488" s="17">
        <f>IF($W488="","",IF($M488=0,"",SUM(INDEX(prem!$B$2:$CX$2857,$W488,$U488+1):INDEX(prem!$B$2:$CX$2857,$W488,MIN($U488+10,101)))))</f>
        <v/>
      </c>
      <c r="L488" s="17">
        <f>IF($K488="","",IF($M488=0,"",$K488/$M488))</f>
        <v/>
      </c>
      <c r="M488" s="4">
        <f>IF($W488="",0,COUNT(INDEX(prem!$B$2:$CX$2857,$W488,$U488+1):INDEX(prem!$B$2:$CX$2857,$W488,MIN($U488+10,101))))</f>
        <v/>
      </c>
      <c r="N488" s="4" t="inlineStr">
        <is>
          <t>R</t>
        </is>
      </c>
      <c r="O488" s="4">
        <f>IF(COUNTIF(prem!$A$2:$A$2857,$T488&amp;"|"&amp;Client!$C$9&amp;"|"&amp;Client!$C$7&amp;"|"&amp;Client!$C$8)&gt;0,Client!$C$9,IF(Client!$C$9="S","R","S"))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IFERROR(IF(COUNT(INDEX(Benefits!$E$3:$E$581,MATCH($T488,Benefits!$A$3:$A$581,0)))=0,"",INDEX(Benefits!$E$3:$E$581,MATCH($T488,Benefits!$A$3:$A$581,0))),"")</f>
        <v/>
      </c>
      <c r="R488">
        <f>IFERROR(IF(COUNT(INDEX(Benefits!$F$3:$F$581,MATCH($T488,Benefits!$A$3:$A$581,0)))=0,"",INDEX(Benefits!$F$3:$F$581,MATCH($T488,Benefits!$A$3:$A$581,0))),"")</f>
        <v/>
      </c>
      <c r="S488" s="4">
        <f>IFERROR(IF(INDEX(Benefits!$G$3:$G$581,MATCH($T488,Benefits!$A$3:$A$581,0))="","",INDEX(Benefits!$G$3:$G$581,MATCH($T488,Benefits!$A$3:$A$581,0))),"")</f>
        <v/>
      </c>
      <c r="T488" s="19" t="inlineStr">
        <is>
          <t>F00041-11-000-01</t>
        </is>
      </c>
      <c r="U488" s="4">
        <f>MIN(IF($N488="N",Client!$C$6+1,Client!$C$6),100)</f>
        <v/>
      </c>
      <c r="V488" s="4">
        <f>$T488&amp;"|"&amp;$O488&amp;"|"&amp;Client!$C$7&amp;"|"&amp;Client!$C$8</f>
        <v/>
      </c>
      <c r="W488" s="4">
        <f>IFERROR(MATCH($V488,prem!$A$2:$A$2857,0),"")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IFERROR(IF(INDEX(Benefits!$B$3:$B$581,MATCH($T489,Benefits!$A$3:$A$581,0))="","",INDEX(Benefits!$B$3:$B$581,MATCH($T489,Benefits!$A$3:$A$581,0))),"")</f>
        <v/>
      </c>
      <c r="G489" s="17">
        <f>IFERROR(IF(INDEX(Benefits!$C$3:$C$581,MATCH($T489,Benefits!$A$3:$A$581,0))="",0,INDEX(Benefits!$C$3:$C$581,MATCH($T489,Benefits!$A$3:$A$581,0))),0)</f>
        <v/>
      </c>
      <c r="H489" s="4">
        <f>IFERROR(IF(INDEX(Benefits!$D$3:$D$581,MATCH($T489,Benefits!$A$3:$A$581,0))="","",INDEX(Benefits!$D$3:$D$581,MATCH($T489,Benefits!$A$3:$A$581,0))),"")</f>
        <v/>
      </c>
      <c r="I489" s="4" t="inlineStr">
        <is>
          <t>HKD</t>
        </is>
      </c>
      <c r="J489" s="17">
        <f>IF($W489="","",IF(COUNT(INDEX(prem!$B$2:$CX$2857,$W489,$U489+1))=0,"",INDEX(prem!$B$2:$CX$2857,$W489,$U489+1)))</f>
        <v/>
      </c>
      <c r="K489" s="17">
        <f>IF($W489="","",IF($M489=0,"",SUM(INDEX(prem!$B$2:$CX$2857,$W489,$U489+1):INDEX(prem!$B$2:$CX$2857,$W489,MIN($U489+10,101)))))</f>
        <v/>
      </c>
      <c r="L489" s="17">
        <f>IF($K489="","",IF($M489=0,"",$K489/$M489))</f>
        <v/>
      </c>
      <c r="M489" s="4">
        <f>IF($W489="",0,COUNT(INDEX(prem!$B$2:$CX$2857,$W489,$U489+1):INDEX(prem!$B$2:$CX$2857,$W489,MIN($U489+10,101))))</f>
        <v/>
      </c>
      <c r="N489" s="4" t="inlineStr">
        <is>
          <t>R</t>
        </is>
      </c>
      <c r="O489" s="4">
        <f>IF(COUNTIF(prem!$A$2:$A$2857,$T489&amp;"|"&amp;Client!$C$9&amp;"|"&amp;Client!$C$7&amp;"|"&amp;Client!$C$8)&gt;0,Client!$C$9,IF(Client!$C$9="S","R","S"))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IFERROR(IF(COUNT(INDEX(Benefits!$E$3:$E$581,MATCH($T489,Benefits!$A$3:$A$581,0)))=0,"",INDEX(Benefits!$E$3:$E$581,MATCH($T489,Benefits!$A$3:$A$581,0))),"")</f>
        <v/>
      </c>
      <c r="R489">
        <f>IFERROR(IF(COUNT(INDEX(Benefits!$F$3:$F$581,MATCH($T489,Benefits!$A$3:$A$581,0)))=0,"",INDEX(Benefits!$F$3:$F$581,MATCH($T489,Benefits!$A$3:$A$581,0))),"")</f>
        <v/>
      </c>
      <c r="S489" s="4">
        <f>IFERROR(IF(INDEX(Benefits!$G$3:$G$581,MATCH($T489,Benefits!$A$3:$A$581,0))="","",INDEX(Benefits!$G$3:$G$581,MATCH($T489,Benefits!$A$3:$A$581,0))),"")</f>
        <v/>
      </c>
      <c r="T489" s="19" t="inlineStr">
        <is>
          <t>F00041-06-000-03</t>
        </is>
      </c>
      <c r="U489" s="4">
        <f>MIN(IF($N489="N",Client!$C$6+1,Client!$C$6),100)</f>
        <v/>
      </c>
      <c r="V489" s="4">
        <f>$T489&amp;"|"&amp;$O489&amp;"|"&amp;Client!$C$7&amp;"|"&amp;Client!$C$8</f>
        <v/>
      </c>
      <c r="W489" s="4">
        <f>IFERROR(MATCH($V489,prem!$A$2:$A$2857,0),"")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IFERROR(IF(INDEX(Benefits!$B$3:$B$581,MATCH($T490,Benefits!$A$3:$A$581,0))="","",INDEX(Benefits!$B$3:$B$581,MATCH($T490,Benefits!$A$3:$A$581,0))),"")</f>
        <v/>
      </c>
      <c r="G490" s="17">
        <f>IFERROR(IF(INDEX(Benefits!$C$3:$C$581,MATCH($T490,Benefits!$A$3:$A$581,0))="",100000,INDEX(Benefits!$C$3:$C$581,MATCH($T490,Benefits!$A$3:$A$581,0))),100000)</f>
        <v/>
      </c>
      <c r="H490" s="4">
        <f>IFERROR(IF(INDEX(Benefits!$D$3:$D$581,MATCH($T490,Benefits!$A$3:$A$581,0))="","",INDEX(Benefits!$D$3:$D$581,MATCH($T490,Benefits!$A$3:$A$581,0))),"")</f>
        <v/>
      </c>
      <c r="I490" s="4" t="inlineStr">
        <is>
          <t>HKD</t>
        </is>
      </c>
      <c r="J490" s="17">
        <f>IF($W490="","",IF(COUNT(INDEX(prem!$B$2:$CX$2857,$W490,$U490+1))=0,"",INDEX(prem!$B$2:$CX$2857,$W490,$U490+1)))</f>
        <v/>
      </c>
      <c r="K490" s="17">
        <f>IF($W490="","",IF($M490=0,"",SUM(INDEX(prem!$B$2:$CX$2857,$W490,$U490+1):INDEX(prem!$B$2:$CX$2857,$W490,MIN($U490+10,101)))))</f>
        <v/>
      </c>
      <c r="L490" s="17">
        <f>IF($K490="","",IF($M490=0,"",$K490/$M490))</f>
        <v/>
      </c>
      <c r="M490" s="4">
        <f>IF($W490="",0,COUNT(INDEX(prem!$B$2:$CX$2857,$W490,$U490+1):INDEX(prem!$B$2:$CX$2857,$W490,MIN($U490+10,101))))</f>
        <v/>
      </c>
      <c r="N490" s="4" t="inlineStr">
        <is>
          <t>R</t>
        </is>
      </c>
      <c r="O490" s="4">
        <f>IF(COUNTIF(prem!$A$2:$A$2857,$T490&amp;"|"&amp;Client!$C$9&amp;"|"&amp;Client!$C$7&amp;"|"&amp;Client!$C$8)&gt;0,Client!$C$9,IF(Client!$C$9="S","R","S"))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IFERROR(IF(COUNT(INDEX(Benefits!$E$3:$E$581,MATCH($T490,Benefits!$A$3:$A$581,0)))=0,"",INDEX(Benefits!$E$3:$E$581,MATCH($T490,Benefits!$A$3:$A$581,0))),"")</f>
        <v/>
      </c>
      <c r="R490">
        <f>IFERROR(IF(COUNT(INDEX(Benefits!$F$3:$F$581,MATCH($T490,Benefits!$A$3:$A$581,0)))=0,"",INDEX(Benefits!$F$3:$F$581,MATCH($T490,Benefits!$A$3:$A$581,0))),"")</f>
        <v/>
      </c>
      <c r="S490" s="4">
        <f>IFERROR(IF(INDEX(Benefits!$G$3:$G$581,MATCH($T490,Benefits!$A$3:$A$581,0))="","",INDEX(Benefits!$G$3:$G$581,MATCH($T490,Benefits!$A$3:$A$581,0))),"")</f>
        <v/>
      </c>
      <c r="T490" s="19" t="inlineStr">
        <is>
          <t>F00041-09-000-03</t>
        </is>
      </c>
      <c r="U490" s="4">
        <f>MIN(IF($N490="N",Client!$C$6+1,Client!$C$6),100)</f>
        <v/>
      </c>
      <c r="V490" s="4">
        <f>$T490&amp;"|"&amp;$O490&amp;"|"&amp;Client!$C$7&amp;"|"&amp;Client!$C$8</f>
        <v/>
      </c>
      <c r="W490" s="4">
        <f>IFERROR(MATCH($V490,prem!$A$2:$A$2857,0),"")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IFERROR(IF(INDEX(Benefits!$B$3:$B$581,MATCH($T491,Benefits!$A$3:$A$581,0))="","",INDEX(Benefits!$B$3:$B$581,MATCH($T491,Benefits!$A$3:$A$581,0))),"")</f>
        <v/>
      </c>
      <c r="G491" s="17">
        <f>IFERROR(IF(INDEX(Benefits!$C$3:$C$581,MATCH($T491,Benefits!$A$3:$A$581,0))="",22800,INDEX(Benefits!$C$3:$C$581,MATCH($T491,Benefits!$A$3:$A$581,0))),22800)</f>
        <v/>
      </c>
      <c r="H491" s="4">
        <f>IFERROR(IF(INDEX(Benefits!$D$3:$D$581,MATCH($T491,Benefits!$A$3:$A$581,0))="","",INDEX(Benefits!$D$3:$D$581,MATCH($T491,Benefits!$A$3:$A$581,0))),"")</f>
        <v/>
      </c>
      <c r="I491" s="4" t="inlineStr">
        <is>
          <t>HKD</t>
        </is>
      </c>
      <c r="J491" s="17">
        <f>IF($W491="","",IF(COUNT(INDEX(prem!$B$2:$CX$2857,$W491,$U491+1))=0,"",INDEX(prem!$B$2:$CX$2857,$W491,$U491+1)))</f>
        <v/>
      </c>
      <c r="K491" s="17">
        <f>IF($W491="","",IF($M491=0,"",SUM(INDEX(prem!$B$2:$CX$2857,$W491,$U491+1):INDEX(prem!$B$2:$CX$2857,$W491,MIN($U491+10,101)))))</f>
        <v/>
      </c>
      <c r="L491" s="17">
        <f>IF($K491="","",IF($M491=0,"",$K491/$M491))</f>
        <v/>
      </c>
      <c r="M491" s="4">
        <f>IF($W491="",0,COUNT(INDEX(prem!$B$2:$CX$2857,$W491,$U491+1):INDEX(prem!$B$2:$CX$2857,$W491,MIN($U491+10,101))))</f>
        <v/>
      </c>
      <c r="N491" s="4" t="inlineStr">
        <is>
          <t>R</t>
        </is>
      </c>
      <c r="O491" s="4">
        <f>IF(COUNTIF(prem!$A$2:$A$2857,$T491&amp;"|"&amp;Client!$C$9&amp;"|"&amp;Client!$C$7&amp;"|"&amp;Client!$C$8)&gt;0,Client!$C$9,IF(Client!$C$9="S","R","S"))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IFERROR(IF(COUNT(INDEX(Benefits!$E$3:$E$581,MATCH($T491,Benefits!$A$3:$A$581,0)))=0,"",INDEX(Benefits!$E$3:$E$581,MATCH($T491,Benefits!$A$3:$A$581,0))),"")</f>
        <v/>
      </c>
      <c r="R491">
        <f>IFERROR(IF(COUNT(INDEX(Benefits!$F$3:$F$581,MATCH($T491,Benefits!$A$3:$A$581,0)))=0,"",INDEX(Benefits!$F$3:$F$581,MATCH($T491,Benefits!$A$3:$A$581,0))),"")</f>
        <v/>
      </c>
      <c r="S491" s="4">
        <f>IFERROR(IF(INDEX(Benefits!$G$3:$G$581,MATCH($T491,Benefits!$A$3:$A$581,0))="","",INDEX(Benefits!$G$3:$G$581,MATCH($T491,Benefits!$A$3:$A$581,0))),"")</f>
        <v/>
      </c>
      <c r="T491" s="19" t="inlineStr">
        <is>
          <t>F00041-07-000-03</t>
        </is>
      </c>
      <c r="U491" s="4">
        <f>MIN(IF($N491="N",Client!$C$6+1,Client!$C$6),100)</f>
        <v/>
      </c>
      <c r="V491" s="4">
        <f>$T491&amp;"|"&amp;$O491&amp;"|"&amp;Client!$C$7&amp;"|"&amp;Client!$C$8</f>
        <v/>
      </c>
      <c r="W491" s="4">
        <f>IFERROR(MATCH($V491,prem!$A$2:$A$2857,0),"")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IFERROR(IF(INDEX(Benefits!$B$3:$B$581,MATCH($T492,Benefits!$A$3:$A$581,0))="","",INDEX(Benefits!$B$3:$B$581,MATCH($T492,Benefits!$A$3:$A$581,0))),"")</f>
        <v/>
      </c>
      <c r="G492" s="17">
        <f>IFERROR(IF(INDEX(Benefits!$C$3:$C$581,MATCH($T492,Benefits!$A$3:$A$581,0))="",45000,INDEX(Benefits!$C$3:$C$581,MATCH($T492,Benefits!$A$3:$A$581,0))),45000)</f>
        <v/>
      </c>
      <c r="H492" s="4">
        <f>IFERROR(IF(INDEX(Benefits!$D$3:$D$581,MATCH($T492,Benefits!$A$3:$A$581,0))="","",INDEX(Benefits!$D$3:$D$581,MATCH($T492,Benefits!$A$3:$A$581,0))),"")</f>
        <v/>
      </c>
      <c r="I492" s="4" t="inlineStr">
        <is>
          <t>HKD</t>
        </is>
      </c>
      <c r="J492" s="17">
        <f>IF($W492="","",IF(COUNT(INDEX(prem!$B$2:$CX$2857,$W492,$U492+1))=0,"",INDEX(prem!$B$2:$CX$2857,$W492,$U492+1)))</f>
        <v/>
      </c>
      <c r="K492" s="17">
        <f>IF($W492="","",IF($M492=0,"",SUM(INDEX(prem!$B$2:$CX$2857,$W492,$U492+1):INDEX(prem!$B$2:$CX$2857,$W492,MIN($U492+10,101)))))</f>
        <v/>
      </c>
      <c r="L492" s="17">
        <f>IF($K492="","",IF($M492=0,"",$K492/$M492))</f>
        <v/>
      </c>
      <c r="M492" s="4">
        <f>IF($W492="",0,COUNT(INDEX(prem!$B$2:$CX$2857,$W492,$U492+1):INDEX(prem!$B$2:$CX$2857,$W492,MIN($U492+10,101))))</f>
        <v/>
      </c>
      <c r="N492" s="4" t="inlineStr">
        <is>
          <t>R</t>
        </is>
      </c>
      <c r="O492" s="4">
        <f>IF(COUNTIF(prem!$A$2:$A$2857,$T492&amp;"|"&amp;Client!$C$9&amp;"|"&amp;Client!$C$7&amp;"|"&amp;Client!$C$8)&gt;0,Client!$C$9,IF(Client!$C$9="S","R","S"))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IFERROR(IF(COUNT(INDEX(Benefits!$E$3:$E$581,MATCH($T492,Benefits!$A$3:$A$581,0)))=0,"",INDEX(Benefits!$E$3:$E$581,MATCH($T492,Benefits!$A$3:$A$581,0))),"")</f>
        <v/>
      </c>
      <c r="R492">
        <f>IFERROR(IF(COUNT(INDEX(Benefits!$F$3:$F$581,MATCH($T492,Benefits!$A$3:$A$581,0)))=0,"",INDEX(Benefits!$F$3:$F$581,MATCH($T492,Benefits!$A$3:$A$581,0))),"")</f>
        <v/>
      </c>
      <c r="S492" s="4">
        <f>IFERROR(IF(INDEX(Benefits!$G$3:$G$581,MATCH($T492,Benefits!$A$3:$A$581,0))="","",INDEX(Benefits!$G$3:$G$581,MATCH($T492,Benefits!$A$3:$A$581,0))),"")</f>
        <v/>
      </c>
      <c r="T492" s="19" t="inlineStr">
        <is>
          <t>F00041-08-000-03</t>
        </is>
      </c>
      <c r="U492" s="4">
        <f>MIN(IF($N492="N",Client!$C$6+1,Client!$C$6),100)</f>
        <v/>
      </c>
      <c r="V492" s="4">
        <f>$T492&amp;"|"&amp;$O492&amp;"|"&amp;Client!$C$7&amp;"|"&amp;Client!$C$8</f>
        <v/>
      </c>
      <c r="W492" s="4">
        <f>IFERROR(MATCH($V492,prem!$A$2:$A$2857,0),"")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IFERROR(IF(INDEX(Benefits!$B$3:$B$581,MATCH($T493,Benefits!$A$3:$A$581,0))="","",INDEX(Benefits!$B$3:$B$581,MATCH($T493,Benefits!$A$3:$A$581,0))),"")</f>
        <v/>
      </c>
      <c r="G493" s="17">
        <f>IFERROR(IF(INDEX(Benefits!$C$3:$C$581,MATCH($T493,Benefits!$A$3:$A$581,0))="","",INDEX(Benefits!$C$3:$C$581,MATCH($T493,Benefits!$A$3:$A$581,0))),"")</f>
        <v/>
      </c>
      <c r="H493" s="4">
        <f>IFERROR(IF(INDEX(Benefits!$D$3:$D$581,MATCH($T493,Benefits!$A$3:$A$581,0))="","",INDEX(Benefits!$D$3:$D$581,MATCH($T493,Benefits!$A$3:$A$581,0))),"")</f>
        <v/>
      </c>
      <c r="I493" s="4" t="inlineStr">
        <is>
          <t>HKD</t>
        </is>
      </c>
      <c r="J493" s="17">
        <f>IF($W493="","",IF(COUNT(INDEX(prem!$B$2:$CX$2857,$W493,$U493+1))=0,"",INDEX(prem!$B$2:$CX$2857,$W493,$U493+1)))</f>
        <v/>
      </c>
      <c r="K493" s="17">
        <f>IF($W493="","",IF($M493=0,"",SUM(INDEX(prem!$B$2:$CX$2857,$W493,$U493+1):INDEX(prem!$B$2:$CX$2857,$W493,MIN($U493+10,101)))))</f>
        <v/>
      </c>
      <c r="L493" s="17">
        <f>IF($K493="","",IF($M493=0,"",$K493/$M493))</f>
        <v/>
      </c>
      <c r="M493" s="4">
        <f>IF($W493="",0,COUNT(INDEX(prem!$B$2:$CX$2857,$W493,$U493+1):INDEX(prem!$B$2:$CX$2857,$W493,MIN($U493+10,101))))</f>
        <v/>
      </c>
      <c r="N493" s="4" t="inlineStr">
        <is>
          <t>N</t>
        </is>
      </c>
      <c r="O493" s="4">
        <f>IF(COUNTIF(prem!$A$2:$A$2857,$T493&amp;"|"&amp;Client!$C$9&amp;"|"&amp;Client!$C$7&amp;"|"&amp;Client!$C$8)&gt;0,Client!$C$9,IF(Client!$C$9="S","R","S"))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IFERROR(IF(COUNT(INDEX(Benefits!$E$3:$E$581,MATCH($T493,Benefits!$A$3:$A$581,0)))=0,"",INDEX(Benefits!$E$3:$E$581,MATCH($T493,Benefits!$A$3:$A$581,0))),"")</f>
        <v/>
      </c>
      <c r="R493">
        <f>IFERROR(IF(COUNT(INDEX(Benefits!$F$3:$F$581,MATCH($T493,Benefits!$A$3:$A$581,0)))=0,"",INDEX(Benefits!$F$3:$F$581,MATCH($T493,Benefits!$A$3:$A$581,0))),"")</f>
        <v/>
      </c>
      <c r="S493" s="4">
        <f>IFERROR(IF(INDEX(Benefits!$G$3:$G$581,MATCH($T493,Benefits!$A$3:$A$581,0))="","",INDEX(Benefits!$G$3:$G$581,MATCH($T493,Benefits!$A$3:$A$581,0))),"")</f>
        <v/>
      </c>
      <c r="T493" s="19" t="inlineStr">
        <is>
          <t>S00026-01-000-02</t>
        </is>
      </c>
      <c r="U493" s="4">
        <f>MIN(IF($N493="N",Client!$C$6+1,Client!$C$6),100)</f>
        <v/>
      </c>
      <c r="V493" s="4">
        <f>$T493&amp;"|"&amp;$O493&amp;"|"&amp;Client!$C$7&amp;"|"&amp;Client!$C$8</f>
        <v/>
      </c>
      <c r="W493" s="4">
        <f>IFERROR(MATCH($V493,prem!$A$2:$A$2857,0),"")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IFERROR(IF(INDEX(Benefits!$B$3:$B$581,MATCH($T494,Benefits!$A$3:$A$581,0))="","Private",INDEX(Benefits!$B$3:$B$581,MATCH($T494,Benefits!$A$3:$A$581,0))),"Private")</f>
        <v/>
      </c>
      <c r="G494" s="17">
        <f>IFERROR(IF(INDEX(Benefits!$C$3:$C$581,MATCH($T494,Benefits!$A$3:$A$581,0))="","",INDEX(Benefits!$C$3:$C$581,MATCH($T494,Benefits!$A$3:$A$581,0))),"")</f>
        <v/>
      </c>
      <c r="H494" s="4">
        <f>IFERROR(IF(INDEX(Benefits!$D$3:$D$581,MATCH($T494,Benefits!$A$3:$A$581,0))="","",INDEX(Benefits!$D$3:$D$581,MATCH($T494,Benefits!$A$3:$A$581,0))),"")</f>
        <v/>
      </c>
      <c r="I494" s="4" t="inlineStr">
        <is>
          <t>HKD</t>
        </is>
      </c>
      <c r="J494" s="17">
        <f>IF($W494="","",IF(COUNT(INDEX(prem!$B$2:$CX$2857,$W494,$U494+1))=0,"",INDEX(prem!$B$2:$CX$2857,$W494,$U494+1)))</f>
        <v/>
      </c>
      <c r="K494" s="17">
        <f>IF($W494="","",IF($M494=0,"",SUM(INDEX(prem!$B$2:$CX$2857,$W494,$U494+1):INDEX(prem!$B$2:$CX$2857,$W494,MIN($U494+10,101)))))</f>
        <v/>
      </c>
      <c r="L494" s="17">
        <f>IF($K494="","",IF($M494=0,"",$K494/$M494))</f>
        <v/>
      </c>
      <c r="M494" s="4">
        <f>IF($W494="",0,COUNT(INDEX(prem!$B$2:$CX$2857,$W494,$U494+1):INDEX(prem!$B$2:$CX$2857,$W494,MIN($U494+10,101))))</f>
        <v/>
      </c>
      <c r="N494" s="4" t="inlineStr">
        <is>
          <t>N</t>
        </is>
      </c>
      <c r="O494" s="4">
        <f>IF(COUNTIF(prem!$A$2:$A$2857,$T494&amp;"|"&amp;Client!$C$9&amp;"|"&amp;Client!$C$7&amp;"|"&amp;Client!$C$8)&gt;0,Client!$C$9,IF(Client!$C$9="S","R","S"))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IFERROR(IF(COUNT(INDEX(Benefits!$E$3:$E$581,MATCH($T494,Benefits!$A$3:$A$581,0)))=0,"",INDEX(Benefits!$E$3:$E$581,MATCH($T494,Benefits!$A$3:$A$581,0))),"")</f>
        <v/>
      </c>
      <c r="R494">
        <f>IFERROR(IF(COUNT(INDEX(Benefits!$F$3:$F$581,MATCH($T494,Benefits!$A$3:$A$581,0)))=0,"",INDEX(Benefits!$F$3:$F$581,MATCH($T494,Benefits!$A$3:$A$581,0))),"")</f>
        <v/>
      </c>
      <c r="S494" s="4">
        <f>IFERROR(IF(INDEX(Benefits!$G$3:$G$581,MATCH($T494,Benefits!$A$3:$A$581,0))="","",INDEX(Benefits!$G$3:$G$581,MATCH($T494,Benefits!$A$3:$A$581,0))),"")</f>
        <v/>
      </c>
      <c r="T494" s="19" t="inlineStr">
        <is>
          <t>F00013-03-000-06</t>
        </is>
      </c>
      <c r="U494" s="4">
        <f>MIN(IF($N494="N",Client!$C$6+1,Client!$C$6),100)</f>
        <v/>
      </c>
      <c r="V494" s="4">
        <f>$T494&amp;"|"&amp;$O494&amp;"|"&amp;Client!$C$7&amp;"|"&amp;Client!$C$8</f>
        <v/>
      </c>
      <c r="W494" s="4">
        <f>IFERROR(MATCH($V494,prem!$A$2:$A$2857,0),"")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IFERROR(IF(INDEX(Benefits!$B$3:$B$581,MATCH($T495,Benefits!$A$3:$A$581,0))="","Private",INDEX(Benefits!$B$3:$B$581,MATCH($T495,Benefits!$A$3:$A$581,0))),"Private")</f>
        <v/>
      </c>
      <c r="G495" s="17">
        <f>IFERROR(IF(INDEX(Benefits!$C$3:$C$581,MATCH($T495,Benefits!$A$3:$A$581,0))="","",INDEX(Benefits!$C$3:$C$581,MATCH($T495,Benefits!$A$3:$A$581,0))),"")</f>
        <v/>
      </c>
      <c r="H495" s="4">
        <f>IFERROR(IF(INDEX(Benefits!$D$3:$D$581,MATCH($T495,Benefits!$A$3:$A$581,0))="","",INDEX(Benefits!$D$3:$D$581,MATCH($T495,Benefits!$A$3:$A$581,0))),"")</f>
        <v/>
      </c>
      <c r="I495" s="4" t="inlineStr">
        <is>
          <t>USD</t>
        </is>
      </c>
      <c r="J495" s="17">
        <f>IF($W495="","",IF(COUNT(INDEX(prem!$B$2:$CX$2857,$W495,$U495+1))=0,"",INDEX(prem!$B$2:$CX$2857,$W495,$U495+1)))</f>
        <v/>
      </c>
      <c r="K495" s="17">
        <f>IF($W495="","",IF($M495=0,"",SUM(INDEX(prem!$B$2:$CX$2857,$W495,$U495+1):INDEX(prem!$B$2:$CX$2857,$W495,MIN($U495+10,101)))))</f>
        <v/>
      </c>
      <c r="L495" s="17">
        <f>IF($K495="","",IF($M495=0,"",$K495/$M495))</f>
        <v/>
      </c>
      <c r="M495" s="4">
        <f>IF($W495="",0,COUNT(INDEX(prem!$B$2:$CX$2857,$W495,$U495+1):INDEX(prem!$B$2:$CX$2857,$W495,MIN($U495+10,101))))</f>
        <v/>
      </c>
      <c r="N495" s="4" t="inlineStr">
        <is>
          <t>N</t>
        </is>
      </c>
      <c r="O495" s="4">
        <f>IF(COUNTIF(prem!$A$2:$A$2857,$T495&amp;"|"&amp;Client!$C$9&amp;"|"&amp;Client!$C$7&amp;"|"&amp;Client!$C$8)&gt;0,Client!$C$9,IF(Client!$C$9="S","R","S"))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IFERROR(IF(COUNT(INDEX(Benefits!$E$3:$E$581,MATCH($T495,Benefits!$A$3:$A$581,0)))=0,"",INDEX(Benefits!$E$3:$E$581,MATCH($T495,Benefits!$A$3:$A$581,0))),"")</f>
        <v/>
      </c>
      <c r="R495">
        <f>IFERROR(IF(COUNT(INDEX(Benefits!$F$3:$F$581,MATCH($T495,Benefits!$A$3:$A$581,0)))=0,"",INDEX(Benefits!$F$3:$F$581,MATCH($T495,Benefits!$A$3:$A$581,0))),"")</f>
        <v/>
      </c>
      <c r="S495" s="4">
        <f>IFERROR(IF(INDEX(Benefits!$G$3:$G$581,MATCH($T495,Benefits!$A$3:$A$581,0))="","",INDEX(Benefits!$G$3:$G$581,MATCH($T495,Benefits!$A$3:$A$581,0))),"")</f>
        <v/>
      </c>
      <c r="T495" s="19" t="inlineStr">
        <is>
          <t>F00013-06-000-06</t>
        </is>
      </c>
      <c r="U495" s="4">
        <f>MIN(IF($N495="N",Client!$C$6+1,Client!$C$6),100)</f>
        <v/>
      </c>
      <c r="V495" s="4">
        <f>$T495&amp;"|"&amp;$O495&amp;"|"&amp;Client!$C$7&amp;"|"&amp;Client!$C$8</f>
        <v/>
      </c>
      <c r="W495" s="4">
        <f>IFERROR(MATCH($V495,prem!$A$2:$A$2857,0),"")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IFERROR(IF(INDEX(Benefits!$B$3:$B$581,MATCH($T496,Benefits!$A$3:$A$581,0))="","Private",INDEX(Benefits!$B$3:$B$581,MATCH($T496,Benefits!$A$3:$A$581,0))),"Private")</f>
        <v/>
      </c>
      <c r="G496" s="17">
        <f>IFERROR(IF(INDEX(Benefits!$C$3:$C$581,MATCH($T496,Benefits!$A$3:$A$581,0))="","",INDEX(Benefits!$C$3:$C$581,MATCH($T496,Benefits!$A$3:$A$581,0))),"")</f>
        <v/>
      </c>
      <c r="H496" s="4">
        <f>IFERROR(IF(INDEX(Benefits!$D$3:$D$581,MATCH($T496,Benefits!$A$3:$A$581,0))="","",INDEX(Benefits!$D$3:$D$581,MATCH($T496,Benefits!$A$3:$A$581,0))),"")</f>
        <v/>
      </c>
      <c r="I496" s="4" t="inlineStr">
        <is>
          <t>HKD</t>
        </is>
      </c>
      <c r="J496" s="17">
        <f>IF($W496="","",IF(COUNT(INDEX(prem!$B$2:$CX$2857,$W496,$U496+1))=0,"",INDEX(prem!$B$2:$CX$2857,$W496,$U496+1)))</f>
        <v/>
      </c>
      <c r="K496" s="17">
        <f>IF($W496="","",IF($M496=0,"",SUM(INDEX(prem!$B$2:$CX$2857,$W496,$U496+1):INDEX(prem!$B$2:$CX$2857,$W496,MIN($U496+10,101)))))</f>
        <v/>
      </c>
      <c r="L496" s="17">
        <f>IF($K496="","",IF($M496=0,"",$K496/$M496))</f>
        <v/>
      </c>
      <c r="M496" s="4">
        <f>IF($W496="",0,COUNT(INDEX(prem!$B$2:$CX$2857,$W496,$U496+1):INDEX(prem!$B$2:$CX$2857,$W496,MIN($U496+10,101))))</f>
        <v/>
      </c>
      <c r="N496" s="4" t="inlineStr">
        <is>
          <t>N</t>
        </is>
      </c>
      <c r="O496" s="4">
        <f>IF(COUNTIF(prem!$A$2:$A$2857,$T496&amp;"|"&amp;Client!$C$9&amp;"|"&amp;Client!$C$7&amp;"|"&amp;Client!$C$8)&gt;0,Client!$C$9,IF(Client!$C$9="S","R","S"))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IFERROR(IF(COUNT(INDEX(Benefits!$E$3:$E$581,MATCH($T496,Benefits!$A$3:$A$581,0)))=0,"",INDEX(Benefits!$E$3:$E$581,MATCH($T496,Benefits!$A$3:$A$581,0))),"")</f>
        <v/>
      </c>
      <c r="R496">
        <f>IFERROR(IF(COUNT(INDEX(Benefits!$F$3:$F$581,MATCH($T496,Benefits!$A$3:$A$581,0)))=0,"",INDEX(Benefits!$F$3:$F$581,MATCH($T496,Benefits!$A$3:$A$581,0))),"")</f>
        <v/>
      </c>
      <c r="S496" s="4">
        <f>IFERROR(IF(INDEX(Benefits!$G$3:$G$581,MATCH($T496,Benefits!$A$3:$A$581,0))="","",INDEX(Benefits!$G$3:$G$581,MATCH($T496,Benefits!$A$3:$A$581,0))),"")</f>
        <v/>
      </c>
      <c r="T496" s="19" t="inlineStr">
        <is>
          <t>F00013-03-001-06</t>
        </is>
      </c>
      <c r="U496" s="4">
        <f>MIN(IF($N496="N",Client!$C$6+1,Client!$C$6),100)</f>
        <v/>
      </c>
      <c r="V496" s="4">
        <f>$T496&amp;"|"&amp;$O496&amp;"|"&amp;Client!$C$7&amp;"|"&amp;Client!$C$8</f>
        <v/>
      </c>
      <c r="W496" s="4">
        <f>IFERROR(MATCH($V496,prem!$A$2:$A$2857,0),"")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IFERROR(IF(INDEX(Benefits!$B$3:$B$581,MATCH($T497,Benefits!$A$3:$A$581,0))="","Private",INDEX(Benefits!$B$3:$B$581,MATCH($T497,Benefits!$A$3:$A$581,0))),"Private")</f>
        <v/>
      </c>
      <c r="G497" s="17">
        <f>IFERROR(IF(INDEX(Benefits!$C$3:$C$581,MATCH($T497,Benefits!$A$3:$A$581,0))="","",INDEX(Benefits!$C$3:$C$581,MATCH($T497,Benefits!$A$3:$A$581,0))),"")</f>
        <v/>
      </c>
      <c r="H497" s="4">
        <f>IFERROR(IF(INDEX(Benefits!$D$3:$D$581,MATCH($T497,Benefits!$A$3:$A$581,0))="","",INDEX(Benefits!$D$3:$D$581,MATCH($T497,Benefits!$A$3:$A$581,0))),"")</f>
        <v/>
      </c>
      <c r="I497" s="4" t="inlineStr">
        <is>
          <t>USD</t>
        </is>
      </c>
      <c r="J497" s="17">
        <f>IF($W497="","",IF(COUNT(INDEX(prem!$B$2:$CX$2857,$W497,$U497+1))=0,"",INDEX(prem!$B$2:$CX$2857,$W497,$U497+1)))</f>
        <v/>
      </c>
      <c r="K497" s="17">
        <f>IF($W497="","",IF($M497=0,"",SUM(INDEX(prem!$B$2:$CX$2857,$W497,$U497+1):INDEX(prem!$B$2:$CX$2857,$W497,MIN($U497+10,101)))))</f>
        <v/>
      </c>
      <c r="L497" s="17">
        <f>IF($K497="","",IF($M497=0,"",$K497/$M497))</f>
        <v/>
      </c>
      <c r="M497" s="4">
        <f>IF($W497="",0,COUNT(INDEX(prem!$B$2:$CX$2857,$W497,$U497+1):INDEX(prem!$B$2:$CX$2857,$W497,MIN($U497+10,101))))</f>
        <v/>
      </c>
      <c r="N497" s="4" t="inlineStr">
        <is>
          <t>N</t>
        </is>
      </c>
      <c r="O497" s="4">
        <f>IF(COUNTIF(prem!$A$2:$A$2857,$T497&amp;"|"&amp;Client!$C$9&amp;"|"&amp;Client!$C$7&amp;"|"&amp;Client!$C$8)&gt;0,Client!$C$9,IF(Client!$C$9="S","R","S"))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IFERROR(IF(COUNT(INDEX(Benefits!$E$3:$E$581,MATCH($T497,Benefits!$A$3:$A$581,0)))=0,"",INDEX(Benefits!$E$3:$E$581,MATCH($T497,Benefits!$A$3:$A$581,0))),"")</f>
        <v/>
      </c>
      <c r="R497">
        <f>IFERROR(IF(COUNT(INDEX(Benefits!$F$3:$F$581,MATCH($T497,Benefits!$A$3:$A$581,0)))=0,"",INDEX(Benefits!$F$3:$F$581,MATCH($T497,Benefits!$A$3:$A$581,0))),"")</f>
        <v/>
      </c>
      <c r="S497" s="4">
        <f>IFERROR(IF(INDEX(Benefits!$G$3:$G$581,MATCH($T497,Benefits!$A$3:$A$581,0))="","",INDEX(Benefits!$G$3:$G$581,MATCH($T497,Benefits!$A$3:$A$581,0))),"")</f>
        <v/>
      </c>
      <c r="T497" s="19" t="inlineStr">
        <is>
          <t>F00013-06-001-06</t>
        </is>
      </c>
      <c r="U497" s="4">
        <f>MIN(IF($N497="N",Client!$C$6+1,Client!$C$6),100)</f>
        <v/>
      </c>
      <c r="V497" s="4">
        <f>$T497&amp;"|"&amp;$O497&amp;"|"&amp;Client!$C$7&amp;"|"&amp;Client!$C$8</f>
        <v/>
      </c>
      <c r="W497" s="4">
        <f>IFERROR(MATCH($V497,prem!$A$2:$A$2857,0),"")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IFERROR(IF(INDEX(Benefits!$B$3:$B$581,MATCH($T498,Benefits!$A$3:$A$581,0))="","Semi-private",INDEX(Benefits!$B$3:$B$581,MATCH($T498,Benefits!$A$3:$A$581,0))),"Semi-private")</f>
        <v/>
      </c>
      <c r="G498" s="17">
        <f>IFERROR(IF(INDEX(Benefits!$C$3:$C$581,MATCH($T498,Benefits!$A$3:$A$581,0))="","",INDEX(Benefits!$C$3:$C$581,MATCH($T498,Benefits!$A$3:$A$581,0))),"")</f>
        <v/>
      </c>
      <c r="H498" s="4">
        <f>IFERROR(IF(INDEX(Benefits!$D$3:$D$581,MATCH($T498,Benefits!$A$3:$A$581,0))="","",INDEX(Benefits!$D$3:$D$581,MATCH($T498,Benefits!$A$3:$A$581,0))),"")</f>
        <v/>
      </c>
      <c r="I498" s="4" t="inlineStr">
        <is>
          <t>HKD</t>
        </is>
      </c>
      <c r="J498" s="17">
        <f>IF($W498="","",IF(COUNT(INDEX(prem!$B$2:$CX$2857,$W498,$U498+1))=0,"",INDEX(prem!$B$2:$CX$2857,$W498,$U498+1)))</f>
        <v/>
      </c>
      <c r="K498" s="17">
        <f>IF($W498="","",IF($M498=0,"",SUM(INDEX(prem!$B$2:$CX$2857,$W498,$U498+1):INDEX(prem!$B$2:$CX$2857,$W498,MIN($U498+10,101)))))</f>
        <v/>
      </c>
      <c r="L498" s="17">
        <f>IF($K498="","",IF($M498=0,"",$K498/$M498))</f>
        <v/>
      </c>
      <c r="M498" s="4">
        <f>IF($W498="",0,COUNT(INDEX(prem!$B$2:$CX$2857,$W498,$U498+1):INDEX(prem!$B$2:$CX$2857,$W498,MIN($U498+10,101))))</f>
        <v/>
      </c>
      <c r="N498" s="4" t="inlineStr">
        <is>
          <t>N</t>
        </is>
      </c>
      <c r="O498" s="4">
        <f>IF(COUNTIF(prem!$A$2:$A$2857,$T498&amp;"|"&amp;Client!$C$9&amp;"|"&amp;Client!$C$7&amp;"|"&amp;Client!$C$8)&gt;0,Client!$C$9,IF(Client!$C$9="S","R","S"))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IFERROR(IF(COUNT(INDEX(Benefits!$E$3:$E$581,MATCH($T498,Benefits!$A$3:$A$581,0)))=0,"",INDEX(Benefits!$E$3:$E$581,MATCH($T498,Benefits!$A$3:$A$581,0))),"")</f>
        <v/>
      </c>
      <c r="R498">
        <f>IFERROR(IF(COUNT(INDEX(Benefits!$F$3:$F$581,MATCH($T498,Benefits!$A$3:$A$581,0)))=0,"",INDEX(Benefits!$F$3:$F$581,MATCH($T498,Benefits!$A$3:$A$581,0))),"")</f>
        <v/>
      </c>
      <c r="S498" s="4">
        <f>IFERROR(IF(INDEX(Benefits!$G$3:$G$581,MATCH($T498,Benefits!$A$3:$A$581,0))="","",INDEX(Benefits!$G$3:$G$581,MATCH($T498,Benefits!$A$3:$A$581,0))),"")</f>
        <v/>
      </c>
      <c r="T498" s="19" t="inlineStr">
        <is>
          <t>F00013-02-000-06</t>
        </is>
      </c>
      <c r="U498" s="4">
        <f>MIN(IF($N498="N",Client!$C$6+1,Client!$C$6),100)</f>
        <v/>
      </c>
      <c r="V498" s="4">
        <f>$T498&amp;"|"&amp;$O498&amp;"|"&amp;Client!$C$7&amp;"|"&amp;Client!$C$8</f>
        <v/>
      </c>
      <c r="W498" s="4">
        <f>IFERROR(MATCH($V498,prem!$A$2:$A$2857,0),"")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IFERROR(IF(INDEX(Benefits!$B$3:$B$581,MATCH($T499,Benefits!$A$3:$A$581,0))="","Semi-private",INDEX(Benefits!$B$3:$B$581,MATCH($T499,Benefits!$A$3:$A$581,0))),"Semi-private")</f>
        <v/>
      </c>
      <c r="G499" s="17">
        <f>IFERROR(IF(INDEX(Benefits!$C$3:$C$581,MATCH($T499,Benefits!$A$3:$A$581,0))="","",INDEX(Benefits!$C$3:$C$581,MATCH($T499,Benefits!$A$3:$A$581,0))),"")</f>
        <v/>
      </c>
      <c r="H499" s="4">
        <f>IFERROR(IF(INDEX(Benefits!$D$3:$D$581,MATCH($T499,Benefits!$A$3:$A$581,0))="","",INDEX(Benefits!$D$3:$D$581,MATCH($T499,Benefits!$A$3:$A$581,0))),"")</f>
        <v/>
      </c>
      <c r="I499" s="4" t="inlineStr">
        <is>
          <t>USD</t>
        </is>
      </c>
      <c r="J499" s="17">
        <f>IF($W499="","",IF(COUNT(INDEX(prem!$B$2:$CX$2857,$W499,$U499+1))=0,"",INDEX(prem!$B$2:$CX$2857,$W499,$U499+1)))</f>
        <v/>
      </c>
      <c r="K499" s="17">
        <f>IF($W499="","",IF($M499=0,"",SUM(INDEX(prem!$B$2:$CX$2857,$W499,$U499+1):INDEX(prem!$B$2:$CX$2857,$W499,MIN($U499+10,101)))))</f>
        <v/>
      </c>
      <c r="L499" s="17">
        <f>IF($K499="","",IF($M499=0,"",$K499/$M499))</f>
        <v/>
      </c>
      <c r="M499" s="4">
        <f>IF($W499="",0,COUNT(INDEX(prem!$B$2:$CX$2857,$W499,$U499+1):INDEX(prem!$B$2:$CX$2857,$W499,MIN($U499+10,101))))</f>
        <v/>
      </c>
      <c r="N499" s="4" t="inlineStr">
        <is>
          <t>N</t>
        </is>
      </c>
      <c r="O499" s="4">
        <f>IF(COUNTIF(prem!$A$2:$A$2857,$T499&amp;"|"&amp;Client!$C$9&amp;"|"&amp;Client!$C$7&amp;"|"&amp;Client!$C$8)&gt;0,Client!$C$9,IF(Client!$C$9="S","R","S"))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IFERROR(IF(COUNT(INDEX(Benefits!$E$3:$E$581,MATCH($T499,Benefits!$A$3:$A$581,0)))=0,"",INDEX(Benefits!$E$3:$E$581,MATCH($T499,Benefits!$A$3:$A$581,0))),"")</f>
        <v/>
      </c>
      <c r="R499">
        <f>IFERROR(IF(COUNT(INDEX(Benefits!$F$3:$F$581,MATCH($T499,Benefits!$A$3:$A$581,0)))=0,"",INDEX(Benefits!$F$3:$F$581,MATCH($T499,Benefits!$A$3:$A$581,0))),"")</f>
        <v/>
      </c>
      <c r="S499" s="4">
        <f>IFERROR(IF(INDEX(Benefits!$G$3:$G$581,MATCH($T499,Benefits!$A$3:$A$581,0))="","",INDEX(Benefits!$G$3:$G$581,MATCH($T499,Benefits!$A$3:$A$581,0))),"")</f>
        <v/>
      </c>
      <c r="T499" s="19" t="inlineStr">
        <is>
          <t>F00013-05-000-06</t>
        </is>
      </c>
      <c r="U499" s="4">
        <f>MIN(IF($N499="N",Client!$C$6+1,Client!$C$6),100)</f>
        <v/>
      </c>
      <c r="V499" s="4">
        <f>$T499&amp;"|"&amp;$O499&amp;"|"&amp;Client!$C$7&amp;"|"&amp;Client!$C$8</f>
        <v/>
      </c>
      <c r="W499" s="4">
        <f>IFERROR(MATCH($V499,prem!$A$2:$A$2857,0),"")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IFERROR(IF(INDEX(Benefits!$B$3:$B$581,MATCH($T500,Benefits!$A$3:$A$581,0))="","Semi-private",INDEX(Benefits!$B$3:$B$581,MATCH($T500,Benefits!$A$3:$A$581,0))),"Semi-private")</f>
        <v/>
      </c>
      <c r="G500" s="17">
        <f>IFERROR(IF(INDEX(Benefits!$C$3:$C$581,MATCH($T500,Benefits!$A$3:$A$581,0))="","",INDEX(Benefits!$C$3:$C$581,MATCH($T500,Benefits!$A$3:$A$581,0))),"")</f>
        <v/>
      </c>
      <c r="H500" s="4">
        <f>IFERROR(IF(INDEX(Benefits!$D$3:$D$581,MATCH($T500,Benefits!$A$3:$A$581,0))="","",INDEX(Benefits!$D$3:$D$581,MATCH($T500,Benefits!$A$3:$A$581,0))),"")</f>
        <v/>
      </c>
      <c r="I500" s="4" t="inlineStr">
        <is>
          <t>HKD</t>
        </is>
      </c>
      <c r="J500" s="17">
        <f>IF($W500="","",IF(COUNT(INDEX(prem!$B$2:$CX$2857,$W500,$U500+1))=0,"",INDEX(prem!$B$2:$CX$2857,$W500,$U500+1)))</f>
        <v/>
      </c>
      <c r="K500" s="17">
        <f>IF($W500="","",IF($M500=0,"",SUM(INDEX(prem!$B$2:$CX$2857,$W500,$U500+1):INDEX(prem!$B$2:$CX$2857,$W500,MIN($U500+10,101)))))</f>
        <v/>
      </c>
      <c r="L500" s="17">
        <f>IF($K500="","",IF($M500=0,"",$K500/$M500))</f>
        <v/>
      </c>
      <c r="M500" s="4">
        <f>IF($W500="",0,COUNT(INDEX(prem!$B$2:$CX$2857,$W500,$U500+1):INDEX(prem!$B$2:$CX$2857,$W500,MIN($U500+10,101))))</f>
        <v/>
      </c>
      <c r="N500" s="4" t="inlineStr">
        <is>
          <t>N</t>
        </is>
      </c>
      <c r="O500" s="4">
        <f>IF(COUNTIF(prem!$A$2:$A$2857,$T500&amp;"|"&amp;Client!$C$9&amp;"|"&amp;Client!$C$7&amp;"|"&amp;Client!$C$8)&gt;0,Client!$C$9,IF(Client!$C$9="S","R","S"))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IFERROR(IF(COUNT(INDEX(Benefits!$E$3:$E$581,MATCH($T500,Benefits!$A$3:$A$581,0)))=0,"",INDEX(Benefits!$E$3:$E$581,MATCH($T500,Benefits!$A$3:$A$581,0))),"")</f>
        <v/>
      </c>
      <c r="R500">
        <f>IFERROR(IF(COUNT(INDEX(Benefits!$F$3:$F$581,MATCH($T500,Benefits!$A$3:$A$581,0)))=0,"",INDEX(Benefits!$F$3:$F$581,MATCH($T500,Benefits!$A$3:$A$581,0))),"")</f>
        <v/>
      </c>
      <c r="S500" s="4">
        <f>IFERROR(IF(INDEX(Benefits!$G$3:$G$581,MATCH($T500,Benefits!$A$3:$A$581,0))="","",INDEX(Benefits!$G$3:$G$581,MATCH($T500,Benefits!$A$3:$A$581,0))),"")</f>
        <v/>
      </c>
      <c r="T500" s="19" t="inlineStr">
        <is>
          <t>F00013-02-001-06</t>
        </is>
      </c>
      <c r="U500" s="4">
        <f>MIN(IF($N500="N",Client!$C$6+1,Client!$C$6),100)</f>
        <v/>
      </c>
      <c r="V500" s="4">
        <f>$T500&amp;"|"&amp;$O500&amp;"|"&amp;Client!$C$7&amp;"|"&amp;Client!$C$8</f>
        <v/>
      </c>
      <c r="W500" s="4">
        <f>IFERROR(MATCH($V500,prem!$A$2:$A$2857,0),"")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IFERROR(IF(INDEX(Benefits!$B$3:$B$581,MATCH($T501,Benefits!$A$3:$A$581,0))="","Semi-private",INDEX(Benefits!$B$3:$B$581,MATCH($T501,Benefits!$A$3:$A$581,0))),"Semi-private")</f>
        <v/>
      </c>
      <c r="G501" s="17">
        <f>IFERROR(IF(INDEX(Benefits!$C$3:$C$581,MATCH($T501,Benefits!$A$3:$A$581,0))="","",INDEX(Benefits!$C$3:$C$581,MATCH($T501,Benefits!$A$3:$A$581,0))),"")</f>
        <v/>
      </c>
      <c r="H501" s="4">
        <f>IFERROR(IF(INDEX(Benefits!$D$3:$D$581,MATCH($T501,Benefits!$A$3:$A$581,0))="","",INDEX(Benefits!$D$3:$D$581,MATCH($T501,Benefits!$A$3:$A$581,0))),"")</f>
        <v/>
      </c>
      <c r="I501" s="4" t="inlineStr">
        <is>
          <t>USD</t>
        </is>
      </c>
      <c r="J501" s="17">
        <f>IF($W501="","",IF(COUNT(INDEX(prem!$B$2:$CX$2857,$W501,$U501+1))=0,"",INDEX(prem!$B$2:$CX$2857,$W501,$U501+1)))</f>
        <v/>
      </c>
      <c r="K501" s="17">
        <f>IF($W501="","",IF($M501=0,"",SUM(INDEX(prem!$B$2:$CX$2857,$W501,$U501+1):INDEX(prem!$B$2:$CX$2857,$W501,MIN($U501+10,101)))))</f>
        <v/>
      </c>
      <c r="L501" s="17">
        <f>IF($K501="","",IF($M501=0,"",$K501/$M501))</f>
        <v/>
      </c>
      <c r="M501" s="4">
        <f>IF($W501="",0,COUNT(INDEX(prem!$B$2:$CX$2857,$W501,$U501+1):INDEX(prem!$B$2:$CX$2857,$W501,MIN($U501+10,101))))</f>
        <v/>
      </c>
      <c r="N501" s="4" t="inlineStr">
        <is>
          <t>N</t>
        </is>
      </c>
      <c r="O501" s="4">
        <f>IF(COUNTIF(prem!$A$2:$A$2857,$T501&amp;"|"&amp;Client!$C$9&amp;"|"&amp;Client!$C$7&amp;"|"&amp;Client!$C$8)&gt;0,Client!$C$9,IF(Client!$C$9="S","R","S"))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IFERROR(IF(COUNT(INDEX(Benefits!$E$3:$E$581,MATCH($T501,Benefits!$A$3:$A$581,0)))=0,"",INDEX(Benefits!$E$3:$E$581,MATCH($T501,Benefits!$A$3:$A$581,0))),"")</f>
        <v/>
      </c>
      <c r="R501">
        <f>IFERROR(IF(COUNT(INDEX(Benefits!$F$3:$F$581,MATCH($T501,Benefits!$A$3:$A$581,0)))=0,"",INDEX(Benefits!$F$3:$F$581,MATCH($T501,Benefits!$A$3:$A$581,0))),"")</f>
        <v/>
      </c>
      <c r="S501" s="4">
        <f>IFERROR(IF(INDEX(Benefits!$G$3:$G$581,MATCH($T501,Benefits!$A$3:$A$581,0))="","",INDEX(Benefits!$G$3:$G$581,MATCH($T501,Benefits!$A$3:$A$581,0))),"")</f>
        <v/>
      </c>
      <c r="T501" s="19" t="inlineStr">
        <is>
          <t>F00013-05-001-06</t>
        </is>
      </c>
      <c r="U501" s="4">
        <f>MIN(IF($N501="N",Client!$C$6+1,Client!$C$6),100)</f>
        <v/>
      </c>
      <c r="V501" s="4">
        <f>$T501&amp;"|"&amp;$O501&amp;"|"&amp;Client!$C$7&amp;"|"&amp;Client!$C$8</f>
        <v/>
      </c>
      <c r="W501" s="4">
        <f>IFERROR(MATCH($V501,prem!$A$2:$A$2857,0),"")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IFERROR(IF(INDEX(Benefits!$B$3:$B$581,MATCH($T502,Benefits!$A$3:$A$581,0))="","Semi-private",INDEX(Benefits!$B$3:$B$581,MATCH($T502,Benefits!$A$3:$A$581,0))),"Semi-private")</f>
        <v/>
      </c>
      <c r="G502" s="17">
        <f>IFERROR(IF(INDEX(Benefits!$C$3:$C$581,MATCH($T502,Benefits!$A$3:$A$581,0))="","",INDEX(Benefits!$C$3:$C$581,MATCH($T502,Benefits!$A$3:$A$581,0))),"")</f>
        <v/>
      </c>
      <c r="H502" s="4">
        <f>IFERROR(IF(INDEX(Benefits!$D$3:$D$581,MATCH($T502,Benefits!$A$3:$A$581,0))="","",INDEX(Benefits!$D$3:$D$581,MATCH($T502,Benefits!$A$3:$A$581,0))),"")</f>
        <v/>
      </c>
      <c r="I502" s="4" t="inlineStr">
        <is>
          <t>HKD</t>
        </is>
      </c>
      <c r="J502" s="17">
        <f>IF($W502="","",IF(COUNT(INDEX(prem!$B$2:$CX$2857,$W502,$U502+1))=0,"",INDEX(prem!$B$2:$CX$2857,$W502,$U502+1)))</f>
        <v/>
      </c>
      <c r="K502" s="17">
        <f>IF($W502="","",IF($M502=0,"",SUM(INDEX(prem!$B$2:$CX$2857,$W502,$U502+1):INDEX(prem!$B$2:$CX$2857,$W502,MIN($U502+10,101)))))</f>
        <v/>
      </c>
      <c r="L502" s="17">
        <f>IF($K502="","",IF($M502=0,"",$K502/$M502))</f>
        <v/>
      </c>
      <c r="M502" s="4">
        <f>IF($W502="",0,COUNT(INDEX(prem!$B$2:$CX$2857,$W502,$U502+1):INDEX(prem!$B$2:$CX$2857,$W502,MIN($U502+10,101))))</f>
        <v/>
      </c>
      <c r="N502" s="4" t="inlineStr">
        <is>
          <t>N</t>
        </is>
      </c>
      <c r="O502" s="4">
        <f>IF(COUNTIF(prem!$A$2:$A$2857,$T502&amp;"|"&amp;Client!$C$9&amp;"|"&amp;Client!$C$7&amp;"|"&amp;Client!$C$8)&gt;0,Client!$C$9,IF(Client!$C$9="S","R","S"))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IFERROR(IF(COUNT(INDEX(Benefits!$E$3:$E$581,MATCH($T502,Benefits!$A$3:$A$581,0)))=0,"",INDEX(Benefits!$E$3:$E$581,MATCH($T502,Benefits!$A$3:$A$581,0))),"")</f>
        <v/>
      </c>
      <c r="R502">
        <f>IFERROR(IF(COUNT(INDEX(Benefits!$F$3:$F$581,MATCH($T502,Benefits!$A$3:$A$581,0)))=0,"",INDEX(Benefits!$F$3:$F$581,MATCH($T502,Benefits!$A$3:$A$581,0))),"")</f>
        <v/>
      </c>
      <c r="S502" s="4">
        <f>IFERROR(IF(INDEX(Benefits!$G$3:$G$581,MATCH($T502,Benefits!$A$3:$A$581,0))="","",INDEX(Benefits!$G$3:$G$581,MATCH($T502,Benefits!$A$3:$A$581,0))),"")</f>
        <v/>
      </c>
      <c r="T502" s="19" t="inlineStr">
        <is>
          <t>F00013-02-002-06</t>
        </is>
      </c>
      <c r="U502" s="4">
        <f>MIN(IF($N502="N",Client!$C$6+1,Client!$C$6),100)</f>
        <v/>
      </c>
      <c r="V502" s="4">
        <f>$T502&amp;"|"&amp;$O502&amp;"|"&amp;Client!$C$7&amp;"|"&amp;Client!$C$8</f>
        <v/>
      </c>
      <c r="W502" s="4">
        <f>IFERROR(MATCH($V502,prem!$A$2:$A$2857,0),"")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IFERROR(IF(INDEX(Benefits!$B$3:$B$581,MATCH($T503,Benefits!$A$3:$A$581,0))="","Semi-private",INDEX(Benefits!$B$3:$B$581,MATCH($T503,Benefits!$A$3:$A$581,0))),"Semi-private")</f>
        <v/>
      </c>
      <c r="G503" s="17">
        <f>IFERROR(IF(INDEX(Benefits!$C$3:$C$581,MATCH($T503,Benefits!$A$3:$A$581,0))="","",INDEX(Benefits!$C$3:$C$581,MATCH($T503,Benefits!$A$3:$A$581,0))),"")</f>
        <v/>
      </c>
      <c r="H503" s="4">
        <f>IFERROR(IF(INDEX(Benefits!$D$3:$D$581,MATCH($T503,Benefits!$A$3:$A$581,0))="","",INDEX(Benefits!$D$3:$D$581,MATCH($T503,Benefits!$A$3:$A$581,0))),"")</f>
        <v/>
      </c>
      <c r="I503" s="4" t="inlineStr">
        <is>
          <t>USD</t>
        </is>
      </c>
      <c r="J503" s="17">
        <f>IF($W503="","",IF(COUNT(INDEX(prem!$B$2:$CX$2857,$W503,$U503+1))=0,"",INDEX(prem!$B$2:$CX$2857,$W503,$U503+1)))</f>
        <v/>
      </c>
      <c r="K503" s="17">
        <f>IF($W503="","",IF($M503=0,"",SUM(INDEX(prem!$B$2:$CX$2857,$W503,$U503+1):INDEX(prem!$B$2:$CX$2857,$W503,MIN($U503+10,101)))))</f>
        <v/>
      </c>
      <c r="L503" s="17">
        <f>IF($K503="","",IF($M503=0,"",$K503/$M503))</f>
        <v/>
      </c>
      <c r="M503" s="4">
        <f>IF($W503="",0,COUNT(INDEX(prem!$B$2:$CX$2857,$W503,$U503+1):INDEX(prem!$B$2:$CX$2857,$W503,MIN($U503+10,101))))</f>
        <v/>
      </c>
      <c r="N503" s="4" t="inlineStr">
        <is>
          <t>N</t>
        </is>
      </c>
      <c r="O503" s="4">
        <f>IF(COUNTIF(prem!$A$2:$A$2857,$T503&amp;"|"&amp;Client!$C$9&amp;"|"&amp;Client!$C$7&amp;"|"&amp;Client!$C$8)&gt;0,Client!$C$9,IF(Client!$C$9="S","R","S"))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IFERROR(IF(COUNT(INDEX(Benefits!$E$3:$E$581,MATCH($T503,Benefits!$A$3:$A$581,0)))=0,"",INDEX(Benefits!$E$3:$E$581,MATCH($T503,Benefits!$A$3:$A$581,0))),"")</f>
        <v/>
      </c>
      <c r="R503">
        <f>IFERROR(IF(COUNT(INDEX(Benefits!$F$3:$F$581,MATCH($T503,Benefits!$A$3:$A$581,0)))=0,"",INDEX(Benefits!$F$3:$F$581,MATCH($T503,Benefits!$A$3:$A$581,0))),"")</f>
        <v/>
      </c>
      <c r="S503" s="4">
        <f>IFERROR(IF(INDEX(Benefits!$G$3:$G$581,MATCH($T503,Benefits!$A$3:$A$581,0))="","",INDEX(Benefits!$G$3:$G$581,MATCH($T503,Benefits!$A$3:$A$581,0))),"")</f>
        <v/>
      </c>
      <c r="T503" s="19" t="inlineStr">
        <is>
          <t>F00013-05-002-06</t>
        </is>
      </c>
      <c r="U503" s="4">
        <f>MIN(IF($N503="N",Client!$C$6+1,Client!$C$6),100)</f>
        <v/>
      </c>
      <c r="V503" s="4">
        <f>$T503&amp;"|"&amp;$O503&amp;"|"&amp;Client!$C$7&amp;"|"&amp;Client!$C$8</f>
        <v/>
      </c>
      <c r="W503" s="4">
        <f>IFERROR(MATCH($V503,prem!$A$2:$A$2857,0),"")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IFERROR(IF(INDEX(Benefits!$B$3:$B$581,MATCH($T504,Benefits!$A$3:$A$581,0))="","Ward",INDEX(Benefits!$B$3:$B$581,MATCH($T504,Benefits!$A$3:$A$581,0))),"Ward")</f>
        <v/>
      </c>
      <c r="G504" s="17">
        <f>IFERROR(IF(INDEX(Benefits!$C$3:$C$581,MATCH($T504,Benefits!$A$3:$A$581,0))="","",INDEX(Benefits!$C$3:$C$581,MATCH($T504,Benefits!$A$3:$A$581,0))),"")</f>
        <v/>
      </c>
      <c r="H504" s="4">
        <f>IFERROR(IF(INDEX(Benefits!$D$3:$D$581,MATCH($T504,Benefits!$A$3:$A$581,0))="","",INDEX(Benefits!$D$3:$D$581,MATCH($T504,Benefits!$A$3:$A$581,0))),"")</f>
        <v/>
      </c>
      <c r="I504" s="4" t="inlineStr">
        <is>
          <t>HKD</t>
        </is>
      </c>
      <c r="J504" s="17">
        <f>IF($W504="","",IF(COUNT(INDEX(prem!$B$2:$CX$2857,$W504,$U504+1))=0,"",INDEX(prem!$B$2:$CX$2857,$W504,$U504+1)))</f>
        <v/>
      </c>
      <c r="K504" s="17">
        <f>IF($W504="","",IF($M504=0,"",SUM(INDEX(prem!$B$2:$CX$2857,$W504,$U504+1):INDEX(prem!$B$2:$CX$2857,$W504,MIN($U504+10,101)))))</f>
        <v/>
      </c>
      <c r="L504" s="17">
        <f>IF($K504="","",IF($M504=0,"",$K504/$M504))</f>
        <v/>
      </c>
      <c r="M504" s="4">
        <f>IF($W504="",0,COUNT(INDEX(prem!$B$2:$CX$2857,$W504,$U504+1):INDEX(prem!$B$2:$CX$2857,$W504,MIN($U504+10,101))))</f>
        <v/>
      </c>
      <c r="N504" s="4" t="inlineStr">
        <is>
          <t>N</t>
        </is>
      </c>
      <c r="O504" s="4">
        <f>IF(COUNTIF(prem!$A$2:$A$2857,$T504&amp;"|"&amp;Client!$C$9&amp;"|"&amp;Client!$C$7&amp;"|"&amp;Client!$C$8)&gt;0,Client!$C$9,IF(Client!$C$9="S","R","S"))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IFERROR(IF(COUNT(INDEX(Benefits!$E$3:$E$581,MATCH($T504,Benefits!$A$3:$A$581,0)))=0,"",INDEX(Benefits!$E$3:$E$581,MATCH($T504,Benefits!$A$3:$A$581,0))),"")</f>
        <v/>
      </c>
      <c r="R504">
        <f>IFERROR(IF(COUNT(INDEX(Benefits!$F$3:$F$581,MATCH($T504,Benefits!$A$3:$A$581,0)))=0,"",INDEX(Benefits!$F$3:$F$581,MATCH($T504,Benefits!$A$3:$A$581,0))),"")</f>
        <v/>
      </c>
      <c r="S504" s="4">
        <f>IFERROR(IF(INDEX(Benefits!$G$3:$G$581,MATCH($T504,Benefits!$A$3:$A$581,0))="","",INDEX(Benefits!$G$3:$G$581,MATCH($T504,Benefits!$A$3:$A$581,0))),"")</f>
        <v/>
      </c>
      <c r="T504" s="19" t="inlineStr">
        <is>
          <t>F00013-01-000-06</t>
        </is>
      </c>
      <c r="U504" s="4">
        <f>MIN(IF($N504="N",Client!$C$6+1,Client!$C$6),100)</f>
        <v/>
      </c>
      <c r="V504" s="4">
        <f>$T504&amp;"|"&amp;$O504&amp;"|"&amp;Client!$C$7&amp;"|"&amp;Client!$C$8</f>
        <v/>
      </c>
      <c r="W504" s="4">
        <f>IFERROR(MATCH($V504,prem!$A$2:$A$2857,0),"")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IFERROR(IF(INDEX(Benefits!$B$3:$B$581,MATCH($T505,Benefits!$A$3:$A$581,0))="","Ward",INDEX(Benefits!$B$3:$B$581,MATCH($T505,Benefits!$A$3:$A$581,0))),"Ward")</f>
        <v/>
      </c>
      <c r="G505" s="17">
        <f>IFERROR(IF(INDEX(Benefits!$C$3:$C$581,MATCH($T505,Benefits!$A$3:$A$581,0))="","",INDEX(Benefits!$C$3:$C$581,MATCH($T505,Benefits!$A$3:$A$581,0))),"")</f>
        <v/>
      </c>
      <c r="H505" s="4">
        <f>IFERROR(IF(INDEX(Benefits!$D$3:$D$581,MATCH($T505,Benefits!$A$3:$A$581,0))="","",INDEX(Benefits!$D$3:$D$581,MATCH($T505,Benefits!$A$3:$A$581,0))),"")</f>
        <v/>
      </c>
      <c r="I505" s="4" t="inlineStr">
        <is>
          <t>USD</t>
        </is>
      </c>
      <c r="J505" s="17">
        <f>IF($W505="","",IF(COUNT(INDEX(prem!$B$2:$CX$2857,$W505,$U505+1))=0,"",INDEX(prem!$B$2:$CX$2857,$W505,$U505+1)))</f>
        <v/>
      </c>
      <c r="K505" s="17">
        <f>IF($W505="","",IF($M505=0,"",SUM(INDEX(prem!$B$2:$CX$2857,$W505,$U505+1):INDEX(prem!$B$2:$CX$2857,$W505,MIN($U505+10,101)))))</f>
        <v/>
      </c>
      <c r="L505" s="17">
        <f>IF($K505="","",IF($M505=0,"",$K505/$M505))</f>
        <v/>
      </c>
      <c r="M505" s="4">
        <f>IF($W505="",0,COUNT(INDEX(prem!$B$2:$CX$2857,$W505,$U505+1):INDEX(prem!$B$2:$CX$2857,$W505,MIN($U505+10,101))))</f>
        <v/>
      </c>
      <c r="N505" s="4" t="inlineStr">
        <is>
          <t>N</t>
        </is>
      </c>
      <c r="O505" s="4">
        <f>IF(COUNTIF(prem!$A$2:$A$2857,$T505&amp;"|"&amp;Client!$C$9&amp;"|"&amp;Client!$C$7&amp;"|"&amp;Client!$C$8)&gt;0,Client!$C$9,IF(Client!$C$9="S","R","S"))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IFERROR(IF(COUNT(INDEX(Benefits!$E$3:$E$581,MATCH($T505,Benefits!$A$3:$A$581,0)))=0,"",INDEX(Benefits!$E$3:$E$581,MATCH($T505,Benefits!$A$3:$A$581,0))),"")</f>
        <v/>
      </c>
      <c r="R505">
        <f>IFERROR(IF(COUNT(INDEX(Benefits!$F$3:$F$581,MATCH($T505,Benefits!$A$3:$A$581,0)))=0,"",INDEX(Benefits!$F$3:$F$581,MATCH($T505,Benefits!$A$3:$A$581,0))),"")</f>
        <v/>
      </c>
      <c r="S505" s="4">
        <f>IFERROR(IF(INDEX(Benefits!$G$3:$G$581,MATCH($T505,Benefits!$A$3:$A$581,0))="","",INDEX(Benefits!$G$3:$G$581,MATCH($T505,Benefits!$A$3:$A$581,0))),"")</f>
        <v/>
      </c>
      <c r="T505" s="19" t="inlineStr">
        <is>
          <t>F00013-04-000-06</t>
        </is>
      </c>
      <c r="U505" s="4">
        <f>MIN(IF($N505="N",Client!$C$6+1,Client!$C$6),100)</f>
        <v/>
      </c>
      <c r="V505" s="4">
        <f>$T505&amp;"|"&amp;$O505&amp;"|"&amp;Client!$C$7&amp;"|"&amp;Client!$C$8</f>
        <v/>
      </c>
      <c r="W505" s="4">
        <f>IFERROR(MATCH($V505,prem!$A$2:$A$2857,0),"")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IFERROR(IF(INDEX(Benefits!$B$3:$B$581,MATCH($T506,Benefits!$A$3:$A$581,0))="","Ward",INDEX(Benefits!$B$3:$B$581,MATCH($T506,Benefits!$A$3:$A$581,0))),"Ward")</f>
        <v/>
      </c>
      <c r="G506" s="17">
        <f>IFERROR(IF(INDEX(Benefits!$C$3:$C$581,MATCH($T506,Benefits!$A$3:$A$581,0))="","",INDEX(Benefits!$C$3:$C$581,MATCH($T506,Benefits!$A$3:$A$581,0))),"")</f>
        <v/>
      </c>
      <c r="H506" s="4">
        <f>IFERROR(IF(INDEX(Benefits!$D$3:$D$581,MATCH($T506,Benefits!$A$3:$A$581,0))="","",INDEX(Benefits!$D$3:$D$581,MATCH($T506,Benefits!$A$3:$A$581,0))),"")</f>
        <v/>
      </c>
      <c r="I506" s="4" t="inlineStr">
        <is>
          <t>HKD</t>
        </is>
      </c>
      <c r="J506" s="17">
        <f>IF($W506="","",IF(COUNT(INDEX(prem!$B$2:$CX$2857,$W506,$U506+1))=0,"",INDEX(prem!$B$2:$CX$2857,$W506,$U506+1)))</f>
        <v/>
      </c>
      <c r="K506" s="17">
        <f>IF($W506="","",IF($M506=0,"",SUM(INDEX(prem!$B$2:$CX$2857,$W506,$U506+1):INDEX(prem!$B$2:$CX$2857,$W506,MIN($U506+10,101)))))</f>
        <v/>
      </c>
      <c r="L506" s="17">
        <f>IF($K506="","",IF($M506=0,"",$K506/$M506))</f>
        <v/>
      </c>
      <c r="M506" s="4">
        <f>IF($W506="",0,COUNT(INDEX(prem!$B$2:$CX$2857,$W506,$U506+1):INDEX(prem!$B$2:$CX$2857,$W506,MIN($U506+10,101))))</f>
        <v/>
      </c>
      <c r="N506" s="4" t="inlineStr">
        <is>
          <t>N</t>
        </is>
      </c>
      <c r="O506" s="4">
        <f>IF(COUNTIF(prem!$A$2:$A$2857,$T506&amp;"|"&amp;Client!$C$9&amp;"|"&amp;Client!$C$7&amp;"|"&amp;Client!$C$8)&gt;0,Client!$C$9,IF(Client!$C$9="S","R","S"))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IFERROR(IF(COUNT(INDEX(Benefits!$E$3:$E$581,MATCH($T506,Benefits!$A$3:$A$581,0)))=0,"",INDEX(Benefits!$E$3:$E$581,MATCH($T506,Benefits!$A$3:$A$581,0))),"")</f>
        <v/>
      </c>
      <c r="R506">
        <f>IFERROR(IF(COUNT(INDEX(Benefits!$F$3:$F$581,MATCH($T506,Benefits!$A$3:$A$581,0)))=0,"",INDEX(Benefits!$F$3:$F$581,MATCH($T506,Benefits!$A$3:$A$581,0))),"")</f>
        <v/>
      </c>
      <c r="S506" s="4">
        <f>IFERROR(IF(INDEX(Benefits!$G$3:$G$581,MATCH($T506,Benefits!$A$3:$A$581,0))="","",INDEX(Benefits!$G$3:$G$581,MATCH($T506,Benefits!$A$3:$A$581,0))),"")</f>
        <v/>
      </c>
      <c r="T506" s="19" t="inlineStr">
        <is>
          <t>F00013-01-001-06</t>
        </is>
      </c>
      <c r="U506" s="4">
        <f>MIN(IF($N506="N",Client!$C$6+1,Client!$C$6),100)</f>
        <v/>
      </c>
      <c r="V506" s="4">
        <f>$T506&amp;"|"&amp;$O506&amp;"|"&amp;Client!$C$7&amp;"|"&amp;Client!$C$8</f>
        <v/>
      </c>
      <c r="W506" s="4">
        <f>IFERROR(MATCH($V506,prem!$A$2:$A$2857,0),"")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IFERROR(IF(INDEX(Benefits!$B$3:$B$581,MATCH($T507,Benefits!$A$3:$A$581,0))="","Ward",INDEX(Benefits!$B$3:$B$581,MATCH($T507,Benefits!$A$3:$A$581,0))),"Ward")</f>
        <v/>
      </c>
      <c r="G507" s="17">
        <f>IFERROR(IF(INDEX(Benefits!$C$3:$C$581,MATCH($T507,Benefits!$A$3:$A$581,0))="","",INDEX(Benefits!$C$3:$C$581,MATCH($T507,Benefits!$A$3:$A$581,0))),"")</f>
        <v/>
      </c>
      <c r="H507" s="4">
        <f>IFERROR(IF(INDEX(Benefits!$D$3:$D$581,MATCH($T507,Benefits!$A$3:$A$581,0))="","",INDEX(Benefits!$D$3:$D$581,MATCH($T507,Benefits!$A$3:$A$581,0))),"")</f>
        <v/>
      </c>
      <c r="I507" s="4" t="inlineStr">
        <is>
          <t>USD</t>
        </is>
      </c>
      <c r="J507" s="17">
        <f>IF($W507="","",IF(COUNT(INDEX(prem!$B$2:$CX$2857,$W507,$U507+1))=0,"",INDEX(prem!$B$2:$CX$2857,$W507,$U507+1)))</f>
        <v/>
      </c>
      <c r="K507" s="17">
        <f>IF($W507="","",IF($M507=0,"",SUM(INDEX(prem!$B$2:$CX$2857,$W507,$U507+1):INDEX(prem!$B$2:$CX$2857,$W507,MIN($U507+10,101)))))</f>
        <v/>
      </c>
      <c r="L507" s="17">
        <f>IF($K507="","",IF($M507=0,"",$K507/$M507))</f>
        <v/>
      </c>
      <c r="M507" s="4">
        <f>IF($W507="",0,COUNT(INDEX(prem!$B$2:$CX$2857,$W507,$U507+1):INDEX(prem!$B$2:$CX$2857,$W507,MIN($U507+10,101))))</f>
        <v/>
      </c>
      <c r="N507" s="4" t="inlineStr">
        <is>
          <t>N</t>
        </is>
      </c>
      <c r="O507" s="4">
        <f>IF(COUNTIF(prem!$A$2:$A$2857,$T507&amp;"|"&amp;Client!$C$9&amp;"|"&amp;Client!$C$7&amp;"|"&amp;Client!$C$8)&gt;0,Client!$C$9,IF(Client!$C$9="S","R","S"))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IFERROR(IF(COUNT(INDEX(Benefits!$E$3:$E$581,MATCH($T507,Benefits!$A$3:$A$581,0)))=0,"",INDEX(Benefits!$E$3:$E$581,MATCH($T507,Benefits!$A$3:$A$581,0))),"")</f>
        <v/>
      </c>
      <c r="R507">
        <f>IFERROR(IF(COUNT(INDEX(Benefits!$F$3:$F$581,MATCH($T507,Benefits!$A$3:$A$581,0)))=0,"",INDEX(Benefits!$F$3:$F$581,MATCH($T507,Benefits!$A$3:$A$581,0))),"")</f>
        <v/>
      </c>
      <c r="S507" s="4">
        <f>IFERROR(IF(INDEX(Benefits!$G$3:$G$581,MATCH($T507,Benefits!$A$3:$A$581,0))="","",INDEX(Benefits!$G$3:$G$581,MATCH($T507,Benefits!$A$3:$A$581,0))),"")</f>
        <v/>
      </c>
      <c r="T507" s="19" t="inlineStr">
        <is>
          <t>F00013-04-001-06</t>
        </is>
      </c>
      <c r="U507" s="4">
        <f>MIN(IF($N507="N",Client!$C$6+1,Client!$C$6),100)</f>
        <v/>
      </c>
      <c r="V507" s="4">
        <f>$T507&amp;"|"&amp;$O507&amp;"|"&amp;Client!$C$7&amp;"|"&amp;Client!$C$8</f>
        <v/>
      </c>
      <c r="W507" s="4">
        <f>IFERROR(MATCH($V507,prem!$A$2:$A$2857,0),"")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IFERROR(IF(INDEX(Benefits!$B$3:$B$581,MATCH($T508,Benefits!$A$3:$A$581,0))="","Ward",INDEX(Benefits!$B$3:$B$581,MATCH($T508,Benefits!$A$3:$A$581,0))),"Ward")</f>
        <v/>
      </c>
      <c r="G508" s="17">
        <f>IFERROR(IF(INDEX(Benefits!$C$3:$C$581,MATCH($T508,Benefits!$A$3:$A$581,0))="","",INDEX(Benefits!$C$3:$C$581,MATCH($T508,Benefits!$A$3:$A$581,0))),"")</f>
        <v/>
      </c>
      <c r="H508" s="4">
        <f>IFERROR(IF(INDEX(Benefits!$D$3:$D$581,MATCH($T508,Benefits!$A$3:$A$581,0))="","",INDEX(Benefits!$D$3:$D$581,MATCH($T508,Benefits!$A$3:$A$581,0))),"")</f>
        <v/>
      </c>
      <c r="I508" s="4" t="inlineStr">
        <is>
          <t>HKD</t>
        </is>
      </c>
      <c r="J508" s="17">
        <f>IF($W508="","",IF(COUNT(INDEX(prem!$B$2:$CX$2857,$W508,$U508+1))=0,"",INDEX(prem!$B$2:$CX$2857,$W508,$U508+1)))</f>
        <v/>
      </c>
      <c r="K508" s="17">
        <f>IF($W508="","",IF($M508=0,"",SUM(INDEX(prem!$B$2:$CX$2857,$W508,$U508+1):INDEX(prem!$B$2:$CX$2857,$W508,MIN($U508+10,101)))))</f>
        <v/>
      </c>
      <c r="L508" s="17">
        <f>IF($K508="","",IF($M508=0,"",$K508/$M508))</f>
        <v/>
      </c>
      <c r="M508" s="4">
        <f>IF($W508="",0,COUNT(INDEX(prem!$B$2:$CX$2857,$W508,$U508+1):INDEX(prem!$B$2:$CX$2857,$W508,MIN($U508+10,101))))</f>
        <v/>
      </c>
      <c r="N508" s="4" t="inlineStr">
        <is>
          <t>N</t>
        </is>
      </c>
      <c r="O508" s="4">
        <f>IF(COUNTIF(prem!$A$2:$A$2857,$T508&amp;"|"&amp;Client!$C$9&amp;"|"&amp;Client!$C$7&amp;"|"&amp;Client!$C$8)&gt;0,Client!$C$9,IF(Client!$C$9="S","R","S"))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IFERROR(IF(COUNT(INDEX(Benefits!$E$3:$E$581,MATCH($T508,Benefits!$A$3:$A$581,0)))=0,"",INDEX(Benefits!$E$3:$E$581,MATCH($T508,Benefits!$A$3:$A$581,0))),"")</f>
        <v/>
      </c>
      <c r="R508">
        <f>IFERROR(IF(COUNT(INDEX(Benefits!$F$3:$F$581,MATCH($T508,Benefits!$A$3:$A$581,0)))=0,"",INDEX(Benefits!$F$3:$F$581,MATCH($T508,Benefits!$A$3:$A$581,0))),"")</f>
        <v/>
      </c>
      <c r="S508" s="4">
        <f>IFERROR(IF(INDEX(Benefits!$G$3:$G$581,MATCH($T508,Benefits!$A$3:$A$581,0))="","",INDEX(Benefits!$G$3:$G$581,MATCH($T508,Benefits!$A$3:$A$581,0))),"")</f>
        <v/>
      </c>
      <c r="T508" s="19" t="inlineStr">
        <is>
          <t>F00013-01-002-06</t>
        </is>
      </c>
      <c r="U508" s="4">
        <f>MIN(IF($N508="N",Client!$C$6+1,Client!$C$6),100)</f>
        <v/>
      </c>
      <c r="V508" s="4">
        <f>$T508&amp;"|"&amp;$O508&amp;"|"&amp;Client!$C$7&amp;"|"&amp;Client!$C$8</f>
        <v/>
      </c>
      <c r="W508" s="4">
        <f>IFERROR(MATCH($V508,prem!$A$2:$A$2857,0),"")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IFERROR(IF(INDEX(Benefits!$B$3:$B$581,MATCH($T509,Benefits!$A$3:$A$581,0))="","Ward",INDEX(Benefits!$B$3:$B$581,MATCH($T509,Benefits!$A$3:$A$581,0))),"Ward")</f>
        <v/>
      </c>
      <c r="G509" s="17">
        <f>IFERROR(IF(INDEX(Benefits!$C$3:$C$581,MATCH($T509,Benefits!$A$3:$A$581,0))="","",INDEX(Benefits!$C$3:$C$581,MATCH($T509,Benefits!$A$3:$A$581,0))),"")</f>
        <v/>
      </c>
      <c r="H509" s="4">
        <f>IFERROR(IF(INDEX(Benefits!$D$3:$D$581,MATCH($T509,Benefits!$A$3:$A$581,0))="","",INDEX(Benefits!$D$3:$D$581,MATCH($T509,Benefits!$A$3:$A$581,0))),"")</f>
        <v/>
      </c>
      <c r="I509" s="4" t="inlineStr">
        <is>
          <t>USD</t>
        </is>
      </c>
      <c r="J509" s="17">
        <f>IF($W509="","",IF(COUNT(INDEX(prem!$B$2:$CX$2857,$W509,$U509+1))=0,"",INDEX(prem!$B$2:$CX$2857,$W509,$U509+1)))</f>
        <v/>
      </c>
      <c r="K509" s="17">
        <f>IF($W509="","",IF($M509=0,"",SUM(INDEX(prem!$B$2:$CX$2857,$W509,$U509+1):INDEX(prem!$B$2:$CX$2857,$W509,MIN($U509+10,101)))))</f>
        <v/>
      </c>
      <c r="L509" s="17">
        <f>IF($K509="","",IF($M509=0,"",$K509/$M509))</f>
        <v/>
      </c>
      <c r="M509" s="4">
        <f>IF($W509="",0,COUNT(INDEX(prem!$B$2:$CX$2857,$W509,$U509+1):INDEX(prem!$B$2:$CX$2857,$W509,MIN($U509+10,101))))</f>
        <v/>
      </c>
      <c r="N509" s="4" t="inlineStr">
        <is>
          <t>N</t>
        </is>
      </c>
      <c r="O509" s="4">
        <f>IF(COUNTIF(prem!$A$2:$A$2857,$T509&amp;"|"&amp;Client!$C$9&amp;"|"&amp;Client!$C$7&amp;"|"&amp;Client!$C$8)&gt;0,Client!$C$9,IF(Client!$C$9="S","R","S"))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IFERROR(IF(COUNT(INDEX(Benefits!$E$3:$E$581,MATCH($T509,Benefits!$A$3:$A$581,0)))=0,"",INDEX(Benefits!$E$3:$E$581,MATCH($T509,Benefits!$A$3:$A$581,0))),"")</f>
        <v/>
      </c>
      <c r="R509">
        <f>IFERROR(IF(COUNT(INDEX(Benefits!$F$3:$F$581,MATCH($T509,Benefits!$A$3:$A$581,0)))=0,"",INDEX(Benefits!$F$3:$F$581,MATCH($T509,Benefits!$A$3:$A$581,0))),"")</f>
        <v/>
      </c>
      <c r="S509" s="4">
        <f>IFERROR(IF(INDEX(Benefits!$G$3:$G$581,MATCH($T509,Benefits!$A$3:$A$581,0))="","",INDEX(Benefits!$G$3:$G$581,MATCH($T509,Benefits!$A$3:$A$581,0))),"")</f>
        <v/>
      </c>
      <c r="T509" s="19" t="inlineStr">
        <is>
          <t>F00013-04-002-06</t>
        </is>
      </c>
      <c r="U509" s="4">
        <f>MIN(IF($N509="N",Client!$C$6+1,Client!$C$6),100)</f>
        <v/>
      </c>
      <c r="V509" s="4">
        <f>$T509&amp;"|"&amp;$O509&amp;"|"&amp;Client!$C$7&amp;"|"&amp;Client!$C$8</f>
        <v/>
      </c>
      <c r="W509" s="4">
        <f>IFERROR(MATCH($V509,prem!$A$2:$A$2857,0),"")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IFERROR(IF(INDEX(Benefits!$B$3:$B$581,MATCH($T510,Benefits!$A$3:$A$581,0))="","Private",INDEX(Benefits!$B$3:$B$581,MATCH($T510,Benefits!$A$3:$A$581,0))),"Private")</f>
        <v/>
      </c>
      <c r="G510" s="17">
        <f>IFERROR(IF(INDEX(Benefits!$C$3:$C$581,MATCH($T510,Benefits!$A$3:$A$581,0))="","",INDEX(Benefits!$C$3:$C$581,MATCH($T510,Benefits!$A$3:$A$581,0))),"")</f>
        <v/>
      </c>
      <c r="H510" s="4">
        <f>IFERROR(IF(INDEX(Benefits!$D$3:$D$581,MATCH($T510,Benefits!$A$3:$A$581,0))="","",INDEX(Benefits!$D$3:$D$581,MATCH($T510,Benefits!$A$3:$A$581,0))),"")</f>
        <v/>
      </c>
      <c r="I510" s="4" t="inlineStr">
        <is>
          <t>HKD</t>
        </is>
      </c>
      <c r="J510" s="17">
        <f>IF($W510="","",IF(COUNT(INDEX(prem!$B$2:$CX$2857,$W510,$U510+1))=0,"",INDEX(prem!$B$2:$CX$2857,$W510,$U510+1)))</f>
        <v/>
      </c>
      <c r="K510" s="17">
        <f>IF($W510="","",IF($M510=0,"",SUM(INDEX(prem!$B$2:$CX$2857,$W510,$U510+1):INDEX(prem!$B$2:$CX$2857,$W510,MIN($U510+10,101)))))</f>
        <v/>
      </c>
      <c r="L510" s="17">
        <f>IF($K510="","",IF($M510=0,"",$K510/$M510))</f>
        <v/>
      </c>
      <c r="M510" s="4">
        <f>IF($W510="",0,COUNT(INDEX(prem!$B$2:$CX$2857,$W510,$U510+1):INDEX(prem!$B$2:$CX$2857,$W510,MIN($U510+10,101))))</f>
        <v/>
      </c>
      <c r="N510" s="4" t="inlineStr">
        <is>
          <t>N</t>
        </is>
      </c>
      <c r="O510" s="4">
        <f>IF(COUNTIF(prem!$A$2:$A$2857,$T510&amp;"|"&amp;Client!$C$9&amp;"|"&amp;Client!$C$7&amp;"|"&amp;Client!$C$8)&gt;0,Client!$C$9,IF(Client!$C$9="S","R","S"))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IFERROR(IF(COUNT(INDEX(Benefits!$E$3:$E$581,MATCH($T510,Benefits!$A$3:$A$581,0)))=0,"",INDEX(Benefits!$E$3:$E$581,MATCH($T510,Benefits!$A$3:$A$581,0))),"")</f>
        <v/>
      </c>
      <c r="R510">
        <f>IFERROR(IF(COUNT(INDEX(Benefits!$F$3:$F$581,MATCH($T510,Benefits!$A$3:$A$581,0)))=0,"",INDEX(Benefits!$F$3:$F$581,MATCH($T510,Benefits!$A$3:$A$581,0))),"")</f>
        <v/>
      </c>
      <c r="S510" s="4">
        <f>IFERROR(IF(INDEX(Benefits!$G$3:$G$581,MATCH($T510,Benefits!$A$3:$A$581,0))="","",INDEX(Benefits!$G$3:$G$581,MATCH($T510,Benefits!$A$3:$A$581,0))),"")</f>
        <v/>
      </c>
      <c r="T510" s="19" t="inlineStr">
        <is>
          <t>F00068-03-000-01</t>
        </is>
      </c>
      <c r="U510" s="4">
        <f>MIN(IF($N510="N",Client!$C$6+1,Client!$C$6),100)</f>
        <v/>
      </c>
      <c r="V510" s="4">
        <f>$T510&amp;"|"&amp;$O510&amp;"|"&amp;Client!$C$7&amp;"|"&amp;Client!$C$8</f>
        <v/>
      </c>
      <c r="W510" s="4">
        <f>IFERROR(MATCH($V510,prem!$A$2:$A$2857,0),"")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IFERROR(IF(INDEX(Benefits!$B$3:$B$581,MATCH($T511,Benefits!$A$3:$A$581,0))="","Private",INDEX(Benefits!$B$3:$B$581,MATCH($T511,Benefits!$A$3:$A$581,0))),"Private")</f>
        <v/>
      </c>
      <c r="G511" s="17">
        <f>IFERROR(IF(INDEX(Benefits!$C$3:$C$581,MATCH($T511,Benefits!$A$3:$A$581,0))="","",INDEX(Benefits!$C$3:$C$581,MATCH($T511,Benefits!$A$3:$A$581,0))),"")</f>
        <v/>
      </c>
      <c r="H511" s="4">
        <f>IFERROR(IF(INDEX(Benefits!$D$3:$D$581,MATCH($T511,Benefits!$A$3:$A$581,0))="","",INDEX(Benefits!$D$3:$D$581,MATCH($T511,Benefits!$A$3:$A$581,0))),"")</f>
        <v/>
      </c>
      <c r="I511" s="4" t="inlineStr">
        <is>
          <t>USD</t>
        </is>
      </c>
      <c r="J511" s="17">
        <f>IF($W511="","",IF(COUNT(INDEX(prem!$B$2:$CX$2857,$W511,$U511+1))=0,"",INDEX(prem!$B$2:$CX$2857,$W511,$U511+1)))</f>
        <v/>
      </c>
      <c r="K511" s="17">
        <f>IF($W511="","",IF($M511=0,"",SUM(INDEX(prem!$B$2:$CX$2857,$W511,$U511+1):INDEX(prem!$B$2:$CX$2857,$W511,MIN($U511+10,101)))))</f>
        <v/>
      </c>
      <c r="L511" s="17">
        <f>IF($K511="","",IF($M511=0,"",$K511/$M511))</f>
        <v/>
      </c>
      <c r="M511" s="4">
        <f>IF($W511="",0,COUNT(INDEX(prem!$B$2:$CX$2857,$W511,$U511+1):INDEX(prem!$B$2:$CX$2857,$W511,MIN($U511+10,101))))</f>
        <v/>
      </c>
      <c r="N511" s="4" t="inlineStr">
        <is>
          <t>N</t>
        </is>
      </c>
      <c r="O511" s="4">
        <f>IF(COUNTIF(prem!$A$2:$A$2857,$T511&amp;"|"&amp;Client!$C$9&amp;"|"&amp;Client!$C$7&amp;"|"&amp;Client!$C$8)&gt;0,Client!$C$9,IF(Client!$C$9="S","R","S"))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IFERROR(IF(COUNT(INDEX(Benefits!$E$3:$E$581,MATCH($T511,Benefits!$A$3:$A$581,0)))=0,"",INDEX(Benefits!$E$3:$E$581,MATCH($T511,Benefits!$A$3:$A$581,0))),"")</f>
        <v/>
      </c>
      <c r="R511">
        <f>IFERROR(IF(COUNT(INDEX(Benefits!$F$3:$F$581,MATCH($T511,Benefits!$A$3:$A$581,0)))=0,"",INDEX(Benefits!$F$3:$F$581,MATCH($T511,Benefits!$A$3:$A$581,0))),"")</f>
        <v/>
      </c>
      <c r="S511" s="4">
        <f>IFERROR(IF(INDEX(Benefits!$G$3:$G$581,MATCH($T511,Benefits!$A$3:$A$581,0))="","",INDEX(Benefits!$G$3:$G$581,MATCH($T511,Benefits!$A$3:$A$581,0))),"")</f>
        <v/>
      </c>
      <c r="T511" s="19" t="inlineStr">
        <is>
          <t>F00068-06-000-01</t>
        </is>
      </c>
      <c r="U511" s="4">
        <f>MIN(IF($N511="N",Client!$C$6+1,Client!$C$6),100)</f>
        <v/>
      </c>
      <c r="V511" s="4">
        <f>$T511&amp;"|"&amp;$O511&amp;"|"&amp;Client!$C$7&amp;"|"&amp;Client!$C$8</f>
        <v/>
      </c>
      <c r="W511" s="4">
        <f>IFERROR(MATCH($V511,prem!$A$2:$A$2857,0),"")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IFERROR(IF(INDEX(Benefits!$B$3:$B$581,MATCH($T512,Benefits!$A$3:$A$581,0))="","Semi-private",INDEX(Benefits!$B$3:$B$581,MATCH($T512,Benefits!$A$3:$A$581,0))),"Semi-private")</f>
        <v/>
      </c>
      <c r="G512" s="17">
        <f>IFERROR(IF(INDEX(Benefits!$C$3:$C$581,MATCH($T512,Benefits!$A$3:$A$581,0))="","",INDEX(Benefits!$C$3:$C$581,MATCH($T512,Benefits!$A$3:$A$581,0))),"")</f>
        <v/>
      </c>
      <c r="H512" s="4">
        <f>IFERROR(IF(INDEX(Benefits!$D$3:$D$581,MATCH($T512,Benefits!$A$3:$A$581,0))="","",INDEX(Benefits!$D$3:$D$581,MATCH($T512,Benefits!$A$3:$A$581,0))),"")</f>
        <v/>
      </c>
      <c r="I512" s="4" t="inlineStr">
        <is>
          <t>HKD</t>
        </is>
      </c>
      <c r="J512" s="17">
        <f>IF($W512="","",IF(COUNT(INDEX(prem!$B$2:$CX$2857,$W512,$U512+1))=0,"",INDEX(prem!$B$2:$CX$2857,$W512,$U512+1)))</f>
        <v/>
      </c>
      <c r="K512" s="17">
        <f>IF($W512="","",IF($M512=0,"",SUM(INDEX(prem!$B$2:$CX$2857,$W512,$U512+1):INDEX(prem!$B$2:$CX$2857,$W512,MIN($U512+10,101)))))</f>
        <v/>
      </c>
      <c r="L512" s="17">
        <f>IF($K512="","",IF($M512=0,"",$K512/$M512))</f>
        <v/>
      </c>
      <c r="M512" s="4">
        <f>IF($W512="",0,COUNT(INDEX(prem!$B$2:$CX$2857,$W512,$U512+1):INDEX(prem!$B$2:$CX$2857,$W512,MIN($U512+10,101))))</f>
        <v/>
      </c>
      <c r="N512" s="4" t="inlineStr">
        <is>
          <t>N</t>
        </is>
      </c>
      <c r="O512" s="4">
        <f>IF(COUNTIF(prem!$A$2:$A$2857,$T512&amp;"|"&amp;Client!$C$9&amp;"|"&amp;Client!$C$7&amp;"|"&amp;Client!$C$8)&gt;0,Client!$C$9,IF(Client!$C$9="S","R","S"))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IFERROR(IF(COUNT(INDEX(Benefits!$E$3:$E$581,MATCH($T512,Benefits!$A$3:$A$581,0)))=0,"",INDEX(Benefits!$E$3:$E$581,MATCH($T512,Benefits!$A$3:$A$581,0))),"")</f>
        <v/>
      </c>
      <c r="R512">
        <f>IFERROR(IF(COUNT(INDEX(Benefits!$F$3:$F$581,MATCH($T512,Benefits!$A$3:$A$581,0)))=0,"",INDEX(Benefits!$F$3:$F$581,MATCH($T512,Benefits!$A$3:$A$581,0))),"")</f>
        <v/>
      </c>
      <c r="S512" s="4">
        <f>IFERROR(IF(INDEX(Benefits!$G$3:$G$581,MATCH($T512,Benefits!$A$3:$A$581,0))="","",INDEX(Benefits!$G$3:$G$581,MATCH($T512,Benefits!$A$3:$A$581,0))),"")</f>
        <v/>
      </c>
      <c r="T512" s="19" t="inlineStr">
        <is>
          <t>F00068-02-000-01</t>
        </is>
      </c>
      <c r="U512" s="4">
        <f>MIN(IF($N512="N",Client!$C$6+1,Client!$C$6),100)</f>
        <v/>
      </c>
      <c r="V512" s="4">
        <f>$T512&amp;"|"&amp;$O512&amp;"|"&amp;Client!$C$7&amp;"|"&amp;Client!$C$8</f>
        <v/>
      </c>
      <c r="W512" s="4">
        <f>IFERROR(MATCH($V512,prem!$A$2:$A$2857,0),"")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IFERROR(IF(INDEX(Benefits!$B$3:$B$581,MATCH($T513,Benefits!$A$3:$A$581,0))="","Semi-private",INDEX(Benefits!$B$3:$B$581,MATCH($T513,Benefits!$A$3:$A$581,0))),"Semi-private")</f>
        <v/>
      </c>
      <c r="G513" s="17">
        <f>IFERROR(IF(INDEX(Benefits!$C$3:$C$581,MATCH($T513,Benefits!$A$3:$A$581,0))="","",INDEX(Benefits!$C$3:$C$581,MATCH($T513,Benefits!$A$3:$A$581,0))),"")</f>
        <v/>
      </c>
      <c r="H513" s="4">
        <f>IFERROR(IF(INDEX(Benefits!$D$3:$D$581,MATCH($T513,Benefits!$A$3:$A$581,0))="","",INDEX(Benefits!$D$3:$D$581,MATCH($T513,Benefits!$A$3:$A$581,0))),"")</f>
        <v/>
      </c>
      <c r="I513" s="4" t="inlineStr">
        <is>
          <t>USD</t>
        </is>
      </c>
      <c r="J513" s="17">
        <f>IF($W513="","",IF(COUNT(INDEX(prem!$B$2:$CX$2857,$W513,$U513+1))=0,"",INDEX(prem!$B$2:$CX$2857,$W513,$U513+1)))</f>
        <v/>
      </c>
      <c r="K513" s="17">
        <f>IF($W513="","",IF($M513=0,"",SUM(INDEX(prem!$B$2:$CX$2857,$W513,$U513+1):INDEX(prem!$B$2:$CX$2857,$W513,MIN($U513+10,101)))))</f>
        <v/>
      </c>
      <c r="L513" s="17">
        <f>IF($K513="","",IF($M513=0,"",$K513/$M513))</f>
        <v/>
      </c>
      <c r="M513" s="4">
        <f>IF($W513="",0,COUNT(INDEX(prem!$B$2:$CX$2857,$W513,$U513+1):INDEX(prem!$B$2:$CX$2857,$W513,MIN($U513+10,101))))</f>
        <v/>
      </c>
      <c r="N513" s="4" t="inlineStr">
        <is>
          <t>N</t>
        </is>
      </c>
      <c r="O513" s="4">
        <f>IF(COUNTIF(prem!$A$2:$A$2857,$T513&amp;"|"&amp;Client!$C$9&amp;"|"&amp;Client!$C$7&amp;"|"&amp;Client!$C$8)&gt;0,Client!$C$9,IF(Client!$C$9="S","R","S"))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IFERROR(IF(COUNT(INDEX(Benefits!$E$3:$E$581,MATCH($T513,Benefits!$A$3:$A$581,0)))=0,"",INDEX(Benefits!$E$3:$E$581,MATCH($T513,Benefits!$A$3:$A$581,0))),"")</f>
        <v/>
      </c>
      <c r="R513">
        <f>IFERROR(IF(COUNT(INDEX(Benefits!$F$3:$F$581,MATCH($T513,Benefits!$A$3:$A$581,0)))=0,"",INDEX(Benefits!$F$3:$F$581,MATCH($T513,Benefits!$A$3:$A$581,0))),"")</f>
        <v/>
      </c>
      <c r="S513" s="4">
        <f>IFERROR(IF(INDEX(Benefits!$G$3:$G$581,MATCH($T513,Benefits!$A$3:$A$581,0))="","",INDEX(Benefits!$G$3:$G$581,MATCH($T513,Benefits!$A$3:$A$581,0))),"")</f>
        <v/>
      </c>
      <c r="T513" s="19" t="inlineStr">
        <is>
          <t>F00068-05-000-01</t>
        </is>
      </c>
      <c r="U513" s="4">
        <f>MIN(IF($N513="N",Client!$C$6+1,Client!$C$6),100)</f>
        <v/>
      </c>
      <c r="V513" s="4">
        <f>$T513&amp;"|"&amp;$O513&amp;"|"&amp;Client!$C$7&amp;"|"&amp;Client!$C$8</f>
        <v/>
      </c>
      <c r="W513" s="4">
        <f>IFERROR(MATCH($V513,prem!$A$2:$A$2857,0),"")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IFERROR(IF(INDEX(Benefits!$B$3:$B$581,MATCH($T514,Benefits!$A$3:$A$581,0))="","Ward",INDEX(Benefits!$B$3:$B$581,MATCH($T514,Benefits!$A$3:$A$581,0))),"Ward")</f>
        <v/>
      </c>
      <c r="G514" s="17">
        <f>IFERROR(IF(INDEX(Benefits!$C$3:$C$581,MATCH($T514,Benefits!$A$3:$A$581,0))="","",INDEX(Benefits!$C$3:$C$581,MATCH($T514,Benefits!$A$3:$A$581,0))),"")</f>
        <v/>
      </c>
      <c r="H514" s="4">
        <f>IFERROR(IF(INDEX(Benefits!$D$3:$D$581,MATCH($T514,Benefits!$A$3:$A$581,0))="","",INDEX(Benefits!$D$3:$D$581,MATCH($T514,Benefits!$A$3:$A$581,0))),"")</f>
        <v/>
      </c>
      <c r="I514" s="4" t="inlineStr">
        <is>
          <t>HKD</t>
        </is>
      </c>
      <c r="J514" s="17">
        <f>IF($W514="","",IF(COUNT(INDEX(prem!$B$2:$CX$2857,$W514,$U514+1))=0,"",INDEX(prem!$B$2:$CX$2857,$W514,$U514+1)))</f>
        <v/>
      </c>
      <c r="K514" s="17">
        <f>IF($W514="","",IF($M514=0,"",SUM(INDEX(prem!$B$2:$CX$2857,$W514,$U514+1):INDEX(prem!$B$2:$CX$2857,$W514,MIN($U514+10,101)))))</f>
        <v/>
      </c>
      <c r="L514" s="17">
        <f>IF($K514="","",IF($M514=0,"",$K514/$M514))</f>
        <v/>
      </c>
      <c r="M514" s="4">
        <f>IF($W514="",0,COUNT(INDEX(prem!$B$2:$CX$2857,$W514,$U514+1):INDEX(prem!$B$2:$CX$2857,$W514,MIN($U514+10,101))))</f>
        <v/>
      </c>
      <c r="N514" s="4" t="inlineStr">
        <is>
          <t>N</t>
        </is>
      </c>
      <c r="O514" s="4">
        <f>IF(COUNTIF(prem!$A$2:$A$2857,$T514&amp;"|"&amp;Client!$C$9&amp;"|"&amp;Client!$C$7&amp;"|"&amp;Client!$C$8)&gt;0,Client!$C$9,IF(Client!$C$9="S","R","S"))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IFERROR(IF(COUNT(INDEX(Benefits!$E$3:$E$581,MATCH($T514,Benefits!$A$3:$A$581,0)))=0,"",INDEX(Benefits!$E$3:$E$581,MATCH($T514,Benefits!$A$3:$A$581,0))),"")</f>
        <v/>
      </c>
      <c r="R514">
        <f>IFERROR(IF(COUNT(INDEX(Benefits!$F$3:$F$581,MATCH($T514,Benefits!$A$3:$A$581,0)))=0,"",INDEX(Benefits!$F$3:$F$581,MATCH($T514,Benefits!$A$3:$A$581,0))),"")</f>
        <v/>
      </c>
      <c r="S514" s="4">
        <f>IFERROR(IF(INDEX(Benefits!$G$3:$G$581,MATCH($T514,Benefits!$A$3:$A$581,0))="","",INDEX(Benefits!$G$3:$G$581,MATCH($T514,Benefits!$A$3:$A$581,0))),"")</f>
        <v/>
      </c>
      <c r="T514" s="19" t="inlineStr">
        <is>
          <t>F00068-01-000-01</t>
        </is>
      </c>
      <c r="U514" s="4">
        <f>MIN(IF($N514="N",Client!$C$6+1,Client!$C$6),100)</f>
        <v/>
      </c>
      <c r="V514" s="4">
        <f>$T514&amp;"|"&amp;$O514&amp;"|"&amp;Client!$C$7&amp;"|"&amp;Client!$C$8</f>
        <v/>
      </c>
      <c r="W514" s="4">
        <f>IFERROR(MATCH($V514,prem!$A$2:$A$2857,0),"")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IFERROR(IF(INDEX(Benefits!$B$3:$B$581,MATCH($T515,Benefits!$A$3:$A$581,0))="","Ward",INDEX(Benefits!$B$3:$B$581,MATCH($T515,Benefits!$A$3:$A$581,0))),"Ward")</f>
        <v/>
      </c>
      <c r="G515" s="17">
        <f>IFERROR(IF(INDEX(Benefits!$C$3:$C$581,MATCH($T515,Benefits!$A$3:$A$581,0))="","",INDEX(Benefits!$C$3:$C$581,MATCH($T515,Benefits!$A$3:$A$581,0))),"")</f>
        <v/>
      </c>
      <c r="H515" s="4">
        <f>IFERROR(IF(INDEX(Benefits!$D$3:$D$581,MATCH($T515,Benefits!$A$3:$A$581,0))="","",INDEX(Benefits!$D$3:$D$581,MATCH($T515,Benefits!$A$3:$A$581,0))),"")</f>
        <v/>
      </c>
      <c r="I515" s="4" t="inlineStr">
        <is>
          <t>USD</t>
        </is>
      </c>
      <c r="J515" s="17">
        <f>IF($W515="","",IF(COUNT(INDEX(prem!$B$2:$CX$2857,$W515,$U515+1))=0,"",INDEX(prem!$B$2:$CX$2857,$W515,$U515+1)))</f>
        <v/>
      </c>
      <c r="K515" s="17">
        <f>IF($W515="","",IF($M515=0,"",SUM(INDEX(prem!$B$2:$CX$2857,$W515,$U515+1):INDEX(prem!$B$2:$CX$2857,$W515,MIN($U515+10,101)))))</f>
        <v/>
      </c>
      <c r="L515" s="17">
        <f>IF($K515="","",IF($M515=0,"",$K515/$M515))</f>
        <v/>
      </c>
      <c r="M515" s="4">
        <f>IF($W515="",0,COUNT(INDEX(prem!$B$2:$CX$2857,$W515,$U515+1):INDEX(prem!$B$2:$CX$2857,$W515,MIN($U515+10,101))))</f>
        <v/>
      </c>
      <c r="N515" s="4" t="inlineStr">
        <is>
          <t>N</t>
        </is>
      </c>
      <c r="O515" s="4">
        <f>IF(COUNTIF(prem!$A$2:$A$2857,$T515&amp;"|"&amp;Client!$C$9&amp;"|"&amp;Client!$C$7&amp;"|"&amp;Client!$C$8)&gt;0,Client!$C$9,IF(Client!$C$9="S","R","S"))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IFERROR(IF(COUNT(INDEX(Benefits!$E$3:$E$581,MATCH($T515,Benefits!$A$3:$A$581,0)))=0,"",INDEX(Benefits!$E$3:$E$581,MATCH($T515,Benefits!$A$3:$A$581,0))),"")</f>
        <v/>
      </c>
      <c r="R515">
        <f>IFERROR(IF(COUNT(INDEX(Benefits!$F$3:$F$581,MATCH($T515,Benefits!$A$3:$A$581,0)))=0,"",INDEX(Benefits!$F$3:$F$581,MATCH($T515,Benefits!$A$3:$A$581,0))),"")</f>
        <v/>
      </c>
      <c r="S515" s="4">
        <f>IFERROR(IF(INDEX(Benefits!$G$3:$G$581,MATCH($T515,Benefits!$A$3:$A$581,0))="","",INDEX(Benefits!$G$3:$G$581,MATCH($T515,Benefits!$A$3:$A$581,0))),"")</f>
        <v/>
      </c>
      <c r="T515" s="19" t="inlineStr">
        <is>
          <t>F00068-04-000-01</t>
        </is>
      </c>
      <c r="U515" s="4">
        <f>MIN(IF($N515="N",Client!$C$6+1,Client!$C$6),100)</f>
        <v/>
      </c>
      <c r="V515" s="4">
        <f>$T515&amp;"|"&amp;$O515&amp;"|"&amp;Client!$C$7&amp;"|"&amp;Client!$C$8</f>
        <v/>
      </c>
      <c r="W515" s="4">
        <f>IFERROR(MATCH($V515,prem!$A$2:$A$2857,0),"")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IFERROR(IF(INDEX(Benefits!$B$3:$B$581,MATCH($T516,Benefits!$A$3:$A$581,0))="","",INDEX(Benefits!$B$3:$B$581,MATCH($T516,Benefits!$A$3:$A$581,0))),"")</f>
        <v/>
      </c>
      <c r="G516" s="17">
        <f>IFERROR(IF(INDEX(Benefits!$C$3:$C$581,MATCH($T516,Benefits!$A$3:$A$581,0))="",0,INDEX(Benefits!$C$3:$C$581,MATCH($T516,Benefits!$A$3:$A$581,0))),0)</f>
        <v/>
      </c>
      <c r="H516" s="4">
        <f>IFERROR(IF(INDEX(Benefits!$D$3:$D$581,MATCH($T516,Benefits!$A$3:$A$581,0))="","Asia",INDEX(Benefits!$D$3:$D$581,MATCH($T516,Benefits!$A$3:$A$581,0))),"Asia")</f>
        <v/>
      </c>
      <c r="I516" s="4" t="inlineStr">
        <is>
          <t>HKD</t>
        </is>
      </c>
      <c r="J516" s="17">
        <f>IF($W516="","",IF(COUNT(INDEX(prem!$B$2:$CX$2857,$W516,$U516+1))=0,"",INDEX(prem!$B$2:$CX$2857,$W516,$U516+1)))</f>
        <v/>
      </c>
      <c r="K516" s="17">
        <f>IF($W516="","",IF($M516=0,"",SUM(INDEX(prem!$B$2:$CX$2857,$W516,$U516+1):INDEX(prem!$B$2:$CX$2857,$W516,MIN($U516+10,101)))))</f>
        <v/>
      </c>
      <c r="L516" s="17">
        <f>IF($K516="","",IF($M516=0,"",$K516/$M516))</f>
        <v/>
      </c>
      <c r="M516" s="4">
        <f>IF($W516="",0,COUNT(INDEX(prem!$B$2:$CX$2857,$W516,$U516+1):INDEX(prem!$B$2:$CX$2857,$W516,MIN($U516+10,101))))</f>
        <v/>
      </c>
      <c r="N516" s="4" t="inlineStr">
        <is>
          <t>N</t>
        </is>
      </c>
      <c r="O516" s="4">
        <f>IF(COUNTIF(prem!$A$2:$A$2857,$T516&amp;"|"&amp;Client!$C$9&amp;"|"&amp;Client!$C$7&amp;"|"&amp;Client!$C$8)&gt;0,Client!$C$9,IF(Client!$C$9="S","R","S"))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IFERROR(IF(COUNT(INDEX(Benefits!$E$3:$E$581,MATCH($T516,Benefits!$A$3:$A$581,0)))=0,"",INDEX(Benefits!$E$3:$E$581,MATCH($T516,Benefits!$A$3:$A$581,0))),"")</f>
        <v/>
      </c>
      <c r="R516">
        <f>IFERROR(IF(COUNT(INDEX(Benefits!$F$3:$F$581,MATCH($T516,Benefits!$A$3:$A$581,0)))=0,"",INDEX(Benefits!$F$3:$F$581,MATCH($T516,Benefits!$A$3:$A$581,0))),"")</f>
        <v/>
      </c>
      <c r="S516" s="4">
        <f>IFERROR(IF(INDEX(Benefits!$G$3:$G$581,MATCH($T516,Benefits!$A$3:$A$581,0))="","",INDEX(Benefits!$G$3:$G$581,MATCH($T516,Benefits!$A$3:$A$581,0))),"")</f>
        <v/>
      </c>
      <c r="T516" s="19" t="inlineStr">
        <is>
          <t>F00050-01-000-04</t>
        </is>
      </c>
      <c r="U516" s="4">
        <f>MIN(IF($N516="N",Client!$C$6+1,Client!$C$6),100)</f>
        <v/>
      </c>
      <c r="V516" s="4">
        <f>$T516&amp;"|"&amp;$O516&amp;"|"&amp;Client!$C$7&amp;"|"&amp;Client!$C$8</f>
        <v/>
      </c>
      <c r="W516" s="4">
        <f>IFERROR(MATCH($V516,prem!$A$2:$A$2857,0),"")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IFERROR(IF(INDEX(Benefits!$B$3:$B$581,MATCH($T517,Benefits!$A$3:$A$581,0))="","",INDEX(Benefits!$B$3:$B$581,MATCH($T517,Benefits!$A$3:$A$581,0))),"")</f>
        <v/>
      </c>
      <c r="G517" s="17">
        <f>IFERROR(IF(INDEX(Benefits!$C$3:$C$581,MATCH($T517,Benefits!$A$3:$A$581,0))="",0,INDEX(Benefits!$C$3:$C$581,MATCH($T517,Benefits!$A$3:$A$581,0))),0)</f>
        <v/>
      </c>
      <c r="H517" s="4">
        <f>IFERROR(IF(INDEX(Benefits!$D$3:$D$581,MATCH($T517,Benefits!$A$3:$A$581,0))="","Worldwide excl. USA",INDEX(Benefits!$D$3:$D$581,MATCH($T517,Benefits!$A$3:$A$581,0))),"Worldwide excl. USA")</f>
        <v/>
      </c>
      <c r="I517" s="4" t="inlineStr">
        <is>
          <t>HKD</t>
        </is>
      </c>
      <c r="J517" s="17">
        <f>IF($W517="","",IF(COUNT(INDEX(prem!$B$2:$CX$2857,$W517,$U517+1))=0,"",INDEX(prem!$B$2:$CX$2857,$W517,$U517+1)))</f>
        <v/>
      </c>
      <c r="K517" s="17">
        <f>IF($W517="","",IF($M517=0,"",SUM(INDEX(prem!$B$2:$CX$2857,$W517,$U517+1):INDEX(prem!$B$2:$CX$2857,$W517,MIN($U517+10,101)))))</f>
        <v/>
      </c>
      <c r="L517" s="17">
        <f>IF($K517="","",IF($M517=0,"",$K517/$M517))</f>
        <v/>
      </c>
      <c r="M517" s="4">
        <f>IF($W517="",0,COUNT(INDEX(prem!$B$2:$CX$2857,$W517,$U517+1):INDEX(prem!$B$2:$CX$2857,$W517,MIN($U517+10,101))))</f>
        <v/>
      </c>
      <c r="N517" s="4" t="inlineStr">
        <is>
          <t>N</t>
        </is>
      </c>
      <c r="O517" s="4">
        <f>IF(COUNTIF(prem!$A$2:$A$2857,$T517&amp;"|"&amp;Client!$C$9&amp;"|"&amp;Client!$C$7&amp;"|"&amp;Client!$C$8)&gt;0,Client!$C$9,IF(Client!$C$9="S","R","S"))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IFERROR(IF(COUNT(INDEX(Benefits!$E$3:$E$581,MATCH($T517,Benefits!$A$3:$A$581,0)))=0,"",INDEX(Benefits!$E$3:$E$581,MATCH($T517,Benefits!$A$3:$A$581,0))),"")</f>
        <v/>
      </c>
      <c r="R517">
        <f>IFERROR(IF(COUNT(INDEX(Benefits!$F$3:$F$581,MATCH($T517,Benefits!$A$3:$A$581,0)))=0,"",INDEX(Benefits!$F$3:$F$581,MATCH($T517,Benefits!$A$3:$A$581,0))),"")</f>
        <v/>
      </c>
      <c r="S517" s="4">
        <f>IFERROR(IF(INDEX(Benefits!$G$3:$G$581,MATCH($T517,Benefits!$A$3:$A$581,0))="","",INDEX(Benefits!$G$3:$G$581,MATCH($T517,Benefits!$A$3:$A$581,0))),"")</f>
        <v/>
      </c>
      <c r="T517" s="19" t="inlineStr">
        <is>
          <t>F00050-09-000-01</t>
        </is>
      </c>
      <c r="U517" s="4">
        <f>MIN(IF($N517="N",Client!$C$6+1,Client!$C$6),100)</f>
        <v/>
      </c>
      <c r="V517" s="4">
        <f>$T517&amp;"|"&amp;$O517&amp;"|"&amp;Client!$C$7&amp;"|"&amp;Client!$C$8</f>
        <v/>
      </c>
      <c r="W517" s="4">
        <f>IFERROR(MATCH($V517,prem!$A$2:$A$2857,0),"")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IFERROR(IF(INDEX(Benefits!$B$3:$B$581,MATCH($T518,Benefits!$A$3:$A$581,0))="","",INDEX(Benefits!$B$3:$B$581,MATCH($T518,Benefits!$A$3:$A$581,0))),"")</f>
        <v/>
      </c>
      <c r="G518" s="17">
        <f>IFERROR(IF(INDEX(Benefits!$C$3:$C$581,MATCH($T518,Benefits!$A$3:$A$581,0))="",20000,INDEX(Benefits!$C$3:$C$581,MATCH($T518,Benefits!$A$3:$A$581,0))),20000)</f>
        <v/>
      </c>
      <c r="H518" s="4">
        <f>IFERROR(IF(INDEX(Benefits!$D$3:$D$581,MATCH($T518,Benefits!$A$3:$A$581,0))="","Asia",INDEX(Benefits!$D$3:$D$581,MATCH($T518,Benefits!$A$3:$A$581,0))),"Asia")</f>
        <v/>
      </c>
      <c r="I518" s="4" t="inlineStr">
        <is>
          <t>HKD</t>
        </is>
      </c>
      <c r="J518" s="17">
        <f>IF($W518="","",IF(COUNT(INDEX(prem!$B$2:$CX$2857,$W518,$U518+1))=0,"",INDEX(prem!$B$2:$CX$2857,$W518,$U518+1)))</f>
        <v/>
      </c>
      <c r="K518" s="17">
        <f>IF($W518="","",IF($M518=0,"",SUM(INDEX(prem!$B$2:$CX$2857,$W518,$U518+1):INDEX(prem!$B$2:$CX$2857,$W518,MIN($U518+10,101)))))</f>
        <v/>
      </c>
      <c r="L518" s="17">
        <f>IF($K518="","",IF($M518=0,"",$K518/$M518))</f>
        <v/>
      </c>
      <c r="M518" s="4">
        <f>IF($W518="",0,COUNT(INDEX(prem!$B$2:$CX$2857,$W518,$U518+1):INDEX(prem!$B$2:$CX$2857,$W518,MIN($U518+10,101))))</f>
        <v/>
      </c>
      <c r="N518" s="4" t="inlineStr">
        <is>
          <t>N</t>
        </is>
      </c>
      <c r="O518" s="4">
        <f>IF(COUNTIF(prem!$A$2:$A$2857,$T518&amp;"|"&amp;Client!$C$9&amp;"|"&amp;Client!$C$7&amp;"|"&amp;Client!$C$8)&gt;0,Client!$C$9,IF(Client!$C$9="S","R","S"))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IFERROR(IF(COUNT(INDEX(Benefits!$E$3:$E$581,MATCH($T518,Benefits!$A$3:$A$581,0)))=0,"",INDEX(Benefits!$E$3:$E$581,MATCH($T518,Benefits!$A$3:$A$581,0))),"")</f>
        <v/>
      </c>
      <c r="R518">
        <f>IFERROR(IF(COUNT(INDEX(Benefits!$F$3:$F$581,MATCH($T518,Benefits!$A$3:$A$581,0)))=0,"",INDEX(Benefits!$F$3:$F$581,MATCH($T518,Benefits!$A$3:$A$581,0))),"")</f>
        <v/>
      </c>
      <c r="S518" s="4">
        <f>IFERROR(IF(INDEX(Benefits!$G$3:$G$581,MATCH($T518,Benefits!$A$3:$A$581,0))="","",INDEX(Benefits!$G$3:$G$581,MATCH($T518,Benefits!$A$3:$A$581,0))),"")</f>
        <v/>
      </c>
      <c r="T518" s="19" t="inlineStr">
        <is>
          <t>F00050-02-000-04</t>
        </is>
      </c>
      <c r="U518" s="4">
        <f>MIN(IF($N518="N",Client!$C$6+1,Client!$C$6),100)</f>
        <v/>
      </c>
      <c r="V518" s="4">
        <f>$T518&amp;"|"&amp;$O518&amp;"|"&amp;Client!$C$7&amp;"|"&amp;Client!$C$8</f>
        <v/>
      </c>
      <c r="W518" s="4">
        <f>IFERROR(MATCH($V518,prem!$A$2:$A$2857,0),"")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IFERROR(IF(INDEX(Benefits!$B$3:$B$581,MATCH($T519,Benefits!$A$3:$A$581,0))="","",INDEX(Benefits!$B$3:$B$581,MATCH($T519,Benefits!$A$3:$A$581,0))),"")</f>
        <v/>
      </c>
      <c r="G519" s="17">
        <f>IFERROR(IF(INDEX(Benefits!$C$3:$C$581,MATCH($T519,Benefits!$A$3:$A$581,0))="",20000,INDEX(Benefits!$C$3:$C$581,MATCH($T519,Benefits!$A$3:$A$581,0))),20000)</f>
        <v/>
      </c>
      <c r="H519" s="4">
        <f>IFERROR(IF(INDEX(Benefits!$D$3:$D$581,MATCH($T519,Benefits!$A$3:$A$581,0))="","Worldwide excl. USA",INDEX(Benefits!$D$3:$D$581,MATCH($T519,Benefits!$A$3:$A$581,0))),"Worldwide excl. USA")</f>
        <v/>
      </c>
      <c r="I519" s="4" t="inlineStr">
        <is>
          <t>HKD</t>
        </is>
      </c>
      <c r="J519" s="17">
        <f>IF($W519="","",IF(COUNT(INDEX(prem!$B$2:$CX$2857,$W519,$U519+1))=0,"",INDEX(prem!$B$2:$CX$2857,$W519,$U519+1)))</f>
        <v/>
      </c>
      <c r="K519" s="17">
        <f>IF($W519="","",IF($M519=0,"",SUM(INDEX(prem!$B$2:$CX$2857,$W519,$U519+1):INDEX(prem!$B$2:$CX$2857,$W519,MIN($U519+10,101)))))</f>
        <v/>
      </c>
      <c r="L519" s="17">
        <f>IF($K519="","",IF($M519=0,"",$K519/$M519))</f>
        <v/>
      </c>
      <c r="M519" s="4">
        <f>IF($W519="",0,COUNT(INDEX(prem!$B$2:$CX$2857,$W519,$U519+1):INDEX(prem!$B$2:$CX$2857,$W519,MIN($U519+10,101))))</f>
        <v/>
      </c>
      <c r="N519" s="4" t="inlineStr">
        <is>
          <t>N</t>
        </is>
      </c>
      <c r="O519" s="4">
        <f>IF(COUNTIF(prem!$A$2:$A$2857,$T519&amp;"|"&amp;Client!$C$9&amp;"|"&amp;Client!$C$7&amp;"|"&amp;Client!$C$8)&gt;0,Client!$C$9,IF(Client!$C$9="S","R","S"))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IFERROR(IF(COUNT(INDEX(Benefits!$E$3:$E$581,MATCH($T519,Benefits!$A$3:$A$581,0)))=0,"",INDEX(Benefits!$E$3:$E$581,MATCH($T519,Benefits!$A$3:$A$581,0))),"")</f>
        <v/>
      </c>
      <c r="R519">
        <f>IFERROR(IF(COUNT(INDEX(Benefits!$F$3:$F$581,MATCH($T519,Benefits!$A$3:$A$581,0)))=0,"",INDEX(Benefits!$F$3:$F$581,MATCH($T519,Benefits!$A$3:$A$581,0))),"")</f>
        <v/>
      </c>
      <c r="S519" s="4">
        <f>IFERROR(IF(INDEX(Benefits!$G$3:$G$581,MATCH($T519,Benefits!$A$3:$A$581,0))="","",INDEX(Benefits!$G$3:$G$581,MATCH($T519,Benefits!$A$3:$A$581,0))),"")</f>
        <v/>
      </c>
      <c r="T519" s="19" t="inlineStr">
        <is>
          <t>F00050-10-000-01</t>
        </is>
      </c>
      <c r="U519" s="4">
        <f>MIN(IF($N519="N",Client!$C$6+1,Client!$C$6),100)</f>
        <v/>
      </c>
      <c r="V519" s="4">
        <f>$T519&amp;"|"&amp;$O519&amp;"|"&amp;Client!$C$7&amp;"|"&amp;Client!$C$8</f>
        <v/>
      </c>
      <c r="W519" s="4">
        <f>IFERROR(MATCH($V519,prem!$A$2:$A$2857,0),"")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IFERROR(IF(INDEX(Benefits!$B$3:$B$581,MATCH($T520,Benefits!$A$3:$A$581,0))="","",INDEX(Benefits!$B$3:$B$581,MATCH($T520,Benefits!$A$3:$A$581,0))),"")</f>
        <v/>
      </c>
      <c r="G520" s="17">
        <f>IFERROR(IF(INDEX(Benefits!$C$3:$C$581,MATCH($T520,Benefits!$A$3:$A$581,0))="",50000,INDEX(Benefits!$C$3:$C$581,MATCH($T520,Benefits!$A$3:$A$581,0))),50000)</f>
        <v/>
      </c>
      <c r="H520" s="4">
        <f>IFERROR(IF(INDEX(Benefits!$D$3:$D$581,MATCH($T520,Benefits!$A$3:$A$581,0))="","Asia",INDEX(Benefits!$D$3:$D$581,MATCH($T520,Benefits!$A$3:$A$581,0))),"Asia")</f>
        <v/>
      </c>
      <c r="I520" s="4" t="inlineStr">
        <is>
          <t>HKD</t>
        </is>
      </c>
      <c r="J520" s="17">
        <f>IF($W520="","",IF(COUNT(INDEX(prem!$B$2:$CX$2857,$W520,$U520+1))=0,"",INDEX(prem!$B$2:$CX$2857,$W520,$U520+1)))</f>
        <v/>
      </c>
      <c r="K520" s="17">
        <f>IF($W520="","",IF($M520=0,"",SUM(INDEX(prem!$B$2:$CX$2857,$W520,$U520+1):INDEX(prem!$B$2:$CX$2857,$W520,MIN($U520+10,101)))))</f>
        <v/>
      </c>
      <c r="L520" s="17">
        <f>IF($K520="","",IF($M520=0,"",$K520/$M520))</f>
        <v/>
      </c>
      <c r="M520" s="4">
        <f>IF($W520="",0,COUNT(INDEX(prem!$B$2:$CX$2857,$W520,$U520+1):INDEX(prem!$B$2:$CX$2857,$W520,MIN($U520+10,101))))</f>
        <v/>
      </c>
      <c r="N520" s="4" t="inlineStr">
        <is>
          <t>N</t>
        </is>
      </c>
      <c r="O520" s="4">
        <f>IF(COUNTIF(prem!$A$2:$A$2857,$T520&amp;"|"&amp;Client!$C$9&amp;"|"&amp;Client!$C$7&amp;"|"&amp;Client!$C$8)&gt;0,Client!$C$9,IF(Client!$C$9="S","R","S"))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IFERROR(IF(COUNT(INDEX(Benefits!$E$3:$E$581,MATCH($T520,Benefits!$A$3:$A$581,0)))=0,"",INDEX(Benefits!$E$3:$E$581,MATCH($T520,Benefits!$A$3:$A$581,0))),"")</f>
        <v/>
      </c>
      <c r="R520">
        <f>IFERROR(IF(COUNT(INDEX(Benefits!$F$3:$F$581,MATCH($T520,Benefits!$A$3:$A$581,0)))=0,"",INDEX(Benefits!$F$3:$F$581,MATCH($T520,Benefits!$A$3:$A$581,0))),"")</f>
        <v/>
      </c>
      <c r="S520" s="4">
        <f>IFERROR(IF(INDEX(Benefits!$G$3:$G$581,MATCH($T520,Benefits!$A$3:$A$581,0))="","",INDEX(Benefits!$G$3:$G$581,MATCH($T520,Benefits!$A$3:$A$581,0))),"")</f>
        <v/>
      </c>
      <c r="T520" s="19" t="inlineStr">
        <is>
          <t>F00050-03-000-04</t>
        </is>
      </c>
      <c r="U520" s="4">
        <f>MIN(IF($N520="N",Client!$C$6+1,Client!$C$6),100)</f>
        <v/>
      </c>
      <c r="V520" s="4">
        <f>$T520&amp;"|"&amp;$O520&amp;"|"&amp;Client!$C$7&amp;"|"&amp;Client!$C$8</f>
        <v/>
      </c>
      <c r="W520" s="4">
        <f>IFERROR(MATCH($V520,prem!$A$2:$A$2857,0),"")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IFERROR(IF(INDEX(Benefits!$B$3:$B$581,MATCH($T521,Benefits!$A$3:$A$581,0))="","",INDEX(Benefits!$B$3:$B$581,MATCH($T521,Benefits!$A$3:$A$581,0))),"")</f>
        <v/>
      </c>
      <c r="G521" s="17">
        <f>IFERROR(IF(INDEX(Benefits!$C$3:$C$581,MATCH($T521,Benefits!$A$3:$A$581,0))="",50000,INDEX(Benefits!$C$3:$C$581,MATCH($T521,Benefits!$A$3:$A$581,0))),50000)</f>
        <v/>
      </c>
      <c r="H521" s="4">
        <f>IFERROR(IF(INDEX(Benefits!$D$3:$D$581,MATCH($T521,Benefits!$A$3:$A$581,0))="","Worldwide excl. USA",INDEX(Benefits!$D$3:$D$581,MATCH($T521,Benefits!$A$3:$A$581,0))),"Worldwide excl. USA")</f>
        <v/>
      </c>
      <c r="I521" s="4" t="inlineStr">
        <is>
          <t>HKD</t>
        </is>
      </c>
      <c r="J521" s="17">
        <f>IF($W521="","",IF(COUNT(INDEX(prem!$B$2:$CX$2857,$W521,$U521+1))=0,"",INDEX(prem!$B$2:$CX$2857,$W521,$U521+1)))</f>
        <v/>
      </c>
      <c r="K521" s="17">
        <f>IF($W521="","",IF($M521=0,"",SUM(INDEX(prem!$B$2:$CX$2857,$W521,$U521+1):INDEX(prem!$B$2:$CX$2857,$W521,MIN($U521+10,101)))))</f>
        <v/>
      </c>
      <c r="L521" s="17">
        <f>IF($K521="","",IF($M521=0,"",$K521/$M521))</f>
        <v/>
      </c>
      <c r="M521" s="4">
        <f>IF($W521="",0,COUNT(INDEX(prem!$B$2:$CX$2857,$W521,$U521+1):INDEX(prem!$B$2:$CX$2857,$W521,MIN($U521+10,101))))</f>
        <v/>
      </c>
      <c r="N521" s="4" t="inlineStr">
        <is>
          <t>N</t>
        </is>
      </c>
      <c r="O521" s="4">
        <f>IF(COUNTIF(prem!$A$2:$A$2857,$T521&amp;"|"&amp;Client!$C$9&amp;"|"&amp;Client!$C$7&amp;"|"&amp;Client!$C$8)&gt;0,Client!$C$9,IF(Client!$C$9="S","R","S"))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IFERROR(IF(COUNT(INDEX(Benefits!$E$3:$E$581,MATCH($T521,Benefits!$A$3:$A$581,0)))=0,"",INDEX(Benefits!$E$3:$E$581,MATCH($T521,Benefits!$A$3:$A$581,0))),"")</f>
        <v/>
      </c>
      <c r="R521">
        <f>IFERROR(IF(COUNT(INDEX(Benefits!$F$3:$F$581,MATCH($T521,Benefits!$A$3:$A$581,0)))=0,"",INDEX(Benefits!$F$3:$F$581,MATCH($T521,Benefits!$A$3:$A$581,0))),"")</f>
        <v/>
      </c>
      <c r="S521" s="4">
        <f>IFERROR(IF(INDEX(Benefits!$G$3:$G$581,MATCH($T521,Benefits!$A$3:$A$581,0))="","",INDEX(Benefits!$G$3:$G$581,MATCH($T521,Benefits!$A$3:$A$581,0))),"")</f>
        <v/>
      </c>
      <c r="T521" s="19" t="inlineStr">
        <is>
          <t>F00050-11-000-01</t>
        </is>
      </c>
      <c r="U521" s="4">
        <f>MIN(IF($N521="N",Client!$C$6+1,Client!$C$6),100)</f>
        <v/>
      </c>
      <c r="V521" s="4">
        <f>$T521&amp;"|"&amp;$O521&amp;"|"&amp;Client!$C$7&amp;"|"&amp;Client!$C$8</f>
        <v/>
      </c>
      <c r="W521" s="4">
        <f>IFERROR(MATCH($V521,prem!$A$2:$A$2857,0),"")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IFERROR(IF(INDEX(Benefits!$B$3:$B$581,MATCH($T522,Benefits!$A$3:$A$581,0))="","",INDEX(Benefits!$B$3:$B$581,MATCH($T522,Benefits!$A$3:$A$581,0))),"")</f>
        <v/>
      </c>
      <c r="G522" s="17">
        <f>IFERROR(IF(INDEX(Benefits!$C$3:$C$581,MATCH($T522,Benefits!$A$3:$A$581,0))="",96000,INDEX(Benefits!$C$3:$C$581,MATCH($T522,Benefits!$A$3:$A$581,0))),96000)</f>
        <v/>
      </c>
      <c r="H522" s="4">
        <f>IFERROR(IF(INDEX(Benefits!$D$3:$D$581,MATCH($T522,Benefits!$A$3:$A$581,0))="","Asia",INDEX(Benefits!$D$3:$D$581,MATCH($T522,Benefits!$A$3:$A$581,0))),"Asia")</f>
        <v/>
      </c>
      <c r="I522" s="4" t="inlineStr">
        <is>
          <t>HKD</t>
        </is>
      </c>
      <c r="J522" s="17">
        <f>IF($W522="","",IF(COUNT(INDEX(prem!$B$2:$CX$2857,$W522,$U522+1))=0,"",INDEX(prem!$B$2:$CX$2857,$W522,$U522+1)))</f>
        <v/>
      </c>
      <c r="K522" s="17">
        <f>IF($W522="","",IF($M522=0,"",SUM(INDEX(prem!$B$2:$CX$2857,$W522,$U522+1):INDEX(prem!$B$2:$CX$2857,$W522,MIN($U522+10,101)))))</f>
        <v/>
      </c>
      <c r="L522" s="17">
        <f>IF($K522="","",IF($M522=0,"",$K522/$M522))</f>
        <v/>
      </c>
      <c r="M522" s="4">
        <f>IF($W522="",0,COUNT(INDEX(prem!$B$2:$CX$2857,$W522,$U522+1):INDEX(prem!$B$2:$CX$2857,$W522,MIN($U522+10,101))))</f>
        <v/>
      </c>
      <c r="N522" s="4" t="inlineStr">
        <is>
          <t>N</t>
        </is>
      </c>
      <c r="O522" s="4">
        <f>IF(COUNTIF(prem!$A$2:$A$2857,$T522&amp;"|"&amp;Client!$C$9&amp;"|"&amp;Client!$C$7&amp;"|"&amp;Client!$C$8)&gt;0,Client!$C$9,IF(Client!$C$9="S","R","S"))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IFERROR(IF(COUNT(INDEX(Benefits!$E$3:$E$581,MATCH($T522,Benefits!$A$3:$A$581,0)))=0,"",INDEX(Benefits!$E$3:$E$581,MATCH($T522,Benefits!$A$3:$A$581,0))),"")</f>
        <v/>
      </c>
      <c r="R522">
        <f>IFERROR(IF(COUNT(INDEX(Benefits!$F$3:$F$581,MATCH($T522,Benefits!$A$3:$A$581,0)))=0,"",INDEX(Benefits!$F$3:$F$581,MATCH($T522,Benefits!$A$3:$A$581,0))),"")</f>
        <v/>
      </c>
      <c r="S522" s="4">
        <f>IFERROR(IF(INDEX(Benefits!$G$3:$G$581,MATCH($T522,Benefits!$A$3:$A$581,0))="","",INDEX(Benefits!$G$3:$G$581,MATCH($T522,Benefits!$A$3:$A$581,0))),"")</f>
        <v/>
      </c>
      <c r="T522" s="19" t="inlineStr">
        <is>
          <t>F00050-07-000-01</t>
        </is>
      </c>
      <c r="U522" s="4">
        <f>MIN(IF($N522="N",Client!$C$6+1,Client!$C$6),100)</f>
        <v/>
      </c>
      <c r="V522" s="4">
        <f>$T522&amp;"|"&amp;$O522&amp;"|"&amp;Client!$C$7&amp;"|"&amp;Client!$C$8</f>
        <v/>
      </c>
      <c r="W522" s="4">
        <f>IFERROR(MATCH($V522,prem!$A$2:$A$2857,0),"")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IFERROR(IF(INDEX(Benefits!$B$3:$B$581,MATCH($T523,Benefits!$A$3:$A$581,0))="","",INDEX(Benefits!$B$3:$B$581,MATCH($T523,Benefits!$A$3:$A$581,0))),"")</f>
        <v/>
      </c>
      <c r="G523" s="17">
        <f>IFERROR(IF(INDEX(Benefits!$C$3:$C$581,MATCH($T523,Benefits!$A$3:$A$581,0))="",96000,INDEX(Benefits!$C$3:$C$581,MATCH($T523,Benefits!$A$3:$A$581,0))),96000)</f>
        <v/>
      </c>
      <c r="H523" s="4">
        <f>IFERROR(IF(INDEX(Benefits!$D$3:$D$581,MATCH($T523,Benefits!$A$3:$A$581,0))="","Worldwide excl. USA",INDEX(Benefits!$D$3:$D$581,MATCH($T523,Benefits!$A$3:$A$581,0))),"Worldwide excl. USA")</f>
        <v/>
      </c>
      <c r="I523" s="4" t="inlineStr">
        <is>
          <t>HKD</t>
        </is>
      </c>
      <c r="J523" s="17">
        <f>IF($W523="","",IF(COUNT(INDEX(prem!$B$2:$CX$2857,$W523,$U523+1))=0,"",INDEX(prem!$B$2:$CX$2857,$W523,$U523+1)))</f>
        <v/>
      </c>
      <c r="K523" s="17">
        <f>IF($W523="","",IF($M523=0,"",SUM(INDEX(prem!$B$2:$CX$2857,$W523,$U523+1):INDEX(prem!$B$2:$CX$2857,$W523,MIN($U523+10,101)))))</f>
        <v/>
      </c>
      <c r="L523" s="17">
        <f>IF($K523="","",IF($M523=0,"",$K523/$M523))</f>
        <v/>
      </c>
      <c r="M523" s="4">
        <f>IF($W523="",0,COUNT(INDEX(prem!$B$2:$CX$2857,$W523,$U523+1):INDEX(prem!$B$2:$CX$2857,$W523,MIN($U523+10,101))))</f>
        <v/>
      </c>
      <c r="N523" s="4" t="inlineStr">
        <is>
          <t>N</t>
        </is>
      </c>
      <c r="O523" s="4">
        <f>IF(COUNTIF(prem!$A$2:$A$2857,$T523&amp;"|"&amp;Client!$C$9&amp;"|"&amp;Client!$C$7&amp;"|"&amp;Client!$C$8)&gt;0,Client!$C$9,IF(Client!$C$9="S","R","S"))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IFERROR(IF(COUNT(INDEX(Benefits!$E$3:$E$581,MATCH($T523,Benefits!$A$3:$A$581,0)))=0,"",INDEX(Benefits!$E$3:$E$581,MATCH($T523,Benefits!$A$3:$A$581,0))),"")</f>
        <v/>
      </c>
      <c r="R523">
        <f>IFERROR(IF(COUNT(INDEX(Benefits!$F$3:$F$581,MATCH($T523,Benefits!$A$3:$A$581,0)))=0,"",INDEX(Benefits!$F$3:$F$581,MATCH($T523,Benefits!$A$3:$A$581,0))),"")</f>
        <v/>
      </c>
      <c r="S523" s="4">
        <f>IFERROR(IF(INDEX(Benefits!$G$3:$G$581,MATCH($T523,Benefits!$A$3:$A$581,0))="","",INDEX(Benefits!$G$3:$G$581,MATCH($T523,Benefits!$A$3:$A$581,0))),"")</f>
        <v/>
      </c>
      <c r="T523" s="19" t="inlineStr">
        <is>
          <t>F00050-12-000-01</t>
        </is>
      </c>
      <c r="U523" s="4">
        <f>MIN(IF($N523="N",Client!$C$6+1,Client!$C$6),100)</f>
        <v/>
      </c>
      <c r="V523" s="4">
        <f>$T523&amp;"|"&amp;$O523&amp;"|"&amp;Client!$C$7&amp;"|"&amp;Client!$C$8</f>
        <v/>
      </c>
      <c r="W523" s="4">
        <f>IFERROR(MATCH($V523,prem!$A$2:$A$2857,0),"")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IFERROR(IF(INDEX(Benefits!$B$3:$B$581,MATCH($T524,Benefits!$A$3:$A$581,0))="","",INDEX(Benefits!$B$3:$B$581,MATCH($T524,Benefits!$A$3:$A$581,0))),"")</f>
        <v/>
      </c>
      <c r="G524" s="17">
        <f>IFERROR(IF(INDEX(Benefits!$C$3:$C$581,MATCH($T524,Benefits!$A$3:$A$581,0))="",0,INDEX(Benefits!$C$3:$C$581,MATCH($T524,Benefits!$A$3:$A$581,0))),0)</f>
        <v/>
      </c>
      <c r="H524" s="4">
        <f>IFERROR(IF(INDEX(Benefits!$D$3:$D$581,MATCH($T524,Benefits!$A$3:$A$581,0))="","Asia",INDEX(Benefits!$D$3:$D$581,MATCH($T524,Benefits!$A$3:$A$581,0))),"Asia")</f>
        <v/>
      </c>
      <c r="I524" s="4" t="inlineStr">
        <is>
          <t>USD</t>
        </is>
      </c>
      <c r="J524" s="17">
        <f>IF($W524="","",IF(COUNT(INDEX(prem!$B$2:$CX$2857,$W524,$U524+1))=0,"",INDEX(prem!$B$2:$CX$2857,$W524,$U524+1)))</f>
        <v/>
      </c>
      <c r="K524" s="17">
        <f>IF($W524="","",IF($M524=0,"",SUM(INDEX(prem!$B$2:$CX$2857,$W524,$U524+1):INDEX(prem!$B$2:$CX$2857,$W524,MIN($U524+10,101)))))</f>
        <v/>
      </c>
      <c r="L524" s="17">
        <f>IF($K524="","",IF($M524=0,"",$K524/$M524))</f>
        <v/>
      </c>
      <c r="M524" s="4">
        <f>IF($W524="",0,COUNT(INDEX(prem!$B$2:$CX$2857,$W524,$U524+1):INDEX(prem!$B$2:$CX$2857,$W524,MIN($U524+10,101))))</f>
        <v/>
      </c>
      <c r="N524" s="4" t="inlineStr">
        <is>
          <t>N</t>
        </is>
      </c>
      <c r="O524" s="4">
        <f>IF(COUNTIF(prem!$A$2:$A$2857,$T524&amp;"|"&amp;Client!$C$9&amp;"|"&amp;Client!$C$7&amp;"|"&amp;Client!$C$8)&gt;0,Client!$C$9,IF(Client!$C$9="S","R","S"))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IFERROR(IF(COUNT(INDEX(Benefits!$E$3:$E$581,MATCH($T524,Benefits!$A$3:$A$581,0)))=0,"",INDEX(Benefits!$E$3:$E$581,MATCH($T524,Benefits!$A$3:$A$581,0))),"")</f>
        <v/>
      </c>
      <c r="R524">
        <f>IFERROR(IF(COUNT(INDEX(Benefits!$F$3:$F$581,MATCH($T524,Benefits!$A$3:$A$581,0)))=0,"",INDEX(Benefits!$F$3:$F$581,MATCH($T524,Benefits!$A$3:$A$581,0))),"")</f>
        <v/>
      </c>
      <c r="S524" s="4">
        <f>IFERROR(IF(INDEX(Benefits!$G$3:$G$581,MATCH($T524,Benefits!$A$3:$A$581,0))="","",INDEX(Benefits!$G$3:$G$581,MATCH($T524,Benefits!$A$3:$A$581,0))),"")</f>
        <v/>
      </c>
      <c r="T524" s="19" t="inlineStr">
        <is>
          <t>F00050-04-000-04</t>
        </is>
      </c>
      <c r="U524" s="4">
        <f>MIN(IF($N524="N",Client!$C$6+1,Client!$C$6),100)</f>
        <v/>
      </c>
      <c r="V524" s="4">
        <f>$T524&amp;"|"&amp;$O524&amp;"|"&amp;Client!$C$7&amp;"|"&amp;Client!$C$8</f>
        <v/>
      </c>
      <c r="W524" s="4">
        <f>IFERROR(MATCH($V524,prem!$A$2:$A$2857,0),"")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IFERROR(IF(INDEX(Benefits!$B$3:$B$581,MATCH($T525,Benefits!$A$3:$A$581,0))="","",INDEX(Benefits!$B$3:$B$581,MATCH($T525,Benefits!$A$3:$A$581,0))),"")</f>
        <v/>
      </c>
      <c r="G525" s="17">
        <f>IFERROR(IF(INDEX(Benefits!$C$3:$C$581,MATCH($T525,Benefits!$A$3:$A$581,0))="",0,INDEX(Benefits!$C$3:$C$581,MATCH($T525,Benefits!$A$3:$A$581,0))),0)</f>
        <v/>
      </c>
      <c r="H525" s="4">
        <f>IFERROR(IF(INDEX(Benefits!$D$3:$D$581,MATCH($T525,Benefits!$A$3:$A$581,0))="","Worldwide excl. USA",INDEX(Benefits!$D$3:$D$581,MATCH($T525,Benefits!$A$3:$A$581,0))),"Worldwide excl. USA")</f>
        <v/>
      </c>
      <c r="I525" s="4" t="inlineStr">
        <is>
          <t>USD</t>
        </is>
      </c>
      <c r="J525" s="17">
        <f>IF($W525="","",IF(COUNT(INDEX(prem!$B$2:$CX$2857,$W525,$U525+1))=0,"",INDEX(prem!$B$2:$CX$2857,$W525,$U525+1)))</f>
        <v/>
      </c>
      <c r="K525" s="17">
        <f>IF($W525="","",IF($M525=0,"",SUM(INDEX(prem!$B$2:$CX$2857,$W525,$U525+1):INDEX(prem!$B$2:$CX$2857,$W525,MIN($U525+10,101)))))</f>
        <v/>
      </c>
      <c r="L525" s="17">
        <f>IF($K525="","",IF($M525=0,"",$K525/$M525))</f>
        <v/>
      </c>
      <c r="M525" s="4">
        <f>IF($W525="",0,COUNT(INDEX(prem!$B$2:$CX$2857,$W525,$U525+1):INDEX(prem!$B$2:$CX$2857,$W525,MIN($U525+10,101))))</f>
        <v/>
      </c>
      <c r="N525" s="4" t="inlineStr">
        <is>
          <t>N</t>
        </is>
      </c>
      <c r="O525" s="4">
        <f>IF(COUNTIF(prem!$A$2:$A$2857,$T525&amp;"|"&amp;Client!$C$9&amp;"|"&amp;Client!$C$7&amp;"|"&amp;Client!$C$8)&gt;0,Client!$C$9,IF(Client!$C$9="S","R","S"))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IFERROR(IF(COUNT(INDEX(Benefits!$E$3:$E$581,MATCH($T525,Benefits!$A$3:$A$581,0)))=0,"",INDEX(Benefits!$E$3:$E$581,MATCH($T525,Benefits!$A$3:$A$581,0))),"")</f>
        <v/>
      </c>
      <c r="R525">
        <f>IFERROR(IF(COUNT(INDEX(Benefits!$F$3:$F$581,MATCH($T525,Benefits!$A$3:$A$581,0)))=0,"",INDEX(Benefits!$F$3:$F$581,MATCH($T525,Benefits!$A$3:$A$581,0))),"")</f>
        <v/>
      </c>
      <c r="S525" s="4">
        <f>IFERROR(IF(INDEX(Benefits!$G$3:$G$581,MATCH($T525,Benefits!$A$3:$A$581,0))="","",INDEX(Benefits!$G$3:$G$581,MATCH($T525,Benefits!$A$3:$A$581,0))),"")</f>
        <v/>
      </c>
      <c r="T525" s="19" t="inlineStr">
        <is>
          <t>F00050-13-000-01</t>
        </is>
      </c>
      <c r="U525" s="4">
        <f>MIN(IF($N525="N",Client!$C$6+1,Client!$C$6),100)</f>
        <v/>
      </c>
      <c r="V525" s="4">
        <f>$T525&amp;"|"&amp;$O525&amp;"|"&amp;Client!$C$7&amp;"|"&amp;Client!$C$8</f>
        <v/>
      </c>
      <c r="W525" s="4">
        <f>IFERROR(MATCH($V525,prem!$A$2:$A$2857,0),"")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IFERROR(IF(INDEX(Benefits!$B$3:$B$581,MATCH($T526,Benefits!$A$3:$A$581,0))="","",INDEX(Benefits!$B$3:$B$581,MATCH($T526,Benefits!$A$3:$A$581,0))),"")</f>
        <v/>
      </c>
      <c r="G526" s="17">
        <f>IFERROR(IF(INDEX(Benefits!$C$3:$C$581,MATCH($T526,Benefits!$A$3:$A$581,0))="",12000,INDEX(Benefits!$C$3:$C$581,MATCH($T526,Benefits!$A$3:$A$581,0))),12000)</f>
        <v/>
      </c>
      <c r="H526" s="4">
        <f>IFERROR(IF(INDEX(Benefits!$D$3:$D$581,MATCH($T526,Benefits!$A$3:$A$581,0))="","Asia",INDEX(Benefits!$D$3:$D$581,MATCH($T526,Benefits!$A$3:$A$581,0))),"Asia")</f>
        <v/>
      </c>
      <c r="I526" s="4" t="inlineStr">
        <is>
          <t>USD</t>
        </is>
      </c>
      <c r="J526" s="17">
        <f>IF($W526="","",IF(COUNT(INDEX(prem!$B$2:$CX$2857,$W526,$U526+1))=0,"",INDEX(prem!$B$2:$CX$2857,$W526,$U526+1)))</f>
        <v/>
      </c>
      <c r="K526" s="17">
        <f>IF($W526="","",IF($M526=0,"",SUM(INDEX(prem!$B$2:$CX$2857,$W526,$U526+1):INDEX(prem!$B$2:$CX$2857,$W526,MIN($U526+10,101)))))</f>
        <v/>
      </c>
      <c r="L526" s="17">
        <f>IF($K526="","",IF($M526=0,"",$K526/$M526))</f>
        <v/>
      </c>
      <c r="M526" s="4">
        <f>IF($W526="",0,COUNT(INDEX(prem!$B$2:$CX$2857,$W526,$U526+1):INDEX(prem!$B$2:$CX$2857,$W526,MIN($U526+10,101))))</f>
        <v/>
      </c>
      <c r="N526" s="4" t="inlineStr">
        <is>
          <t>N</t>
        </is>
      </c>
      <c r="O526" s="4">
        <f>IF(COUNTIF(prem!$A$2:$A$2857,$T526&amp;"|"&amp;Client!$C$9&amp;"|"&amp;Client!$C$7&amp;"|"&amp;Client!$C$8)&gt;0,Client!$C$9,IF(Client!$C$9="S","R","S"))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IFERROR(IF(COUNT(INDEX(Benefits!$E$3:$E$581,MATCH($T526,Benefits!$A$3:$A$581,0)))=0,"",INDEX(Benefits!$E$3:$E$581,MATCH($T526,Benefits!$A$3:$A$581,0))),"")</f>
        <v/>
      </c>
      <c r="R526">
        <f>IFERROR(IF(COUNT(INDEX(Benefits!$F$3:$F$581,MATCH($T526,Benefits!$A$3:$A$581,0)))=0,"",INDEX(Benefits!$F$3:$F$581,MATCH($T526,Benefits!$A$3:$A$581,0))),"")</f>
        <v/>
      </c>
      <c r="S526" s="4">
        <f>IFERROR(IF(INDEX(Benefits!$G$3:$G$581,MATCH($T526,Benefits!$A$3:$A$581,0))="","",INDEX(Benefits!$G$3:$G$581,MATCH($T526,Benefits!$A$3:$A$581,0))),"")</f>
        <v/>
      </c>
      <c r="T526" s="19" t="inlineStr">
        <is>
          <t>F00050-08-000-01</t>
        </is>
      </c>
      <c r="U526" s="4">
        <f>MIN(IF($N526="N",Client!$C$6+1,Client!$C$6),100)</f>
        <v/>
      </c>
      <c r="V526" s="4">
        <f>$T526&amp;"|"&amp;$O526&amp;"|"&amp;Client!$C$7&amp;"|"&amp;Client!$C$8</f>
        <v/>
      </c>
      <c r="W526" s="4">
        <f>IFERROR(MATCH($V526,prem!$A$2:$A$2857,0),"")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IFERROR(IF(INDEX(Benefits!$B$3:$B$581,MATCH($T527,Benefits!$A$3:$A$581,0))="","",INDEX(Benefits!$B$3:$B$581,MATCH($T527,Benefits!$A$3:$A$581,0))),"")</f>
        <v/>
      </c>
      <c r="G527" s="17">
        <f>IFERROR(IF(INDEX(Benefits!$C$3:$C$581,MATCH($T527,Benefits!$A$3:$A$581,0))="",12000,INDEX(Benefits!$C$3:$C$581,MATCH($T527,Benefits!$A$3:$A$581,0))),12000)</f>
        <v/>
      </c>
      <c r="H527" s="4">
        <f>IFERROR(IF(INDEX(Benefits!$D$3:$D$581,MATCH($T527,Benefits!$A$3:$A$581,0))="","Worldwide excl. USA",INDEX(Benefits!$D$3:$D$581,MATCH($T527,Benefits!$A$3:$A$581,0))),"Worldwide excl. USA")</f>
        <v/>
      </c>
      <c r="I527" s="4" t="inlineStr">
        <is>
          <t>USD</t>
        </is>
      </c>
      <c r="J527" s="17">
        <f>IF($W527="","",IF(COUNT(INDEX(prem!$B$2:$CX$2857,$W527,$U527+1))=0,"",INDEX(prem!$B$2:$CX$2857,$W527,$U527+1)))</f>
        <v/>
      </c>
      <c r="K527" s="17">
        <f>IF($W527="","",IF($M527=0,"",SUM(INDEX(prem!$B$2:$CX$2857,$W527,$U527+1):INDEX(prem!$B$2:$CX$2857,$W527,MIN($U527+10,101)))))</f>
        <v/>
      </c>
      <c r="L527" s="17">
        <f>IF($K527="","",IF($M527=0,"",$K527/$M527))</f>
        <v/>
      </c>
      <c r="M527" s="4">
        <f>IF($W527="",0,COUNT(INDEX(prem!$B$2:$CX$2857,$W527,$U527+1):INDEX(prem!$B$2:$CX$2857,$W527,MIN($U527+10,101))))</f>
        <v/>
      </c>
      <c r="N527" s="4" t="inlineStr">
        <is>
          <t>N</t>
        </is>
      </c>
      <c r="O527" s="4">
        <f>IF(COUNTIF(prem!$A$2:$A$2857,$T527&amp;"|"&amp;Client!$C$9&amp;"|"&amp;Client!$C$7&amp;"|"&amp;Client!$C$8)&gt;0,Client!$C$9,IF(Client!$C$9="S","R","S"))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IFERROR(IF(COUNT(INDEX(Benefits!$E$3:$E$581,MATCH($T527,Benefits!$A$3:$A$581,0)))=0,"",INDEX(Benefits!$E$3:$E$581,MATCH($T527,Benefits!$A$3:$A$581,0))),"")</f>
        <v/>
      </c>
      <c r="R527">
        <f>IFERROR(IF(COUNT(INDEX(Benefits!$F$3:$F$581,MATCH($T527,Benefits!$A$3:$A$581,0)))=0,"",INDEX(Benefits!$F$3:$F$581,MATCH($T527,Benefits!$A$3:$A$581,0))),"")</f>
        <v/>
      </c>
      <c r="S527" s="4">
        <f>IFERROR(IF(INDEX(Benefits!$G$3:$G$581,MATCH($T527,Benefits!$A$3:$A$581,0))="","",INDEX(Benefits!$G$3:$G$581,MATCH($T527,Benefits!$A$3:$A$581,0))),"")</f>
        <v/>
      </c>
      <c r="T527" s="19" t="inlineStr">
        <is>
          <t>F00050-16-000-01</t>
        </is>
      </c>
      <c r="U527" s="4">
        <f>MIN(IF($N527="N",Client!$C$6+1,Client!$C$6),100)</f>
        <v/>
      </c>
      <c r="V527" s="4">
        <f>$T527&amp;"|"&amp;$O527&amp;"|"&amp;Client!$C$7&amp;"|"&amp;Client!$C$8</f>
        <v/>
      </c>
      <c r="W527" s="4">
        <f>IFERROR(MATCH($V527,prem!$A$2:$A$2857,0),"")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IFERROR(IF(INDEX(Benefits!$B$3:$B$581,MATCH($T528,Benefits!$A$3:$A$581,0))="","",INDEX(Benefits!$B$3:$B$581,MATCH($T528,Benefits!$A$3:$A$581,0))),"")</f>
        <v/>
      </c>
      <c r="G528" s="17">
        <f>IFERROR(IF(INDEX(Benefits!$C$3:$C$581,MATCH($T528,Benefits!$A$3:$A$581,0))="",2500,INDEX(Benefits!$C$3:$C$581,MATCH($T528,Benefits!$A$3:$A$581,0))),2500)</f>
        <v/>
      </c>
      <c r="H528" s="4">
        <f>IFERROR(IF(INDEX(Benefits!$D$3:$D$581,MATCH($T528,Benefits!$A$3:$A$581,0))="","Asia",INDEX(Benefits!$D$3:$D$581,MATCH($T528,Benefits!$A$3:$A$581,0))),"Asia")</f>
        <v/>
      </c>
      <c r="I528" s="4" t="inlineStr">
        <is>
          <t>USD</t>
        </is>
      </c>
      <c r="J528" s="17">
        <f>IF($W528="","",IF(COUNT(INDEX(prem!$B$2:$CX$2857,$W528,$U528+1))=0,"",INDEX(prem!$B$2:$CX$2857,$W528,$U528+1)))</f>
        <v/>
      </c>
      <c r="K528" s="17">
        <f>IF($W528="","",IF($M528=0,"",SUM(INDEX(prem!$B$2:$CX$2857,$W528,$U528+1):INDEX(prem!$B$2:$CX$2857,$W528,MIN($U528+10,101)))))</f>
        <v/>
      </c>
      <c r="L528" s="17">
        <f>IF($K528="","",IF($M528=0,"",$K528/$M528))</f>
        <v/>
      </c>
      <c r="M528" s="4">
        <f>IF($W528="",0,COUNT(INDEX(prem!$B$2:$CX$2857,$W528,$U528+1):INDEX(prem!$B$2:$CX$2857,$W528,MIN($U528+10,101))))</f>
        <v/>
      </c>
      <c r="N528" s="4" t="inlineStr">
        <is>
          <t>N</t>
        </is>
      </c>
      <c r="O528" s="4">
        <f>IF(COUNTIF(prem!$A$2:$A$2857,$T528&amp;"|"&amp;Client!$C$9&amp;"|"&amp;Client!$C$7&amp;"|"&amp;Client!$C$8)&gt;0,Client!$C$9,IF(Client!$C$9="S","R","S"))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IFERROR(IF(COUNT(INDEX(Benefits!$E$3:$E$581,MATCH($T528,Benefits!$A$3:$A$581,0)))=0,"",INDEX(Benefits!$E$3:$E$581,MATCH($T528,Benefits!$A$3:$A$581,0))),"")</f>
        <v/>
      </c>
      <c r="R528">
        <f>IFERROR(IF(COUNT(INDEX(Benefits!$F$3:$F$581,MATCH($T528,Benefits!$A$3:$A$581,0)))=0,"",INDEX(Benefits!$F$3:$F$581,MATCH($T528,Benefits!$A$3:$A$581,0))),"")</f>
        <v/>
      </c>
      <c r="S528" s="4">
        <f>IFERROR(IF(INDEX(Benefits!$G$3:$G$581,MATCH($T528,Benefits!$A$3:$A$581,0))="","",INDEX(Benefits!$G$3:$G$581,MATCH($T528,Benefits!$A$3:$A$581,0))),"")</f>
        <v/>
      </c>
      <c r="T528" s="19" t="inlineStr">
        <is>
          <t>F00050-05-000-04</t>
        </is>
      </c>
      <c r="U528" s="4">
        <f>MIN(IF($N528="N",Client!$C$6+1,Client!$C$6),100)</f>
        <v/>
      </c>
      <c r="V528" s="4">
        <f>$T528&amp;"|"&amp;$O528&amp;"|"&amp;Client!$C$7&amp;"|"&amp;Client!$C$8</f>
        <v/>
      </c>
      <c r="W528" s="4">
        <f>IFERROR(MATCH($V528,prem!$A$2:$A$2857,0),"")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IFERROR(IF(INDEX(Benefits!$B$3:$B$581,MATCH($T529,Benefits!$A$3:$A$581,0))="","",INDEX(Benefits!$B$3:$B$581,MATCH($T529,Benefits!$A$3:$A$581,0))),"")</f>
        <v/>
      </c>
      <c r="G529" s="17">
        <f>IFERROR(IF(INDEX(Benefits!$C$3:$C$581,MATCH($T529,Benefits!$A$3:$A$581,0))="",2500,INDEX(Benefits!$C$3:$C$581,MATCH($T529,Benefits!$A$3:$A$581,0))),2500)</f>
        <v/>
      </c>
      <c r="H529" s="4">
        <f>IFERROR(IF(INDEX(Benefits!$D$3:$D$581,MATCH($T529,Benefits!$A$3:$A$581,0))="","Worldwide excl. USA",INDEX(Benefits!$D$3:$D$581,MATCH($T529,Benefits!$A$3:$A$581,0))),"Worldwide excl. USA")</f>
        <v/>
      </c>
      <c r="I529" s="4" t="inlineStr">
        <is>
          <t>USD</t>
        </is>
      </c>
      <c r="J529" s="17">
        <f>IF($W529="","",IF(COUNT(INDEX(prem!$B$2:$CX$2857,$W529,$U529+1))=0,"",INDEX(prem!$B$2:$CX$2857,$W529,$U529+1)))</f>
        <v/>
      </c>
      <c r="K529" s="17">
        <f>IF($W529="","",IF($M529=0,"",SUM(INDEX(prem!$B$2:$CX$2857,$W529,$U529+1):INDEX(prem!$B$2:$CX$2857,$W529,MIN($U529+10,101)))))</f>
        <v/>
      </c>
      <c r="L529" s="17">
        <f>IF($K529="","",IF($M529=0,"",$K529/$M529))</f>
        <v/>
      </c>
      <c r="M529" s="4">
        <f>IF($W529="",0,COUNT(INDEX(prem!$B$2:$CX$2857,$W529,$U529+1):INDEX(prem!$B$2:$CX$2857,$W529,MIN($U529+10,101))))</f>
        <v/>
      </c>
      <c r="N529" s="4" t="inlineStr">
        <is>
          <t>N</t>
        </is>
      </c>
      <c r="O529" s="4">
        <f>IF(COUNTIF(prem!$A$2:$A$2857,$T529&amp;"|"&amp;Client!$C$9&amp;"|"&amp;Client!$C$7&amp;"|"&amp;Client!$C$8)&gt;0,Client!$C$9,IF(Client!$C$9="S","R","S"))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IFERROR(IF(COUNT(INDEX(Benefits!$E$3:$E$581,MATCH($T529,Benefits!$A$3:$A$581,0)))=0,"",INDEX(Benefits!$E$3:$E$581,MATCH($T529,Benefits!$A$3:$A$581,0))),"")</f>
        <v/>
      </c>
      <c r="R529">
        <f>IFERROR(IF(COUNT(INDEX(Benefits!$F$3:$F$581,MATCH($T529,Benefits!$A$3:$A$581,0)))=0,"",INDEX(Benefits!$F$3:$F$581,MATCH($T529,Benefits!$A$3:$A$581,0))),"")</f>
        <v/>
      </c>
      <c r="S529" s="4">
        <f>IFERROR(IF(INDEX(Benefits!$G$3:$G$581,MATCH($T529,Benefits!$A$3:$A$581,0))="","",INDEX(Benefits!$G$3:$G$581,MATCH($T529,Benefits!$A$3:$A$581,0))),"")</f>
        <v/>
      </c>
      <c r="T529" s="19" t="inlineStr">
        <is>
          <t>F00050-14-000-01</t>
        </is>
      </c>
      <c r="U529" s="4">
        <f>MIN(IF($N529="N",Client!$C$6+1,Client!$C$6),100)</f>
        <v/>
      </c>
      <c r="V529" s="4">
        <f>$T529&amp;"|"&amp;$O529&amp;"|"&amp;Client!$C$7&amp;"|"&amp;Client!$C$8</f>
        <v/>
      </c>
      <c r="W529" s="4">
        <f>IFERROR(MATCH($V529,prem!$A$2:$A$2857,0),"")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IFERROR(IF(INDEX(Benefits!$B$3:$B$581,MATCH($T530,Benefits!$A$3:$A$581,0))="","",INDEX(Benefits!$B$3:$B$581,MATCH($T530,Benefits!$A$3:$A$581,0))),"")</f>
        <v/>
      </c>
      <c r="G530" s="17">
        <f>IFERROR(IF(INDEX(Benefits!$C$3:$C$581,MATCH($T530,Benefits!$A$3:$A$581,0))="",6250,INDEX(Benefits!$C$3:$C$581,MATCH($T530,Benefits!$A$3:$A$581,0))),6250)</f>
        <v/>
      </c>
      <c r="H530" s="4">
        <f>IFERROR(IF(INDEX(Benefits!$D$3:$D$581,MATCH($T530,Benefits!$A$3:$A$581,0))="","Asia",INDEX(Benefits!$D$3:$D$581,MATCH($T530,Benefits!$A$3:$A$581,0))),"Asia")</f>
        <v/>
      </c>
      <c r="I530" s="4" t="inlineStr">
        <is>
          <t>USD</t>
        </is>
      </c>
      <c r="J530" s="17">
        <f>IF($W530="","",IF(COUNT(INDEX(prem!$B$2:$CX$2857,$W530,$U530+1))=0,"",INDEX(prem!$B$2:$CX$2857,$W530,$U530+1)))</f>
        <v/>
      </c>
      <c r="K530" s="17">
        <f>IF($W530="","",IF($M530=0,"",SUM(INDEX(prem!$B$2:$CX$2857,$W530,$U530+1):INDEX(prem!$B$2:$CX$2857,$W530,MIN($U530+10,101)))))</f>
        <v/>
      </c>
      <c r="L530" s="17">
        <f>IF($K530="","",IF($M530=0,"",$K530/$M530))</f>
        <v/>
      </c>
      <c r="M530" s="4">
        <f>IF($W530="",0,COUNT(INDEX(prem!$B$2:$CX$2857,$W530,$U530+1):INDEX(prem!$B$2:$CX$2857,$W530,MIN($U530+10,101))))</f>
        <v/>
      </c>
      <c r="N530" s="4" t="inlineStr">
        <is>
          <t>N</t>
        </is>
      </c>
      <c r="O530" s="4">
        <f>IF(COUNTIF(prem!$A$2:$A$2857,$T530&amp;"|"&amp;Client!$C$9&amp;"|"&amp;Client!$C$7&amp;"|"&amp;Client!$C$8)&gt;0,Client!$C$9,IF(Client!$C$9="S","R","S"))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IFERROR(IF(COUNT(INDEX(Benefits!$E$3:$E$581,MATCH($T530,Benefits!$A$3:$A$581,0)))=0,"",INDEX(Benefits!$E$3:$E$581,MATCH($T530,Benefits!$A$3:$A$581,0))),"")</f>
        <v/>
      </c>
      <c r="R530">
        <f>IFERROR(IF(COUNT(INDEX(Benefits!$F$3:$F$581,MATCH($T530,Benefits!$A$3:$A$581,0)))=0,"",INDEX(Benefits!$F$3:$F$581,MATCH($T530,Benefits!$A$3:$A$581,0))),"")</f>
        <v/>
      </c>
      <c r="S530" s="4">
        <f>IFERROR(IF(INDEX(Benefits!$G$3:$G$581,MATCH($T530,Benefits!$A$3:$A$581,0))="","",INDEX(Benefits!$G$3:$G$581,MATCH($T530,Benefits!$A$3:$A$581,0))),"")</f>
        <v/>
      </c>
      <c r="T530" s="19" t="inlineStr">
        <is>
          <t>F00050-06-000-04</t>
        </is>
      </c>
      <c r="U530" s="4">
        <f>MIN(IF($N530="N",Client!$C$6+1,Client!$C$6),100)</f>
        <v/>
      </c>
      <c r="V530" s="4">
        <f>$T530&amp;"|"&amp;$O530&amp;"|"&amp;Client!$C$7&amp;"|"&amp;Client!$C$8</f>
        <v/>
      </c>
      <c r="W530" s="4">
        <f>IFERROR(MATCH($V530,prem!$A$2:$A$2857,0),"")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IFERROR(IF(INDEX(Benefits!$B$3:$B$581,MATCH($T531,Benefits!$A$3:$A$581,0))="","",INDEX(Benefits!$B$3:$B$581,MATCH($T531,Benefits!$A$3:$A$581,0))),"")</f>
        <v/>
      </c>
      <c r="G531" s="17">
        <f>IFERROR(IF(INDEX(Benefits!$C$3:$C$581,MATCH($T531,Benefits!$A$3:$A$581,0))="",6250,INDEX(Benefits!$C$3:$C$581,MATCH($T531,Benefits!$A$3:$A$581,0))),6250)</f>
        <v/>
      </c>
      <c r="H531" s="4">
        <f>IFERROR(IF(INDEX(Benefits!$D$3:$D$581,MATCH($T531,Benefits!$A$3:$A$581,0))="","Worldwide excl. USA",INDEX(Benefits!$D$3:$D$581,MATCH($T531,Benefits!$A$3:$A$581,0))),"Worldwide excl. USA")</f>
        <v/>
      </c>
      <c r="I531" s="4" t="inlineStr">
        <is>
          <t>USD</t>
        </is>
      </c>
      <c r="J531" s="17">
        <f>IF($W531="","",IF(COUNT(INDEX(prem!$B$2:$CX$2857,$W531,$U531+1))=0,"",INDEX(prem!$B$2:$CX$2857,$W531,$U531+1)))</f>
        <v/>
      </c>
      <c r="K531" s="17">
        <f>IF($W531="","",IF($M531=0,"",SUM(INDEX(prem!$B$2:$CX$2857,$W531,$U531+1):INDEX(prem!$B$2:$CX$2857,$W531,MIN($U531+10,101)))))</f>
        <v/>
      </c>
      <c r="L531" s="17">
        <f>IF($K531="","",IF($M531=0,"",$K531/$M531))</f>
        <v/>
      </c>
      <c r="M531" s="4">
        <f>IF($W531="",0,COUNT(INDEX(prem!$B$2:$CX$2857,$W531,$U531+1):INDEX(prem!$B$2:$CX$2857,$W531,MIN($U531+10,101))))</f>
        <v/>
      </c>
      <c r="N531" s="4" t="inlineStr">
        <is>
          <t>N</t>
        </is>
      </c>
      <c r="O531" s="4">
        <f>IF(COUNTIF(prem!$A$2:$A$2857,$T531&amp;"|"&amp;Client!$C$9&amp;"|"&amp;Client!$C$7&amp;"|"&amp;Client!$C$8)&gt;0,Client!$C$9,IF(Client!$C$9="S","R","S"))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IFERROR(IF(COUNT(INDEX(Benefits!$E$3:$E$581,MATCH($T531,Benefits!$A$3:$A$581,0)))=0,"",INDEX(Benefits!$E$3:$E$581,MATCH($T531,Benefits!$A$3:$A$581,0))),"")</f>
        <v/>
      </c>
      <c r="R531">
        <f>IFERROR(IF(COUNT(INDEX(Benefits!$F$3:$F$581,MATCH($T531,Benefits!$A$3:$A$581,0)))=0,"",INDEX(Benefits!$F$3:$F$581,MATCH($T531,Benefits!$A$3:$A$581,0))),"")</f>
        <v/>
      </c>
      <c r="S531" s="4">
        <f>IFERROR(IF(INDEX(Benefits!$G$3:$G$581,MATCH($T531,Benefits!$A$3:$A$581,0))="","",INDEX(Benefits!$G$3:$G$581,MATCH($T531,Benefits!$A$3:$A$581,0))),"")</f>
        <v/>
      </c>
      <c r="T531" s="19" t="inlineStr">
        <is>
          <t>F00050-15-000-01</t>
        </is>
      </c>
      <c r="U531" s="4">
        <f>MIN(IF($N531="N",Client!$C$6+1,Client!$C$6),100)</f>
        <v/>
      </c>
      <c r="V531" s="4">
        <f>$T531&amp;"|"&amp;$O531&amp;"|"&amp;Client!$C$7&amp;"|"&amp;Client!$C$8</f>
        <v/>
      </c>
      <c r="W531" s="4">
        <f>IFERROR(MATCH($V531,prem!$A$2:$A$2857,0),"")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IFERROR(IF(INDEX(Benefits!$B$3:$B$581,MATCH($T532,Benefits!$A$3:$A$581,0))="","",INDEX(Benefits!$B$3:$B$581,MATCH($T532,Benefits!$A$3:$A$581,0))),"")</f>
        <v/>
      </c>
      <c r="G532" s="17">
        <f>IFERROR(IF(INDEX(Benefits!$C$3:$C$581,MATCH($T532,Benefits!$A$3:$A$581,0))="","",INDEX(Benefits!$C$3:$C$581,MATCH($T532,Benefits!$A$3:$A$581,0))),"")</f>
        <v/>
      </c>
      <c r="H532" s="4">
        <f>IFERROR(IF(INDEX(Benefits!$D$3:$D$581,MATCH($T532,Benefits!$A$3:$A$581,0))="","",INDEX(Benefits!$D$3:$D$581,MATCH($T532,Benefits!$A$3:$A$581,0))),"")</f>
        <v/>
      </c>
      <c r="I532" s="4" t="inlineStr">
        <is>
          <t>HKD</t>
        </is>
      </c>
      <c r="J532" s="17">
        <f>IF($W532="","",IF(COUNT(INDEX(prem!$B$2:$CX$2857,$W532,$U532+1))=0,"",INDEX(prem!$B$2:$CX$2857,$W532,$U532+1)))</f>
        <v/>
      </c>
      <c r="K532" s="17">
        <f>IF($W532="","",IF($M532=0,"",SUM(INDEX(prem!$B$2:$CX$2857,$W532,$U532+1):INDEX(prem!$B$2:$CX$2857,$W532,MIN($U532+10,101)))))</f>
        <v/>
      </c>
      <c r="L532" s="17">
        <f>IF($K532="","",IF($M532=0,"",$K532/$M532))</f>
        <v/>
      </c>
      <c r="M532" s="4">
        <f>IF($W532="",0,COUNT(INDEX(prem!$B$2:$CX$2857,$W532,$U532+1):INDEX(prem!$B$2:$CX$2857,$W532,MIN($U532+10,101))))</f>
        <v/>
      </c>
      <c r="N532" s="4" t="inlineStr">
        <is>
          <t>A</t>
        </is>
      </c>
      <c r="O532" s="4">
        <f>IF(COUNTIF(prem!$A$2:$A$2857,$T532&amp;"|"&amp;Client!$C$9&amp;"|"&amp;Client!$C$7&amp;"|"&amp;Client!$C$8)&gt;0,Client!$C$9,IF(Client!$C$9="S","R","S"))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IFERROR(IF(COUNT(INDEX(Benefits!$E$3:$E$581,MATCH($T532,Benefits!$A$3:$A$581,0)))=0,"",INDEX(Benefits!$E$3:$E$581,MATCH($T532,Benefits!$A$3:$A$581,0))),"")</f>
        <v/>
      </c>
      <c r="R532">
        <f>IFERROR(IF(COUNT(INDEX(Benefits!$F$3:$F$581,MATCH($T532,Benefits!$A$3:$A$581,0)))=0,"",INDEX(Benefits!$F$3:$F$581,MATCH($T532,Benefits!$A$3:$A$581,0))),"")</f>
        <v/>
      </c>
      <c r="S532" s="4">
        <f>IFERROR(IF(INDEX(Benefits!$G$3:$G$581,MATCH($T532,Benefits!$A$3:$A$581,0))="","",INDEX(Benefits!$G$3:$G$581,MATCH($T532,Benefits!$A$3:$A$581,0))),"")</f>
        <v/>
      </c>
      <c r="T532" s="19" t="inlineStr">
        <is>
          <t>S00018-01-000-02</t>
        </is>
      </c>
      <c r="U532" s="4">
        <f>MIN(IF($N532="N",Client!$C$6+1,Client!$C$6),100)</f>
        <v/>
      </c>
      <c r="V532" s="4">
        <f>$T532&amp;"|"&amp;$O532&amp;"|"&amp;Client!$C$7&amp;"|"&amp;Client!$C$8</f>
        <v/>
      </c>
      <c r="W532" s="4">
        <f>IFERROR(MATCH($V532,prem!$A$2:$A$2857,0),"")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IFERROR(IF(INDEX(Benefits!$B$3:$B$581,MATCH($T533,Benefits!$A$3:$A$581,0))="","",INDEX(Benefits!$B$3:$B$581,MATCH($T533,Benefits!$A$3:$A$581,0))),"")</f>
        <v/>
      </c>
      <c r="G533" s="17">
        <f>IFERROR(IF(INDEX(Benefits!$C$3:$C$581,MATCH($T533,Benefits!$A$3:$A$581,0))="","",INDEX(Benefits!$C$3:$C$581,MATCH($T533,Benefits!$A$3:$A$581,0))),"")</f>
        <v/>
      </c>
      <c r="H533" s="4">
        <f>IFERROR(IF(INDEX(Benefits!$D$3:$D$581,MATCH($T533,Benefits!$A$3:$A$581,0))="","",INDEX(Benefits!$D$3:$D$581,MATCH($T533,Benefits!$A$3:$A$581,0))),"")</f>
        <v/>
      </c>
      <c r="I533" s="4" t="inlineStr">
        <is>
          <t>HKD</t>
        </is>
      </c>
      <c r="J533" s="17">
        <f>IF($W533="","",IF(COUNT(INDEX(prem!$B$2:$CX$2857,$W533,$U533+1))=0,"",INDEX(prem!$B$2:$CX$2857,$W533,$U533+1)))</f>
        <v/>
      </c>
      <c r="K533" s="17">
        <f>IF($W533="","",IF($M533=0,"",SUM(INDEX(prem!$B$2:$CX$2857,$W533,$U533+1):INDEX(prem!$B$2:$CX$2857,$W533,MIN($U533+10,101)))))</f>
        <v/>
      </c>
      <c r="L533" s="17">
        <f>IF($K533="","",IF($M533=0,"",$K533/$M533))</f>
        <v/>
      </c>
      <c r="M533" s="4">
        <f>IF($W533="",0,COUNT(INDEX(prem!$B$2:$CX$2857,$W533,$U533+1):INDEX(prem!$B$2:$CX$2857,$W533,MIN($U533+10,101))))</f>
        <v/>
      </c>
      <c r="N533" s="4" t="inlineStr">
        <is>
          <t>A</t>
        </is>
      </c>
      <c r="O533" s="4">
        <f>IF(COUNTIF(prem!$A$2:$A$2857,$T533&amp;"|"&amp;Client!$C$9&amp;"|"&amp;Client!$C$7&amp;"|"&amp;Client!$C$8)&gt;0,Client!$C$9,IF(Client!$C$9="S","R","S"))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IFERROR(IF(COUNT(INDEX(Benefits!$E$3:$E$581,MATCH($T533,Benefits!$A$3:$A$581,0)))=0,"",INDEX(Benefits!$E$3:$E$581,MATCH($T533,Benefits!$A$3:$A$581,0))),"")</f>
        <v/>
      </c>
      <c r="R533">
        <f>IFERROR(IF(COUNT(INDEX(Benefits!$F$3:$F$581,MATCH($T533,Benefits!$A$3:$A$581,0)))=0,"",INDEX(Benefits!$F$3:$F$581,MATCH($T533,Benefits!$A$3:$A$581,0))),"")</f>
        <v/>
      </c>
      <c r="S533" s="4">
        <f>IFERROR(IF(INDEX(Benefits!$G$3:$G$581,MATCH($T533,Benefits!$A$3:$A$581,0))="","",INDEX(Benefits!$G$3:$G$581,MATCH($T533,Benefits!$A$3:$A$581,0))),"")</f>
        <v/>
      </c>
      <c r="T533" s="19" t="inlineStr">
        <is>
          <t>F00026-01-000-03</t>
        </is>
      </c>
      <c r="U533" s="4">
        <f>MIN(IF($N533="N",Client!$C$6+1,Client!$C$6),100)</f>
        <v/>
      </c>
      <c r="V533" s="4">
        <f>$T533&amp;"|"&amp;$O533&amp;"|"&amp;Client!$C$7&amp;"|"&amp;Client!$C$8</f>
        <v/>
      </c>
      <c r="W533" s="4">
        <f>IFERROR(MATCH($V533,prem!$A$2:$A$2857,0),"")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IFERROR(IF(INDEX(Benefits!$B$3:$B$581,MATCH($T534,Benefits!$A$3:$A$581,0))="","",INDEX(Benefits!$B$3:$B$581,MATCH($T534,Benefits!$A$3:$A$581,0))),"")</f>
        <v/>
      </c>
      <c r="G534" s="17">
        <f>IFERROR(IF(INDEX(Benefits!$C$3:$C$581,MATCH($T534,Benefits!$A$3:$A$581,0))="","",INDEX(Benefits!$C$3:$C$581,MATCH($T534,Benefits!$A$3:$A$581,0))),"")</f>
        <v/>
      </c>
      <c r="H534" s="4">
        <f>IFERROR(IF(INDEX(Benefits!$D$3:$D$581,MATCH($T534,Benefits!$A$3:$A$581,0))="","",INDEX(Benefits!$D$3:$D$581,MATCH($T534,Benefits!$A$3:$A$581,0))),"")</f>
        <v/>
      </c>
      <c r="I534" s="4" t="inlineStr">
        <is>
          <t>HKD</t>
        </is>
      </c>
      <c r="J534" s="17">
        <f>IF($W534="","",IF(COUNT(INDEX(prem!$B$2:$CX$2857,$W534,$U534+1))=0,"",INDEX(prem!$B$2:$CX$2857,$W534,$U534+1)))</f>
        <v/>
      </c>
      <c r="K534" s="17">
        <f>IF($W534="","",IF($M534=0,"",SUM(INDEX(prem!$B$2:$CX$2857,$W534,$U534+1):INDEX(prem!$B$2:$CX$2857,$W534,MIN($U534+10,101)))))</f>
        <v/>
      </c>
      <c r="L534" s="17">
        <f>IF($K534="","",IF($M534=0,"",$K534/$M534))</f>
        <v/>
      </c>
      <c r="M534" s="4">
        <f>IF($W534="",0,COUNT(INDEX(prem!$B$2:$CX$2857,$W534,$U534+1):INDEX(prem!$B$2:$CX$2857,$W534,MIN($U534+10,101))))</f>
        <v/>
      </c>
      <c r="N534" s="4" t="inlineStr">
        <is>
          <t>A</t>
        </is>
      </c>
      <c r="O534" s="4">
        <f>IF(COUNTIF(prem!$A$2:$A$2857,$T534&amp;"|"&amp;Client!$C$9&amp;"|"&amp;Client!$C$7&amp;"|"&amp;Client!$C$8)&gt;0,Client!$C$9,IF(Client!$C$9="S","R","S"))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IFERROR(IF(COUNT(INDEX(Benefits!$E$3:$E$581,MATCH($T534,Benefits!$A$3:$A$581,0)))=0,"",INDEX(Benefits!$E$3:$E$581,MATCH($T534,Benefits!$A$3:$A$581,0))),"")</f>
        <v/>
      </c>
      <c r="R534">
        <f>IFERROR(IF(COUNT(INDEX(Benefits!$F$3:$F$581,MATCH($T534,Benefits!$A$3:$A$581,0)))=0,"",INDEX(Benefits!$F$3:$F$581,MATCH($T534,Benefits!$A$3:$A$581,0))),"")</f>
        <v/>
      </c>
      <c r="S534" s="4">
        <f>IFERROR(IF(INDEX(Benefits!$G$3:$G$581,MATCH($T534,Benefits!$A$3:$A$581,0))="","",INDEX(Benefits!$G$3:$G$581,MATCH($T534,Benefits!$A$3:$A$581,0))),"")</f>
        <v/>
      </c>
      <c r="T534" s="19" t="inlineStr">
        <is>
          <t>F00026-01-001-03</t>
        </is>
      </c>
      <c r="U534" s="4">
        <f>MIN(IF($N534="N",Client!$C$6+1,Client!$C$6),100)</f>
        <v/>
      </c>
      <c r="V534" s="4">
        <f>$T534&amp;"|"&amp;$O534&amp;"|"&amp;Client!$C$7&amp;"|"&amp;Client!$C$8</f>
        <v/>
      </c>
      <c r="W534" s="4">
        <f>IFERROR(MATCH($V534,prem!$A$2:$A$2857,0),"")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IFERROR(IF(INDEX(Benefits!$B$3:$B$581,MATCH($T535,Benefits!$A$3:$A$581,0))="","",INDEX(Benefits!$B$3:$B$581,MATCH($T535,Benefits!$A$3:$A$581,0))),"")</f>
        <v/>
      </c>
      <c r="G535" s="17">
        <f>IFERROR(IF(INDEX(Benefits!$C$3:$C$581,MATCH($T535,Benefits!$A$3:$A$581,0))="",0,INDEX(Benefits!$C$3:$C$581,MATCH($T535,Benefits!$A$3:$A$581,0))),0)</f>
        <v/>
      </c>
      <c r="H535" s="4">
        <f>IFERROR(IF(INDEX(Benefits!$D$3:$D$581,MATCH($T535,Benefits!$A$3:$A$581,0))="","",INDEX(Benefits!$D$3:$D$581,MATCH($T535,Benefits!$A$3:$A$581,0))),"")</f>
        <v/>
      </c>
      <c r="I535" s="4" t="inlineStr">
        <is>
          <t>HKD</t>
        </is>
      </c>
      <c r="J535" s="17">
        <f>IF($W535="","",IF(COUNT(INDEX(prem!$B$2:$CX$2857,$W535,$U535+1))=0,"",INDEX(prem!$B$2:$CX$2857,$W535,$U535+1)))</f>
        <v/>
      </c>
      <c r="K535" s="17">
        <f>IF($W535="","",IF($M535=0,"",SUM(INDEX(prem!$B$2:$CX$2857,$W535,$U535+1):INDEX(prem!$B$2:$CX$2857,$W535,MIN($U535+10,101)))))</f>
        <v/>
      </c>
      <c r="L535" s="17">
        <f>IF($K535="","",IF($M535=0,"",$K535/$M535))</f>
        <v/>
      </c>
      <c r="M535" s="4">
        <f>IF($W535="",0,COUNT(INDEX(prem!$B$2:$CX$2857,$W535,$U535+1):INDEX(prem!$B$2:$CX$2857,$W535,MIN($U535+10,101))))</f>
        <v/>
      </c>
      <c r="N535" s="4" t="inlineStr">
        <is>
          <t>A</t>
        </is>
      </c>
      <c r="O535" s="4">
        <f>IF(COUNTIF(prem!$A$2:$A$2857,$T535&amp;"|"&amp;Client!$C$9&amp;"|"&amp;Client!$C$7&amp;"|"&amp;Client!$C$8)&gt;0,Client!$C$9,IF(Client!$C$9="S","R","S"))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IFERROR(IF(COUNT(INDEX(Benefits!$E$3:$E$581,MATCH($T535,Benefits!$A$3:$A$581,0)))=0,"",INDEX(Benefits!$E$3:$E$581,MATCH($T535,Benefits!$A$3:$A$581,0))),"")</f>
        <v/>
      </c>
      <c r="R535">
        <f>IFERROR(IF(COUNT(INDEX(Benefits!$F$3:$F$581,MATCH($T535,Benefits!$A$3:$A$581,0)))=0,"",INDEX(Benefits!$F$3:$F$581,MATCH($T535,Benefits!$A$3:$A$581,0))),"")</f>
        <v/>
      </c>
      <c r="S535" s="4">
        <f>IFERROR(IF(INDEX(Benefits!$G$3:$G$581,MATCH($T535,Benefits!$A$3:$A$581,0))="","",INDEX(Benefits!$G$3:$G$581,MATCH($T535,Benefits!$A$3:$A$581,0))),"")</f>
        <v/>
      </c>
      <c r="T535" s="19" t="inlineStr">
        <is>
          <t>F00066-01-000-01</t>
        </is>
      </c>
      <c r="U535" s="4">
        <f>MIN(IF($N535="N",Client!$C$6+1,Client!$C$6),100)</f>
        <v/>
      </c>
      <c r="V535" s="4">
        <f>$T535&amp;"|"&amp;$O535&amp;"|"&amp;Client!$C$7&amp;"|"&amp;Client!$C$8</f>
        <v/>
      </c>
      <c r="W535" s="4">
        <f>IFERROR(MATCH($V535,prem!$A$2:$A$2857,0),"")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IFERROR(IF(INDEX(Benefits!$B$3:$B$581,MATCH($T536,Benefits!$A$3:$A$581,0))="","",INDEX(Benefits!$B$3:$B$581,MATCH($T536,Benefits!$A$3:$A$581,0))),"")</f>
        <v/>
      </c>
      <c r="G536" s="17">
        <f>IFERROR(IF(INDEX(Benefits!$C$3:$C$581,MATCH($T536,Benefits!$A$3:$A$581,0))="",20000,INDEX(Benefits!$C$3:$C$581,MATCH($T536,Benefits!$A$3:$A$581,0))),20000)</f>
        <v/>
      </c>
      <c r="H536" s="4">
        <f>IFERROR(IF(INDEX(Benefits!$D$3:$D$581,MATCH($T536,Benefits!$A$3:$A$581,0))="","",INDEX(Benefits!$D$3:$D$581,MATCH($T536,Benefits!$A$3:$A$581,0))),"")</f>
        <v/>
      </c>
      <c r="I536" s="4" t="inlineStr">
        <is>
          <t>HKD</t>
        </is>
      </c>
      <c r="J536" s="17">
        <f>IF($W536="","",IF(COUNT(INDEX(prem!$B$2:$CX$2857,$W536,$U536+1))=0,"",INDEX(prem!$B$2:$CX$2857,$W536,$U536+1)))</f>
        <v/>
      </c>
      <c r="K536" s="17">
        <f>IF($W536="","",IF($M536=0,"",SUM(INDEX(prem!$B$2:$CX$2857,$W536,$U536+1):INDEX(prem!$B$2:$CX$2857,$W536,MIN($U536+10,101)))))</f>
        <v/>
      </c>
      <c r="L536" s="17">
        <f>IF($K536="","",IF($M536=0,"",$K536/$M536))</f>
        <v/>
      </c>
      <c r="M536" s="4">
        <f>IF($W536="",0,COUNT(INDEX(prem!$B$2:$CX$2857,$W536,$U536+1):INDEX(prem!$B$2:$CX$2857,$W536,MIN($U536+10,101))))</f>
        <v/>
      </c>
      <c r="N536" s="4" t="inlineStr">
        <is>
          <t>A</t>
        </is>
      </c>
      <c r="O536" s="4">
        <f>IF(COUNTIF(prem!$A$2:$A$2857,$T536&amp;"|"&amp;Client!$C$9&amp;"|"&amp;Client!$C$7&amp;"|"&amp;Client!$C$8)&gt;0,Client!$C$9,IF(Client!$C$9="S","R","S"))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IFERROR(IF(COUNT(INDEX(Benefits!$E$3:$E$581,MATCH($T536,Benefits!$A$3:$A$581,0)))=0,"",INDEX(Benefits!$E$3:$E$581,MATCH($T536,Benefits!$A$3:$A$581,0))),"")</f>
        <v/>
      </c>
      <c r="R536">
        <f>IFERROR(IF(COUNT(INDEX(Benefits!$F$3:$F$581,MATCH($T536,Benefits!$A$3:$A$581,0)))=0,"",INDEX(Benefits!$F$3:$F$581,MATCH($T536,Benefits!$A$3:$A$581,0))),"")</f>
        <v/>
      </c>
      <c r="S536" s="4">
        <f>IFERROR(IF(INDEX(Benefits!$G$3:$G$581,MATCH($T536,Benefits!$A$3:$A$581,0))="","",INDEX(Benefits!$G$3:$G$581,MATCH($T536,Benefits!$A$3:$A$581,0))),"")</f>
        <v/>
      </c>
      <c r="T536" s="19" t="inlineStr">
        <is>
          <t>F00066-02-000-01</t>
        </is>
      </c>
      <c r="U536" s="4">
        <f>MIN(IF($N536="N",Client!$C$6+1,Client!$C$6),100)</f>
        <v/>
      </c>
      <c r="V536" s="4">
        <f>$T536&amp;"|"&amp;$O536&amp;"|"&amp;Client!$C$7&amp;"|"&amp;Client!$C$8</f>
        <v/>
      </c>
      <c r="W536" s="4">
        <f>IFERROR(MATCH($V536,prem!$A$2:$A$2857,0),"")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IFERROR(IF(INDEX(Benefits!$B$3:$B$581,MATCH($T537,Benefits!$A$3:$A$581,0))="","",INDEX(Benefits!$B$3:$B$581,MATCH($T537,Benefits!$A$3:$A$581,0))),"")</f>
        <v/>
      </c>
      <c r="G537" s="17">
        <f>IFERROR(IF(INDEX(Benefits!$C$3:$C$581,MATCH($T537,Benefits!$A$3:$A$581,0))="",50000,INDEX(Benefits!$C$3:$C$581,MATCH($T537,Benefits!$A$3:$A$581,0))),50000)</f>
        <v/>
      </c>
      <c r="H537" s="4">
        <f>IFERROR(IF(INDEX(Benefits!$D$3:$D$581,MATCH($T537,Benefits!$A$3:$A$581,0))="","",INDEX(Benefits!$D$3:$D$581,MATCH($T537,Benefits!$A$3:$A$581,0))),"")</f>
        <v/>
      </c>
      <c r="I537" s="4" t="inlineStr">
        <is>
          <t>HKD</t>
        </is>
      </c>
      <c r="J537" s="17">
        <f>IF($W537="","",IF(COUNT(INDEX(prem!$B$2:$CX$2857,$W537,$U537+1))=0,"",INDEX(prem!$B$2:$CX$2857,$W537,$U537+1)))</f>
        <v/>
      </c>
      <c r="K537" s="17">
        <f>IF($W537="","",IF($M537=0,"",SUM(INDEX(prem!$B$2:$CX$2857,$W537,$U537+1):INDEX(prem!$B$2:$CX$2857,$W537,MIN($U537+10,101)))))</f>
        <v/>
      </c>
      <c r="L537" s="17">
        <f>IF($K537="","",IF($M537=0,"",$K537/$M537))</f>
        <v/>
      </c>
      <c r="M537" s="4">
        <f>IF($W537="",0,COUNT(INDEX(prem!$B$2:$CX$2857,$W537,$U537+1):INDEX(prem!$B$2:$CX$2857,$W537,MIN($U537+10,101))))</f>
        <v/>
      </c>
      <c r="N537" s="4" t="inlineStr">
        <is>
          <t>A</t>
        </is>
      </c>
      <c r="O537" s="4">
        <f>IF(COUNTIF(prem!$A$2:$A$2857,$T537&amp;"|"&amp;Client!$C$9&amp;"|"&amp;Client!$C$7&amp;"|"&amp;Client!$C$8)&gt;0,Client!$C$9,IF(Client!$C$9="S","R","S"))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IFERROR(IF(COUNT(INDEX(Benefits!$E$3:$E$581,MATCH($T537,Benefits!$A$3:$A$581,0)))=0,"",INDEX(Benefits!$E$3:$E$581,MATCH($T537,Benefits!$A$3:$A$581,0))),"")</f>
        <v/>
      </c>
      <c r="R537">
        <f>IFERROR(IF(COUNT(INDEX(Benefits!$F$3:$F$581,MATCH($T537,Benefits!$A$3:$A$581,0)))=0,"",INDEX(Benefits!$F$3:$F$581,MATCH($T537,Benefits!$A$3:$A$581,0))),"")</f>
        <v/>
      </c>
      <c r="S537" s="4">
        <f>IFERROR(IF(INDEX(Benefits!$G$3:$G$581,MATCH($T537,Benefits!$A$3:$A$581,0))="","",INDEX(Benefits!$G$3:$G$581,MATCH($T537,Benefits!$A$3:$A$581,0))),"")</f>
        <v/>
      </c>
      <c r="T537" s="19" t="inlineStr">
        <is>
          <t>F00066-03-000-01</t>
        </is>
      </c>
      <c r="U537" s="4">
        <f>MIN(IF($N537="N",Client!$C$6+1,Client!$C$6),100)</f>
        <v/>
      </c>
      <c r="V537" s="4">
        <f>$T537&amp;"|"&amp;$O537&amp;"|"&amp;Client!$C$7&amp;"|"&amp;Client!$C$8</f>
        <v/>
      </c>
      <c r="W537" s="4">
        <f>IFERROR(MATCH($V537,prem!$A$2:$A$2857,0),"")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IFERROR(IF(INDEX(Benefits!$B$3:$B$581,MATCH($T538,Benefits!$A$3:$A$581,0))="","",INDEX(Benefits!$B$3:$B$581,MATCH($T538,Benefits!$A$3:$A$581,0))),"")</f>
        <v/>
      </c>
      <c r="G538" s="17">
        <f>IFERROR(IF(INDEX(Benefits!$C$3:$C$581,MATCH($T538,Benefits!$A$3:$A$581,0))="",80000,INDEX(Benefits!$C$3:$C$581,MATCH($T538,Benefits!$A$3:$A$581,0))),80000)</f>
        <v/>
      </c>
      <c r="H538" s="4">
        <f>IFERROR(IF(INDEX(Benefits!$D$3:$D$581,MATCH($T538,Benefits!$A$3:$A$581,0))="","",INDEX(Benefits!$D$3:$D$581,MATCH($T538,Benefits!$A$3:$A$581,0))),"")</f>
        <v/>
      </c>
      <c r="I538" s="4" t="inlineStr">
        <is>
          <t>HKD</t>
        </is>
      </c>
      <c r="J538" s="17">
        <f>IF($W538="","",IF(COUNT(INDEX(prem!$B$2:$CX$2857,$W538,$U538+1))=0,"",INDEX(prem!$B$2:$CX$2857,$W538,$U538+1)))</f>
        <v/>
      </c>
      <c r="K538" s="17">
        <f>IF($W538="","",IF($M538=0,"",SUM(INDEX(prem!$B$2:$CX$2857,$W538,$U538+1):INDEX(prem!$B$2:$CX$2857,$W538,MIN($U538+10,101)))))</f>
        <v/>
      </c>
      <c r="L538" s="17">
        <f>IF($K538="","",IF($M538=0,"",$K538/$M538))</f>
        <v/>
      </c>
      <c r="M538" s="4">
        <f>IF($W538="",0,COUNT(INDEX(prem!$B$2:$CX$2857,$W538,$U538+1):INDEX(prem!$B$2:$CX$2857,$W538,MIN($U538+10,101))))</f>
        <v/>
      </c>
      <c r="N538" s="4" t="inlineStr">
        <is>
          <t>A</t>
        </is>
      </c>
      <c r="O538" s="4">
        <f>IF(COUNTIF(prem!$A$2:$A$2857,$T538&amp;"|"&amp;Client!$C$9&amp;"|"&amp;Client!$C$7&amp;"|"&amp;Client!$C$8)&gt;0,Client!$C$9,IF(Client!$C$9="S","R","S"))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IFERROR(IF(COUNT(INDEX(Benefits!$E$3:$E$581,MATCH($T538,Benefits!$A$3:$A$581,0)))=0,"",INDEX(Benefits!$E$3:$E$581,MATCH($T538,Benefits!$A$3:$A$581,0))),"")</f>
        <v/>
      </c>
      <c r="R538">
        <f>IFERROR(IF(COUNT(INDEX(Benefits!$F$3:$F$581,MATCH($T538,Benefits!$A$3:$A$581,0)))=0,"",INDEX(Benefits!$F$3:$F$581,MATCH($T538,Benefits!$A$3:$A$581,0))),"")</f>
        <v/>
      </c>
      <c r="S538" s="4">
        <f>IFERROR(IF(INDEX(Benefits!$G$3:$G$581,MATCH($T538,Benefits!$A$3:$A$581,0))="","",INDEX(Benefits!$G$3:$G$581,MATCH($T538,Benefits!$A$3:$A$581,0))),"")</f>
        <v/>
      </c>
      <c r="T538" s="19" t="inlineStr">
        <is>
          <t>F00066-04-000-01</t>
        </is>
      </c>
      <c r="U538" s="4">
        <f>MIN(IF($N538="N",Client!$C$6+1,Client!$C$6),100)</f>
        <v/>
      </c>
      <c r="V538" s="4">
        <f>$T538&amp;"|"&amp;$O538&amp;"|"&amp;Client!$C$7&amp;"|"&amp;Client!$C$8</f>
        <v/>
      </c>
      <c r="W538" s="4">
        <f>IFERROR(MATCH($V538,prem!$A$2:$A$2857,0),"")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IFERROR(IF(INDEX(Benefits!$B$3:$B$581,MATCH($T539,Benefits!$A$3:$A$581,0))="","",INDEX(Benefits!$B$3:$B$581,MATCH($T539,Benefits!$A$3:$A$581,0))),"")</f>
        <v/>
      </c>
      <c r="G539" s="17">
        <f>IFERROR(IF(INDEX(Benefits!$C$3:$C$581,MATCH($T539,Benefits!$A$3:$A$581,0))="",0,INDEX(Benefits!$C$3:$C$581,MATCH($T539,Benefits!$A$3:$A$581,0))),0)</f>
        <v/>
      </c>
      <c r="H539" s="4">
        <f>IFERROR(IF(INDEX(Benefits!$D$3:$D$581,MATCH($T539,Benefits!$A$3:$A$581,0))="","",INDEX(Benefits!$D$3:$D$581,MATCH($T539,Benefits!$A$3:$A$581,0))),"")</f>
        <v/>
      </c>
      <c r="I539" s="4" t="inlineStr">
        <is>
          <t>HKD</t>
        </is>
      </c>
      <c r="J539" s="17">
        <f>IF($W539="","",IF(COUNT(INDEX(prem!$B$2:$CX$2857,$W539,$U539+1))=0,"",INDEX(prem!$B$2:$CX$2857,$W539,$U539+1)))</f>
        <v/>
      </c>
      <c r="K539" s="17">
        <f>IF($W539="","",IF($M539=0,"",SUM(INDEX(prem!$B$2:$CX$2857,$W539,$U539+1):INDEX(prem!$B$2:$CX$2857,$W539,MIN($U539+10,101)))))</f>
        <v/>
      </c>
      <c r="L539" s="17">
        <f>IF($K539="","",IF($M539=0,"",$K539/$M539))</f>
        <v/>
      </c>
      <c r="M539" s="4">
        <f>IF($W539="",0,COUNT(INDEX(prem!$B$2:$CX$2857,$W539,$U539+1):INDEX(prem!$B$2:$CX$2857,$W539,MIN($U539+10,101))))</f>
        <v/>
      </c>
      <c r="N539" s="4" t="inlineStr">
        <is>
          <t>A</t>
        </is>
      </c>
      <c r="O539" s="4">
        <f>IF(COUNTIF(prem!$A$2:$A$2857,$T539&amp;"|"&amp;Client!$C$9&amp;"|"&amp;Client!$C$7&amp;"|"&amp;Client!$C$8)&gt;0,Client!$C$9,IF(Client!$C$9="S","R","S"))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IFERROR(IF(COUNT(INDEX(Benefits!$E$3:$E$581,MATCH($T539,Benefits!$A$3:$A$581,0)))=0,"",INDEX(Benefits!$E$3:$E$581,MATCH($T539,Benefits!$A$3:$A$581,0))),"")</f>
        <v/>
      </c>
      <c r="R539">
        <f>IFERROR(IF(COUNT(INDEX(Benefits!$F$3:$F$581,MATCH($T539,Benefits!$A$3:$A$581,0)))=0,"",INDEX(Benefits!$F$3:$F$581,MATCH($T539,Benefits!$A$3:$A$581,0))),"")</f>
        <v/>
      </c>
      <c r="S539" s="4">
        <f>IFERROR(IF(INDEX(Benefits!$G$3:$G$581,MATCH($T539,Benefits!$A$3:$A$581,0))="","",INDEX(Benefits!$G$3:$G$581,MATCH($T539,Benefits!$A$3:$A$581,0))),"")</f>
        <v/>
      </c>
      <c r="T539" s="19" t="inlineStr">
        <is>
          <t>F00063-01-000-01</t>
        </is>
      </c>
      <c r="U539" s="4">
        <f>MIN(IF($N539="N",Client!$C$6+1,Client!$C$6),100)</f>
        <v/>
      </c>
      <c r="V539" s="4">
        <f>$T539&amp;"|"&amp;$O539&amp;"|"&amp;Client!$C$7&amp;"|"&amp;Client!$C$8</f>
        <v/>
      </c>
      <c r="W539" s="4">
        <f>IFERROR(MATCH($V539,prem!$A$2:$A$2857,0),"")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IFERROR(IF(INDEX(Benefits!$B$3:$B$581,MATCH($T540,Benefits!$A$3:$A$581,0))="","",INDEX(Benefits!$B$3:$B$581,MATCH($T540,Benefits!$A$3:$A$581,0))),"")</f>
        <v/>
      </c>
      <c r="G540" s="17">
        <f>IFERROR(IF(INDEX(Benefits!$C$3:$C$581,MATCH($T540,Benefits!$A$3:$A$581,0))="",20000,INDEX(Benefits!$C$3:$C$581,MATCH($T540,Benefits!$A$3:$A$581,0))),20000)</f>
        <v/>
      </c>
      <c r="H540" s="4">
        <f>IFERROR(IF(INDEX(Benefits!$D$3:$D$581,MATCH($T540,Benefits!$A$3:$A$581,0))="","",INDEX(Benefits!$D$3:$D$581,MATCH($T540,Benefits!$A$3:$A$581,0))),"")</f>
        <v/>
      </c>
      <c r="I540" s="4" t="inlineStr">
        <is>
          <t>HKD</t>
        </is>
      </c>
      <c r="J540" s="17">
        <f>IF($W540="","",IF(COUNT(INDEX(prem!$B$2:$CX$2857,$W540,$U540+1))=0,"",INDEX(prem!$B$2:$CX$2857,$W540,$U540+1)))</f>
        <v/>
      </c>
      <c r="K540" s="17">
        <f>IF($W540="","",IF($M540=0,"",SUM(INDEX(prem!$B$2:$CX$2857,$W540,$U540+1):INDEX(prem!$B$2:$CX$2857,$W540,MIN($U540+10,101)))))</f>
        <v/>
      </c>
      <c r="L540" s="17">
        <f>IF($K540="","",IF($M540=0,"",$K540/$M540))</f>
        <v/>
      </c>
      <c r="M540" s="4">
        <f>IF($W540="",0,COUNT(INDEX(prem!$B$2:$CX$2857,$W540,$U540+1):INDEX(prem!$B$2:$CX$2857,$W540,MIN($U540+10,101))))</f>
        <v/>
      </c>
      <c r="N540" s="4" t="inlineStr">
        <is>
          <t>A</t>
        </is>
      </c>
      <c r="O540" s="4">
        <f>IF(COUNTIF(prem!$A$2:$A$2857,$T540&amp;"|"&amp;Client!$C$9&amp;"|"&amp;Client!$C$7&amp;"|"&amp;Client!$C$8)&gt;0,Client!$C$9,IF(Client!$C$9="S","R","S"))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IFERROR(IF(COUNT(INDEX(Benefits!$E$3:$E$581,MATCH($T540,Benefits!$A$3:$A$581,0)))=0,"",INDEX(Benefits!$E$3:$E$581,MATCH($T540,Benefits!$A$3:$A$581,0))),"")</f>
        <v/>
      </c>
      <c r="R540">
        <f>IFERROR(IF(COUNT(INDEX(Benefits!$F$3:$F$581,MATCH($T540,Benefits!$A$3:$A$581,0)))=0,"",INDEX(Benefits!$F$3:$F$581,MATCH($T540,Benefits!$A$3:$A$581,0))),"")</f>
        <v/>
      </c>
      <c r="S540" s="4">
        <f>IFERROR(IF(INDEX(Benefits!$G$3:$G$581,MATCH($T540,Benefits!$A$3:$A$581,0))="","",INDEX(Benefits!$G$3:$G$581,MATCH($T540,Benefits!$A$3:$A$581,0))),"")</f>
        <v/>
      </c>
      <c r="T540" s="19" t="inlineStr">
        <is>
          <t>F00063-02-000-01</t>
        </is>
      </c>
      <c r="U540" s="4">
        <f>MIN(IF($N540="N",Client!$C$6+1,Client!$C$6),100)</f>
        <v/>
      </c>
      <c r="V540" s="4">
        <f>$T540&amp;"|"&amp;$O540&amp;"|"&amp;Client!$C$7&amp;"|"&amp;Client!$C$8</f>
        <v/>
      </c>
      <c r="W540" s="4">
        <f>IFERROR(MATCH($V540,prem!$A$2:$A$2857,0),"")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IFERROR(IF(INDEX(Benefits!$B$3:$B$581,MATCH($T541,Benefits!$A$3:$A$581,0))="","",INDEX(Benefits!$B$3:$B$581,MATCH($T541,Benefits!$A$3:$A$581,0))),"")</f>
        <v/>
      </c>
      <c r="G541" s="17">
        <f>IFERROR(IF(INDEX(Benefits!$C$3:$C$581,MATCH($T541,Benefits!$A$3:$A$581,0))="",50000,INDEX(Benefits!$C$3:$C$581,MATCH($T541,Benefits!$A$3:$A$581,0))),50000)</f>
        <v/>
      </c>
      <c r="H541" s="4">
        <f>IFERROR(IF(INDEX(Benefits!$D$3:$D$581,MATCH($T541,Benefits!$A$3:$A$581,0))="","",INDEX(Benefits!$D$3:$D$581,MATCH($T541,Benefits!$A$3:$A$581,0))),"")</f>
        <v/>
      </c>
      <c r="I541" s="4" t="inlineStr">
        <is>
          <t>HKD</t>
        </is>
      </c>
      <c r="J541" s="17">
        <f>IF($W541="","",IF(COUNT(INDEX(prem!$B$2:$CX$2857,$W541,$U541+1))=0,"",INDEX(prem!$B$2:$CX$2857,$W541,$U541+1)))</f>
        <v/>
      </c>
      <c r="K541" s="17">
        <f>IF($W541="","",IF($M541=0,"",SUM(INDEX(prem!$B$2:$CX$2857,$W541,$U541+1):INDEX(prem!$B$2:$CX$2857,$W541,MIN($U541+10,101)))))</f>
        <v/>
      </c>
      <c r="L541" s="17">
        <f>IF($K541="","",IF($M541=0,"",$K541/$M541))</f>
        <v/>
      </c>
      <c r="M541" s="4">
        <f>IF($W541="",0,COUNT(INDEX(prem!$B$2:$CX$2857,$W541,$U541+1):INDEX(prem!$B$2:$CX$2857,$W541,MIN($U541+10,101))))</f>
        <v/>
      </c>
      <c r="N541" s="4" t="inlineStr">
        <is>
          <t>A</t>
        </is>
      </c>
      <c r="O541" s="4">
        <f>IF(COUNTIF(prem!$A$2:$A$2857,$T541&amp;"|"&amp;Client!$C$9&amp;"|"&amp;Client!$C$7&amp;"|"&amp;Client!$C$8)&gt;0,Client!$C$9,IF(Client!$C$9="S","R","S"))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IFERROR(IF(COUNT(INDEX(Benefits!$E$3:$E$581,MATCH($T541,Benefits!$A$3:$A$581,0)))=0,"",INDEX(Benefits!$E$3:$E$581,MATCH($T541,Benefits!$A$3:$A$581,0))),"")</f>
        <v/>
      </c>
      <c r="R541">
        <f>IFERROR(IF(COUNT(INDEX(Benefits!$F$3:$F$581,MATCH($T541,Benefits!$A$3:$A$581,0)))=0,"",INDEX(Benefits!$F$3:$F$581,MATCH($T541,Benefits!$A$3:$A$581,0))),"")</f>
        <v/>
      </c>
      <c r="S541" s="4">
        <f>IFERROR(IF(INDEX(Benefits!$G$3:$G$581,MATCH($T541,Benefits!$A$3:$A$581,0))="","",INDEX(Benefits!$G$3:$G$581,MATCH($T541,Benefits!$A$3:$A$581,0))),"")</f>
        <v/>
      </c>
      <c r="T541" s="19" t="inlineStr">
        <is>
          <t>F00063-03-000-01</t>
        </is>
      </c>
      <c r="U541" s="4">
        <f>MIN(IF($N541="N",Client!$C$6+1,Client!$C$6),100)</f>
        <v/>
      </c>
      <c r="V541" s="4">
        <f>$T541&amp;"|"&amp;$O541&amp;"|"&amp;Client!$C$7&amp;"|"&amp;Client!$C$8</f>
        <v/>
      </c>
      <c r="W541" s="4">
        <f>IFERROR(MATCH($V541,prem!$A$2:$A$2857,0),"")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IFERROR(IF(INDEX(Benefits!$B$3:$B$581,MATCH($T542,Benefits!$A$3:$A$581,0))="","",INDEX(Benefits!$B$3:$B$581,MATCH($T542,Benefits!$A$3:$A$581,0))),"")</f>
        <v/>
      </c>
      <c r="G542" s="17">
        <f>IFERROR(IF(INDEX(Benefits!$C$3:$C$581,MATCH($T542,Benefits!$A$3:$A$581,0))="",80000,INDEX(Benefits!$C$3:$C$581,MATCH($T542,Benefits!$A$3:$A$581,0))),80000)</f>
        <v/>
      </c>
      <c r="H542" s="4">
        <f>IFERROR(IF(INDEX(Benefits!$D$3:$D$581,MATCH($T542,Benefits!$A$3:$A$581,0))="","",INDEX(Benefits!$D$3:$D$581,MATCH($T542,Benefits!$A$3:$A$581,0))),"")</f>
        <v/>
      </c>
      <c r="I542" s="4" t="inlineStr">
        <is>
          <t>HKD</t>
        </is>
      </c>
      <c r="J542" s="17">
        <f>IF($W542="","",IF(COUNT(INDEX(prem!$B$2:$CX$2857,$W542,$U542+1))=0,"",INDEX(prem!$B$2:$CX$2857,$W542,$U542+1)))</f>
        <v/>
      </c>
      <c r="K542" s="17">
        <f>IF($W542="","",IF($M542=0,"",SUM(INDEX(prem!$B$2:$CX$2857,$W542,$U542+1):INDEX(prem!$B$2:$CX$2857,$W542,MIN($U542+10,101)))))</f>
        <v/>
      </c>
      <c r="L542" s="17">
        <f>IF($K542="","",IF($M542=0,"",$K542/$M542))</f>
        <v/>
      </c>
      <c r="M542" s="4">
        <f>IF($W542="",0,COUNT(INDEX(prem!$B$2:$CX$2857,$W542,$U542+1):INDEX(prem!$B$2:$CX$2857,$W542,MIN($U542+10,101))))</f>
        <v/>
      </c>
      <c r="N542" s="4" t="inlineStr">
        <is>
          <t>A</t>
        </is>
      </c>
      <c r="O542" s="4">
        <f>IF(COUNTIF(prem!$A$2:$A$2857,$T542&amp;"|"&amp;Client!$C$9&amp;"|"&amp;Client!$C$7&amp;"|"&amp;Client!$C$8)&gt;0,Client!$C$9,IF(Client!$C$9="S","R","S"))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IFERROR(IF(COUNT(INDEX(Benefits!$E$3:$E$581,MATCH($T542,Benefits!$A$3:$A$581,0)))=0,"",INDEX(Benefits!$E$3:$E$581,MATCH($T542,Benefits!$A$3:$A$581,0))),"")</f>
        <v/>
      </c>
      <c r="R542">
        <f>IFERROR(IF(COUNT(INDEX(Benefits!$F$3:$F$581,MATCH($T542,Benefits!$A$3:$A$581,0)))=0,"",INDEX(Benefits!$F$3:$F$581,MATCH($T542,Benefits!$A$3:$A$581,0))),"")</f>
        <v/>
      </c>
      <c r="S542" s="4">
        <f>IFERROR(IF(INDEX(Benefits!$G$3:$G$581,MATCH($T542,Benefits!$A$3:$A$581,0))="","",INDEX(Benefits!$G$3:$G$581,MATCH($T542,Benefits!$A$3:$A$581,0))),"")</f>
        <v/>
      </c>
      <c r="T542" s="19" t="inlineStr">
        <is>
          <t>F00063-04-000-01</t>
        </is>
      </c>
      <c r="U542" s="4">
        <f>MIN(IF($N542="N",Client!$C$6+1,Client!$C$6),100)</f>
        <v/>
      </c>
      <c r="V542" s="4">
        <f>$T542&amp;"|"&amp;$O542&amp;"|"&amp;Client!$C$7&amp;"|"&amp;Client!$C$8</f>
        <v/>
      </c>
      <c r="W542" s="4">
        <f>IFERROR(MATCH($V542,prem!$A$2:$A$2857,0),"")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IFERROR(IF(INDEX(Benefits!$B$3:$B$581,MATCH($T543,Benefits!$A$3:$A$581,0))="","Semi-private",INDEX(Benefits!$B$3:$B$581,MATCH($T543,Benefits!$A$3:$A$581,0))),"Semi-private")</f>
        <v/>
      </c>
      <c r="G543" s="17">
        <f>IFERROR(IF(INDEX(Benefits!$C$3:$C$581,MATCH($T543,Benefits!$A$3:$A$581,0))="","",INDEX(Benefits!$C$3:$C$581,MATCH($T543,Benefits!$A$3:$A$581,0))),"")</f>
        <v/>
      </c>
      <c r="H543" s="4">
        <f>IFERROR(IF(INDEX(Benefits!$D$3:$D$581,MATCH($T543,Benefits!$A$3:$A$581,0))="","",INDEX(Benefits!$D$3:$D$581,MATCH($T543,Benefits!$A$3:$A$581,0))),"")</f>
        <v/>
      </c>
      <c r="I543" s="4" t="inlineStr">
        <is>
          <t>HKD</t>
        </is>
      </c>
      <c r="J543" s="17">
        <f>IF($W543="","",IF(COUNT(INDEX(prem!$B$2:$CX$2857,$W543,$U543+1))=0,"",INDEX(prem!$B$2:$CX$2857,$W543,$U543+1)))</f>
        <v/>
      </c>
      <c r="K543" s="17">
        <f>IF($W543="","",IF($M543=0,"",SUM(INDEX(prem!$B$2:$CX$2857,$W543,$U543+1):INDEX(prem!$B$2:$CX$2857,$W543,MIN($U543+10,101)))))</f>
        <v/>
      </c>
      <c r="L543" s="17">
        <f>IF($K543="","",IF($M543=0,"",$K543/$M543))</f>
        <v/>
      </c>
      <c r="M543" s="4">
        <f>IF($W543="",0,COUNT(INDEX(prem!$B$2:$CX$2857,$W543,$U543+1):INDEX(prem!$B$2:$CX$2857,$W543,MIN($U543+10,101))))</f>
        <v/>
      </c>
      <c r="N543" s="4" t="inlineStr">
        <is>
          <t>A</t>
        </is>
      </c>
      <c r="O543" s="4">
        <f>IF(COUNTIF(prem!$A$2:$A$2857,$T543&amp;"|"&amp;Client!$C$9&amp;"|"&amp;Client!$C$7&amp;"|"&amp;Client!$C$8)&gt;0,Client!$C$9,IF(Client!$C$9="S","R","S"))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IFERROR(IF(COUNT(INDEX(Benefits!$E$3:$E$581,MATCH($T543,Benefits!$A$3:$A$581,0)))=0,"",INDEX(Benefits!$E$3:$E$581,MATCH($T543,Benefits!$A$3:$A$581,0))),"")</f>
        <v/>
      </c>
      <c r="R543">
        <f>IFERROR(IF(COUNT(INDEX(Benefits!$F$3:$F$581,MATCH($T543,Benefits!$A$3:$A$581,0)))=0,"",INDEX(Benefits!$F$3:$F$581,MATCH($T543,Benefits!$A$3:$A$581,0))),"")</f>
        <v/>
      </c>
      <c r="S543" s="4">
        <f>IFERROR(IF(INDEX(Benefits!$G$3:$G$581,MATCH($T543,Benefits!$A$3:$A$581,0))="","",INDEX(Benefits!$G$3:$G$581,MATCH($T543,Benefits!$A$3:$A$581,0))),"")</f>
        <v/>
      </c>
      <c r="T543" s="19" t="inlineStr">
        <is>
          <t>F00042-02-000-02</t>
        </is>
      </c>
      <c r="U543" s="4">
        <f>MIN(IF($N543="N",Client!$C$6+1,Client!$C$6),100)</f>
        <v/>
      </c>
      <c r="V543" s="4">
        <f>$T543&amp;"|"&amp;$O543&amp;"|"&amp;Client!$C$7&amp;"|"&amp;Client!$C$8</f>
        <v/>
      </c>
      <c r="W543" s="4">
        <f>IFERROR(MATCH($V543,prem!$A$2:$A$2857,0),"")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IFERROR(IF(INDEX(Benefits!$B$3:$B$581,MATCH($T544,Benefits!$A$3:$A$581,0))="","Standard Private",INDEX(Benefits!$B$3:$B$581,MATCH($T544,Benefits!$A$3:$A$581,0))),"Standard Private")</f>
        <v/>
      </c>
      <c r="G544" s="17">
        <f>IFERROR(IF(INDEX(Benefits!$C$3:$C$581,MATCH($T544,Benefits!$A$3:$A$581,0))="","",INDEX(Benefits!$C$3:$C$581,MATCH($T544,Benefits!$A$3:$A$581,0))),"")</f>
        <v/>
      </c>
      <c r="H544" s="4">
        <f>IFERROR(IF(INDEX(Benefits!$D$3:$D$581,MATCH($T544,Benefits!$A$3:$A$581,0))="","",INDEX(Benefits!$D$3:$D$581,MATCH($T544,Benefits!$A$3:$A$581,0))),"")</f>
        <v/>
      </c>
      <c r="I544" s="4" t="inlineStr">
        <is>
          <t>HKD</t>
        </is>
      </c>
      <c r="J544" s="17">
        <f>IF($W544="","",IF(COUNT(INDEX(prem!$B$2:$CX$2857,$W544,$U544+1))=0,"",INDEX(prem!$B$2:$CX$2857,$W544,$U544+1)))</f>
        <v/>
      </c>
      <c r="K544" s="17">
        <f>IF($W544="","",IF($M544=0,"",SUM(INDEX(prem!$B$2:$CX$2857,$W544,$U544+1):INDEX(prem!$B$2:$CX$2857,$W544,MIN($U544+10,101)))))</f>
        <v/>
      </c>
      <c r="L544" s="17">
        <f>IF($K544="","",IF($M544=0,"",$K544/$M544))</f>
        <v/>
      </c>
      <c r="M544" s="4">
        <f>IF($W544="",0,COUNT(INDEX(prem!$B$2:$CX$2857,$W544,$U544+1):INDEX(prem!$B$2:$CX$2857,$W544,MIN($U544+10,101))))</f>
        <v/>
      </c>
      <c r="N544" s="4" t="inlineStr">
        <is>
          <t>A</t>
        </is>
      </c>
      <c r="O544" s="4">
        <f>IF(COUNTIF(prem!$A$2:$A$2857,$T544&amp;"|"&amp;Client!$C$9&amp;"|"&amp;Client!$C$7&amp;"|"&amp;Client!$C$8)&gt;0,Client!$C$9,IF(Client!$C$9="S","R","S"))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IFERROR(IF(COUNT(INDEX(Benefits!$E$3:$E$581,MATCH($T544,Benefits!$A$3:$A$581,0)))=0,"",INDEX(Benefits!$E$3:$E$581,MATCH($T544,Benefits!$A$3:$A$581,0))),"")</f>
        <v/>
      </c>
      <c r="R544">
        <f>IFERROR(IF(COUNT(INDEX(Benefits!$F$3:$F$581,MATCH($T544,Benefits!$A$3:$A$581,0)))=0,"",INDEX(Benefits!$F$3:$F$581,MATCH($T544,Benefits!$A$3:$A$581,0))),"")</f>
        <v/>
      </c>
      <c r="S544" s="4">
        <f>IFERROR(IF(INDEX(Benefits!$G$3:$G$581,MATCH($T544,Benefits!$A$3:$A$581,0))="","",INDEX(Benefits!$G$3:$G$581,MATCH($T544,Benefits!$A$3:$A$581,0))),"")</f>
        <v/>
      </c>
      <c r="T544" s="19" t="inlineStr">
        <is>
          <t>F00042-03-000-02</t>
        </is>
      </c>
      <c r="U544" s="4">
        <f>MIN(IF($N544="N",Client!$C$6+1,Client!$C$6),100)</f>
        <v/>
      </c>
      <c r="V544" s="4">
        <f>$T544&amp;"|"&amp;$O544&amp;"|"&amp;Client!$C$7&amp;"|"&amp;Client!$C$8</f>
        <v/>
      </c>
      <c r="W544" s="4">
        <f>IFERROR(MATCH($V544,prem!$A$2:$A$2857,0),"")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IFERROR(IF(INDEX(Benefits!$B$3:$B$581,MATCH($T545,Benefits!$A$3:$A$581,0))="","Ward",INDEX(Benefits!$B$3:$B$581,MATCH($T545,Benefits!$A$3:$A$581,0))),"Ward")</f>
        <v/>
      </c>
      <c r="G545" s="17">
        <f>IFERROR(IF(INDEX(Benefits!$C$3:$C$581,MATCH($T545,Benefits!$A$3:$A$581,0))="","",INDEX(Benefits!$C$3:$C$581,MATCH($T545,Benefits!$A$3:$A$581,0))),"")</f>
        <v/>
      </c>
      <c r="H545" s="4">
        <f>IFERROR(IF(INDEX(Benefits!$D$3:$D$581,MATCH($T545,Benefits!$A$3:$A$581,0))="","",INDEX(Benefits!$D$3:$D$581,MATCH($T545,Benefits!$A$3:$A$581,0))),"")</f>
        <v/>
      </c>
      <c r="I545" s="4" t="inlineStr">
        <is>
          <t>HKD</t>
        </is>
      </c>
      <c r="J545" s="17">
        <f>IF($W545="","",IF(COUNT(INDEX(prem!$B$2:$CX$2857,$W545,$U545+1))=0,"",INDEX(prem!$B$2:$CX$2857,$W545,$U545+1)))</f>
        <v/>
      </c>
      <c r="K545" s="17">
        <f>IF($W545="","",IF($M545=0,"",SUM(INDEX(prem!$B$2:$CX$2857,$W545,$U545+1):INDEX(prem!$B$2:$CX$2857,$W545,MIN($U545+10,101)))))</f>
        <v/>
      </c>
      <c r="L545" s="17">
        <f>IF($K545="","",IF($M545=0,"",$K545/$M545))</f>
        <v/>
      </c>
      <c r="M545" s="4">
        <f>IF($W545="",0,COUNT(INDEX(prem!$B$2:$CX$2857,$W545,$U545+1):INDEX(prem!$B$2:$CX$2857,$W545,MIN($U545+10,101))))</f>
        <v/>
      </c>
      <c r="N545" s="4" t="inlineStr">
        <is>
          <t>A</t>
        </is>
      </c>
      <c r="O545" s="4">
        <f>IF(COUNTIF(prem!$A$2:$A$2857,$T545&amp;"|"&amp;Client!$C$9&amp;"|"&amp;Client!$C$7&amp;"|"&amp;Client!$C$8)&gt;0,Client!$C$9,IF(Client!$C$9="S","R","S"))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IFERROR(IF(COUNT(INDEX(Benefits!$E$3:$E$581,MATCH($T545,Benefits!$A$3:$A$581,0)))=0,"",INDEX(Benefits!$E$3:$E$581,MATCH($T545,Benefits!$A$3:$A$581,0))),"")</f>
        <v/>
      </c>
      <c r="R545">
        <f>IFERROR(IF(COUNT(INDEX(Benefits!$F$3:$F$581,MATCH($T545,Benefits!$A$3:$A$581,0)))=0,"",INDEX(Benefits!$F$3:$F$581,MATCH($T545,Benefits!$A$3:$A$581,0))),"")</f>
        <v/>
      </c>
      <c r="S545" s="4">
        <f>IFERROR(IF(INDEX(Benefits!$G$3:$G$581,MATCH($T545,Benefits!$A$3:$A$581,0))="","",INDEX(Benefits!$G$3:$G$581,MATCH($T545,Benefits!$A$3:$A$581,0))),"")</f>
        <v/>
      </c>
      <c r="T545" s="19" t="inlineStr">
        <is>
          <t>F00042-01-000-02</t>
        </is>
      </c>
      <c r="U545" s="4">
        <f>MIN(IF($N545="N",Client!$C$6+1,Client!$C$6),100)</f>
        <v/>
      </c>
      <c r="V545" s="4">
        <f>$T545&amp;"|"&amp;$O545&amp;"|"&amp;Client!$C$7&amp;"|"&amp;Client!$C$8</f>
        <v/>
      </c>
      <c r="W545" s="4">
        <f>IFERROR(MATCH($V545,prem!$A$2:$A$2857,0),"")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IFERROR(IF(INDEX(Benefits!$B$3:$B$581,MATCH($T546,Benefits!$A$3:$A$581,0))="","",INDEX(Benefits!$B$3:$B$581,MATCH($T546,Benefits!$A$3:$A$581,0))),"")</f>
        <v/>
      </c>
      <c r="G546" s="17">
        <f>IFERROR(IF(INDEX(Benefits!$C$3:$C$581,MATCH($T546,Benefits!$A$3:$A$581,0))="","",INDEX(Benefits!$C$3:$C$581,MATCH($T546,Benefits!$A$3:$A$581,0))),"")</f>
        <v/>
      </c>
      <c r="H546" s="4">
        <f>IFERROR(IF(INDEX(Benefits!$D$3:$D$581,MATCH($T546,Benefits!$A$3:$A$581,0))="","",INDEX(Benefits!$D$3:$D$581,MATCH($T546,Benefits!$A$3:$A$581,0))),"")</f>
        <v/>
      </c>
      <c r="I546" s="4" t="inlineStr">
        <is>
          <t>HKD</t>
        </is>
      </c>
      <c r="J546" s="17">
        <f>IF($W546="","",IF(COUNT(INDEX(prem!$B$2:$CX$2857,$W546,$U546+1))=0,"",INDEX(prem!$B$2:$CX$2857,$W546,$U546+1)))</f>
        <v/>
      </c>
      <c r="K546" s="17">
        <f>IF($W546="","",IF($M546=0,"",SUM(INDEX(prem!$B$2:$CX$2857,$W546,$U546+1):INDEX(prem!$B$2:$CX$2857,$W546,MIN($U546+10,101)))))</f>
        <v/>
      </c>
      <c r="L546" s="17">
        <f>IF($K546="","",IF($M546=0,"",$K546/$M546))</f>
        <v/>
      </c>
      <c r="M546" s="4">
        <f>IF($W546="",0,COUNT(INDEX(prem!$B$2:$CX$2857,$W546,$U546+1):INDEX(prem!$B$2:$CX$2857,$W546,MIN($U546+10,101))))</f>
        <v/>
      </c>
      <c r="N546" s="4" t="inlineStr">
        <is>
          <t>A</t>
        </is>
      </c>
      <c r="O546" s="4">
        <f>IF(COUNTIF(prem!$A$2:$A$2857,$T546&amp;"|"&amp;Client!$C$9&amp;"|"&amp;Client!$C$7&amp;"|"&amp;Client!$C$8)&gt;0,Client!$C$9,IF(Client!$C$9="S","R","S"))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IFERROR(IF(COUNT(INDEX(Benefits!$E$3:$E$581,MATCH($T546,Benefits!$A$3:$A$581,0)))=0,"",INDEX(Benefits!$E$3:$E$581,MATCH($T546,Benefits!$A$3:$A$581,0))),"")</f>
        <v/>
      </c>
      <c r="R546">
        <f>IFERROR(IF(COUNT(INDEX(Benefits!$F$3:$F$581,MATCH($T546,Benefits!$A$3:$A$581,0)))=0,"",INDEX(Benefits!$F$3:$F$581,MATCH($T546,Benefits!$A$3:$A$581,0))),"")</f>
        <v/>
      </c>
      <c r="S546" s="4">
        <f>IFERROR(IF(INDEX(Benefits!$G$3:$G$581,MATCH($T546,Benefits!$A$3:$A$581,0))="","",INDEX(Benefits!$G$3:$G$581,MATCH($T546,Benefits!$A$3:$A$581,0))),"")</f>
        <v/>
      </c>
      <c r="T546" s="19" t="inlineStr">
        <is>
          <t>S00040-01-000-02</t>
        </is>
      </c>
      <c r="U546" s="4">
        <f>MIN(IF($N546="N",Client!$C$6+1,Client!$C$6),100)</f>
        <v/>
      </c>
      <c r="V546" s="4">
        <f>$T546&amp;"|"&amp;$O546&amp;"|"&amp;Client!$C$7&amp;"|"&amp;Client!$C$8</f>
        <v/>
      </c>
      <c r="W546" s="4">
        <f>IFERROR(MATCH($V546,prem!$A$2:$A$2857,0),"")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IFERROR(IF(INDEX(Benefits!$B$3:$B$581,MATCH($T547,Benefits!$A$3:$A$581,0))="","",INDEX(Benefits!$B$3:$B$581,MATCH($T547,Benefits!$A$3:$A$581,0))),"")</f>
        <v/>
      </c>
      <c r="G547" s="17">
        <f>IFERROR(IF(INDEX(Benefits!$C$3:$C$581,MATCH($T547,Benefits!$A$3:$A$581,0))="","",INDEX(Benefits!$C$3:$C$581,MATCH($T547,Benefits!$A$3:$A$581,0))),"")</f>
        <v/>
      </c>
      <c r="H547" s="4">
        <f>IFERROR(IF(INDEX(Benefits!$D$3:$D$581,MATCH($T547,Benefits!$A$3:$A$581,0))="","",INDEX(Benefits!$D$3:$D$581,MATCH($T547,Benefits!$A$3:$A$581,0))),"")</f>
        <v/>
      </c>
      <c r="I547" s="4" t="inlineStr">
        <is>
          <t>HKD</t>
        </is>
      </c>
      <c r="J547" s="17">
        <f>IF($W547="","",IF(COUNT(INDEX(prem!$B$2:$CX$2857,$W547,$U547+1))=0,"",INDEX(prem!$B$2:$CX$2857,$W547,$U547+1)))</f>
        <v/>
      </c>
      <c r="K547" s="17">
        <f>IF($W547="","",IF($M547=0,"",SUM(INDEX(prem!$B$2:$CX$2857,$W547,$U547+1):INDEX(prem!$B$2:$CX$2857,$W547,MIN($U547+10,101)))))</f>
        <v/>
      </c>
      <c r="L547" s="17">
        <f>IF($K547="","",IF($M547=0,"",$K547/$M547))</f>
        <v/>
      </c>
      <c r="M547" s="4">
        <f>IF($W547="",0,COUNT(INDEX(prem!$B$2:$CX$2857,$W547,$U547+1):INDEX(prem!$B$2:$CX$2857,$W547,MIN($U547+10,101))))</f>
        <v/>
      </c>
      <c r="N547" s="4" t="inlineStr">
        <is>
          <t>A</t>
        </is>
      </c>
      <c r="O547" s="4">
        <f>IF(COUNTIF(prem!$A$2:$A$2857,$T547&amp;"|"&amp;Client!$C$9&amp;"|"&amp;Client!$C$7&amp;"|"&amp;Client!$C$8)&gt;0,Client!$C$9,IF(Client!$C$9="S","R","S"))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IFERROR(IF(COUNT(INDEX(Benefits!$E$3:$E$581,MATCH($T547,Benefits!$A$3:$A$581,0)))=0,"",INDEX(Benefits!$E$3:$E$581,MATCH($T547,Benefits!$A$3:$A$581,0))),"")</f>
        <v/>
      </c>
      <c r="R547">
        <f>IFERROR(IF(COUNT(INDEX(Benefits!$F$3:$F$581,MATCH($T547,Benefits!$A$3:$A$581,0)))=0,"",INDEX(Benefits!$F$3:$F$581,MATCH($T547,Benefits!$A$3:$A$581,0))),"")</f>
        <v/>
      </c>
      <c r="S547" s="4">
        <f>IFERROR(IF(INDEX(Benefits!$G$3:$G$581,MATCH($T547,Benefits!$A$3:$A$581,0))="","",INDEX(Benefits!$G$3:$G$581,MATCH($T547,Benefits!$A$3:$A$581,0))),"")</f>
        <v/>
      </c>
      <c r="T547" s="19" t="inlineStr">
        <is>
          <t>S00025-01-000-02</t>
        </is>
      </c>
      <c r="U547" s="4">
        <f>MIN(IF($N547="N",Client!$C$6+1,Client!$C$6),100)</f>
        <v/>
      </c>
      <c r="V547" s="4">
        <f>$T547&amp;"|"&amp;$O547&amp;"|"&amp;Client!$C$7&amp;"|"&amp;Client!$C$8</f>
        <v/>
      </c>
      <c r="W547" s="4">
        <f>IFERROR(MATCH($V547,prem!$A$2:$A$2857,0),"")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IFERROR(IF(INDEX(Benefits!$B$3:$B$581,MATCH($T548,Benefits!$A$3:$A$581,0))="","",INDEX(Benefits!$B$3:$B$581,MATCH($T548,Benefits!$A$3:$A$581,0))),"")</f>
        <v/>
      </c>
      <c r="G548" s="17">
        <f>IFERROR(IF(INDEX(Benefits!$C$3:$C$581,MATCH($T548,Benefits!$A$3:$A$581,0))="","",INDEX(Benefits!$C$3:$C$581,MATCH($T548,Benefits!$A$3:$A$581,0))),"")</f>
        <v/>
      </c>
      <c r="H548" s="4">
        <f>IFERROR(IF(INDEX(Benefits!$D$3:$D$581,MATCH($T548,Benefits!$A$3:$A$581,0))="","",INDEX(Benefits!$D$3:$D$581,MATCH($T548,Benefits!$A$3:$A$581,0))),"")</f>
        <v/>
      </c>
      <c r="I548" s="4" t="inlineStr">
        <is>
          <t>HKD</t>
        </is>
      </c>
      <c r="J548" s="17">
        <f>IF($W548="","",IF(COUNT(INDEX(prem!$B$2:$CX$2857,$W548,$U548+1))=0,"",INDEX(prem!$B$2:$CX$2857,$W548,$U548+1)))</f>
        <v/>
      </c>
      <c r="K548" s="17">
        <f>IF($W548="","",IF($M548=0,"",SUM(INDEX(prem!$B$2:$CX$2857,$W548,$U548+1):INDEX(prem!$B$2:$CX$2857,$W548,MIN($U548+10,101)))))</f>
        <v/>
      </c>
      <c r="L548" s="17">
        <f>IF($K548="","",IF($M548=0,"",$K548/$M548))</f>
        <v/>
      </c>
      <c r="M548" s="4">
        <f>IF($W548="",0,COUNT(INDEX(prem!$B$2:$CX$2857,$W548,$U548+1):INDEX(prem!$B$2:$CX$2857,$W548,MIN($U548+10,101))))</f>
        <v/>
      </c>
      <c r="N548" s="4" t="inlineStr">
        <is>
          <t>A</t>
        </is>
      </c>
      <c r="O548" s="4">
        <f>IF(COUNTIF(prem!$A$2:$A$2857,$T548&amp;"|"&amp;Client!$C$9&amp;"|"&amp;Client!$C$7&amp;"|"&amp;Client!$C$8)&gt;0,Client!$C$9,IF(Client!$C$9="S","R","S"))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IFERROR(IF(COUNT(INDEX(Benefits!$E$3:$E$581,MATCH($T548,Benefits!$A$3:$A$581,0)))=0,"",INDEX(Benefits!$E$3:$E$581,MATCH($T548,Benefits!$A$3:$A$581,0))),"")</f>
        <v/>
      </c>
      <c r="R548">
        <f>IFERROR(IF(COUNT(INDEX(Benefits!$F$3:$F$581,MATCH($T548,Benefits!$A$3:$A$581,0)))=0,"",INDEX(Benefits!$F$3:$F$581,MATCH($T548,Benefits!$A$3:$A$581,0))),"")</f>
        <v/>
      </c>
      <c r="S548" s="4">
        <f>IFERROR(IF(INDEX(Benefits!$G$3:$G$581,MATCH($T548,Benefits!$A$3:$A$581,0))="","",INDEX(Benefits!$G$3:$G$581,MATCH($T548,Benefits!$A$3:$A$581,0))),"")</f>
        <v/>
      </c>
      <c r="T548" s="19" t="inlineStr">
        <is>
          <t>F00020-01-000-03</t>
        </is>
      </c>
      <c r="U548" s="4">
        <f>MIN(IF($N548="N",Client!$C$6+1,Client!$C$6),100)</f>
        <v/>
      </c>
      <c r="V548" s="4">
        <f>$T548&amp;"|"&amp;$O548&amp;"|"&amp;Client!$C$7&amp;"|"&amp;Client!$C$8</f>
        <v/>
      </c>
      <c r="W548" s="4">
        <f>IFERROR(MATCH($V548,prem!$A$2:$A$2857,0),"")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IFERROR(IF(INDEX(Benefits!$B$3:$B$581,MATCH($T549,Benefits!$A$3:$A$581,0))="","",INDEX(Benefits!$B$3:$B$581,MATCH($T549,Benefits!$A$3:$A$581,0))),"")</f>
        <v/>
      </c>
      <c r="G549" s="17">
        <f>IFERROR(IF(INDEX(Benefits!$C$3:$C$581,MATCH($T549,Benefits!$A$3:$A$581,0))="","",INDEX(Benefits!$C$3:$C$581,MATCH($T549,Benefits!$A$3:$A$581,0))),"")</f>
        <v/>
      </c>
      <c r="H549" s="4">
        <f>IFERROR(IF(INDEX(Benefits!$D$3:$D$581,MATCH($T549,Benefits!$A$3:$A$581,0))="","",INDEX(Benefits!$D$3:$D$581,MATCH($T549,Benefits!$A$3:$A$581,0))),"")</f>
        <v/>
      </c>
      <c r="I549" s="4" t="inlineStr">
        <is>
          <t>HKD</t>
        </is>
      </c>
      <c r="J549" s="17">
        <f>IF($W549="","",IF(COUNT(INDEX(prem!$B$2:$CX$2857,$W549,$U549+1))=0,"",INDEX(prem!$B$2:$CX$2857,$W549,$U549+1)))</f>
        <v/>
      </c>
      <c r="K549" s="17">
        <f>IF($W549="","",IF($M549=0,"",SUM(INDEX(prem!$B$2:$CX$2857,$W549,$U549+1):INDEX(prem!$B$2:$CX$2857,$W549,MIN($U549+10,101)))))</f>
        <v/>
      </c>
      <c r="L549" s="17">
        <f>IF($K549="","",IF($M549=0,"",$K549/$M549))</f>
        <v/>
      </c>
      <c r="M549" s="4">
        <f>IF($W549="",0,COUNT(INDEX(prem!$B$2:$CX$2857,$W549,$U549+1):INDEX(prem!$B$2:$CX$2857,$W549,MIN($U549+10,101))))</f>
        <v/>
      </c>
      <c r="N549" s="4" t="inlineStr">
        <is>
          <t>A</t>
        </is>
      </c>
      <c r="O549" s="4">
        <f>IF(COUNTIF(prem!$A$2:$A$2857,$T549&amp;"|"&amp;Client!$C$9&amp;"|"&amp;Client!$C$7&amp;"|"&amp;Client!$C$8)&gt;0,Client!$C$9,IF(Client!$C$9="S","R","S"))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IFERROR(IF(COUNT(INDEX(Benefits!$E$3:$E$581,MATCH($T549,Benefits!$A$3:$A$581,0)))=0,"",INDEX(Benefits!$E$3:$E$581,MATCH($T549,Benefits!$A$3:$A$581,0))),"")</f>
        <v/>
      </c>
      <c r="R549">
        <f>IFERROR(IF(COUNT(INDEX(Benefits!$F$3:$F$581,MATCH($T549,Benefits!$A$3:$A$581,0)))=0,"",INDEX(Benefits!$F$3:$F$581,MATCH($T549,Benefits!$A$3:$A$581,0))),"")</f>
        <v/>
      </c>
      <c r="S549" s="4">
        <f>IFERROR(IF(INDEX(Benefits!$G$3:$G$581,MATCH($T549,Benefits!$A$3:$A$581,0))="","",INDEX(Benefits!$G$3:$G$581,MATCH($T549,Benefits!$A$3:$A$581,0))),"")</f>
        <v/>
      </c>
      <c r="T549" s="19" t="inlineStr">
        <is>
          <t>F00020-01-001-03</t>
        </is>
      </c>
      <c r="U549" s="4">
        <f>MIN(IF($N549="N",Client!$C$6+1,Client!$C$6),100)</f>
        <v/>
      </c>
      <c r="V549" s="4">
        <f>$T549&amp;"|"&amp;$O549&amp;"|"&amp;Client!$C$7&amp;"|"&amp;Client!$C$8</f>
        <v/>
      </c>
      <c r="W549" s="4">
        <f>IFERROR(MATCH($V549,prem!$A$2:$A$2857,0),"")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IFERROR(IF(INDEX(Benefits!$B$3:$B$581,MATCH($T550,Benefits!$A$3:$A$581,0))="","",INDEX(Benefits!$B$3:$B$581,MATCH($T550,Benefits!$A$3:$A$581,0))),"")</f>
        <v/>
      </c>
      <c r="G550" s="17">
        <f>IFERROR(IF(INDEX(Benefits!$C$3:$C$581,MATCH($T550,Benefits!$A$3:$A$581,0))="","",INDEX(Benefits!$C$3:$C$581,MATCH($T550,Benefits!$A$3:$A$581,0))),"")</f>
        <v/>
      </c>
      <c r="H550" s="4">
        <f>IFERROR(IF(INDEX(Benefits!$D$3:$D$581,MATCH($T550,Benefits!$A$3:$A$581,0))="","",INDEX(Benefits!$D$3:$D$581,MATCH($T550,Benefits!$A$3:$A$581,0))),"")</f>
        <v/>
      </c>
      <c r="I550" s="4" t="inlineStr">
        <is>
          <t>HKD</t>
        </is>
      </c>
      <c r="J550" s="17">
        <f>IF($W550="","",IF(COUNT(INDEX(prem!$B$2:$CX$2857,$W550,$U550+1))=0,"",INDEX(prem!$B$2:$CX$2857,$W550,$U550+1)))</f>
        <v/>
      </c>
      <c r="K550" s="17">
        <f>IF($W550="","",IF($M550=0,"",SUM(INDEX(prem!$B$2:$CX$2857,$W550,$U550+1):INDEX(prem!$B$2:$CX$2857,$W550,MIN($U550+10,101)))))</f>
        <v/>
      </c>
      <c r="L550" s="17">
        <f>IF($K550="","",IF($M550=0,"",$K550/$M550))</f>
        <v/>
      </c>
      <c r="M550" s="4">
        <f>IF($W550="",0,COUNT(INDEX(prem!$B$2:$CX$2857,$W550,$U550+1):INDEX(prem!$B$2:$CX$2857,$W550,MIN($U550+10,101))))</f>
        <v/>
      </c>
      <c r="N550" s="4" t="inlineStr">
        <is>
          <t>A</t>
        </is>
      </c>
      <c r="O550" s="4">
        <f>IF(COUNTIF(prem!$A$2:$A$2857,$T550&amp;"|"&amp;Client!$C$9&amp;"|"&amp;Client!$C$7&amp;"|"&amp;Client!$C$8)&gt;0,Client!$C$9,IF(Client!$C$9="S","R","S"))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IFERROR(IF(COUNT(INDEX(Benefits!$E$3:$E$581,MATCH($T550,Benefits!$A$3:$A$581,0)))=0,"",INDEX(Benefits!$E$3:$E$581,MATCH($T550,Benefits!$A$3:$A$581,0))),"")</f>
        <v/>
      </c>
      <c r="R550">
        <f>IFERROR(IF(COUNT(INDEX(Benefits!$F$3:$F$581,MATCH($T550,Benefits!$A$3:$A$581,0)))=0,"",INDEX(Benefits!$F$3:$F$581,MATCH($T550,Benefits!$A$3:$A$581,0))),"")</f>
        <v/>
      </c>
      <c r="S550" s="4">
        <f>IFERROR(IF(INDEX(Benefits!$G$3:$G$581,MATCH($T550,Benefits!$A$3:$A$581,0))="","",INDEX(Benefits!$G$3:$G$581,MATCH($T550,Benefits!$A$3:$A$581,0))),"")</f>
        <v/>
      </c>
      <c r="T550" s="19" t="inlineStr">
        <is>
          <t>F00020-02-000-03</t>
        </is>
      </c>
      <c r="U550" s="4">
        <f>MIN(IF($N550="N",Client!$C$6+1,Client!$C$6),100)</f>
        <v/>
      </c>
      <c r="V550" s="4">
        <f>$T550&amp;"|"&amp;$O550&amp;"|"&amp;Client!$C$7&amp;"|"&amp;Client!$C$8</f>
        <v/>
      </c>
      <c r="W550" s="4">
        <f>IFERROR(MATCH($V550,prem!$A$2:$A$2857,0),"")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IFERROR(IF(INDEX(Benefits!$B$3:$B$581,MATCH($T551,Benefits!$A$3:$A$581,0))="","",INDEX(Benefits!$B$3:$B$581,MATCH($T551,Benefits!$A$3:$A$581,0))),"")</f>
        <v/>
      </c>
      <c r="G551" s="17">
        <f>IFERROR(IF(INDEX(Benefits!$C$3:$C$581,MATCH($T551,Benefits!$A$3:$A$581,0))="","",INDEX(Benefits!$C$3:$C$581,MATCH($T551,Benefits!$A$3:$A$581,0))),"")</f>
        <v/>
      </c>
      <c r="H551" s="4">
        <f>IFERROR(IF(INDEX(Benefits!$D$3:$D$581,MATCH($T551,Benefits!$A$3:$A$581,0))="","",INDEX(Benefits!$D$3:$D$581,MATCH($T551,Benefits!$A$3:$A$581,0))),"")</f>
        <v/>
      </c>
      <c r="I551" s="4" t="inlineStr">
        <is>
          <t>HKD</t>
        </is>
      </c>
      <c r="J551" s="17">
        <f>IF($W551="","",IF(COUNT(INDEX(prem!$B$2:$CX$2857,$W551,$U551+1))=0,"",INDEX(prem!$B$2:$CX$2857,$W551,$U551+1)))</f>
        <v/>
      </c>
      <c r="K551" s="17">
        <f>IF($W551="","",IF($M551=0,"",SUM(INDEX(prem!$B$2:$CX$2857,$W551,$U551+1):INDEX(prem!$B$2:$CX$2857,$W551,MIN($U551+10,101)))))</f>
        <v/>
      </c>
      <c r="L551" s="17">
        <f>IF($K551="","",IF($M551=0,"",$K551/$M551))</f>
        <v/>
      </c>
      <c r="M551" s="4">
        <f>IF($W551="",0,COUNT(INDEX(prem!$B$2:$CX$2857,$W551,$U551+1):INDEX(prem!$B$2:$CX$2857,$W551,MIN($U551+10,101))))</f>
        <v/>
      </c>
      <c r="N551" s="4" t="inlineStr">
        <is>
          <t>A</t>
        </is>
      </c>
      <c r="O551" s="4">
        <f>IF(COUNTIF(prem!$A$2:$A$2857,$T551&amp;"|"&amp;Client!$C$9&amp;"|"&amp;Client!$C$7&amp;"|"&amp;Client!$C$8)&gt;0,Client!$C$9,IF(Client!$C$9="S","R","S"))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IFERROR(IF(COUNT(INDEX(Benefits!$E$3:$E$581,MATCH($T551,Benefits!$A$3:$A$581,0)))=0,"",INDEX(Benefits!$E$3:$E$581,MATCH($T551,Benefits!$A$3:$A$581,0))),"")</f>
        <v/>
      </c>
      <c r="R551">
        <f>IFERROR(IF(COUNT(INDEX(Benefits!$F$3:$F$581,MATCH($T551,Benefits!$A$3:$A$581,0)))=0,"",INDEX(Benefits!$F$3:$F$581,MATCH($T551,Benefits!$A$3:$A$581,0))),"")</f>
        <v/>
      </c>
      <c r="S551" s="4">
        <f>IFERROR(IF(INDEX(Benefits!$G$3:$G$581,MATCH($T551,Benefits!$A$3:$A$581,0))="","",INDEX(Benefits!$G$3:$G$581,MATCH($T551,Benefits!$A$3:$A$581,0))),"")</f>
        <v/>
      </c>
      <c r="T551" s="19" t="inlineStr">
        <is>
          <t>F00020-02-001-03</t>
        </is>
      </c>
      <c r="U551" s="4">
        <f>MIN(IF($N551="N",Client!$C$6+1,Client!$C$6),100)</f>
        <v/>
      </c>
      <c r="V551" s="4">
        <f>$T551&amp;"|"&amp;$O551&amp;"|"&amp;Client!$C$7&amp;"|"&amp;Client!$C$8</f>
        <v/>
      </c>
      <c r="W551" s="4">
        <f>IFERROR(MATCH($V551,prem!$A$2:$A$2857,0),"")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IFERROR(IF(INDEX(Benefits!$B$3:$B$581,MATCH($T552,Benefits!$A$3:$A$581,0))="","",INDEX(Benefits!$B$3:$B$581,MATCH($T552,Benefits!$A$3:$A$581,0))),"")</f>
        <v/>
      </c>
      <c r="G552" s="17">
        <f>IFERROR(IF(INDEX(Benefits!$C$3:$C$581,MATCH($T552,Benefits!$A$3:$A$581,0))="","",INDEX(Benefits!$C$3:$C$581,MATCH($T552,Benefits!$A$3:$A$581,0))),"")</f>
        <v/>
      </c>
      <c r="H552" s="4">
        <f>IFERROR(IF(INDEX(Benefits!$D$3:$D$581,MATCH($T552,Benefits!$A$3:$A$581,0))="","",INDEX(Benefits!$D$3:$D$581,MATCH($T552,Benefits!$A$3:$A$581,0))),"")</f>
        <v/>
      </c>
      <c r="I552" s="4" t="inlineStr">
        <is>
          <t>HKD</t>
        </is>
      </c>
      <c r="J552" s="17">
        <f>IF($W552="","",IF(COUNT(INDEX(prem!$B$2:$CX$2857,$W552,$U552+1))=0,"",INDEX(prem!$B$2:$CX$2857,$W552,$U552+1)))</f>
        <v/>
      </c>
      <c r="K552" s="17">
        <f>IF($W552="","",IF($M552=0,"",SUM(INDEX(prem!$B$2:$CX$2857,$W552,$U552+1):INDEX(prem!$B$2:$CX$2857,$W552,MIN($U552+10,101)))))</f>
        <v/>
      </c>
      <c r="L552" s="17">
        <f>IF($K552="","",IF($M552=0,"",$K552/$M552))</f>
        <v/>
      </c>
      <c r="M552" s="4">
        <f>IF($W552="",0,COUNT(INDEX(prem!$B$2:$CX$2857,$W552,$U552+1):INDEX(prem!$B$2:$CX$2857,$W552,MIN($U552+10,101))))</f>
        <v/>
      </c>
      <c r="N552" s="4" t="inlineStr">
        <is>
          <t>A</t>
        </is>
      </c>
      <c r="O552" s="4">
        <f>IF(COUNTIF(prem!$A$2:$A$2857,$T552&amp;"|"&amp;Client!$C$9&amp;"|"&amp;Client!$C$7&amp;"|"&amp;Client!$C$8)&gt;0,Client!$C$9,IF(Client!$C$9="S","R","S"))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IFERROR(IF(COUNT(INDEX(Benefits!$E$3:$E$581,MATCH($T552,Benefits!$A$3:$A$581,0)))=0,"",INDEX(Benefits!$E$3:$E$581,MATCH($T552,Benefits!$A$3:$A$581,0))),"")</f>
        <v/>
      </c>
      <c r="R552">
        <f>IFERROR(IF(COUNT(INDEX(Benefits!$F$3:$F$581,MATCH($T552,Benefits!$A$3:$A$581,0)))=0,"",INDEX(Benefits!$F$3:$F$581,MATCH($T552,Benefits!$A$3:$A$581,0))),"")</f>
        <v/>
      </c>
      <c r="S552" s="4">
        <f>IFERROR(IF(INDEX(Benefits!$G$3:$G$581,MATCH($T552,Benefits!$A$3:$A$581,0))="","",INDEX(Benefits!$G$3:$G$581,MATCH($T552,Benefits!$A$3:$A$581,0))),"")</f>
        <v/>
      </c>
      <c r="T552" s="19" t="inlineStr">
        <is>
          <t>F00020-03-000-03</t>
        </is>
      </c>
      <c r="U552" s="4">
        <f>MIN(IF($N552="N",Client!$C$6+1,Client!$C$6),100)</f>
        <v/>
      </c>
      <c r="V552" s="4">
        <f>$T552&amp;"|"&amp;$O552&amp;"|"&amp;Client!$C$7&amp;"|"&amp;Client!$C$8</f>
        <v/>
      </c>
      <c r="W552" s="4">
        <f>IFERROR(MATCH($V552,prem!$A$2:$A$2857,0),"")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IFERROR(IF(INDEX(Benefits!$B$3:$B$581,MATCH($T553,Benefits!$A$3:$A$581,0))="","",INDEX(Benefits!$B$3:$B$581,MATCH($T553,Benefits!$A$3:$A$581,0))),"")</f>
        <v/>
      </c>
      <c r="G553" s="17">
        <f>IFERROR(IF(INDEX(Benefits!$C$3:$C$581,MATCH($T553,Benefits!$A$3:$A$581,0))="","",INDEX(Benefits!$C$3:$C$581,MATCH($T553,Benefits!$A$3:$A$581,0))),"")</f>
        <v/>
      </c>
      <c r="H553" s="4">
        <f>IFERROR(IF(INDEX(Benefits!$D$3:$D$581,MATCH($T553,Benefits!$A$3:$A$581,0))="","",INDEX(Benefits!$D$3:$D$581,MATCH($T553,Benefits!$A$3:$A$581,0))),"")</f>
        <v/>
      </c>
      <c r="I553" s="4" t="inlineStr">
        <is>
          <t>HKD</t>
        </is>
      </c>
      <c r="J553" s="17">
        <f>IF($W553="","",IF(COUNT(INDEX(prem!$B$2:$CX$2857,$W553,$U553+1))=0,"",INDEX(prem!$B$2:$CX$2857,$W553,$U553+1)))</f>
        <v/>
      </c>
      <c r="K553" s="17">
        <f>IF($W553="","",IF($M553=0,"",SUM(INDEX(prem!$B$2:$CX$2857,$W553,$U553+1):INDEX(prem!$B$2:$CX$2857,$W553,MIN($U553+10,101)))))</f>
        <v/>
      </c>
      <c r="L553" s="17">
        <f>IF($K553="","",IF($M553=0,"",$K553/$M553))</f>
        <v/>
      </c>
      <c r="M553" s="4">
        <f>IF($W553="",0,COUNT(INDEX(prem!$B$2:$CX$2857,$W553,$U553+1):INDEX(prem!$B$2:$CX$2857,$W553,MIN($U553+10,101))))</f>
        <v/>
      </c>
      <c r="N553" s="4" t="inlineStr">
        <is>
          <t>A</t>
        </is>
      </c>
      <c r="O553" s="4">
        <f>IF(COUNTIF(prem!$A$2:$A$2857,$T553&amp;"|"&amp;Client!$C$9&amp;"|"&amp;Client!$C$7&amp;"|"&amp;Client!$C$8)&gt;0,Client!$C$9,IF(Client!$C$9="S","R","S"))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IFERROR(IF(COUNT(INDEX(Benefits!$E$3:$E$581,MATCH($T553,Benefits!$A$3:$A$581,0)))=0,"",INDEX(Benefits!$E$3:$E$581,MATCH($T553,Benefits!$A$3:$A$581,0))),"")</f>
        <v/>
      </c>
      <c r="R553">
        <f>IFERROR(IF(COUNT(INDEX(Benefits!$F$3:$F$581,MATCH($T553,Benefits!$A$3:$A$581,0)))=0,"",INDEX(Benefits!$F$3:$F$581,MATCH($T553,Benefits!$A$3:$A$581,0))),"")</f>
        <v/>
      </c>
      <c r="S553" s="4">
        <f>IFERROR(IF(INDEX(Benefits!$G$3:$G$581,MATCH($T553,Benefits!$A$3:$A$581,0))="","",INDEX(Benefits!$G$3:$G$581,MATCH($T553,Benefits!$A$3:$A$581,0))),"")</f>
        <v/>
      </c>
      <c r="T553" s="19" t="inlineStr">
        <is>
          <t>F00020-03-001-03</t>
        </is>
      </c>
      <c r="U553" s="4">
        <f>MIN(IF($N553="N",Client!$C$6+1,Client!$C$6),100)</f>
        <v/>
      </c>
      <c r="V553" s="4">
        <f>$T553&amp;"|"&amp;$O553&amp;"|"&amp;Client!$C$7&amp;"|"&amp;Client!$C$8</f>
        <v/>
      </c>
      <c r="W553" s="4">
        <f>IFERROR(MATCH($V553,prem!$A$2:$A$2857,0),"")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IFERROR(IF(INDEX(Benefits!$B$3:$B$581,MATCH($T554,Benefits!$A$3:$A$581,0))="","",INDEX(Benefits!$B$3:$B$581,MATCH($T554,Benefits!$A$3:$A$581,0))),"")</f>
        <v/>
      </c>
      <c r="G554" s="17">
        <f>IFERROR(IF(INDEX(Benefits!$C$3:$C$581,MATCH($T554,Benefits!$A$3:$A$581,0))="","",INDEX(Benefits!$C$3:$C$581,MATCH($T554,Benefits!$A$3:$A$581,0))),"")</f>
        <v/>
      </c>
      <c r="H554" s="4">
        <f>IFERROR(IF(INDEX(Benefits!$D$3:$D$581,MATCH($T554,Benefits!$A$3:$A$581,0))="","",INDEX(Benefits!$D$3:$D$581,MATCH($T554,Benefits!$A$3:$A$581,0))),"")</f>
        <v/>
      </c>
      <c r="I554" s="4" t="inlineStr">
        <is>
          <t>HKD</t>
        </is>
      </c>
      <c r="J554" s="17">
        <f>IF($W554="","",IF(COUNT(INDEX(prem!$B$2:$CX$2857,$W554,$U554+1))=0,"",INDEX(prem!$B$2:$CX$2857,$W554,$U554+1)))</f>
        <v/>
      </c>
      <c r="K554" s="17">
        <f>IF($W554="","",IF($M554=0,"",SUM(INDEX(prem!$B$2:$CX$2857,$W554,$U554+1):INDEX(prem!$B$2:$CX$2857,$W554,MIN($U554+10,101)))))</f>
        <v/>
      </c>
      <c r="L554" s="17">
        <f>IF($K554="","",IF($M554=0,"",$K554/$M554))</f>
        <v/>
      </c>
      <c r="M554" s="4">
        <f>IF($W554="",0,COUNT(INDEX(prem!$B$2:$CX$2857,$W554,$U554+1):INDEX(prem!$B$2:$CX$2857,$W554,MIN($U554+10,101))))</f>
        <v/>
      </c>
      <c r="N554" s="4" t="inlineStr">
        <is>
          <t>A</t>
        </is>
      </c>
      <c r="O554" s="4">
        <f>IF(COUNTIF(prem!$A$2:$A$2857,$T554&amp;"|"&amp;Client!$C$9&amp;"|"&amp;Client!$C$7&amp;"|"&amp;Client!$C$8)&gt;0,Client!$C$9,IF(Client!$C$9="S","R","S"))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IFERROR(IF(COUNT(INDEX(Benefits!$E$3:$E$581,MATCH($T554,Benefits!$A$3:$A$581,0)))=0,"",INDEX(Benefits!$E$3:$E$581,MATCH($T554,Benefits!$A$3:$A$581,0))),"")</f>
        <v/>
      </c>
      <c r="R554">
        <f>IFERROR(IF(COUNT(INDEX(Benefits!$F$3:$F$581,MATCH($T554,Benefits!$A$3:$A$581,0)))=0,"",INDEX(Benefits!$F$3:$F$581,MATCH($T554,Benefits!$A$3:$A$581,0))),"")</f>
        <v/>
      </c>
      <c r="S554" s="4">
        <f>IFERROR(IF(INDEX(Benefits!$G$3:$G$581,MATCH($T554,Benefits!$A$3:$A$581,0))="","",INDEX(Benefits!$G$3:$G$581,MATCH($T554,Benefits!$A$3:$A$581,0))),"")</f>
        <v/>
      </c>
      <c r="T554" s="19" t="inlineStr">
        <is>
          <t>F00020-04-000-03</t>
        </is>
      </c>
      <c r="U554" s="4">
        <f>MIN(IF($N554="N",Client!$C$6+1,Client!$C$6),100)</f>
        <v/>
      </c>
      <c r="V554" s="4">
        <f>$T554&amp;"|"&amp;$O554&amp;"|"&amp;Client!$C$7&amp;"|"&amp;Client!$C$8</f>
        <v/>
      </c>
      <c r="W554" s="4">
        <f>IFERROR(MATCH($V554,prem!$A$2:$A$2857,0),"")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IFERROR(IF(INDEX(Benefits!$B$3:$B$581,MATCH($T555,Benefits!$A$3:$A$581,0))="","",INDEX(Benefits!$B$3:$B$581,MATCH($T555,Benefits!$A$3:$A$581,0))),"")</f>
        <v/>
      </c>
      <c r="G555" s="17">
        <f>IFERROR(IF(INDEX(Benefits!$C$3:$C$581,MATCH($T555,Benefits!$A$3:$A$581,0))="","",INDEX(Benefits!$C$3:$C$581,MATCH($T555,Benefits!$A$3:$A$581,0))),"")</f>
        <v/>
      </c>
      <c r="H555" s="4">
        <f>IFERROR(IF(INDEX(Benefits!$D$3:$D$581,MATCH($T555,Benefits!$A$3:$A$581,0))="","",INDEX(Benefits!$D$3:$D$581,MATCH($T555,Benefits!$A$3:$A$581,0))),"")</f>
        <v/>
      </c>
      <c r="I555" s="4" t="inlineStr">
        <is>
          <t>HKD</t>
        </is>
      </c>
      <c r="J555" s="17">
        <f>IF($W555="","",IF(COUNT(INDEX(prem!$B$2:$CX$2857,$W555,$U555+1))=0,"",INDEX(prem!$B$2:$CX$2857,$W555,$U555+1)))</f>
        <v/>
      </c>
      <c r="K555" s="17">
        <f>IF($W555="","",IF($M555=0,"",SUM(INDEX(prem!$B$2:$CX$2857,$W555,$U555+1):INDEX(prem!$B$2:$CX$2857,$W555,MIN($U555+10,101)))))</f>
        <v/>
      </c>
      <c r="L555" s="17">
        <f>IF($K555="","",IF($M555=0,"",$K555/$M555))</f>
        <v/>
      </c>
      <c r="M555" s="4">
        <f>IF($W555="",0,COUNT(INDEX(prem!$B$2:$CX$2857,$W555,$U555+1):INDEX(prem!$B$2:$CX$2857,$W555,MIN($U555+10,101))))</f>
        <v/>
      </c>
      <c r="N555" s="4" t="inlineStr">
        <is>
          <t>A</t>
        </is>
      </c>
      <c r="O555" s="4">
        <f>IF(COUNTIF(prem!$A$2:$A$2857,$T555&amp;"|"&amp;Client!$C$9&amp;"|"&amp;Client!$C$7&amp;"|"&amp;Client!$C$8)&gt;0,Client!$C$9,IF(Client!$C$9="S","R","S"))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IFERROR(IF(COUNT(INDEX(Benefits!$E$3:$E$581,MATCH($T555,Benefits!$A$3:$A$581,0)))=0,"",INDEX(Benefits!$E$3:$E$581,MATCH($T555,Benefits!$A$3:$A$581,0))),"")</f>
        <v/>
      </c>
      <c r="R555">
        <f>IFERROR(IF(COUNT(INDEX(Benefits!$F$3:$F$581,MATCH($T555,Benefits!$A$3:$A$581,0)))=0,"",INDEX(Benefits!$F$3:$F$581,MATCH($T555,Benefits!$A$3:$A$581,0))),"")</f>
        <v/>
      </c>
      <c r="S555" s="4">
        <f>IFERROR(IF(INDEX(Benefits!$G$3:$G$581,MATCH($T555,Benefits!$A$3:$A$581,0))="","",INDEX(Benefits!$G$3:$G$581,MATCH($T555,Benefits!$A$3:$A$581,0))),"")</f>
        <v/>
      </c>
      <c r="T555" s="19" t="inlineStr">
        <is>
          <t>F00020-04-001-03</t>
        </is>
      </c>
      <c r="U555" s="4">
        <f>MIN(IF($N555="N",Client!$C$6+1,Client!$C$6),100)</f>
        <v/>
      </c>
      <c r="V555" s="4">
        <f>$T555&amp;"|"&amp;$O555&amp;"|"&amp;Client!$C$7&amp;"|"&amp;Client!$C$8</f>
        <v/>
      </c>
      <c r="W555" s="4">
        <f>IFERROR(MATCH($V555,prem!$A$2:$A$2857,0),"")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IFERROR(IF(INDEX(Benefits!$B$3:$B$581,MATCH($T556,Benefits!$A$3:$A$581,0))="","",INDEX(Benefits!$B$3:$B$581,MATCH($T556,Benefits!$A$3:$A$581,0))),"")</f>
        <v/>
      </c>
      <c r="G556" s="17">
        <f>IFERROR(IF(INDEX(Benefits!$C$3:$C$581,MATCH($T556,Benefits!$A$3:$A$581,0))="","",INDEX(Benefits!$C$3:$C$581,MATCH($T556,Benefits!$A$3:$A$581,0))),"")</f>
        <v/>
      </c>
      <c r="H556" s="4">
        <f>IFERROR(IF(INDEX(Benefits!$D$3:$D$581,MATCH($T556,Benefits!$A$3:$A$581,0))="","",INDEX(Benefits!$D$3:$D$581,MATCH($T556,Benefits!$A$3:$A$581,0))),"")</f>
        <v/>
      </c>
      <c r="I556" s="4" t="inlineStr">
        <is>
          <t>HKD</t>
        </is>
      </c>
      <c r="J556" s="17">
        <f>IF($W556="","",IF(COUNT(INDEX(prem!$B$2:$CX$2857,$W556,$U556+1))=0,"",INDEX(prem!$B$2:$CX$2857,$W556,$U556+1)))</f>
        <v/>
      </c>
      <c r="K556" s="17">
        <f>IF($W556="","",IF($M556=0,"",SUM(INDEX(prem!$B$2:$CX$2857,$W556,$U556+1):INDEX(prem!$B$2:$CX$2857,$W556,MIN($U556+10,101)))))</f>
        <v/>
      </c>
      <c r="L556" s="17">
        <f>IF($K556="","",IF($M556=0,"",$K556/$M556))</f>
        <v/>
      </c>
      <c r="M556" s="4">
        <f>IF($W556="",0,COUNT(INDEX(prem!$B$2:$CX$2857,$W556,$U556+1):INDEX(prem!$B$2:$CX$2857,$W556,MIN($U556+10,101))))</f>
        <v/>
      </c>
      <c r="N556" s="4" t="inlineStr">
        <is>
          <t>A</t>
        </is>
      </c>
      <c r="O556" s="4">
        <f>IF(COUNTIF(prem!$A$2:$A$2857,$T556&amp;"|"&amp;Client!$C$9&amp;"|"&amp;Client!$C$7&amp;"|"&amp;Client!$C$8)&gt;0,Client!$C$9,IF(Client!$C$9="S","R","S"))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IFERROR(IF(COUNT(INDEX(Benefits!$E$3:$E$581,MATCH($T556,Benefits!$A$3:$A$581,0)))=0,"",INDEX(Benefits!$E$3:$E$581,MATCH($T556,Benefits!$A$3:$A$581,0))),"")</f>
        <v/>
      </c>
      <c r="R556">
        <f>IFERROR(IF(COUNT(INDEX(Benefits!$F$3:$F$581,MATCH($T556,Benefits!$A$3:$A$581,0)))=0,"",INDEX(Benefits!$F$3:$F$581,MATCH($T556,Benefits!$A$3:$A$581,0))),"")</f>
        <v/>
      </c>
      <c r="S556" s="4">
        <f>IFERROR(IF(INDEX(Benefits!$G$3:$G$581,MATCH($T556,Benefits!$A$3:$A$581,0))="","",INDEX(Benefits!$G$3:$G$581,MATCH($T556,Benefits!$A$3:$A$581,0))),"")</f>
        <v/>
      </c>
      <c r="T556" s="19" t="inlineStr">
        <is>
          <t>F00020-05-000-01</t>
        </is>
      </c>
      <c r="U556" s="4">
        <f>MIN(IF($N556="N",Client!$C$6+1,Client!$C$6),100)</f>
        <v/>
      </c>
      <c r="V556" s="4">
        <f>$T556&amp;"|"&amp;$O556&amp;"|"&amp;Client!$C$7&amp;"|"&amp;Client!$C$8</f>
        <v/>
      </c>
      <c r="W556" s="4">
        <f>IFERROR(MATCH($V556,prem!$A$2:$A$2857,0),"")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IFERROR(IF(INDEX(Benefits!$B$3:$B$581,MATCH($T557,Benefits!$A$3:$A$581,0))="","",INDEX(Benefits!$B$3:$B$581,MATCH($T557,Benefits!$A$3:$A$581,0))),"")</f>
        <v/>
      </c>
      <c r="G557" s="17">
        <f>IFERROR(IF(INDEX(Benefits!$C$3:$C$581,MATCH($T557,Benefits!$A$3:$A$581,0))="","",INDEX(Benefits!$C$3:$C$581,MATCH($T557,Benefits!$A$3:$A$581,0))),"")</f>
        <v/>
      </c>
      <c r="H557" s="4">
        <f>IFERROR(IF(INDEX(Benefits!$D$3:$D$581,MATCH($T557,Benefits!$A$3:$A$581,0))="","",INDEX(Benefits!$D$3:$D$581,MATCH($T557,Benefits!$A$3:$A$581,0))),"")</f>
        <v/>
      </c>
      <c r="I557" s="4" t="inlineStr">
        <is>
          <t>HKD</t>
        </is>
      </c>
      <c r="J557" s="17">
        <f>IF($W557="","",IF(COUNT(INDEX(prem!$B$2:$CX$2857,$W557,$U557+1))=0,"",INDEX(prem!$B$2:$CX$2857,$W557,$U557+1)))</f>
        <v/>
      </c>
      <c r="K557" s="17">
        <f>IF($W557="","",IF($M557=0,"",SUM(INDEX(prem!$B$2:$CX$2857,$W557,$U557+1):INDEX(prem!$B$2:$CX$2857,$W557,MIN($U557+10,101)))))</f>
        <v/>
      </c>
      <c r="L557" s="17">
        <f>IF($K557="","",IF($M557=0,"",$K557/$M557))</f>
        <v/>
      </c>
      <c r="M557" s="4">
        <f>IF($W557="",0,COUNT(INDEX(prem!$B$2:$CX$2857,$W557,$U557+1):INDEX(prem!$B$2:$CX$2857,$W557,MIN($U557+10,101))))</f>
        <v/>
      </c>
      <c r="N557" s="4" t="inlineStr">
        <is>
          <t>A</t>
        </is>
      </c>
      <c r="O557" s="4">
        <f>IF(COUNTIF(prem!$A$2:$A$2857,$T557&amp;"|"&amp;Client!$C$9&amp;"|"&amp;Client!$C$7&amp;"|"&amp;Client!$C$8)&gt;0,Client!$C$9,IF(Client!$C$9="S","R","S"))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IFERROR(IF(COUNT(INDEX(Benefits!$E$3:$E$581,MATCH($T557,Benefits!$A$3:$A$581,0)))=0,"",INDEX(Benefits!$E$3:$E$581,MATCH($T557,Benefits!$A$3:$A$581,0))),"")</f>
        <v/>
      </c>
      <c r="R557">
        <f>IFERROR(IF(COUNT(INDEX(Benefits!$F$3:$F$581,MATCH($T557,Benefits!$A$3:$A$581,0)))=0,"",INDEX(Benefits!$F$3:$F$581,MATCH($T557,Benefits!$A$3:$A$581,0))),"")</f>
        <v/>
      </c>
      <c r="S557" s="4">
        <f>IFERROR(IF(INDEX(Benefits!$G$3:$G$581,MATCH($T557,Benefits!$A$3:$A$581,0))="","",INDEX(Benefits!$G$3:$G$581,MATCH($T557,Benefits!$A$3:$A$581,0))),"")</f>
        <v/>
      </c>
      <c r="T557" s="19" t="inlineStr">
        <is>
          <t>F00020-05-001-01</t>
        </is>
      </c>
      <c r="U557" s="4">
        <f>MIN(IF($N557="N",Client!$C$6+1,Client!$C$6),100)</f>
        <v/>
      </c>
      <c r="V557" s="4">
        <f>$T557&amp;"|"&amp;$O557&amp;"|"&amp;Client!$C$7&amp;"|"&amp;Client!$C$8</f>
        <v/>
      </c>
      <c r="W557" s="4">
        <f>IFERROR(MATCH($V557,prem!$A$2:$A$2857,0),"")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IFERROR(IF(INDEX(Benefits!$B$3:$B$581,MATCH($T558,Benefits!$A$3:$A$581,0))="","",INDEX(Benefits!$B$3:$B$581,MATCH($T558,Benefits!$A$3:$A$581,0))),"")</f>
        <v/>
      </c>
      <c r="G558" s="17">
        <f>IFERROR(IF(INDEX(Benefits!$C$3:$C$581,MATCH($T558,Benefits!$A$3:$A$581,0))="",0,INDEX(Benefits!$C$3:$C$581,MATCH($T558,Benefits!$A$3:$A$581,0))),0)</f>
        <v/>
      </c>
      <c r="H558" s="4">
        <f>IFERROR(IF(INDEX(Benefits!$D$3:$D$581,MATCH($T558,Benefits!$A$3:$A$581,0))="","",INDEX(Benefits!$D$3:$D$581,MATCH($T558,Benefits!$A$3:$A$581,0))),"")</f>
        <v/>
      </c>
      <c r="I558" s="4" t="inlineStr">
        <is>
          <t>HKD</t>
        </is>
      </c>
      <c r="J558" s="17">
        <f>IF($W558="","",IF(COUNT(INDEX(prem!$B$2:$CX$2857,$W558,$U558+1))=0,"",INDEX(prem!$B$2:$CX$2857,$W558,$U558+1)))</f>
        <v/>
      </c>
      <c r="K558" s="17">
        <f>IF($W558="","",IF($M558=0,"",SUM(INDEX(prem!$B$2:$CX$2857,$W558,$U558+1):INDEX(prem!$B$2:$CX$2857,$W558,MIN($U558+10,101)))))</f>
        <v/>
      </c>
      <c r="L558" s="17">
        <f>IF($K558="","",IF($M558=0,"",$K558/$M558))</f>
        <v/>
      </c>
      <c r="M558" s="4">
        <f>IF($W558="",0,COUNT(INDEX(prem!$B$2:$CX$2857,$W558,$U558+1):INDEX(prem!$B$2:$CX$2857,$W558,MIN($U558+10,101))))</f>
        <v/>
      </c>
      <c r="N558" s="4" t="inlineStr">
        <is>
          <t>A</t>
        </is>
      </c>
      <c r="O558" s="4">
        <f>IF(COUNTIF(prem!$A$2:$A$2857,$T558&amp;"|"&amp;Client!$C$9&amp;"|"&amp;Client!$C$7&amp;"|"&amp;Client!$C$8)&gt;0,Client!$C$9,IF(Client!$C$9="S","R","S"))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IFERROR(IF(COUNT(INDEX(Benefits!$E$3:$E$581,MATCH($T558,Benefits!$A$3:$A$581,0)))=0,"",INDEX(Benefits!$E$3:$E$581,MATCH($T558,Benefits!$A$3:$A$581,0))),"")</f>
        <v/>
      </c>
      <c r="R558">
        <f>IFERROR(IF(COUNT(INDEX(Benefits!$F$3:$F$581,MATCH($T558,Benefits!$A$3:$A$581,0)))=0,"",INDEX(Benefits!$F$3:$F$581,MATCH($T558,Benefits!$A$3:$A$581,0))),"")</f>
        <v/>
      </c>
      <c r="S558" s="4">
        <f>IFERROR(IF(INDEX(Benefits!$G$3:$G$581,MATCH($T558,Benefits!$A$3:$A$581,0))="","",INDEX(Benefits!$G$3:$G$581,MATCH($T558,Benefits!$A$3:$A$581,0))),"")</f>
        <v/>
      </c>
      <c r="T558" s="19" t="inlineStr">
        <is>
          <t>F00065-01-000-02</t>
        </is>
      </c>
      <c r="U558" s="4">
        <f>MIN(IF($N558="N",Client!$C$6+1,Client!$C$6),100)</f>
        <v/>
      </c>
      <c r="V558" s="4">
        <f>$T558&amp;"|"&amp;$O558&amp;"|"&amp;Client!$C$7&amp;"|"&amp;Client!$C$8</f>
        <v/>
      </c>
      <c r="W558" s="4">
        <f>IFERROR(MATCH($V558,prem!$A$2:$A$2857,0),"")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IFERROR(IF(INDEX(Benefits!$B$3:$B$581,MATCH($T559,Benefits!$A$3:$A$581,0))="","",INDEX(Benefits!$B$3:$B$581,MATCH($T559,Benefits!$A$3:$A$581,0))),"")</f>
        <v/>
      </c>
      <c r="G559" s="17">
        <f>IFERROR(IF(INDEX(Benefits!$C$3:$C$581,MATCH($T559,Benefits!$A$3:$A$581,0))="",100000,INDEX(Benefits!$C$3:$C$581,MATCH($T559,Benefits!$A$3:$A$581,0))),100000)</f>
        <v/>
      </c>
      <c r="H559" s="4">
        <f>IFERROR(IF(INDEX(Benefits!$D$3:$D$581,MATCH($T559,Benefits!$A$3:$A$581,0))="","",INDEX(Benefits!$D$3:$D$581,MATCH($T559,Benefits!$A$3:$A$581,0))),"")</f>
        <v/>
      </c>
      <c r="I559" s="4" t="inlineStr">
        <is>
          <t>HKD</t>
        </is>
      </c>
      <c r="J559" s="17">
        <f>IF($W559="","",IF(COUNT(INDEX(prem!$B$2:$CX$2857,$W559,$U559+1))=0,"",INDEX(prem!$B$2:$CX$2857,$W559,$U559+1)))</f>
        <v/>
      </c>
      <c r="K559" s="17">
        <f>IF($W559="","",IF($M559=0,"",SUM(INDEX(prem!$B$2:$CX$2857,$W559,$U559+1):INDEX(prem!$B$2:$CX$2857,$W559,MIN($U559+10,101)))))</f>
        <v/>
      </c>
      <c r="L559" s="17">
        <f>IF($K559="","",IF($M559=0,"",$K559/$M559))</f>
        <v/>
      </c>
      <c r="M559" s="4">
        <f>IF($W559="",0,COUNT(INDEX(prem!$B$2:$CX$2857,$W559,$U559+1):INDEX(prem!$B$2:$CX$2857,$W559,MIN($U559+10,101))))</f>
        <v/>
      </c>
      <c r="N559" s="4" t="inlineStr">
        <is>
          <t>A</t>
        </is>
      </c>
      <c r="O559" s="4">
        <f>IF(COUNTIF(prem!$A$2:$A$2857,$T559&amp;"|"&amp;Client!$C$9&amp;"|"&amp;Client!$C$7&amp;"|"&amp;Client!$C$8)&gt;0,Client!$C$9,IF(Client!$C$9="S","R","S"))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IFERROR(IF(COUNT(INDEX(Benefits!$E$3:$E$581,MATCH($T559,Benefits!$A$3:$A$581,0)))=0,"",INDEX(Benefits!$E$3:$E$581,MATCH($T559,Benefits!$A$3:$A$581,0))),"")</f>
        <v/>
      </c>
      <c r="R559">
        <f>IFERROR(IF(COUNT(INDEX(Benefits!$F$3:$F$581,MATCH($T559,Benefits!$A$3:$A$581,0)))=0,"",INDEX(Benefits!$F$3:$F$581,MATCH($T559,Benefits!$A$3:$A$581,0))),"")</f>
        <v/>
      </c>
      <c r="S559" s="4">
        <f>IFERROR(IF(INDEX(Benefits!$G$3:$G$581,MATCH($T559,Benefits!$A$3:$A$581,0))="","",INDEX(Benefits!$G$3:$G$581,MATCH($T559,Benefits!$A$3:$A$581,0))),"")</f>
        <v/>
      </c>
      <c r="T559" s="19" t="inlineStr">
        <is>
          <t>F00065-04-000-02</t>
        </is>
      </c>
      <c r="U559" s="4">
        <f>MIN(IF($N559="N",Client!$C$6+1,Client!$C$6),100)</f>
        <v/>
      </c>
      <c r="V559" s="4">
        <f>$T559&amp;"|"&amp;$O559&amp;"|"&amp;Client!$C$7&amp;"|"&amp;Client!$C$8</f>
        <v/>
      </c>
      <c r="W559" s="4">
        <f>IFERROR(MATCH($V559,prem!$A$2:$A$2857,0),"")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IFERROR(IF(INDEX(Benefits!$B$3:$B$581,MATCH($T560,Benefits!$A$3:$A$581,0))="","",INDEX(Benefits!$B$3:$B$581,MATCH($T560,Benefits!$A$3:$A$581,0))),"")</f>
        <v/>
      </c>
      <c r="G560" s="17">
        <f>IFERROR(IF(INDEX(Benefits!$C$3:$C$581,MATCH($T560,Benefits!$A$3:$A$581,0))="",15000,INDEX(Benefits!$C$3:$C$581,MATCH($T560,Benefits!$A$3:$A$581,0))),15000)</f>
        <v/>
      </c>
      <c r="H560" s="4">
        <f>IFERROR(IF(INDEX(Benefits!$D$3:$D$581,MATCH($T560,Benefits!$A$3:$A$581,0))="","",INDEX(Benefits!$D$3:$D$581,MATCH($T560,Benefits!$A$3:$A$581,0))),"")</f>
        <v/>
      </c>
      <c r="I560" s="4" t="inlineStr">
        <is>
          <t>HKD</t>
        </is>
      </c>
      <c r="J560" s="17">
        <f>IF($W560="","",IF(COUNT(INDEX(prem!$B$2:$CX$2857,$W560,$U560+1))=0,"",INDEX(prem!$B$2:$CX$2857,$W560,$U560+1)))</f>
        <v/>
      </c>
      <c r="K560" s="17">
        <f>IF($W560="","",IF($M560=0,"",SUM(INDEX(prem!$B$2:$CX$2857,$W560,$U560+1):INDEX(prem!$B$2:$CX$2857,$W560,MIN($U560+10,101)))))</f>
        <v/>
      </c>
      <c r="L560" s="17">
        <f>IF($K560="","",IF($M560=0,"",$K560/$M560))</f>
        <v/>
      </c>
      <c r="M560" s="4">
        <f>IF($W560="",0,COUNT(INDEX(prem!$B$2:$CX$2857,$W560,$U560+1):INDEX(prem!$B$2:$CX$2857,$W560,MIN($U560+10,101))))</f>
        <v/>
      </c>
      <c r="N560" s="4" t="inlineStr">
        <is>
          <t>A</t>
        </is>
      </c>
      <c r="O560" s="4">
        <f>IF(COUNTIF(prem!$A$2:$A$2857,$T560&amp;"|"&amp;Client!$C$9&amp;"|"&amp;Client!$C$7&amp;"|"&amp;Client!$C$8)&gt;0,Client!$C$9,IF(Client!$C$9="S","R","S"))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IFERROR(IF(COUNT(INDEX(Benefits!$E$3:$E$581,MATCH($T560,Benefits!$A$3:$A$581,0)))=0,"",INDEX(Benefits!$E$3:$E$581,MATCH($T560,Benefits!$A$3:$A$581,0))),"")</f>
        <v/>
      </c>
      <c r="R560">
        <f>IFERROR(IF(COUNT(INDEX(Benefits!$F$3:$F$581,MATCH($T560,Benefits!$A$3:$A$581,0)))=0,"",INDEX(Benefits!$F$3:$F$581,MATCH($T560,Benefits!$A$3:$A$581,0))),"")</f>
        <v/>
      </c>
      <c r="S560" s="4">
        <f>IFERROR(IF(INDEX(Benefits!$G$3:$G$581,MATCH($T560,Benefits!$A$3:$A$581,0))="","",INDEX(Benefits!$G$3:$G$581,MATCH($T560,Benefits!$A$3:$A$581,0))),"")</f>
        <v/>
      </c>
      <c r="T560" s="19" t="inlineStr">
        <is>
          <t>F00065-02-000-02</t>
        </is>
      </c>
      <c r="U560" s="4">
        <f>MIN(IF($N560="N",Client!$C$6+1,Client!$C$6),100)</f>
        <v/>
      </c>
      <c r="V560" s="4">
        <f>$T560&amp;"|"&amp;$O560&amp;"|"&amp;Client!$C$7&amp;"|"&amp;Client!$C$8</f>
        <v/>
      </c>
      <c r="W560" s="4">
        <f>IFERROR(MATCH($V560,prem!$A$2:$A$2857,0),"")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IFERROR(IF(INDEX(Benefits!$B$3:$B$581,MATCH($T561,Benefits!$A$3:$A$581,0))="","",INDEX(Benefits!$B$3:$B$581,MATCH($T561,Benefits!$A$3:$A$581,0))),"")</f>
        <v/>
      </c>
      <c r="G561" s="17">
        <f>IFERROR(IF(INDEX(Benefits!$C$3:$C$581,MATCH($T561,Benefits!$A$3:$A$581,0))="",30000,INDEX(Benefits!$C$3:$C$581,MATCH($T561,Benefits!$A$3:$A$581,0))),30000)</f>
        <v/>
      </c>
      <c r="H561" s="4">
        <f>IFERROR(IF(INDEX(Benefits!$D$3:$D$581,MATCH($T561,Benefits!$A$3:$A$581,0))="","",INDEX(Benefits!$D$3:$D$581,MATCH($T561,Benefits!$A$3:$A$581,0))),"")</f>
        <v/>
      </c>
      <c r="I561" s="4" t="inlineStr">
        <is>
          <t>HKD</t>
        </is>
      </c>
      <c r="J561" s="17">
        <f>IF($W561="","",IF(COUNT(INDEX(prem!$B$2:$CX$2857,$W561,$U561+1))=0,"",INDEX(prem!$B$2:$CX$2857,$W561,$U561+1)))</f>
        <v/>
      </c>
      <c r="K561" s="17">
        <f>IF($W561="","",IF($M561=0,"",SUM(INDEX(prem!$B$2:$CX$2857,$W561,$U561+1):INDEX(prem!$B$2:$CX$2857,$W561,MIN($U561+10,101)))))</f>
        <v/>
      </c>
      <c r="L561" s="17">
        <f>IF($K561="","",IF($M561=0,"",$K561/$M561))</f>
        <v/>
      </c>
      <c r="M561" s="4">
        <f>IF($W561="",0,COUNT(INDEX(prem!$B$2:$CX$2857,$W561,$U561+1):INDEX(prem!$B$2:$CX$2857,$W561,MIN($U561+10,101))))</f>
        <v/>
      </c>
      <c r="N561" s="4" t="inlineStr">
        <is>
          <t>A</t>
        </is>
      </c>
      <c r="O561" s="4">
        <f>IF(COUNTIF(prem!$A$2:$A$2857,$T561&amp;"|"&amp;Client!$C$9&amp;"|"&amp;Client!$C$7&amp;"|"&amp;Client!$C$8)&gt;0,Client!$C$9,IF(Client!$C$9="S","R","S"))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IFERROR(IF(COUNT(INDEX(Benefits!$E$3:$E$581,MATCH($T561,Benefits!$A$3:$A$581,0)))=0,"",INDEX(Benefits!$E$3:$E$581,MATCH($T561,Benefits!$A$3:$A$581,0))),"")</f>
        <v/>
      </c>
      <c r="R561">
        <f>IFERROR(IF(COUNT(INDEX(Benefits!$F$3:$F$581,MATCH($T561,Benefits!$A$3:$A$581,0)))=0,"",INDEX(Benefits!$F$3:$F$581,MATCH($T561,Benefits!$A$3:$A$581,0))),"")</f>
        <v/>
      </c>
      <c r="S561" s="4">
        <f>IFERROR(IF(INDEX(Benefits!$G$3:$G$581,MATCH($T561,Benefits!$A$3:$A$581,0))="","",INDEX(Benefits!$G$3:$G$581,MATCH($T561,Benefits!$A$3:$A$581,0))),"")</f>
        <v/>
      </c>
      <c r="T561" s="19" t="inlineStr">
        <is>
          <t>F00065-03-000-02</t>
        </is>
      </c>
      <c r="U561" s="4">
        <f>MIN(IF($N561="N",Client!$C$6+1,Client!$C$6),100)</f>
        <v/>
      </c>
      <c r="V561" s="4">
        <f>$T561&amp;"|"&amp;$O561&amp;"|"&amp;Client!$C$7&amp;"|"&amp;Client!$C$8</f>
        <v/>
      </c>
      <c r="W561" s="4">
        <f>IFERROR(MATCH($V561,prem!$A$2:$A$2857,0),"")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IFERROR(IF(INDEX(Benefits!$B$3:$B$581,MATCH($T562,Benefits!$A$3:$A$581,0))="","",INDEX(Benefits!$B$3:$B$581,MATCH($T562,Benefits!$A$3:$A$581,0))),"")</f>
        <v/>
      </c>
      <c r="G562" s="17">
        <f>IFERROR(IF(INDEX(Benefits!$C$3:$C$581,MATCH($T562,Benefits!$A$3:$A$581,0))="","",INDEX(Benefits!$C$3:$C$581,MATCH($T562,Benefits!$A$3:$A$581,0))),"")</f>
        <v/>
      </c>
      <c r="H562" s="4">
        <f>IFERROR(IF(INDEX(Benefits!$D$3:$D$581,MATCH($T562,Benefits!$A$3:$A$581,0))="","",INDEX(Benefits!$D$3:$D$581,MATCH($T562,Benefits!$A$3:$A$581,0))),"")</f>
        <v/>
      </c>
      <c r="I562" s="4" t="inlineStr">
        <is>
          <t>HKD</t>
        </is>
      </c>
      <c r="J562" s="17">
        <f>IF($W562="","",IF(COUNT(INDEX(prem!$B$2:$CX$2857,$W562,$U562+1))=0,"",INDEX(prem!$B$2:$CX$2857,$W562,$U562+1)))</f>
        <v/>
      </c>
      <c r="K562" s="17">
        <f>IF($W562="","",IF($M562=0,"",SUM(INDEX(prem!$B$2:$CX$2857,$W562,$U562+1):INDEX(prem!$B$2:$CX$2857,$W562,MIN($U562+10,101)))))</f>
        <v/>
      </c>
      <c r="L562" s="17">
        <f>IF($K562="","",IF($M562=0,"",$K562/$M562))</f>
        <v/>
      </c>
      <c r="M562" s="4">
        <f>IF($W562="",0,COUNT(INDEX(prem!$B$2:$CX$2857,$W562,$U562+1):INDEX(prem!$B$2:$CX$2857,$W562,MIN($U562+10,101))))</f>
        <v/>
      </c>
      <c r="N562" s="4" t="inlineStr">
        <is>
          <t>A</t>
        </is>
      </c>
      <c r="O562" s="4">
        <f>IF(COUNTIF(prem!$A$2:$A$2857,$T562&amp;"|"&amp;Client!$C$9&amp;"|"&amp;Client!$C$7&amp;"|"&amp;Client!$C$8)&gt;0,Client!$C$9,IF(Client!$C$9="S","R","S"))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IFERROR(IF(COUNT(INDEX(Benefits!$E$3:$E$581,MATCH($T562,Benefits!$A$3:$A$581,0)))=0,"",INDEX(Benefits!$E$3:$E$581,MATCH($T562,Benefits!$A$3:$A$581,0))),"")</f>
        <v/>
      </c>
      <c r="R562">
        <f>IFERROR(IF(COUNT(INDEX(Benefits!$F$3:$F$581,MATCH($T562,Benefits!$A$3:$A$581,0)))=0,"",INDEX(Benefits!$F$3:$F$581,MATCH($T562,Benefits!$A$3:$A$581,0))),"")</f>
        <v/>
      </c>
      <c r="S562" s="4">
        <f>IFERROR(IF(INDEX(Benefits!$G$3:$G$581,MATCH($T562,Benefits!$A$3:$A$581,0))="","",INDEX(Benefits!$G$3:$G$581,MATCH($T562,Benefits!$A$3:$A$581,0))),"")</f>
        <v/>
      </c>
      <c r="T562" s="19" t="inlineStr">
        <is>
          <t>F00080-01-000-01</t>
        </is>
      </c>
      <c r="U562" s="4">
        <f>MIN(IF($N562="N",Client!$C$6+1,Client!$C$6),100)</f>
        <v/>
      </c>
      <c r="V562" s="4">
        <f>$T562&amp;"|"&amp;$O562&amp;"|"&amp;Client!$C$7&amp;"|"&amp;Client!$C$8</f>
        <v/>
      </c>
      <c r="W562" s="4">
        <f>IFERROR(MATCH($V562,prem!$A$2:$A$2857,0),"")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IFERROR(IF(INDEX(Benefits!$B$3:$B$581,MATCH($T563,Benefits!$A$3:$A$581,0))="","",INDEX(Benefits!$B$3:$B$581,MATCH($T563,Benefits!$A$3:$A$581,0))),"")</f>
        <v/>
      </c>
      <c r="G563" s="17">
        <f>IFERROR(IF(INDEX(Benefits!$C$3:$C$581,MATCH($T563,Benefits!$A$3:$A$581,0))="","",INDEX(Benefits!$C$3:$C$581,MATCH($T563,Benefits!$A$3:$A$581,0))),"")</f>
        <v/>
      </c>
      <c r="H563" s="4">
        <f>IFERROR(IF(INDEX(Benefits!$D$3:$D$581,MATCH($T563,Benefits!$A$3:$A$581,0))="","",INDEX(Benefits!$D$3:$D$581,MATCH($T563,Benefits!$A$3:$A$581,0))),"")</f>
        <v/>
      </c>
      <c r="I563" s="4" t="inlineStr">
        <is>
          <t>HKD</t>
        </is>
      </c>
      <c r="J563" s="17">
        <f>IF($W563="","",IF(COUNT(INDEX(prem!$B$2:$CX$2857,$W563,$U563+1))=0,"",INDEX(prem!$B$2:$CX$2857,$W563,$U563+1)))</f>
        <v/>
      </c>
      <c r="K563" s="17">
        <f>IF($W563="","",IF($M563=0,"",SUM(INDEX(prem!$B$2:$CX$2857,$W563,$U563+1):INDEX(prem!$B$2:$CX$2857,$W563,MIN($U563+10,101)))))</f>
        <v/>
      </c>
      <c r="L563" s="17">
        <f>IF($K563="","",IF($M563=0,"",$K563/$M563))</f>
        <v/>
      </c>
      <c r="M563" s="4">
        <f>IF($W563="",0,COUNT(INDEX(prem!$B$2:$CX$2857,$W563,$U563+1):INDEX(prem!$B$2:$CX$2857,$W563,MIN($U563+10,101))))</f>
        <v/>
      </c>
      <c r="N563" s="4" t="inlineStr">
        <is>
          <t>A</t>
        </is>
      </c>
      <c r="O563" s="4">
        <f>IF(COUNTIF(prem!$A$2:$A$2857,$T563&amp;"|"&amp;Client!$C$9&amp;"|"&amp;Client!$C$7&amp;"|"&amp;Client!$C$8)&gt;0,Client!$C$9,IF(Client!$C$9="S","R","S"))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IFERROR(IF(COUNT(INDEX(Benefits!$E$3:$E$581,MATCH($T563,Benefits!$A$3:$A$581,0)))=0,"",INDEX(Benefits!$E$3:$E$581,MATCH($T563,Benefits!$A$3:$A$581,0))),"")</f>
        <v/>
      </c>
      <c r="R563">
        <f>IFERROR(IF(COUNT(INDEX(Benefits!$F$3:$F$581,MATCH($T563,Benefits!$A$3:$A$581,0)))=0,"",INDEX(Benefits!$F$3:$F$581,MATCH($T563,Benefits!$A$3:$A$581,0))),"")</f>
        <v/>
      </c>
      <c r="S563" s="4">
        <f>IFERROR(IF(INDEX(Benefits!$G$3:$G$581,MATCH($T563,Benefits!$A$3:$A$581,0))="","",INDEX(Benefits!$G$3:$G$581,MATCH($T563,Benefits!$A$3:$A$581,0))),"")</f>
        <v/>
      </c>
      <c r="T563" s="19" t="inlineStr">
        <is>
          <t>F00080-02-000-01</t>
        </is>
      </c>
      <c r="U563" s="4">
        <f>MIN(IF($N563="N",Client!$C$6+1,Client!$C$6),100)</f>
        <v/>
      </c>
      <c r="V563" s="4">
        <f>$T563&amp;"|"&amp;$O563&amp;"|"&amp;Client!$C$7&amp;"|"&amp;Client!$C$8</f>
        <v/>
      </c>
      <c r="W563" s="4">
        <f>IFERROR(MATCH($V563,prem!$A$2:$A$2857,0),"")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IFERROR(IF(INDEX(Benefits!$B$3:$B$581,MATCH($T564,Benefits!$A$3:$A$581,0))="","",INDEX(Benefits!$B$3:$B$581,MATCH($T564,Benefits!$A$3:$A$581,0))),"")</f>
        <v/>
      </c>
      <c r="G564" s="17">
        <f>IFERROR(IF(INDEX(Benefits!$C$3:$C$581,MATCH($T564,Benefits!$A$3:$A$581,0))="","",INDEX(Benefits!$C$3:$C$581,MATCH($T564,Benefits!$A$3:$A$581,0))),"")</f>
        <v/>
      </c>
      <c r="H564" s="4">
        <f>IFERROR(IF(INDEX(Benefits!$D$3:$D$581,MATCH($T564,Benefits!$A$3:$A$581,0))="","",INDEX(Benefits!$D$3:$D$581,MATCH($T564,Benefits!$A$3:$A$581,0))),"")</f>
        <v/>
      </c>
      <c r="I564" s="4" t="inlineStr">
        <is>
          <t>HKD</t>
        </is>
      </c>
      <c r="J564" s="17">
        <f>IF($W564="","",IF(COUNT(INDEX(prem!$B$2:$CX$2857,$W564,$U564+1))=0,"",INDEX(prem!$B$2:$CX$2857,$W564,$U564+1)))</f>
        <v/>
      </c>
      <c r="K564" s="17">
        <f>IF($W564="","",IF($M564=0,"",SUM(INDEX(prem!$B$2:$CX$2857,$W564,$U564+1):INDEX(prem!$B$2:$CX$2857,$W564,MIN($U564+10,101)))))</f>
        <v/>
      </c>
      <c r="L564" s="17">
        <f>IF($K564="","",IF($M564=0,"",$K564/$M564))</f>
        <v/>
      </c>
      <c r="M564" s="4">
        <f>IF($W564="",0,COUNT(INDEX(prem!$B$2:$CX$2857,$W564,$U564+1):INDEX(prem!$B$2:$CX$2857,$W564,MIN($U564+10,101))))</f>
        <v/>
      </c>
      <c r="N564" s="4" t="inlineStr">
        <is>
          <t>A</t>
        </is>
      </c>
      <c r="O564" s="4">
        <f>IF(COUNTIF(prem!$A$2:$A$2857,$T564&amp;"|"&amp;Client!$C$9&amp;"|"&amp;Client!$C$7&amp;"|"&amp;Client!$C$8)&gt;0,Client!$C$9,IF(Client!$C$9="S","R","S"))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IFERROR(IF(COUNT(INDEX(Benefits!$E$3:$E$581,MATCH($T564,Benefits!$A$3:$A$581,0)))=0,"",INDEX(Benefits!$E$3:$E$581,MATCH($T564,Benefits!$A$3:$A$581,0))),"")</f>
        <v/>
      </c>
      <c r="R564">
        <f>IFERROR(IF(COUNT(INDEX(Benefits!$F$3:$F$581,MATCH($T564,Benefits!$A$3:$A$581,0)))=0,"",INDEX(Benefits!$F$3:$F$581,MATCH($T564,Benefits!$A$3:$A$581,0))),"")</f>
        <v/>
      </c>
      <c r="S564" s="4">
        <f>IFERROR(IF(INDEX(Benefits!$G$3:$G$581,MATCH($T564,Benefits!$A$3:$A$581,0))="","",INDEX(Benefits!$G$3:$G$581,MATCH($T564,Benefits!$A$3:$A$581,0))),"")</f>
        <v/>
      </c>
      <c r="T564" s="19" t="inlineStr">
        <is>
          <t>F00080-01-001-01</t>
        </is>
      </c>
      <c r="U564" s="4">
        <f>MIN(IF($N564="N",Client!$C$6+1,Client!$C$6),100)</f>
        <v/>
      </c>
      <c r="V564" s="4">
        <f>$T564&amp;"|"&amp;$O564&amp;"|"&amp;Client!$C$7&amp;"|"&amp;Client!$C$8</f>
        <v/>
      </c>
      <c r="W564" s="4">
        <f>IFERROR(MATCH($V564,prem!$A$2:$A$2857,0),"")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IFERROR(IF(INDEX(Benefits!$B$3:$B$581,MATCH($T565,Benefits!$A$3:$A$581,0))="","",INDEX(Benefits!$B$3:$B$581,MATCH($T565,Benefits!$A$3:$A$581,0))),"")</f>
        <v/>
      </c>
      <c r="G565" s="17">
        <f>IFERROR(IF(INDEX(Benefits!$C$3:$C$581,MATCH($T565,Benefits!$A$3:$A$581,0))="","",INDEX(Benefits!$C$3:$C$581,MATCH($T565,Benefits!$A$3:$A$581,0))),"")</f>
        <v/>
      </c>
      <c r="H565" s="4">
        <f>IFERROR(IF(INDEX(Benefits!$D$3:$D$581,MATCH($T565,Benefits!$A$3:$A$581,0))="","",INDEX(Benefits!$D$3:$D$581,MATCH($T565,Benefits!$A$3:$A$581,0))),"")</f>
        <v/>
      </c>
      <c r="I565" s="4" t="inlineStr">
        <is>
          <t>HKD</t>
        </is>
      </c>
      <c r="J565" s="17">
        <f>IF($W565="","",IF(COUNT(INDEX(prem!$B$2:$CX$2857,$W565,$U565+1))=0,"",INDEX(prem!$B$2:$CX$2857,$W565,$U565+1)))</f>
        <v/>
      </c>
      <c r="K565" s="17">
        <f>IF($W565="","",IF($M565=0,"",SUM(INDEX(prem!$B$2:$CX$2857,$W565,$U565+1):INDEX(prem!$B$2:$CX$2857,$W565,MIN($U565+10,101)))))</f>
        <v/>
      </c>
      <c r="L565" s="17">
        <f>IF($K565="","",IF($M565=0,"",$K565/$M565))</f>
        <v/>
      </c>
      <c r="M565" s="4">
        <f>IF($W565="",0,COUNT(INDEX(prem!$B$2:$CX$2857,$W565,$U565+1):INDEX(prem!$B$2:$CX$2857,$W565,MIN($U565+10,101))))</f>
        <v/>
      </c>
      <c r="N565" s="4" t="inlineStr">
        <is>
          <t>A</t>
        </is>
      </c>
      <c r="O565" s="4">
        <f>IF(COUNTIF(prem!$A$2:$A$2857,$T565&amp;"|"&amp;Client!$C$9&amp;"|"&amp;Client!$C$7&amp;"|"&amp;Client!$C$8)&gt;0,Client!$C$9,IF(Client!$C$9="S","R","S"))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IFERROR(IF(COUNT(INDEX(Benefits!$E$3:$E$581,MATCH($T565,Benefits!$A$3:$A$581,0)))=0,"",INDEX(Benefits!$E$3:$E$581,MATCH($T565,Benefits!$A$3:$A$581,0))),"")</f>
        <v/>
      </c>
      <c r="R565">
        <f>IFERROR(IF(COUNT(INDEX(Benefits!$F$3:$F$581,MATCH($T565,Benefits!$A$3:$A$581,0)))=0,"",INDEX(Benefits!$F$3:$F$581,MATCH($T565,Benefits!$A$3:$A$581,0))),"")</f>
        <v/>
      </c>
      <c r="S565" s="4">
        <f>IFERROR(IF(INDEX(Benefits!$G$3:$G$581,MATCH($T565,Benefits!$A$3:$A$581,0))="","",INDEX(Benefits!$G$3:$G$581,MATCH($T565,Benefits!$A$3:$A$581,0))),"")</f>
        <v/>
      </c>
      <c r="T565" s="19" t="inlineStr">
        <is>
          <t>F00080-02-001-01</t>
        </is>
      </c>
      <c r="U565" s="4">
        <f>MIN(IF($N565="N",Client!$C$6+1,Client!$C$6),100)</f>
        <v/>
      </c>
      <c r="V565" s="4">
        <f>$T565&amp;"|"&amp;$O565&amp;"|"&amp;Client!$C$7&amp;"|"&amp;Client!$C$8</f>
        <v/>
      </c>
      <c r="W565" s="4">
        <f>IFERROR(MATCH($V565,prem!$A$2:$A$2857,0),"")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IFERROR(IF(INDEX(Benefits!$B$3:$B$581,MATCH($T566,Benefits!$A$3:$A$581,0))="","",INDEX(Benefits!$B$3:$B$581,MATCH($T566,Benefits!$A$3:$A$581,0))),"")</f>
        <v/>
      </c>
      <c r="G566" s="17">
        <f>IFERROR(IF(INDEX(Benefits!$C$3:$C$581,MATCH($T566,Benefits!$A$3:$A$581,0))="","",INDEX(Benefits!$C$3:$C$581,MATCH($T566,Benefits!$A$3:$A$581,0))),"")</f>
        <v/>
      </c>
      <c r="H566" s="4">
        <f>IFERROR(IF(INDEX(Benefits!$D$3:$D$581,MATCH($T566,Benefits!$A$3:$A$581,0))="","",INDEX(Benefits!$D$3:$D$581,MATCH($T566,Benefits!$A$3:$A$581,0))),"")</f>
        <v/>
      </c>
      <c r="I566" s="4" t="inlineStr">
        <is>
          <t>HKD</t>
        </is>
      </c>
      <c r="J566" s="17">
        <f>IF($W566="","",IF(COUNT(INDEX(prem!$B$2:$CX$2857,$W566,$U566+1))=0,"",INDEX(prem!$B$2:$CX$2857,$W566,$U566+1)))</f>
        <v/>
      </c>
      <c r="K566" s="17">
        <f>IF($W566="","",IF($M566=0,"",SUM(INDEX(prem!$B$2:$CX$2857,$W566,$U566+1):INDEX(prem!$B$2:$CX$2857,$W566,MIN($U566+10,101)))))</f>
        <v/>
      </c>
      <c r="L566" s="17">
        <f>IF($K566="","",IF($M566=0,"",$K566/$M566))</f>
        <v/>
      </c>
      <c r="M566" s="4">
        <f>IF($W566="",0,COUNT(INDEX(prem!$B$2:$CX$2857,$W566,$U566+1):INDEX(prem!$B$2:$CX$2857,$W566,MIN($U566+10,101))))</f>
        <v/>
      </c>
      <c r="N566" s="4" t="inlineStr">
        <is>
          <t>A</t>
        </is>
      </c>
      <c r="O566" s="4">
        <f>IF(COUNTIF(prem!$A$2:$A$2857,$T566&amp;"|"&amp;Client!$C$9&amp;"|"&amp;Client!$C$7&amp;"|"&amp;Client!$C$8)&gt;0,Client!$C$9,IF(Client!$C$9="S","R","S"))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IFERROR(IF(COUNT(INDEX(Benefits!$E$3:$E$581,MATCH($T566,Benefits!$A$3:$A$581,0)))=0,"",INDEX(Benefits!$E$3:$E$581,MATCH($T566,Benefits!$A$3:$A$581,0))),"")</f>
        <v/>
      </c>
      <c r="R566">
        <f>IFERROR(IF(COUNT(INDEX(Benefits!$F$3:$F$581,MATCH($T566,Benefits!$A$3:$A$581,0)))=0,"",INDEX(Benefits!$F$3:$F$581,MATCH($T566,Benefits!$A$3:$A$581,0))),"")</f>
        <v/>
      </c>
      <c r="S566" s="4">
        <f>IFERROR(IF(INDEX(Benefits!$G$3:$G$581,MATCH($T566,Benefits!$A$3:$A$581,0))="","",INDEX(Benefits!$G$3:$G$581,MATCH($T566,Benefits!$A$3:$A$581,0))),"")</f>
        <v/>
      </c>
      <c r="T566" s="19" t="inlineStr">
        <is>
          <t>F00080-03-000-01</t>
        </is>
      </c>
      <c r="U566" s="4">
        <f>MIN(IF($N566="N",Client!$C$6+1,Client!$C$6),100)</f>
        <v/>
      </c>
      <c r="V566" s="4">
        <f>$T566&amp;"|"&amp;$O566&amp;"|"&amp;Client!$C$7&amp;"|"&amp;Client!$C$8</f>
        <v/>
      </c>
      <c r="W566" s="4">
        <f>IFERROR(MATCH($V566,prem!$A$2:$A$2857,0),"")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IFERROR(IF(INDEX(Benefits!$B$3:$B$581,MATCH($T567,Benefits!$A$3:$A$581,0))="","",INDEX(Benefits!$B$3:$B$581,MATCH($T567,Benefits!$A$3:$A$581,0))),"")</f>
        <v/>
      </c>
      <c r="G567" s="17">
        <f>IFERROR(IF(INDEX(Benefits!$C$3:$C$581,MATCH($T567,Benefits!$A$3:$A$581,0))="","",INDEX(Benefits!$C$3:$C$581,MATCH($T567,Benefits!$A$3:$A$581,0))),"")</f>
        <v/>
      </c>
      <c r="H567" s="4">
        <f>IFERROR(IF(INDEX(Benefits!$D$3:$D$581,MATCH($T567,Benefits!$A$3:$A$581,0))="","",INDEX(Benefits!$D$3:$D$581,MATCH($T567,Benefits!$A$3:$A$581,0))),"")</f>
        <v/>
      </c>
      <c r="I567" s="4" t="inlineStr">
        <is>
          <t>HKD</t>
        </is>
      </c>
      <c r="J567" s="17">
        <f>IF($W567="","",IF(COUNT(INDEX(prem!$B$2:$CX$2857,$W567,$U567+1))=0,"",INDEX(prem!$B$2:$CX$2857,$W567,$U567+1)))</f>
        <v/>
      </c>
      <c r="K567" s="17">
        <f>IF($W567="","",IF($M567=0,"",SUM(INDEX(prem!$B$2:$CX$2857,$W567,$U567+1):INDEX(prem!$B$2:$CX$2857,$W567,MIN($U567+10,101)))))</f>
        <v/>
      </c>
      <c r="L567" s="17">
        <f>IF($K567="","",IF($M567=0,"",$K567/$M567))</f>
        <v/>
      </c>
      <c r="M567" s="4">
        <f>IF($W567="",0,COUNT(INDEX(prem!$B$2:$CX$2857,$W567,$U567+1):INDEX(prem!$B$2:$CX$2857,$W567,MIN($U567+10,101))))</f>
        <v/>
      </c>
      <c r="N567" s="4" t="inlineStr">
        <is>
          <t>A</t>
        </is>
      </c>
      <c r="O567" s="4">
        <f>IF(COUNTIF(prem!$A$2:$A$2857,$T567&amp;"|"&amp;Client!$C$9&amp;"|"&amp;Client!$C$7&amp;"|"&amp;Client!$C$8)&gt;0,Client!$C$9,IF(Client!$C$9="S","R","S"))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IFERROR(IF(COUNT(INDEX(Benefits!$E$3:$E$581,MATCH($T567,Benefits!$A$3:$A$581,0)))=0,"",INDEX(Benefits!$E$3:$E$581,MATCH($T567,Benefits!$A$3:$A$581,0))),"")</f>
        <v/>
      </c>
      <c r="R567">
        <f>IFERROR(IF(COUNT(INDEX(Benefits!$F$3:$F$581,MATCH($T567,Benefits!$A$3:$A$581,0)))=0,"",INDEX(Benefits!$F$3:$F$581,MATCH($T567,Benefits!$A$3:$A$581,0))),"")</f>
        <v/>
      </c>
      <c r="S567" s="4">
        <f>IFERROR(IF(INDEX(Benefits!$G$3:$G$581,MATCH($T567,Benefits!$A$3:$A$581,0))="","",INDEX(Benefits!$G$3:$G$581,MATCH($T567,Benefits!$A$3:$A$581,0))),"")</f>
        <v/>
      </c>
      <c r="T567" s="19" t="inlineStr">
        <is>
          <t>F00080-03-001-01</t>
        </is>
      </c>
      <c r="U567" s="4">
        <f>MIN(IF($N567="N",Client!$C$6+1,Client!$C$6),100)</f>
        <v/>
      </c>
      <c r="V567" s="4">
        <f>$T567&amp;"|"&amp;$O567&amp;"|"&amp;Client!$C$7&amp;"|"&amp;Client!$C$8</f>
        <v/>
      </c>
      <c r="W567" s="4">
        <f>IFERROR(MATCH($V567,prem!$A$2:$A$2857,0),"")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IFERROR(IF(INDEX(Benefits!$B$3:$B$581,MATCH($T568,Benefits!$A$3:$A$581,0))="","",INDEX(Benefits!$B$3:$B$581,MATCH($T568,Benefits!$A$3:$A$581,0))),"")</f>
        <v/>
      </c>
      <c r="G568" s="17">
        <f>IFERROR(IF(INDEX(Benefits!$C$3:$C$581,MATCH($T568,Benefits!$A$3:$A$581,0))="","",INDEX(Benefits!$C$3:$C$581,MATCH($T568,Benefits!$A$3:$A$581,0))),"")</f>
        <v/>
      </c>
      <c r="H568" s="4">
        <f>IFERROR(IF(INDEX(Benefits!$D$3:$D$581,MATCH($T568,Benefits!$A$3:$A$581,0))="","",INDEX(Benefits!$D$3:$D$581,MATCH($T568,Benefits!$A$3:$A$581,0))),"")</f>
        <v/>
      </c>
      <c r="I568" s="4" t="inlineStr">
        <is>
          <t>HKD</t>
        </is>
      </c>
      <c r="J568" s="17">
        <f>IF($W568="","",IF(COUNT(INDEX(prem!$B$2:$CX$2857,$W568,$U568+1))=0,"",INDEX(prem!$B$2:$CX$2857,$W568,$U568+1)))</f>
        <v/>
      </c>
      <c r="K568" s="17">
        <f>IF($W568="","",IF($M568=0,"",SUM(INDEX(prem!$B$2:$CX$2857,$W568,$U568+1):INDEX(prem!$B$2:$CX$2857,$W568,MIN($U568+10,101)))))</f>
        <v/>
      </c>
      <c r="L568" s="17">
        <f>IF($K568="","",IF($M568=0,"",$K568/$M568))</f>
        <v/>
      </c>
      <c r="M568" s="4">
        <f>IF($W568="",0,COUNT(INDEX(prem!$B$2:$CX$2857,$W568,$U568+1):INDEX(prem!$B$2:$CX$2857,$W568,MIN($U568+10,101))))</f>
        <v/>
      </c>
      <c r="N568" s="4" t="inlineStr">
        <is>
          <t>A</t>
        </is>
      </c>
      <c r="O568" s="4">
        <f>IF(COUNTIF(prem!$A$2:$A$2857,$T568&amp;"|"&amp;Client!$C$9&amp;"|"&amp;Client!$C$7&amp;"|"&amp;Client!$C$8)&gt;0,Client!$C$9,IF(Client!$C$9="S","R","S"))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IFERROR(IF(COUNT(INDEX(Benefits!$E$3:$E$581,MATCH($T568,Benefits!$A$3:$A$581,0)))=0,"",INDEX(Benefits!$E$3:$E$581,MATCH($T568,Benefits!$A$3:$A$581,0))),"")</f>
        <v/>
      </c>
      <c r="R568">
        <f>IFERROR(IF(COUNT(INDEX(Benefits!$F$3:$F$581,MATCH($T568,Benefits!$A$3:$A$581,0)))=0,"",INDEX(Benefits!$F$3:$F$581,MATCH($T568,Benefits!$A$3:$A$581,0))),"")</f>
        <v/>
      </c>
      <c r="S568" s="4">
        <f>IFERROR(IF(INDEX(Benefits!$G$3:$G$581,MATCH($T568,Benefits!$A$3:$A$581,0))="","",INDEX(Benefits!$G$3:$G$581,MATCH($T568,Benefits!$A$3:$A$581,0))),"")</f>
        <v/>
      </c>
      <c r="T568" s="19" t="inlineStr">
        <is>
          <t>F00080-04-000-01</t>
        </is>
      </c>
      <c r="U568" s="4">
        <f>MIN(IF($N568="N",Client!$C$6+1,Client!$C$6),100)</f>
        <v/>
      </c>
      <c r="V568" s="4">
        <f>$T568&amp;"|"&amp;$O568&amp;"|"&amp;Client!$C$7&amp;"|"&amp;Client!$C$8</f>
        <v/>
      </c>
      <c r="W568" s="4">
        <f>IFERROR(MATCH($V568,prem!$A$2:$A$2857,0),"")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IFERROR(IF(INDEX(Benefits!$B$3:$B$581,MATCH($T569,Benefits!$A$3:$A$581,0))="","",INDEX(Benefits!$B$3:$B$581,MATCH($T569,Benefits!$A$3:$A$581,0))),"")</f>
        <v/>
      </c>
      <c r="G569" s="17">
        <f>IFERROR(IF(INDEX(Benefits!$C$3:$C$581,MATCH($T569,Benefits!$A$3:$A$581,0))="","",INDEX(Benefits!$C$3:$C$581,MATCH($T569,Benefits!$A$3:$A$581,0))),"")</f>
        <v/>
      </c>
      <c r="H569" s="4">
        <f>IFERROR(IF(INDEX(Benefits!$D$3:$D$581,MATCH($T569,Benefits!$A$3:$A$581,0))="","",INDEX(Benefits!$D$3:$D$581,MATCH($T569,Benefits!$A$3:$A$581,0))),"")</f>
        <v/>
      </c>
      <c r="I569" s="4" t="inlineStr">
        <is>
          <t>HKD</t>
        </is>
      </c>
      <c r="J569" s="17">
        <f>IF($W569="","",IF(COUNT(INDEX(prem!$B$2:$CX$2857,$W569,$U569+1))=0,"",INDEX(prem!$B$2:$CX$2857,$W569,$U569+1)))</f>
        <v/>
      </c>
      <c r="K569" s="17">
        <f>IF($W569="","",IF($M569=0,"",SUM(INDEX(prem!$B$2:$CX$2857,$W569,$U569+1):INDEX(prem!$B$2:$CX$2857,$W569,MIN($U569+10,101)))))</f>
        <v/>
      </c>
      <c r="L569" s="17">
        <f>IF($K569="","",IF($M569=0,"",$K569/$M569))</f>
        <v/>
      </c>
      <c r="M569" s="4">
        <f>IF($W569="",0,COUNT(INDEX(prem!$B$2:$CX$2857,$W569,$U569+1):INDEX(prem!$B$2:$CX$2857,$W569,MIN($U569+10,101))))</f>
        <v/>
      </c>
      <c r="N569" s="4" t="inlineStr">
        <is>
          <t>A</t>
        </is>
      </c>
      <c r="O569" s="4">
        <f>IF(COUNTIF(prem!$A$2:$A$2857,$T569&amp;"|"&amp;Client!$C$9&amp;"|"&amp;Client!$C$7&amp;"|"&amp;Client!$C$8)&gt;0,Client!$C$9,IF(Client!$C$9="S","R","S"))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IFERROR(IF(COUNT(INDEX(Benefits!$E$3:$E$581,MATCH($T569,Benefits!$A$3:$A$581,0)))=0,"",INDEX(Benefits!$E$3:$E$581,MATCH($T569,Benefits!$A$3:$A$581,0))),"")</f>
        <v/>
      </c>
      <c r="R569">
        <f>IFERROR(IF(COUNT(INDEX(Benefits!$F$3:$F$581,MATCH($T569,Benefits!$A$3:$A$581,0)))=0,"",INDEX(Benefits!$F$3:$F$581,MATCH($T569,Benefits!$A$3:$A$581,0))),"")</f>
        <v/>
      </c>
      <c r="S569" s="4">
        <f>IFERROR(IF(INDEX(Benefits!$G$3:$G$581,MATCH($T569,Benefits!$A$3:$A$581,0))="","",INDEX(Benefits!$G$3:$G$581,MATCH($T569,Benefits!$A$3:$A$581,0))),"")</f>
        <v/>
      </c>
      <c r="T569" s="19" t="inlineStr">
        <is>
          <t>F00080-04-001-01</t>
        </is>
      </c>
      <c r="U569" s="4">
        <f>MIN(IF($N569="N",Client!$C$6+1,Client!$C$6),100)</f>
        <v/>
      </c>
      <c r="V569" s="4">
        <f>$T569&amp;"|"&amp;$O569&amp;"|"&amp;Client!$C$7&amp;"|"&amp;Client!$C$8</f>
        <v/>
      </c>
      <c r="W569" s="4">
        <f>IFERROR(MATCH($V569,prem!$A$2:$A$2857,0),"")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IFERROR(IF(INDEX(Benefits!$B$3:$B$581,MATCH($T570,Benefits!$A$3:$A$581,0))="","",INDEX(Benefits!$B$3:$B$581,MATCH($T570,Benefits!$A$3:$A$581,0))),"")</f>
        <v/>
      </c>
      <c r="G570" s="17">
        <f>IFERROR(IF(INDEX(Benefits!$C$3:$C$581,MATCH($T570,Benefits!$A$3:$A$581,0))="","",INDEX(Benefits!$C$3:$C$581,MATCH($T570,Benefits!$A$3:$A$581,0))),"")</f>
        <v/>
      </c>
      <c r="H570" s="4">
        <f>IFERROR(IF(INDEX(Benefits!$D$3:$D$581,MATCH($T570,Benefits!$A$3:$A$581,0))="","",INDEX(Benefits!$D$3:$D$581,MATCH($T570,Benefits!$A$3:$A$581,0))),"")</f>
        <v/>
      </c>
      <c r="I570" s="4" t="inlineStr">
        <is>
          <t>HKD</t>
        </is>
      </c>
      <c r="J570" s="17">
        <f>IF($W570="","",IF(COUNT(INDEX(prem!$B$2:$CX$2857,$W570,$U570+1))=0,"",INDEX(prem!$B$2:$CX$2857,$W570,$U570+1)))</f>
        <v/>
      </c>
      <c r="K570" s="17">
        <f>IF($W570="","",IF($M570=0,"",SUM(INDEX(prem!$B$2:$CX$2857,$W570,$U570+1):INDEX(prem!$B$2:$CX$2857,$W570,MIN($U570+10,101)))))</f>
        <v/>
      </c>
      <c r="L570" s="17">
        <f>IF($K570="","",IF($M570=0,"",$K570/$M570))</f>
        <v/>
      </c>
      <c r="M570" s="4">
        <f>IF($W570="",0,COUNT(INDEX(prem!$B$2:$CX$2857,$W570,$U570+1):INDEX(prem!$B$2:$CX$2857,$W570,MIN($U570+10,101))))</f>
        <v/>
      </c>
      <c r="N570" s="4" t="inlineStr">
        <is>
          <t>A</t>
        </is>
      </c>
      <c r="O570" s="4">
        <f>IF(COUNTIF(prem!$A$2:$A$2857,$T570&amp;"|"&amp;Client!$C$9&amp;"|"&amp;Client!$C$7&amp;"|"&amp;Client!$C$8)&gt;0,Client!$C$9,IF(Client!$C$9="S","R","S"))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IFERROR(IF(COUNT(INDEX(Benefits!$E$3:$E$581,MATCH($T570,Benefits!$A$3:$A$581,0)))=0,"",INDEX(Benefits!$E$3:$E$581,MATCH($T570,Benefits!$A$3:$A$581,0))),"")</f>
        <v/>
      </c>
      <c r="R570">
        <f>IFERROR(IF(COUNT(INDEX(Benefits!$F$3:$F$581,MATCH($T570,Benefits!$A$3:$A$581,0)))=0,"",INDEX(Benefits!$F$3:$F$581,MATCH($T570,Benefits!$A$3:$A$581,0))),"")</f>
        <v/>
      </c>
      <c r="S570" s="4">
        <f>IFERROR(IF(INDEX(Benefits!$G$3:$G$581,MATCH($T570,Benefits!$A$3:$A$581,0))="","",INDEX(Benefits!$G$3:$G$581,MATCH($T570,Benefits!$A$3:$A$581,0))),"")</f>
        <v/>
      </c>
      <c r="T570" s="19" t="inlineStr">
        <is>
          <t>S00045-01-000-01</t>
        </is>
      </c>
      <c r="U570" s="4">
        <f>MIN(IF($N570="N",Client!$C$6+1,Client!$C$6),100)</f>
        <v/>
      </c>
      <c r="V570" s="4">
        <f>$T570&amp;"|"&amp;$O570&amp;"|"&amp;Client!$C$7&amp;"|"&amp;Client!$C$8</f>
        <v/>
      </c>
      <c r="W570" s="4">
        <f>IFERROR(MATCH($V570,prem!$A$2:$A$2857,0),"")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IFERROR(IF(INDEX(Benefits!$B$3:$B$581,MATCH($T571,Benefits!$A$3:$A$581,0))="","",INDEX(Benefits!$B$3:$B$581,MATCH($T571,Benefits!$A$3:$A$581,0))),"")</f>
        <v/>
      </c>
      <c r="G571" s="17">
        <f>IFERROR(IF(INDEX(Benefits!$C$3:$C$581,MATCH($T571,Benefits!$A$3:$A$581,0))="",0,INDEX(Benefits!$C$3:$C$581,MATCH($T571,Benefits!$A$3:$A$581,0))),0)</f>
        <v/>
      </c>
      <c r="H571" s="4">
        <f>IFERROR(IF(INDEX(Benefits!$D$3:$D$581,MATCH($T571,Benefits!$A$3:$A$581,0))="","Asia",INDEX(Benefits!$D$3:$D$581,MATCH($T571,Benefits!$A$3:$A$581,0))),"Asia")</f>
        <v/>
      </c>
      <c r="I571" s="4" t="inlineStr">
        <is>
          <t>HKD</t>
        </is>
      </c>
      <c r="J571" s="17">
        <f>IF($W571="","",IF(COUNT(INDEX(prem!$B$2:$CX$2857,$W571,$U571+1))=0,"",INDEX(prem!$B$2:$CX$2857,$W571,$U571+1)))</f>
        <v/>
      </c>
      <c r="K571" s="17">
        <f>IF($W571="","",IF($M571=0,"",SUM(INDEX(prem!$B$2:$CX$2857,$W571,$U571+1):INDEX(prem!$B$2:$CX$2857,$W571,MIN($U571+10,101)))))</f>
        <v/>
      </c>
      <c r="L571" s="17">
        <f>IF($K571="","",IF($M571=0,"",$K571/$M571))</f>
        <v/>
      </c>
      <c r="M571" s="4">
        <f>IF($W571="",0,COUNT(INDEX(prem!$B$2:$CX$2857,$W571,$U571+1):INDEX(prem!$B$2:$CX$2857,$W571,MIN($U571+10,101))))</f>
        <v/>
      </c>
      <c r="N571" s="4" t="inlineStr">
        <is>
          <t>A</t>
        </is>
      </c>
      <c r="O571" s="4">
        <f>IF(COUNTIF(prem!$A$2:$A$2857,$T571&amp;"|"&amp;Client!$C$9&amp;"|"&amp;Client!$C$7&amp;"|"&amp;Client!$C$8)&gt;0,Client!$C$9,IF(Client!$C$9="S","R","S"))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IFERROR(IF(COUNT(INDEX(Benefits!$E$3:$E$581,MATCH($T571,Benefits!$A$3:$A$581,0)))=0,"",INDEX(Benefits!$E$3:$E$581,MATCH($T571,Benefits!$A$3:$A$581,0))),"")</f>
        <v/>
      </c>
      <c r="R571">
        <f>IFERROR(IF(COUNT(INDEX(Benefits!$F$3:$F$581,MATCH($T571,Benefits!$A$3:$A$581,0)))=0,"",INDEX(Benefits!$F$3:$F$581,MATCH($T571,Benefits!$A$3:$A$581,0))),"")</f>
        <v/>
      </c>
      <c r="S571" s="4">
        <f>IFERROR(IF(INDEX(Benefits!$G$3:$G$581,MATCH($T571,Benefits!$A$3:$A$581,0))="","",INDEX(Benefits!$G$3:$G$581,MATCH($T571,Benefits!$A$3:$A$581,0))),"")</f>
        <v/>
      </c>
      <c r="T571" s="19" t="inlineStr">
        <is>
          <t>F00036-01-000-02</t>
        </is>
      </c>
      <c r="U571" s="4">
        <f>MIN(IF($N571="N",Client!$C$6+1,Client!$C$6),100)</f>
        <v/>
      </c>
      <c r="V571" s="4">
        <f>$T571&amp;"|"&amp;$O571&amp;"|"&amp;Client!$C$7&amp;"|"&amp;Client!$C$8</f>
        <v/>
      </c>
      <c r="W571" s="4">
        <f>IFERROR(MATCH($V571,prem!$A$2:$A$2857,0),"")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IFERROR(IF(INDEX(Benefits!$B$3:$B$581,MATCH($T572,Benefits!$A$3:$A$581,0))="","",INDEX(Benefits!$B$3:$B$581,MATCH($T572,Benefits!$A$3:$A$581,0))),"")</f>
        <v/>
      </c>
      <c r="G572" s="17">
        <f>IFERROR(IF(INDEX(Benefits!$C$3:$C$581,MATCH($T572,Benefits!$A$3:$A$581,0))="",0,INDEX(Benefits!$C$3:$C$581,MATCH($T572,Benefits!$A$3:$A$581,0))),0)</f>
        <v/>
      </c>
      <c r="H572" s="4">
        <f>IFERROR(IF(INDEX(Benefits!$D$3:$D$581,MATCH($T572,Benefits!$A$3:$A$581,0))="","Worldwide",INDEX(Benefits!$D$3:$D$581,MATCH($T572,Benefits!$A$3:$A$581,0))),"Worldwide")</f>
        <v/>
      </c>
      <c r="I572" s="4" t="inlineStr">
        <is>
          <t>HKD</t>
        </is>
      </c>
      <c r="J572" s="17">
        <f>IF($W572="","",IF(COUNT(INDEX(prem!$B$2:$CX$2857,$W572,$U572+1))=0,"",INDEX(prem!$B$2:$CX$2857,$W572,$U572+1)))</f>
        <v/>
      </c>
      <c r="K572" s="17">
        <f>IF($W572="","",IF($M572=0,"",SUM(INDEX(prem!$B$2:$CX$2857,$W572,$U572+1):INDEX(prem!$B$2:$CX$2857,$W572,MIN($U572+10,101)))))</f>
        <v/>
      </c>
      <c r="L572" s="17">
        <f>IF($K572="","",IF($M572=0,"",$K572/$M572))</f>
        <v/>
      </c>
      <c r="M572" s="4">
        <f>IF($W572="",0,COUNT(INDEX(prem!$B$2:$CX$2857,$W572,$U572+1):INDEX(prem!$B$2:$CX$2857,$W572,MIN($U572+10,101))))</f>
        <v/>
      </c>
      <c r="N572" s="4" t="inlineStr">
        <is>
          <t>A</t>
        </is>
      </c>
      <c r="O572" s="4">
        <f>IF(COUNTIF(prem!$A$2:$A$2857,$T572&amp;"|"&amp;Client!$C$9&amp;"|"&amp;Client!$C$7&amp;"|"&amp;Client!$C$8)&gt;0,Client!$C$9,IF(Client!$C$9="S","R","S"))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IFERROR(IF(COUNT(INDEX(Benefits!$E$3:$E$581,MATCH($T572,Benefits!$A$3:$A$581,0)))=0,"",INDEX(Benefits!$E$3:$E$581,MATCH($T572,Benefits!$A$3:$A$581,0))),"")</f>
        <v/>
      </c>
      <c r="R572">
        <f>IFERROR(IF(COUNT(INDEX(Benefits!$F$3:$F$581,MATCH($T572,Benefits!$A$3:$A$581,0)))=0,"",INDEX(Benefits!$F$3:$F$581,MATCH($T572,Benefits!$A$3:$A$581,0))),"")</f>
        <v/>
      </c>
      <c r="S572" s="4">
        <f>IFERROR(IF(INDEX(Benefits!$G$3:$G$581,MATCH($T572,Benefits!$A$3:$A$581,0))="","",INDEX(Benefits!$G$3:$G$581,MATCH($T572,Benefits!$A$3:$A$581,0))),"")</f>
        <v/>
      </c>
      <c r="T572" s="19" t="inlineStr">
        <is>
          <t>F00036-05-000-02</t>
        </is>
      </c>
      <c r="U572" s="4">
        <f>MIN(IF($N572="N",Client!$C$6+1,Client!$C$6),100)</f>
        <v/>
      </c>
      <c r="V572" s="4">
        <f>$T572&amp;"|"&amp;$O572&amp;"|"&amp;Client!$C$7&amp;"|"&amp;Client!$C$8</f>
        <v/>
      </c>
      <c r="W572" s="4">
        <f>IFERROR(MATCH($V572,prem!$A$2:$A$2857,0),"")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IFERROR(IF(INDEX(Benefits!$B$3:$B$581,MATCH($T573,Benefits!$A$3:$A$581,0))="","",INDEX(Benefits!$B$3:$B$581,MATCH($T573,Benefits!$A$3:$A$581,0))),"")</f>
        <v/>
      </c>
      <c r="G573" s="17">
        <f>IFERROR(IF(INDEX(Benefits!$C$3:$C$581,MATCH($T573,Benefits!$A$3:$A$581,0))="",150000,INDEX(Benefits!$C$3:$C$581,MATCH($T573,Benefits!$A$3:$A$581,0))),150000)</f>
        <v/>
      </c>
      <c r="H573" s="4">
        <f>IFERROR(IF(INDEX(Benefits!$D$3:$D$581,MATCH($T573,Benefits!$A$3:$A$581,0))="","Asia",INDEX(Benefits!$D$3:$D$581,MATCH($T573,Benefits!$A$3:$A$581,0))),"Asia")</f>
        <v/>
      </c>
      <c r="I573" s="4" t="inlineStr">
        <is>
          <t>HKD</t>
        </is>
      </c>
      <c r="J573" s="17">
        <f>IF($W573="","",IF(COUNT(INDEX(prem!$B$2:$CX$2857,$W573,$U573+1))=0,"",INDEX(prem!$B$2:$CX$2857,$W573,$U573+1)))</f>
        <v/>
      </c>
      <c r="K573" s="17">
        <f>IF($W573="","",IF($M573=0,"",SUM(INDEX(prem!$B$2:$CX$2857,$W573,$U573+1):INDEX(prem!$B$2:$CX$2857,$W573,MIN($U573+10,101)))))</f>
        <v/>
      </c>
      <c r="L573" s="17">
        <f>IF($K573="","",IF($M573=0,"",$K573/$M573))</f>
        <v/>
      </c>
      <c r="M573" s="4">
        <f>IF($W573="",0,COUNT(INDEX(prem!$B$2:$CX$2857,$W573,$U573+1):INDEX(prem!$B$2:$CX$2857,$W573,MIN($U573+10,101))))</f>
        <v/>
      </c>
      <c r="N573" s="4" t="inlineStr">
        <is>
          <t>A</t>
        </is>
      </c>
      <c r="O573" s="4">
        <f>IF(COUNTIF(prem!$A$2:$A$2857,$T573&amp;"|"&amp;Client!$C$9&amp;"|"&amp;Client!$C$7&amp;"|"&amp;Client!$C$8)&gt;0,Client!$C$9,IF(Client!$C$9="S","R","S"))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IFERROR(IF(COUNT(INDEX(Benefits!$E$3:$E$581,MATCH($T573,Benefits!$A$3:$A$581,0)))=0,"",INDEX(Benefits!$E$3:$E$581,MATCH($T573,Benefits!$A$3:$A$581,0))),"")</f>
        <v/>
      </c>
      <c r="R573">
        <f>IFERROR(IF(COUNT(INDEX(Benefits!$F$3:$F$581,MATCH($T573,Benefits!$A$3:$A$581,0)))=0,"",INDEX(Benefits!$F$3:$F$581,MATCH($T573,Benefits!$A$3:$A$581,0))),"")</f>
        <v/>
      </c>
      <c r="S573" s="4">
        <f>IFERROR(IF(INDEX(Benefits!$G$3:$G$581,MATCH($T573,Benefits!$A$3:$A$581,0))="","",INDEX(Benefits!$G$3:$G$581,MATCH($T573,Benefits!$A$3:$A$581,0))),"")</f>
        <v/>
      </c>
      <c r="T573" s="19" t="inlineStr">
        <is>
          <t>F00036-04-000-02</t>
        </is>
      </c>
      <c r="U573" s="4">
        <f>MIN(IF($N573="N",Client!$C$6+1,Client!$C$6),100)</f>
        <v/>
      </c>
      <c r="V573" s="4">
        <f>$T573&amp;"|"&amp;$O573&amp;"|"&amp;Client!$C$7&amp;"|"&amp;Client!$C$8</f>
        <v/>
      </c>
      <c r="W573" s="4">
        <f>IFERROR(MATCH($V573,prem!$A$2:$A$2857,0),"")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IFERROR(IF(INDEX(Benefits!$B$3:$B$581,MATCH($T574,Benefits!$A$3:$A$581,0))="","",INDEX(Benefits!$B$3:$B$581,MATCH($T574,Benefits!$A$3:$A$581,0))),"")</f>
        <v/>
      </c>
      <c r="G574" s="17">
        <f>IFERROR(IF(INDEX(Benefits!$C$3:$C$581,MATCH($T574,Benefits!$A$3:$A$581,0))="",150000,INDEX(Benefits!$C$3:$C$581,MATCH($T574,Benefits!$A$3:$A$581,0))),150000)</f>
        <v/>
      </c>
      <c r="H574" s="4">
        <f>IFERROR(IF(INDEX(Benefits!$D$3:$D$581,MATCH($T574,Benefits!$A$3:$A$581,0))="","Worldwide",INDEX(Benefits!$D$3:$D$581,MATCH($T574,Benefits!$A$3:$A$581,0))),"Worldwide")</f>
        <v/>
      </c>
      <c r="I574" s="4" t="inlineStr">
        <is>
          <t>HKD</t>
        </is>
      </c>
      <c r="J574" s="17">
        <f>IF($W574="","",IF(COUNT(INDEX(prem!$B$2:$CX$2857,$W574,$U574+1))=0,"",INDEX(prem!$B$2:$CX$2857,$W574,$U574+1)))</f>
        <v/>
      </c>
      <c r="K574" s="17">
        <f>IF($W574="","",IF($M574=0,"",SUM(INDEX(prem!$B$2:$CX$2857,$W574,$U574+1):INDEX(prem!$B$2:$CX$2857,$W574,MIN($U574+10,101)))))</f>
        <v/>
      </c>
      <c r="L574" s="17">
        <f>IF($K574="","",IF($M574=0,"",$K574/$M574))</f>
        <v/>
      </c>
      <c r="M574" s="4">
        <f>IF($W574="",0,COUNT(INDEX(prem!$B$2:$CX$2857,$W574,$U574+1):INDEX(prem!$B$2:$CX$2857,$W574,MIN($U574+10,101))))</f>
        <v/>
      </c>
      <c r="N574" s="4" t="inlineStr">
        <is>
          <t>A</t>
        </is>
      </c>
      <c r="O574" s="4">
        <f>IF(COUNTIF(prem!$A$2:$A$2857,$T574&amp;"|"&amp;Client!$C$9&amp;"|"&amp;Client!$C$7&amp;"|"&amp;Client!$C$8)&gt;0,Client!$C$9,IF(Client!$C$9="S","R","S"))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IFERROR(IF(COUNT(INDEX(Benefits!$E$3:$E$581,MATCH($T574,Benefits!$A$3:$A$581,0)))=0,"",INDEX(Benefits!$E$3:$E$581,MATCH($T574,Benefits!$A$3:$A$581,0))),"")</f>
        <v/>
      </c>
      <c r="R574">
        <f>IFERROR(IF(COUNT(INDEX(Benefits!$F$3:$F$581,MATCH($T574,Benefits!$A$3:$A$581,0)))=0,"",INDEX(Benefits!$F$3:$F$581,MATCH($T574,Benefits!$A$3:$A$581,0))),"")</f>
        <v/>
      </c>
      <c r="S574" s="4">
        <f>IFERROR(IF(INDEX(Benefits!$G$3:$G$581,MATCH($T574,Benefits!$A$3:$A$581,0))="","",INDEX(Benefits!$G$3:$G$581,MATCH($T574,Benefits!$A$3:$A$581,0))),"")</f>
        <v/>
      </c>
      <c r="T574" s="19" t="inlineStr">
        <is>
          <t>F00036-08-000-02</t>
        </is>
      </c>
      <c r="U574" s="4">
        <f>MIN(IF($N574="N",Client!$C$6+1,Client!$C$6),100)</f>
        <v/>
      </c>
      <c r="V574" s="4">
        <f>$T574&amp;"|"&amp;$O574&amp;"|"&amp;Client!$C$7&amp;"|"&amp;Client!$C$8</f>
        <v/>
      </c>
      <c r="W574" s="4">
        <f>IFERROR(MATCH($V574,prem!$A$2:$A$2857,0),"")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IFERROR(IF(INDEX(Benefits!$B$3:$B$581,MATCH($T575,Benefits!$A$3:$A$581,0))="","",INDEX(Benefits!$B$3:$B$581,MATCH($T575,Benefits!$A$3:$A$581,0))),"")</f>
        <v/>
      </c>
      <c r="G575" s="17">
        <f>IFERROR(IF(INDEX(Benefits!$C$3:$C$581,MATCH($T575,Benefits!$A$3:$A$581,0))="",60000,INDEX(Benefits!$C$3:$C$581,MATCH($T575,Benefits!$A$3:$A$581,0))),60000)</f>
        <v/>
      </c>
      <c r="H575" s="4">
        <f>IFERROR(IF(INDEX(Benefits!$D$3:$D$581,MATCH($T575,Benefits!$A$3:$A$581,0))="","Asia",INDEX(Benefits!$D$3:$D$581,MATCH($T575,Benefits!$A$3:$A$581,0))),"Asia")</f>
        <v/>
      </c>
      <c r="I575" s="4" t="inlineStr">
        <is>
          <t>HKD</t>
        </is>
      </c>
      <c r="J575" s="17">
        <f>IF($W575="","",IF(COUNT(INDEX(prem!$B$2:$CX$2857,$W575,$U575+1))=0,"",INDEX(prem!$B$2:$CX$2857,$W575,$U575+1)))</f>
        <v/>
      </c>
      <c r="K575" s="17">
        <f>IF($W575="","",IF($M575=0,"",SUM(INDEX(prem!$B$2:$CX$2857,$W575,$U575+1):INDEX(prem!$B$2:$CX$2857,$W575,MIN($U575+10,101)))))</f>
        <v/>
      </c>
      <c r="L575" s="17">
        <f>IF($K575="","",IF($M575=0,"",$K575/$M575))</f>
        <v/>
      </c>
      <c r="M575" s="4">
        <f>IF($W575="",0,COUNT(INDEX(prem!$B$2:$CX$2857,$W575,$U575+1):INDEX(prem!$B$2:$CX$2857,$W575,MIN($U575+10,101))))</f>
        <v/>
      </c>
      <c r="N575" s="4" t="inlineStr">
        <is>
          <t>A</t>
        </is>
      </c>
      <c r="O575" s="4">
        <f>IF(COUNTIF(prem!$A$2:$A$2857,$T575&amp;"|"&amp;Client!$C$9&amp;"|"&amp;Client!$C$7&amp;"|"&amp;Client!$C$8)&gt;0,Client!$C$9,IF(Client!$C$9="S","R","S"))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IFERROR(IF(COUNT(INDEX(Benefits!$E$3:$E$581,MATCH($T575,Benefits!$A$3:$A$581,0)))=0,"",INDEX(Benefits!$E$3:$E$581,MATCH($T575,Benefits!$A$3:$A$581,0))),"")</f>
        <v/>
      </c>
      <c r="R575">
        <f>IFERROR(IF(COUNT(INDEX(Benefits!$F$3:$F$581,MATCH($T575,Benefits!$A$3:$A$581,0)))=0,"",INDEX(Benefits!$F$3:$F$581,MATCH($T575,Benefits!$A$3:$A$581,0))),"")</f>
        <v/>
      </c>
      <c r="S575" s="4">
        <f>IFERROR(IF(INDEX(Benefits!$G$3:$G$581,MATCH($T575,Benefits!$A$3:$A$581,0))="","",INDEX(Benefits!$G$3:$G$581,MATCH($T575,Benefits!$A$3:$A$581,0))),"")</f>
        <v/>
      </c>
      <c r="T575" s="19" t="inlineStr">
        <is>
          <t>F00036-02-000-02</t>
        </is>
      </c>
      <c r="U575" s="4">
        <f>MIN(IF($N575="N",Client!$C$6+1,Client!$C$6),100)</f>
        <v/>
      </c>
      <c r="V575" s="4">
        <f>$T575&amp;"|"&amp;$O575&amp;"|"&amp;Client!$C$7&amp;"|"&amp;Client!$C$8</f>
        <v/>
      </c>
      <c r="W575" s="4">
        <f>IFERROR(MATCH($V575,prem!$A$2:$A$2857,0),"")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IFERROR(IF(INDEX(Benefits!$B$3:$B$581,MATCH($T576,Benefits!$A$3:$A$581,0))="","",INDEX(Benefits!$B$3:$B$581,MATCH($T576,Benefits!$A$3:$A$581,0))),"")</f>
        <v/>
      </c>
      <c r="G576" s="17">
        <f>IFERROR(IF(INDEX(Benefits!$C$3:$C$581,MATCH($T576,Benefits!$A$3:$A$581,0))="",60000,INDEX(Benefits!$C$3:$C$581,MATCH($T576,Benefits!$A$3:$A$581,0))),60000)</f>
        <v/>
      </c>
      <c r="H576" s="4">
        <f>IFERROR(IF(INDEX(Benefits!$D$3:$D$581,MATCH($T576,Benefits!$A$3:$A$581,0))="","Worldwide",INDEX(Benefits!$D$3:$D$581,MATCH($T576,Benefits!$A$3:$A$581,0))),"Worldwide")</f>
        <v/>
      </c>
      <c r="I576" s="4" t="inlineStr">
        <is>
          <t>HKD</t>
        </is>
      </c>
      <c r="J576" s="17">
        <f>IF($W576="","",IF(COUNT(INDEX(prem!$B$2:$CX$2857,$W576,$U576+1))=0,"",INDEX(prem!$B$2:$CX$2857,$W576,$U576+1)))</f>
        <v/>
      </c>
      <c r="K576" s="17">
        <f>IF($W576="","",IF($M576=0,"",SUM(INDEX(prem!$B$2:$CX$2857,$W576,$U576+1):INDEX(prem!$B$2:$CX$2857,$W576,MIN($U576+10,101)))))</f>
        <v/>
      </c>
      <c r="L576" s="17">
        <f>IF($K576="","",IF($M576=0,"",$K576/$M576))</f>
        <v/>
      </c>
      <c r="M576" s="4">
        <f>IF($W576="",0,COUNT(INDEX(prem!$B$2:$CX$2857,$W576,$U576+1):INDEX(prem!$B$2:$CX$2857,$W576,MIN($U576+10,101))))</f>
        <v/>
      </c>
      <c r="N576" s="4" t="inlineStr">
        <is>
          <t>A</t>
        </is>
      </c>
      <c r="O576" s="4">
        <f>IF(COUNTIF(prem!$A$2:$A$2857,$T576&amp;"|"&amp;Client!$C$9&amp;"|"&amp;Client!$C$7&amp;"|"&amp;Client!$C$8)&gt;0,Client!$C$9,IF(Client!$C$9="S","R","S"))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IFERROR(IF(COUNT(INDEX(Benefits!$E$3:$E$581,MATCH($T576,Benefits!$A$3:$A$581,0)))=0,"",INDEX(Benefits!$E$3:$E$581,MATCH($T576,Benefits!$A$3:$A$581,0))),"")</f>
        <v/>
      </c>
      <c r="R576">
        <f>IFERROR(IF(COUNT(INDEX(Benefits!$F$3:$F$581,MATCH($T576,Benefits!$A$3:$A$581,0)))=0,"",INDEX(Benefits!$F$3:$F$581,MATCH($T576,Benefits!$A$3:$A$581,0))),"")</f>
        <v/>
      </c>
      <c r="S576" s="4">
        <f>IFERROR(IF(INDEX(Benefits!$G$3:$G$581,MATCH($T576,Benefits!$A$3:$A$581,0))="","",INDEX(Benefits!$G$3:$G$581,MATCH($T576,Benefits!$A$3:$A$581,0))),"")</f>
        <v/>
      </c>
      <c r="T576" s="19" t="inlineStr">
        <is>
          <t>F00036-06-000-02</t>
        </is>
      </c>
      <c r="U576" s="4">
        <f>MIN(IF($N576="N",Client!$C$6+1,Client!$C$6),100)</f>
        <v/>
      </c>
      <c r="V576" s="4">
        <f>$T576&amp;"|"&amp;$O576&amp;"|"&amp;Client!$C$7&amp;"|"&amp;Client!$C$8</f>
        <v/>
      </c>
      <c r="W576" s="4">
        <f>IFERROR(MATCH($V576,prem!$A$2:$A$2857,0),"")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IFERROR(IF(INDEX(Benefits!$B$3:$B$581,MATCH($T577,Benefits!$A$3:$A$581,0))="","",INDEX(Benefits!$B$3:$B$581,MATCH($T577,Benefits!$A$3:$A$581,0))),"")</f>
        <v/>
      </c>
      <c r="G577" s="17">
        <f>IFERROR(IF(INDEX(Benefits!$C$3:$C$581,MATCH($T577,Benefits!$A$3:$A$581,0))="",90000,INDEX(Benefits!$C$3:$C$581,MATCH($T577,Benefits!$A$3:$A$581,0))),90000)</f>
        <v/>
      </c>
      <c r="H577" s="4">
        <f>IFERROR(IF(INDEX(Benefits!$D$3:$D$581,MATCH($T577,Benefits!$A$3:$A$581,0))="","Asia",INDEX(Benefits!$D$3:$D$581,MATCH($T577,Benefits!$A$3:$A$581,0))),"Asia")</f>
        <v/>
      </c>
      <c r="I577" s="4" t="inlineStr">
        <is>
          <t>HKD</t>
        </is>
      </c>
      <c r="J577" s="17">
        <f>IF($W577="","",IF(COUNT(INDEX(prem!$B$2:$CX$2857,$W577,$U577+1))=0,"",INDEX(prem!$B$2:$CX$2857,$W577,$U577+1)))</f>
        <v/>
      </c>
      <c r="K577" s="17">
        <f>IF($W577="","",IF($M577=0,"",SUM(INDEX(prem!$B$2:$CX$2857,$W577,$U577+1):INDEX(prem!$B$2:$CX$2857,$W577,MIN($U577+10,101)))))</f>
        <v/>
      </c>
      <c r="L577" s="17">
        <f>IF($K577="","",IF($M577=0,"",$K577/$M577))</f>
        <v/>
      </c>
      <c r="M577" s="4">
        <f>IF($W577="",0,COUNT(INDEX(prem!$B$2:$CX$2857,$W577,$U577+1):INDEX(prem!$B$2:$CX$2857,$W577,MIN($U577+10,101))))</f>
        <v/>
      </c>
      <c r="N577" s="4" t="inlineStr">
        <is>
          <t>A</t>
        </is>
      </c>
      <c r="O577" s="4">
        <f>IF(COUNTIF(prem!$A$2:$A$2857,$T577&amp;"|"&amp;Client!$C$9&amp;"|"&amp;Client!$C$7&amp;"|"&amp;Client!$C$8)&gt;0,Client!$C$9,IF(Client!$C$9="S","R","S"))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IFERROR(IF(COUNT(INDEX(Benefits!$E$3:$E$581,MATCH($T577,Benefits!$A$3:$A$581,0)))=0,"",INDEX(Benefits!$E$3:$E$581,MATCH($T577,Benefits!$A$3:$A$581,0))),"")</f>
        <v/>
      </c>
      <c r="R577">
        <f>IFERROR(IF(COUNT(INDEX(Benefits!$F$3:$F$581,MATCH($T577,Benefits!$A$3:$A$581,0)))=0,"",INDEX(Benefits!$F$3:$F$581,MATCH($T577,Benefits!$A$3:$A$581,0))),"")</f>
        <v/>
      </c>
      <c r="S577" s="4">
        <f>IFERROR(IF(INDEX(Benefits!$G$3:$G$581,MATCH($T577,Benefits!$A$3:$A$581,0))="","",INDEX(Benefits!$G$3:$G$581,MATCH($T577,Benefits!$A$3:$A$581,0))),"")</f>
        <v/>
      </c>
      <c r="T577" s="19" t="inlineStr">
        <is>
          <t>F00036-03-000-02</t>
        </is>
      </c>
      <c r="U577" s="4">
        <f>MIN(IF($N577="N",Client!$C$6+1,Client!$C$6),100)</f>
        <v/>
      </c>
      <c r="V577" s="4">
        <f>$T577&amp;"|"&amp;$O577&amp;"|"&amp;Client!$C$7&amp;"|"&amp;Client!$C$8</f>
        <v/>
      </c>
      <c r="W577" s="4">
        <f>IFERROR(MATCH($V577,prem!$A$2:$A$2857,0),"")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IFERROR(IF(INDEX(Benefits!$B$3:$B$581,MATCH($T578,Benefits!$A$3:$A$581,0))="","",INDEX(Benefits!$B$3:$B$581,MATCH($T578,Benefits!$A$3:$A$581,0))),"")</f>
        <v/>
      </c>
      <c r="G578" s="17">
        <f>IFERROR(IF(INDEX(Benefits!$C$3:$C$581,MATCH($T578,Benefits!$A$3:$A$581,0))="",90000,INDEX(Benefits!$C$3:$C$581,MATCH($T578,Benefits!$A$3:$A$581,0))),90000)</f>
        <v/>
      </c>
      <c r="H578" s="4">
        <f>IFERROR(IF(INDEX(Benefits!$D$3:$D$581,MATCH($T578,Benefits!$A$3:$A$581,0))="","Worldwide",INDEX(Benefits!$D$3:$D$581,MATCH($T578,Benefits!$A$3:$A$581,0))),"Worldwide")</f>
        <v/>
      </c>
      <c r="I578" s="4" t="inlineStr">
        <is>
          <t>HKD</t>
        </is>
      </c>
      <c r="J578" s="17">
        <f>IF($W578="","",IF(COUNT(INDEX(prem!$B$2:$CX$2857,$W578,$U578+1))=0,"",INDEX(prem!$B$2:$CX$2857,$W578,$U578+1)))</f>
        <v/>
      </c>
      <c r="K578" s="17">
        <f>IF($W578="","",IF($M578=0,"",SUM(INDEX(prem!$B$2:$CX$2857,$W578,$U578+1):INDEX(prem!$B$2:$CX$2857,$W578,MIN($U578+10,101)))))</f>
        <v/>
      </c>
      <c r="L578" s="17">
        <f>IF($K578="","",IF($M578=0,"",$K578/$M578))</f>
        <v/>
      </c>
      <c r="M578" s="4">
        <f>IF($W578="",0,COUNT(INDEX(prem!$B$2:$CX$2857,$W578,$U578+1):INDEX(prem!$B$2:$CX$2857,$W578,MIN($U578+10,101))))</f>
        <v/>
      </c>
      <c r="N578" s="4" t="inlineStr">
        <is>
          <t>A</t>
        </is>
      </c>
      <c r="O578" s="4">
        <f>IF(COUNTIF(prem!$A$2:$A$2857,$T578&amp;"|"&amp;Client!$C$9&amp;"|"&amp;Client!$C$7&amp;"|"&amp;Client!$C$8)&gt;0,Client!$C$9,IF(Client!$C$9="S","R","S"))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IFERROR(IF(COUNT(INDEX(Benefits!$E$3:$E$581,MATCH($T578,Benefits!$A$3:$A$581,0)))=0,"",INDEX(Benefits!$E$3:$E$581,MATCH($T578,Benefits!$A$3:$A$581,0))),"")</f>
        <v/>
      </c>
      <c r="R578">
        <f>IFERROR(IF(COUNT(INDEX(Benefits!$F$3:$F$581,MATCH($T578,Benefits!$A$3:$A$581,0)))=0,"",INDEX(Benefits!$F$3:$F$581,MATCH($T578,Benefits!$A$3:$A$581,0))),"")</f>
        <v/>
      </c>
      <c r="S578" s="4">
        <f>IFERROR(IF(INDEX(Benefits!$G$3:$G$581,MATCH($T578,Benefits!$A$3:$A$581,0))="","",INDEX(Benefits!$G$3:$G$581,MATCH($T578,Benefits!$A$3:$A$581,0))),"")</f>
        <v/>
      </c>
      <c r="T578" s="19" t="inlineStr">
        <is>
          <t>F00036-07-000-02</t>
        </is>
      </c>
      <c r="U578" s="4">
        <f>MIN(IF($N578="N",Client!$C$6+1,Client!$C$6),100)</f>
        <v/>
      </c>
      <c r="V578" s="4">
        <f>$T578&amp;"|"&amp;$O578&amp;"|"&amp;Client!$C$7&amp;"|"&amp;Client!$C$8</f>
        <v/>
      </c>
      <c r="W578" s="4">
        <f>IFERROR(MATCH($V578,prem!$A$2:$A$2857,0),"")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IFERROR(IF(INDEX(Benefits!$B$3:$B$581,MATCH($T579,Benefits!$A$3:$A$581,0))="","",INDEX(Benefits!$B$3:$B$581,MATCH($T579,Benefits!$A$3:$A$581,0))),"")</f>
        <v/>
      </c>
      <c r="G579" s="17">
        <f>IFERROR(IF(INDEX(Benefits!$C$3:$C$581,MATCH($T579,Benefits!$A$3:$A$581,0))="","",INDEX(Benefits!$C$3:$C$581,MATCH($T579,Benefits!$A$3:$A$581,0))),"")</f>
        <v/>
      </c>
      <c r="H579" s="4">
        <f>IFERROR(IF(INDEX(Benefits!$D$3:$D$581,MATCH($T579,Benefits!$A$3:$A$581,0))="","",INDEX(Benefits!$D$3:$D$581,MATCH($T579,Benefits!$A$3:$A$581,0))),"")</f>
        <v/>
      </c>
      <c r="I579" s="4" t="inlineStr">
        <is>
          <t>HKD</t>
        </is>
      </c>
      <c r="J579" s="17">
        <f>IF($W579="","",IF(COUNT(INDEX(prem!$B$2:$CX$2857,$W579,$U579+1))=0,"",INDEX(prem!$B$2:$CX$2857,$W579,$U579+1)))</f>
        <v/>
      </c>
      <c r="K579" s="17">
        <f>IF($W579="","",IF($M579=0,"",SUM(INDEX(prem!$B$2:$CX$2857,$W579,$U579+1):INDEX(prem!$B$2:$CX$2857,$W579,MIN($U579+10,101)))))</f>
        <v/>
      </c>
      <c r="L579" s="17">
        <f>IF($K579="","",IF($M579=0,"",$K579/$M579))</f>
        <v/>
      </c>
      <c r="M579" s="4">
        <f>IF($W579="",0,COUNT(INDEX(prem!$B$2:$CX$2857,$W579,$U579+1):INDEX(prem!$B$2:$CX$2857,$W579,MIN($U579+10,101))))</f>
        <v/>
      </c>
      <c r="N579" s="4" t="inlineStr">
        <is>
          <t>A</t>
        </is>
      </c>
      <c r="O579" s="4">
        <f>IF(COUNTIF(prem!$A$2:$A$2857,$T579&amp;"|"&amp;Client!$C$9&amp;"|"&amp;Client!$C$7&amp;"|"&amp;Client!$C$8)&gt;0,Client!$C$9,IF(Client!$C$9="S","R","S"))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IFERROR(IF(COUNT(INDEX(Benefits!$E$3:$E$581,MATCH($T579,Benefits!$A$3:$A$581,0)))=0,"",INDEX(Benefits!$E$3:$E$581,MATCH($T579,Benefits!$A$3:$A$581,0))),"")</f>
        <v/>
      </c>
      <c r="R579">
        <f>IFERROR(IF(COUNT(INDEX(Benefits!$F$3:$F$581,MATCH($T579,Benefits!$A$3:$A$581,0)))=0,"",INDEX(Benefits!$F$3:$F$581,MATCH($T579,Benefits!$A$3:$A$581,0))),"")</f>
        <v/>
      </c>
      <c r="S579" s="4">
        <f>IFERROR(IF(INDEX(Benefits!$G$3:$G$581,MATCH($T579,Benefits!$A$3:$A$581,0))="","",INDEX(Benefits!$G$3:$G$581,MATCH($T579,Benefits!$A$3:$A$581,0))),"")</f>
        <v/>
      </c>
      <c r="T579" s="19" t="inlineStr">
        <is>
          <t>F00044-02-000-02</t>
        </is>
      </c>
      <c r="U579" s="4">
        <f>MIN(IF($N579="N",Client!$C$6+1,Client!$C$6),100)</f>
        <v/>
      </c>
      <c r="V579" s="4">
        <f>$T579&amp;"|"&amp;$O579&amp;"|"&amp;Client!$C$7&amp;"|"&amp;Client!$C$8</f>
        <v/>
      </c>
      <c r="W579" s="4">
        <f>IFERROR(MATCH($V579,prem!$A$2:$A$2857,0),"")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IFERROR(IF(INDEX(Benefits!$B$3:$B$581,MATCH($T580,Benefits!$A$3:$A$581,0))="","",INDEX(Benefits!$B$3:$B$581,MATCH($T580,Benefits!$A$3:$A$581,0))),"")</f>
        <v/>
      </c>
      <c r="G580" s="17">
        <f>IFERROR(IF(INDEX(Benefits!$C$3:$C$581,MATCH($T580,Benefits!$A$3:$A$581,0))="","",INDEX(Benefits!$C$3:$C$581,MATCH($T580,Benefits!$A$3:$A$581,0))),"")</f>
        <v/>
      </c>
      <c r="H580" s="4">
        <f>IFERROR(IF(INDEX(Benefits!$D$3:$D$581,MATCH($T580,Benefits!$A$3:$A$581,0))="","",INDEX(Benefits!$D$3:$D$581,MATCH($T580,Benefits!$A$3:$A$581,0))),"")</f>
        <v/>
      </c>
      <c r="I580" s="4" t="inlineStr">
        <is>
          <t>HKD</t>
        </is>
      </c>
      <c r="J580" s="17">
        <f>IF($W580="","",IF(COUNT(INDEX(prem!$B$2:$CX$2857,$W580,$U580+1))=0,"",INDEX(prem!$B$2:$CX$2857,$W580,$U580+1)))</f>
        <v/>
      </c>
      <c r="K580" s="17">
        <f>IF($W580="","",IF($M580=0,"",SUM(INDEX(prem!$B$2:$CX$2857,$W580,$U580+1):INDEX(prem!$B$2:$CX$2857,$W580,MIN($U580+10,101)))))</f>
        <v/>
      </c>
      <c r="L580" s="17">
        <f>IF($K580="","",IF($M580=0,"",$K580/$M580))</f>
        <v/>
      </c>
      <c r="M580" s="4">
        <f>IF($W580="",0,COUNT(INDEX(prem!$B$2:$CX$2857,$W580,$U580+1):INDEX(prem!$B$2:$CX$2857,$W580,MIN($U580+10,101))))</f>
        <v/>
      </c>
      <c r="N580" s="4" t="inlineStr">
        <is>
          <t>A</t>
        </is>
      </c>
      <c r="O580" s="4">
        <f>IF(COUNTIF(prem!$A$2:$A$2857,$T580&amp;"|"&amp;Client!$C$9&amp;"|"&amp;Client!$C$7&amp;"|"&amp;Client!$C$8)&gt;0,Client!$C$9,IF(Client!$C$9="S","R","S"))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IFERROR(IF(COUNT(INDEX(Benefits!$E$3:$E$581,MATCH($T580,Benefits!$A$3:$A$581,0)))=0,"",INDEX(Benefits!$E$3:$E$581,MATCH($T580,Benefits!$A$3:$A$581,0))),"")</f>
        <v/>
      </c>
      <c r="R580">
        <f>IFERROR(IF(COUNT(INDEX(Benefits!$F$3:$F$581,MATCH($T580,Benefits!$A$3:$A$581,0)))=0,"",INDEX(Benefits!$F$3:$F$581,MATCH($T580,Benefits!$A$3:$A$581,0))),"")</f>
        <v/>
      </c>
      <c r="S580" s="4">
        <f>IFERROR(IF(INDEX(Benefits!$G$3:$G$581,MATCH($T580,Benefits!$A$3:$A$581,0))="","",INDEX(Benefits!$G$3:$G$581,MATCH($T580,Benefits!$A$3:$A$581,0))),"")</f>
        <v/>
      </c>
      <c r="T580" s="19" t="inlineStr">
        <is>
          <t>F00044-02-001-02</t>
        </is>
      </c>
      <c r="U580" s="4">
        <f>MIN(IF($N580="N",Client!$C$6+1,Client!$C$6),100)</f>
        <v/>
      </c>
      <c r="V580" s="4">
        <f>$T580&amp;"|"&amp;$O580&amp;"|"&amp;Client!$C$7&amp;"|"&amp;Client!$C$8</f>
        <v/>
      </c>
      <c r="W580" s="4">
        <f>IFERROR(MATCH($V580,prem!$A$2:$A$2857,0),"")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IFERROR(IF(INDEX(Benefits!$B$3:$B$581,MATCH($T581,Benefits!$A$3:$A$581,0))="","",INDEX(Benefits!$B$3:$B$581,MATCH($T581,Benefits!$A$3:$A$581,0))),"")</f>
        <v/>
      </c>
      <c r="G581" s="17">
        <f>IFERROR(IF(INDEX(Benefits!$C$3:$C$581,MATCH($T581,Benefits!$A$3:$A$581,0))="","",INDEX(Benefits!$C$3:$C$581,MATCH($T581,Benefits!$A$3:$A$581,0))),"")</f>
        <v/>
      </c>
      <c r="H581" s="4">
        <f>IFERROR(IF(INDEX(Benefits!$D$3:$D$581,MATCH($T581,Benefits!$A$3:$A$581,0))="","",INDEX(Benefits!$D$3:$D$581,MATCH($T581,Benefits!$A$3:$A$581,0))),"")</f>
        <v/>
      </c>
      <c r="I581" s="4" t="inlineStr">
        <is>
          <t>HKD</t>
        </is>
      </c>
      <c r="J581" s="17">
        <f>IF($W581="","",IF(COUNT(INDEX(prem!$B$2:$CX$2857,$W581,$U581+1))=0,"",INDEX(prem!$B$2:$CX$2857,$W581,$U581+1)))</f>
        <v/>
      </c>
      <c r="K581" s="17">
        <f>IF($W581="","",IF($M581=0,"",SUM(INDEX(prem!$B$2:$CX$2857,$W581,$U581+1):INDEX(prem!$B$2:$CX$2857,$W581,MIN($U581+10,101)))))</f>
        <v/>
      </c>
      <c r="L581" s="17">
        <f>IF($K581="","",IF($M581=0,"",$K581/$M581))</f>
        <v/>
      </c>
      <c r="M581" s="4">
        <f>IF($W581="",0,COUNT(INDEX(prem!$B$2:$CX$2857,$W581,$U581+1):INDEX(prem!$B$2:$CX$2857,$W581,MIN($U581+10,101))))</f>
        <v/>
      </c>
      <c r="N581" s="4" t="inlineStr">
        <is>
          <t>A</t>
        </is>
      </c>
      <c r="O581" s="4">
        <f>IF(COUNTIF(prem!$A$2:$A$2857,$T581&amp;"|"&amp;Client!$C$9&amp;"|"&amp;Client!$C$7&amp;"|"&amp;Client!$C$8)&gt;0,Client!$C$9,IF(Client!$C$9="S","R","S"))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IFERROR(IF(COUNT(INDEX(Benefits!$E$3:$E$581,MATCH($T581,Benefits!$A$3:$A$581,0)))=0,"",INDEX(Benefits!$E$3:$E$581,MATCH($T581,Benefits!$A$3:$A$581,0))),"")</f>
        <v/>
      </c>
      <c r="R581">
        <f>IFERROR(IF(COUNT(INDEX(Benefits!$F$3:$F$581,MATCH($T581,Benefits!$A$3:$A$581,0)))=0,"",INDEX(Benefits!$F$3:$F$581,MATCH($T581,Benefits!$A$3:$A$581,0))),"")</f>
        <v/>
      </c>
      <c r="S581" s="4">
        <f>IFERROR(IF(INDEX(Benefits!$G$3:$G$581,MATCH($T581,Benefits!$A$3:$A$581,0))="","",INDEX(Benefits!$G$3:$G$581,MATCH($T581,Benefits!$A$3:$A$581,0))),"")</f>
        <v/>
      </c>
      <c r="T581" s="19" t="inlineStr">
        <is>
          <t>F00044-01-000-02</t>
        </is>
      </c>
      <c r="U581" s="4">
        <f>MIN(IF($N581="N",Client!$C$6+1,Client!$C$6),100)</f>
        <v/>
      </c>
      <c r="V581" s="4">
        <f>$T581&amp;"|"&amp;$O581&amp;"|"&amp;Client!$C$7&amp;"|"&amp;Client!$C$8</f>
        <v/>
      </c>
      <c r="W581" s="4">
        <f>IFERROR(MATCH($V581,prem!$A$2:$A$2857,0),"")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IFERROR(IF(INDEX(Benefits!$B$3:$B$581,MATCH($T582,Benefits!$A$3:$A$581,0))="","",INDEX(Benefits!$B$3:$B$581,MATCH($T582,Benefits!$A$3:$A$581,0))),"")</f>
        <v/>
      </c>
      <c r="G582" s="17">
        <f>IFERROR(IF(INDEX(Benefits!$C$3:$C$581,MATCH($T582,Benefits!$A$3:$A$581,0))="","",INDEX(Benefits!$C$3:$C$581,MATCH($T582,Benefits!$A$3:$A$581,0))),"")</f>
        <v/>
      </c>
      <c r="H582" s="4">
        <f>IFERROR(IF(INDEX(Benefits!$D$3:$D$581,MATCH($T582,Benefits!$A$3:$A$581,0))="","",INDEX(Benefits!$D$3:$D$581,MATCH($T582,Benefits!$A$3:$A$581,0))),"")</f>
        <v/>
      </c>
      <c r="I582" s="4" t="inlineStr">
        <is>
          <t>HKD</t>
        </is>
      </c>
      <c r="J582" s="17">
        <f>IF($W582="","",IF(COUNT(INDEX(prem!$B$2:$CX$2857,$W582,$U582+1))=0,"",INDEX(prem!$B$2:$CX$2857,$W582,$U582+1)))</f>
        <v/>
      </c>
      <c r="K582" s="17">
        <f>IF($W582="","",IF($M582=0,"",SUM(INDEX(prem!$B$2:$CX$2857,$W582,$U582+1):INDEX(prem!$B$2:$CX$2857,$W582,MIN($U582+10,101)))))</f>
        <v/>
      </c>
      <c r="L582" s="17">
        <f>IF($K582="","",IF($M582=0,"",$K582/$M582))</f>
        <v/>
      </c>
      <c r="M582" s="4">
        <f>IF($W582="",0,COUNT(INDEX(prem!$B$2:$CX$2857,$W582,$U582+1):INDEX(prem!$B$2:$CX$2857,$W582,MIN($U582+10,101))))</f>
        <v/>
      </c>
      <c r="N582" s="4" t="inlineStr">
        <is>
          <t>A</t>
        </is>
      </c>
      <c r="O582" s="4">
        <f>IF(COUNTIF(prem!$A$2:$A$2857,$T582&amp;"|"&amp;Client!$C$9&amp;"|"&amp;Client!$C$7&amp;"|"&amp;Client!$C$8)&gt;0,Client!$C$9,IF(Client!$C$9="S","R","S"))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IFERROR(IF(COUNT(INDEX(Benefits!$E$3:$E$581,MATCH($T582,Benefits!$A$3:$A$581,0)))=0,"",INDEX(Benefits!$E$3:$E$581,MATCH($T582,Benefits!$A$3:$A$581,0))),"")</f>
        <v/>
      </c>
      <c r="R582">
        <f>IFERROR(IF(COUNT(INDEX(Benefits!$F$3:$F$581,MATCH($T582,Benefits!$A$3:$A$581,0)))=0,"",INDEX(Benefits!$F$3:$F$581,MATCH($T582,Benefits!$A$3:$A$581,0))),"")</f>
        <v/>
      </c>
      <c r="S582" s="4">
        <f>IFERROR(IF(INDEX(Benefits!$G$3:$G$581,MATCH($T582,Benefits!$A$3:$A$581,0))="","",INDEX(Benefits!$G$3:$G$581,MATCH($T582,Benefits!$A$3:$A$581,0))),"")</f>
        <v/>
      </c>
      <c r="T582" s="19" t="inlineStr">
        <is>
          <t>F00044-01-001-02</t>
        </is>
      </c>
      <c r="U582" s="4">
        <f>MIN(IF($N582="N",Client!$C$6+1,Client!$C$6),100)</f>
        <v/>
      </c>
      <c r="V582" s="4">
        <f>$T582&amp;"|"&amp;$O582&amp;"|"&amp;Client!$C$7&amp;"|"&amp;Client!$C$8</f>
        <v/>
      </c>
      <c r="W582" s="4">
        <f>IFERROR(MATCH($V582,prem!$A$2:$A$2857,0),"")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IFERROR(IF(INDEX(Benefits!$B$3:$B$581,MATCH($T583,Benefits!$A$3:$A$581,0))="","",INDEX(Benefits!$B$3:$B$581,MATCH($T583,Benefits!$A$3:$A$581,0))),"")</f>
        <v/>
      </c>
      <c r="G583" s="17">
        <f>IFERROR(IF(INDEX(Benefits!$C$3:$C$581,MATCH($T583,Benefits!$A$3:$A$581,0))="","",INDEX(Benefits!$C$3:$C$581,MATCH($T583,Benefits!$A$3:$A$581,0))),"")</f>
        <v/>
      </c>
      <c r="H583" s="4">
        <f>IFERROR(IF(INDEX(Benefits!$D$3:$D$581,MATCH($T583,Benefits!$A$3:$A$581,0))="","",INDEX(Benefits!$D$3:$D$581,MATCH($T583,Benefits!$A$3:$A$581,0))),"")</f>
        <v/>
      </c>
      <c r="I583" s="4" t="inlineStr">
        <is>
          <t>HKD</t>
        </is>
      </c>
      <c r="J583" s="17">
        <f>IF($W583="","",IF(COUNT(INDEX(prem!$B$2:$CX$2857,$W583,$U583+1))=0,"",INDEX(prem!$B$2:$CX$2857,$W583,$U583+1)))</f>
        <v/>
      </c>
      <c r="K583" s="17">
        <f>IF($W583="","",IF($M583=0,"",SUM(INDEX(prem!$B$2:$CX$2857,$W583,$U583+1):INDEX(prem!$B$2:$CX$2857,$W583,MIN($U583+10,101)))))</f>
        <v/>
      </c>
      <c r="L583" s="17">
        <f>IF($K583="","",IF($M583=0,"",$K583/$M583))</f>
        <v/>
      </c>
      <c r="M583" s="4">
        <f>IF($W583="",0,COUNT(INDEX(prem!$B$2:$CX$2857,$W583,$U583+1):INDEX(prem!$B$2:$CX$2857,$W583,MIN($U583+10,101))))</f>
        <v/>
      </c>
      <c r="N583" s="4" t="inlineStr">
        <is>
          <t>A</t>
        </is>
      </c>
      <c r="O583" s="4">
        <f>IF(COUNTIF(prem!$A$2:$A$2857,$T583&amp;"|"&amp;Client!$C$9&amp;"|"&amp;Client!$C$7&amp;"|"&amp;Client!$C$8)&gt;0,Client!$C$9,IF(Client!$C$9="S","R","S"))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IFERROR(IF(COUNT(INDEX(Benefits!$E$3:$E$581,MATCH($T583,Benefits!$A$3:$A$581,0)))=0,"",INDEX(Benefits!$E$3:$E$581,MATCH($T583,Benefits!$A$3:$A$581,0))),"")</f>
        <v/>
      </c>
      <c r="R583">
        <f>IFERROR(IF(COUNT(INDEX(Benefits!$F$3:$F$581,MATCH($T583,Benefits!$A$3:$A$581,0)))=0,"",INDEX(Benefits!$F$3:$F$581,MATCH($T583,Benefits!$A$3:$A$581,0))),"")</f>
        <v/>
      </c>
      <c r="S583" s="4">
        <f>IFERROR(IF(INDEX(Benefits!$G$3:$G$581,MATCH($T583,Benefits!$A$3:$A$581,0))="","",INDEX(Benefits!$G$3:$G$581,MATCH($T583,Benefits!$A$3:$A$581,0))),"")</f>
        <v/>
      </c>
      <c r="T583" s="19" t="inlineStr">
        <is>
          <t>S00024-01-000-02</t>
        </is>
      </c>
      <c r="U583" s="4">
        <f>MIN(IF($N583="N",Client!$C$6+1,Client!$C$6),100)</f>
        <v/>
      </c>
      <c r="V583" s="4">
        <f>$T583&amp;"|"&amp;$O583&amp;"|"&amp;Client!$C$7&amp;"|"&amp;Client!$C$8</f>
        <v/>
      </c>
      <c r="W583" s="4">
        <f>IFERROR(MATCH($V583,prem!$A$2:$A$2857,0),"")</f>
        <v/>
      </c>
    </row>
  </sheetData>
  <autoFilter ref="A4:W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Worldwide excl. USA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Asia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Worldwide excl. USA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Asia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Asia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Worldwide excl. USA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Asia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Worldwide excl. USA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Asia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Worldwide excl. USA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Asia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Worldwide excl. USA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Asia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Worldwide excl. USA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Asia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Worldwide excl. USA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Semi-private</t>
        </is>
      </c>
      <c r="C55" s="24" t="n"/>
      <c r="D55" s="23" t="inlineStr">
        <is>
          <t>Asia (Worldwide for emergency)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override</t>
        </is>
      </c>
    </row>
    <row r="56">
      <c r="A56" s="22" t="inlineStr">
        <is>
          <t>F00034-05-000-05</t>
        </is>
      </c>
      <c r="B56" s="23" t="inlineStr">
        <is>
          <t>Semi-private</t>
        </is>
      </c>
      <c r="C56" s="24" t="n"/>
      <c r="D56" s="23" t="inlineStr">
        <is>
          <t>Asia (Worldwide for emergency)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override</t>
        </is>
      </c>
    </row>
    <row r="57">
      <c r="A57" s="22" t="inlineStr">
        <is>
          <t>F00034-06-000-05</t>
        </is>
      </c>
      <c r="B57" s="23" t="inlineStr">
        <is>
          <t>Semi-private</t>
        </is>
      </c>
      <c r="C57" s="24" t="n"/>
      <c r="D57" s="23" t="inlineStr">
        <is>
          <t>Asia (Worldwide for emergency)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override</t>
        </is>
      </c>
    </row>
    <row r="58">
      <c r="A58" s="22" t="inlineStr">
        <is>
          <t>F00034-13-000-05</t>
        </is>
      </c>
      <c r="B58" s="23" t="inlineStr">
        <is>
          <t>Semi-private</t>
        </is>
      </c>
      <c r="C58" s="24" t="n"/>
      <c r="D58" s="23" t="inlineStr">
        <is>
          <t>Asia (Worldwide for emergency)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override</t>
        </is>
      </c>
    </row>
    <row r="59">
      <c r="A59" s="22" t="inlineStr">
        <is>
          <t>F00034-14-000-05</t>
        </is>
      </c>
      <c r="B59" s="23" t="inlineStr">
        <is>
          <t>Semi-private</t>
        </is>
      </c>
      <c r="C59" s="24" t="n"/>
      <c r="D59" s="23" t="inlineStr">
        <is>
          <t>Asia (Worldwide for emergency)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override</t>
        </is>
      </c>
    </row>
    <row r="60">
      <c r="A60" s="22" t="inlineStr">
        <is>
          <t>F00034-15-000-05</t>
        </is>
      </c>
      <c r="B60" s="23" t="inlineStr">
        <is>
          <t>Semi-private</t>
        </is>
      </c>
      <c r="C60" s="24" t="n"/>
      <c r="D60" s="23" t="inlineStr">
        <is>
          <t>Asia (Worldwide for emergency)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override</t>
        </is>
      </c>
    </row>
    <row r="61">
      <c r="A61" s="22" t="inlineStr">
        <is>
          <t>F00034-19-000-03</t>
        </is>
      </c>
      <c r="B61" s="23" t="inlineStr">
        <is>
          <t>Standard Private</t>
        </is>
      </c>
      <c r="C61" s="24" t="n"/>
      <c r="D61" s="23" t="inlineStr">
        <is>
          <t>Worldwide excl. USA (Worldwide for emergency)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override</t>
        </is>
      </c>
    </row>
    <row r="62">
      <c r="A62" s="22" t="inlineStr">
        <is>
          <t>F00034-20-000-03</t>
        </is>
      </c>
      <c r="B62" s="23" t="inlineStr">
        <is>
          <t>Standard Private</t>
        </is>
      </c>
      <c r="C62" s="24" t="n"/>
      <c r="D62" s="23" t="inlineStr">
        <is>
          <t>Worldwide excl. USA (Worldwide for emergency)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override</t>
        </is>
      </c>
    </row>
    <row r="63">
      <c r="A63" s="22" t="inlineStr">
        <is>
          <t>F00034-21-000-03</t>
        </is>
      </c>
      <c r="B63" s="23" t="inlineStr">
        <is>
          <t>Standard Private</t>
        </is>
      </c>
      <c r="C63" s="24" t="n"/>
      <c r="D63" s="23" t="inlineStr">
        <is>
          <t>Worldwide excl. USA (Worldwide for emergency)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override</t>
        </is>
      </c>
    </row>
    <row r="64">
      <c r="A64" s="22" t="inlineStr">
        <is>
          <t>F00034-22-000-03</t>
        </is>
      </c>
      <c r="B64" s="23" t="inlineStr">
        <is>
          <t>Standard Private</t>
        </is>
      </c>
      <c r="C64" s="24" t="n"/>
      <c r="D64" s="23" t="inlineStr">
        <is>
          <t>Worldwide excl. USA (Worldwide for emergency)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override</t>
        </is>
      </c>
    </row>
    <row r="65">
      <c r="A65" s="22" t="inlineStr">
        <is>
          <t>F00034-23-000-03</t>
        </is>
      </c>
      <c r="B65" s="23" t="inlineStr">
        <is>
          <t>Standard Private</t>
        </is>
      </c>
      <c r="C65" s="24" t="n"/>
      <c r="D65" s="23" t="inlineStr">
        <is>
          <t>Worldwide excl. USA (Worldwide for emergency)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override</t>
        </is>
      </c>
    </row>
    <row r="66">
      <c r="A66" s="22" t="inlineStr">
        <is>
          <t>F00034-24-000-03</t>
        </is>
      </c>
      <c r="B66" s="23" t="inlineStr">
        <is>
          <t>Standard Private</t>
        </is>
      </c>
      <c r="C66" s="24" t="n"/>
      <c r="D66" s="23" t="inlineStr">
        <is>
          <t>Worldwide excl. USA (Worldwide for emergency)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override</t>
        </is>
      </c>
    </row>
    <row r="67">
      <c r="A67" s="22" t="inlineStr">
        <is>
          <t>F00034-07-000-05</t>
        </is>
      </c>
      <c r="B67" s="23" t="inlineStr">
        <is>
          <t>Standard Private</t>
        </is>
      </c>
      <c r="C67" s="24" t="n"/>
      <c r="D67" s="23" t="inlineStr">
        <is>
          <t>Asia (Worldwide for emergency)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override</t>
        </is>
      </c>
    </row>
    <row r="68">
      <c r="A68" s="22" t="inlineStr">
        <is>
          <t>F00034-08-000-05</t>
        </is>
      </c>
      <c r="B68" s="23" t="inlineStr">
        <is>
          <t>Standard Private</t>
        </is>
      </c>
      <c r="C68" s="24" t="n"/>
      <c r="D68" s="23" t="inlineStr">
        <is>
          <t>Asia (Worldwide for emergency)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override</t>
        </is>
      </c>
    </row>
    <row r="69">
      <c r="A69" s="22" t="inlineStr">
        <is>
          <t>F00034-09-000-05</t>
        </is>
      </c>
      <c r="B69" s="23" t="inlineStr">
        <is>
          <t>Standard Private</t>
        </is>
      </c>
      <c r="C69" s="24" t="n"/>
      <c r="D69" s="23" t="inlineStr">
        <is>
          <t>Asia (Worldwide for emergency)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override</t>
        </is>
      </c>
    </row>
    <row r="70">
      <c r="A70" s="22" t="inlineStr">
        <is>
          <t>F00034-16-000-05</t>
        </is>
      </c>
      <c r="B70" s="23" t="inlineStr">
        <is>
          <t>Standard Private</t>
        </is>
      </c>
      <c r="C70" s="24" t="n"/>
      <c r="D70" s="23" t="inlineStr">
        <is>
          <t>Asia (Worldwide for emergency)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override</t>
        </is>
      </c>
    </row>
    <row r="71">
      <c r="A71" s="22" t="inlineStr">
        <is>
          <t>F00034-17-000-05</t>
        </is>
      </c>
      <c r="B71" s="23" t="inlineStr">
        <is>
          <t>Standard Private</t>
        </is>
      </c>
      <c r="C71" s="24" t="n"/>
      <c r="D71" s="23" t="inlineStr">
        <is>
          <t>Asia (Worldwide for emergency)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override</t>
        </is>
      </c>
    </row>
    <row r="72">
      <c r="A72" s="22" t="inlineStr">
        <is>
          <t>F00034-18-000-05</t>
        </is>
      </c>
      <c r="B72" s="23" t="inlineStr">
        <is>
          <t>Standard Private</t>
        </is>
      </c>
      <c r="C72" s="24" t="n"/>
      <c r="D72" s="23" t="inlineStr">
        <is>
          <t>Asia (Worldwide for emergency)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override</t>
        </is>
      </c>
    </row>
    <row r="73">
      <c r="A73" s="22" t="inlineStr">
        <is>
          <t>F00034-01-000-05</t>
        </is>
      </c>
      <c r="B73" s="23" t="inlineStr">
        <is>
          <t>General Ward</t>
        </is>
      </c>
      <c r="C73" s="24" t="n"/>
      <c r="D73" s="23" t="inlineStr">
        <is>
          <t>Greater China (Worldwide for emergency)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override</t>
        </is>
      </c>
    </row>
    <row r="74">
      <c r="A74" s="22" t="inlineStr">
        <is>
          <t>F00034-02-000-05</t>
        </is>
      </c>
      <c r="B74" s="23" t="inlineStr">
        <is>
          <t>General Ward</t>
        </is>
      </c>
      <c r="C74" s="24" t="n"/>
      <c r="D74" s="23" t="inlineStr">
        <is>
          <t>Greater China (Worldwide for emergency)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override</t>
        </is>
      </c>
    </row>
    <row r="75">
      <c r="A75" s="22" t="inlineStr">
        <is>
          <t>F00034-03-000-05</t>
        </is>
      </c>
      <c r="B75" s="23" t="inlineStr">
        <is>
          <t>General Ward</t>
        </is>
      </c>
      <c r="C75" s="24" t="n"/>
      <c r="D75" s="23" t="inlineStr">
        <is>
          <t>Greater China (Worldwide for emergency)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override</t>
        </is>
      </c>
    </row>
    <row r="76">
      <c r="A76" s="22" t="inlineStr">
        <is>
          <t>F00034-10-000-05</t>
        </is>
      </c>
      <c r="B76" s="23" t="inlineStr">
        <is>
          <t>General Ward</t>
        </is>
      </c>
      <c r="C76" s="24" t="n"/>
      <c r="D76" s="23" t="inlineStr">
        <is>
          <t>Greater China (Worldwide for emergency)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override</t>
        </is>
      </c>
    </row>
    <row r="77">
      <c r="A77" s="22" t="inlineStr">
        <is>
          <t>F00034-11-000-05</t>
        </is>
      </c>
      <c r="B77" s="23" t="inlineStr">
        <is>
          <t>General Ward</t>
        </is>
      </c>
      <c r="C77" s="24" t="n"/>
      <c r="D77" s="23" t="inlineStr">
        <is>
          <t>Greater China (Worldwide for emergency)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override</t>
        </is>
      </c>
    </row>
    <row r="78">
      <c r="A78" s="22" t="inlineStr">
        <is>
          <t>F00034-12-000-05</t>
        </is>
      </c>
      <c r="B78" s="23" t="inlineStr">
        <is>
          <t>General Ward</t>
        </is>
      </c>
      <c r="C78" s="24" t="n"/>
      <c r="D78" s="23" t="inlineStr">
        <is>
          <t>Greater China (Worldwide for emergency)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override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>
        <v>0</v>
      </c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Semi-private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Standard Private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Semi-private (HK/Macau/China); Private (elsewhere)</t>
        </is>
      </c>
      <c r="C133" s="24" t="n"/>
      <c r="D133" s="23" t="inlineStr">
        <is>
          <t>Asia incl. Australia &amp; NZ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override</t>
        </is>
      </c>
    </row>
    <row r="134">
      <c r="A134" s="22" t="inlineStr">
        <is>
          <t>F00059-05-000-01</t>
        </is>
      </c>
      <c r="B134" s="23" t="inlineStr">
        <is>
          <t>Semi-private (HK/Macau/China); Private (elsewhere)</t>
        </is>
      </c>
      <c r="C134" s="24" t="n"/>
      <c r="D134" s="23" t="inlineStr">
        <is>
          <t>Worldwide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override</t>
        </is>
      </c>
    </row>
    <row r="135">
      <c r="A135" s="22" t="inlineStr">
        <is>
          <t>F00059-02-000-01</t>
        </is>
      </c>
      <c r="B135" s="23" t="inlineStr">
        <is>
          <t>Semi-private (HK/Macau/China); Private (elsewhere)</t>
        </is>
      </c>
      <c r="C135" s="24" t="n"/>
      <c r="D135" s="23" t="inlineStr">
        <is>
          <t>Asia incl. Australia &amp; NZ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override</t>
        </is>
      </c>
    </row>
    <row r="136">
      <c r="A136" s="22" t="inlineStr">
        <is>
          <t>F00059-06-000-01</t>
        </is>
      </c>
      <c r="B136" s="23" t="inlineStr">
        <is>
          <t>Semi-private (HK/Macau/China); Private (elsewhere)</t>
        </is>
      </c>
      <c r="C136" s="24" t="n"/>
      <c r="D136" s="23" t="inlineStr">
        <is>
          <t>Worldwide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override</t>
        </is>
      </c>
    </row>
    <row r="137">
      <c r="A137" s="22" t="inlineStr">
        <is>
          <t>F00059-03-000-01</t>
        </is>
      </c>
      <c r="B137" s="23" t="inlineStr">
        <is>
          <t>Semi-private (HK/Macau/China); Private (elsewhere)</t>
        </is>
      </c>
      <c r="C137" s="24" t="n"/>
      <c r="D137" s="23" t="inlineStr">
        <is>
          <t>Asia incl. Australia &amp; NZ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override</t>
        </is>
      </c>
    </row>
    <row r="138">
      <c r="A138" s="22" t="inlineStr">
        <is>
          <t>F00059-07-000-01</t>
        </is>
      </c>
      <c r="B138" s="23" t="inlineStr">
        <is>
          <t>Semi-private (HK/Macau/China); Private (elsewhere)</t>
        </is>
      </c>
      <c r="C138" s="24" t="n"/>
      <c r="D138" s="23" t="inlineStr">
        <is>
          <t>Worldwide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override</t>
        </is>
      </c>
    </row>
    <row r="139">
      <c r="A139" s="22" t="inlineStr">
        <is>
          <t>F00059-04-000-01</t>
        </is>
      </c>
      <c r="B139" s="23" t="inlineStr">
        <is>
          <t>Semi-private (HK/Macau/China); Private (elsewhere)</t>
        </is>
      </c>
      <c r="C139" s="24" t="n"/>
      <c r="D139" s="23" t="inlineStr">
        <is>
          <t>Asia incl. Australia &amp; NZ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override</t>
        </is>
      </c>
    </row>
    <row r="140">
      <c r="A140" s="22" t="inlineStr">
        <is>
          <t>F00059-08-000-01</t>
        </is>
      </c>
      <c r="B140" s="23" t="inlineStr">
        <is>
          <t>Semi-private (HK/Macau/China); Private (elsewhere)</t>
        </is>
      </c>
      <c r="C140" s="24" t="n"/>
      <c r="D140" s="23" t="inlineStr">
        <is>
          <t>Worldwide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override</t>
        </is>
      </c>
    </row>
    <row r="141">
      <c r="A141" s="22" t="inlineStr">
        <is>
          <t>F00073-01-000-01</t>
        </is>
      </c>
      <c r="B141" s="23" t="inlineStr">
        <is>
          <t>Ward (HK/Macau/China); Ward, Semi-private for emergency (rest of Asia/Aus/NZ); Semi-private (outside Asia/Aus/NZ)</t>
        </is>
      </c>
      <c r="C141" s="24" t="n"/>
      <c r="D141" s="23" t="inlineStr">
        <is>
          <t>Asia incl. Australia &amp; NZ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override</t>
        </is>
      </c>
    </row>
    <row r="142">
      <c r="A142" s="22" t="inlineStr">
        <is>
          <t>F00073-05-000-01</t>
        </is>
      </c>
      <c r="B142" s="23" t="inlineStr">
        <is>
          <t>Ward (HK/Macau/China); Ward, Semi-private for emergency (elsewhere)</t>
        </is>
      </c>
      <c r="C142" s="24" t="n"/>
      <c r="D142" s="23" t="inlineStr">
        <is>
          <t>Worldwide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override</t>
        </is>
      </c>
    </row>
    <row r="143">
      <c r="A143" s="22" t="inlineStr">
        <is>
          <t>F00073-02-000-01</t>
        </is>
      </c>
      <c r="B143" s="23" t="inlineStr">
        <is>
          <t>Ward (HK/Macau/China); Ward, Semi-private for emergency (rest of Asia/Aus/NZ); Semi-private (outside Asia/Aus/NZ)</t>
        </is>
      </c>
      <c r="C143" s="24" t="n"/>
      <c r="D143" s="23" t="inlineStr">
        <is>
          <t>Asia incl. Australia &amp; NZ</t>
        </is>
      </c>
      <c r="E143" s="24" t="n"/>
      <c r="F143" s="23" t="n"/>
      <c r="G143" s="23" t="inlineStr">
        <is>
          <t>Capped (see doc)</t>
        </is>
      </c>
      <c r="H143" s="23" t="inlineStr">
        <is>
          <t>override</t>
        </is>
      </c>
    </row>
    <row r="144">
      <c r="A144" s="22" t="inlineStr">
        <is>
          <t>F00073-06-000-01</t>
        </is>
      </c>
      <c r="B144" s="23" t="inlineStr">
        <is>
          <t>Ward (HK/Macau/China); Ward, Semi-private for emergency (elsewhere)</t>
        </is>
      </c>
      <c r="C144" s="24" t="n"/>
      <c r="D144" s="23" t="inlineStr">
        <is>
          <t>Worldwide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override</t>
        </is>
      </c>
    </row>
    <row r="145">
      <c r="A145" s="22" t="inlineStr">
        <is>
          <t>F00073-03-000-01</t>
        </is>
      </c>
      <c r="B145" s="23" t="inlineStr">
        <is>
          <t>Ward (HK/Macau/China); Ward, Semi-private for emergency (rest of Asia/Aus/NZ); Semi-private (outside Asia/Aus/NZ)</t>
        </is>
      </c>
      <c r="C145" s="24" t="n"/>
      <c r="D145" s="23" t="inlineStr">
        <is>
          <t>Asia incl. Australia &amp; NZ</t>
        </is>
      </c>
      <c r="E145" s="24" t="n"/>
      <c r="F145" s="23" t="n"/>
      <c r="G145" s="23" t="inlineStr">
        <is>
          <t>Capped (see doc)</t>
        </is>
      </c>
      <c r="H145" s="23" t="inlineStr">
        <is>
          <t>override</t>
        </is>
      </c>
    </row>
    <row r="146">
      <c r="A146" s="22" t="inlineStr">
        <is>
          <t>F00073-07-000-01</t>
        </is>
      </c>
      <c r="B146" s="23" t="inlineStr">
        <is>
          <t>Ward (HK/Macau/China); Ward, Semi-private for emergency (elsewhere)</t>
        </is>
      </c>
      <c r="C146" s="24" t="n"/>
      <c r="D146" s="23" t="inlineStr">
        <is>
          <t>Worldwide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override</t>
        </is>
      </c>
    </row>
    <row r="147">
      <c r="A147" s="22" t="inlineStr">
        <is>
          <t>F00073-04-000-01</t>
        </is>
      </c>
      <c r="B147" s="23" t="inlineStr">
        <is>
          <t>Ward (HK/Macau/China); Ward, Semi-private for emergency (rest of Asia/Aus/NZ); Semi-private (outside Asia/Aus/NZ)</t>
        </is>
      </c>
      <c r="C147" s="24" t="n"/>
      <c r="D147" s="23" t="inlineStr">
        <is>
          <t>Asia incl. Australia &amp; NZ</t>
        </is>
      </c>
      <c r="E147" s="24" t="n"/>
      <c r="F147" s="23" t="n"/>
      <c r="G147" s="23" t="inlineStr">
        <is>
          <t>Capped (see doc)</t>
        </is>
      </c>
      <c r="H147" s="23" t="inlineStr">
        <is>
          <t>override</t>
        </is>
      </c>
    </row>
    <row r="148">
      <c r="A148" s="22" t="inlineStr">
        <is>
          <t>F00073-08-000-01</t>
        </is>
      </c>
      <c r="B148" s="23" t="inlineStr">
        <is>
          <t>Ward (HK/Macau/China); Ward, Semi-private for emergency (elsewhere)</t>
        </is>
      </c>
      <c r="C148" s="24" t="n"/>
      <c r="D148" s="23" t="inlineStr">
        <is>
          <t>Worldwide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override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Private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Private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Private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Private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Semi-private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Semi-private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Semi-private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Semi-private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Semi-private (HK/Macau/Taiwan/China); Standard Private (elsewhere)</t>
        </is>
      </c>
      <c r="C183" s="24" t="n"/>
      <c r="D183" s="23" t="inlineStr">
        <is>
          <t>Asia incl. Australia &amp; NZ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override</t>
        </is>
      </c>
    </row>
    <row r="184">
      <c r="A184" s="22" t="inlineStr">
        <is>
          <t>F00040-02-000-05</t>
        </is>
      </c>
      <c r="B184" s="23" t="inlineStr">
        <is>
          <t>Semi-private (HK/Macau/Taiwan/China); Standard Private (elsewhere)</t>
        </is>
      </c>
      <c r="C184" s="24" t="n"/>
      <c r="D184" s="23" t="inlineStr">
        <is>
          <t>Asia incl. Australia &amp; NZ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override</t>
        </is>
      </c>
    </row>
    <row r="185">
      <c r="A185" s="22" t="inlineStr">
        <is>
          <t>F00040-03-000-05</t>
        </is>
      </c>
      <c r="B185" s="23" t="inlineStr">
        <is>
          <t>Semi-private (HK/Macau/Taiwan/China); Standard Private (elsewhere)</t>
        </is>
      </c>
      <c r="C185" s="24" t="n"/>
      <c r="D185" s="23" t="inlineStr">
        <is>
          <t>Asia incl. Australia &amp; NZ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override</t>
        </is>
      </c>
    </row>
    <row r="186">
      <c r="A186" s="22" t="inlineStr">
        <is>
          <t>F00040-04-000-05</t>
        </is>
      </c>
      <c r="B186" s="23" t="inlineStr">
        <is>
          <t>Semi-private (HK/Macau/Taiwan/China); Standard Private (elsewhere)</t>
        </is>
      </c>
      <c r="C186" s="24" t="n"/>
      <c r="D186" s="23" t="inlineStr">
        <is>
          <t>Asia incl. Australia &amp; NZ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override</t>
        </is>
      </c>
    </row>
    <row r="187">
      <c r="A187" s="22" t="inlineStr">
        <is>
          <t>F00040-09-000-03</t>
        </is>
      </c>
      <c r="B187" s="23" t="inlineStr">
        <is>
          <t>Semi-private (HK/Macau/Taiwan/China); Standard Private (elsewhere)</t>
        </is>
      </c>
      <c r="C187" s="24" t="n"/>
      <c r="D187" s="23" t="inlineStr">
        <is>
          <t>Worldwide excl. USA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override</t>
        </is>
      </c>
    </row>
    <row r="188">
      <c r="A188" s="22" t="inlineStr">
        <is>
          <t>F00040-10-000-03</t>
        </is>
      </c>
      <c r="B188" s="23" t="inlineStr">
        <is>
          <t>Semi-private (HK/Macau/Taiwan/China); Standard Private (elsewhere)</t>
        </is>
      </c>
      <c r="C188" s="24" t="n"/>
      <c r="D188" s="23" t="inlineStr">
        <is>
          <t>Worldwide excl. USA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override</t>
        </is>
      </c>
    </row>
    <row r="189">
      <c r="A189" s="22" t="inlineStr">
        <is>
          <t>F00040-11-000-03</t>
        </is>
      </c>
      <c r="B189" s="23" t="inlineStr">
        <is>
          <t>Semi-private (HK/Macau/Taiwan/China); Standard Private (elsewhere)</t>
        </is>
      </c>
      <c r="C189" s="24" t="n"/>
      <c r="D189" s="23" t="inlineStr">
        <is>
          <t>Worldwide excl. USA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override</t>
        </is>
      </c>
    </row>
    <row r="190">
      <c r="A190" s="22" t="inlineStr">
        <is>
          <t>F00040-12-000-03</t>
        </is>
      </c>
      <c r="B190" s="23" t="inlineStr">
        <is>
          <t>Semi-private (HK/Macau/Taiwan/China); Standard Private (elsewhere)</t>
        </is>
      </c>
      <c r="C190" s="24" t="n"/>
      <c r="D190" s="23" t="inlineStr">
        <is>
          <t>Worldwide excl. USA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override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Asia incl. Australia &amp; NZ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override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Asia incl. Australia &amp; NZ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override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Asia incl. Australia &amp; NZ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override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Asia incl. Australia &amp; NZ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override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Worldwide excl. USA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override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Worldwide excl. USA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override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Worldwide excl. USA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override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Worldwide excl. USA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override</t>
        </is>
      </c>
    </row>
    <row r="199">
      <c r="A199" s="22" t="inlineStr">
        <is>
          <t>F00040-05-000-05</t>
        </is>
      </c>
      <c r="B199" s="23" t="inlineStr">
        <is>
          <t>Standard Private</t>
        </is>
      </c>
      <c r="C199" s="24" t="n"/>
      <c r="D199" s="23" t="inlineStr">
        <is>
          <t>Asia incl. Australia &amp; NZ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override</t>
        </is>
      </c>
    </row>
    <row r="200">
      <c r="A200" s="22" t="inlineStr">
        <is>
          <t>F00040-06-000-05</t>
        </is>
      </c>
      <c r="B200" s="23" t="inlineStr">
        <is>
          <t>Standard Private</t>
        </is>
      </c>
      <c r="C200" s="24" t="n"/>
      <c r="D200" s="23" t="inlineStr">
        <is>
          <t>Asia incl. Australia &amp; NZ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override</t>
        </is>
      </c>
    </row>
    <row r="201">
      <c r="A201" s="22" t="inlineStr">
        <is>
          <t>F00040-07-000-05</t>
        </is>
      </c>
      <c r="B201" s="23" t="inlineStr">
        <is>
          <t>Standard Private</t>
        </is>
      </c>
      <c r="C201" s="24" t="n"/>
      <c r="D201" s="23" t="inlineStr">
        <is>
          <t>Asia incl. Australia &amp; NZ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override</t>
        </is>
      </c>
    </row>
    <row r="202">
      <c r="A202" s="22" t="inlineStr">
        <is>
          <t>F00040-08-000-05</t>
        </is>
      </c>
      <c r="B202" s="23" t="inlineStr">
        <is>
          <t>Standard Private</t>
        </is>
      </c>
      <c r="C202" s="24" t="n"/>
      <c r="D202" s="23" t="inlineStr">
        <is>
          <t>Asia incl. Australia &amp; NZ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override</t>
        </is>
      </c>
    </row>
    <row r="203">
      <c r="A203" s="22" t="inlineStr">
        <is>
          <t>F00040-13-000-03</t>
        </is>
      </c>
      <c r="B203" s="23" t="inlineStr">
        <is>
          <t>Standard Private</t>
        </is>
      </c>
      <c r="C203" s="24" t="n"/>
      <c r="D203" s="23" t="inlineStr">
        <is>
          <t>Worldwide excl. USA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override</t>
        </is>
      </c>
    </row>
    <row r="204">
      <c r="A204" s="22" t="inlineStr">
        <is>
          <t>F00040-14-000-03</t>
        </is>
      </c>
      <c r="B204" s="23" t="inlineStr">
        <is>
          <t>Standard Private</t>
        </is>
      </c>
      <c r="C204" s="24" t="n"/>
      <c r="D204" s="23" t="inlineStr">
        <is>
          <t>Worldwide excl. USA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override</t>
        </is>
      </c>
    </row>
    <row r="205">
      <c r="A205" s="22" t="inlineStr">
        <is>
          <t>F00040-15-000-03</t>
        </is>
      </c>
      <c r="B205" s="23" t="inlineStr">
        <is>
          <t>Standard Private</t>
        </is>
      </c>
      <c r="C205" s="24" t="n"/>
      <c r="D205" s="23" t="inlineStr">
        <is>
          <t>Worldwide excl. USA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override</t>
        </is>
      </c>
    </row>
    <row r="206">
      <c r="A206" s="22" t="inlineStr">
        <is>
          <t>F00040-16-000-03</t>
        </is>
      </c>
      <c r="B206" s="23" t="inlineStr">
        <is>
          <t>Standard Private</t>
        </is>
      </c>
      <c r="C206" s="24" t="n"/>
      <c r="D206" s="23" t="inlineStr">
        <is>
          <t>Worldwide excl. USA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override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Standard Private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override</t>
        </is>
      </c>
    </row>
    <row r="215">
      <c r="A215" s="22" t="inlineStr">
        <is>
          <t>F00035-02-000-05</t>
        </is>
      </c>
      <c r="B215" s="23" t="inlineStr">
        <is>
          <t>Standard Private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override</t>
        </is>
      </c>
    </row>
    <row r="216">
      <c r="A216" s="22" t="inlineStr">
        <is>
          <t>F00035-03-000-05</t>
        </is>
      </c>
      <c r="B216" s="23" t="inlineStr">
        <is>
          <t>Standard Private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override</t>
        </is>
      </c>
    </row>
    <row r="217">
      <c r="A217" s="22" t="inlineStr">
        <is>
          <t>F00035-04-000-05</t>
        </is>
      </c>
      <c r="B217" s="23" t="inlineStr">
        <is>
          <t>Standard Private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override</t>
        </is>
      </c>
    </row>
    <row r="218">
      <c r="A218" s="22" t="inlineStr">
        <is>
          <t>F00035-05-000-01</t>
        </is>
      </c>
      <c r="B218" s="23" t="inlineStr">
        <is>
          <t>Standard Private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override</t>
        </is>
      </c>
    </row>
    <row r="219">
      <c r="A219" s="22" t="inlineStr">
        <is>
          <t>F00035-06-000-01</t>
        </is>
      </c>
      <c r="B219" s="23" t="inlineStr">
        <is>
          <t>Standard Private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override</t>
        </is>
      </c>
    </row>
    <row r="220">
      <c r="A220" s="22" t="inlineStr">
        <is>
          <t>F00035-07-000-01</t>
        </is>
      </c>
      <c r="B220" s="23" t="inlineStr">
        <is>
          <t>Standard Private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override</t>
        </is>
      </c>
    </row>
    <row r="221">
      <c r="A221" s="22" t="inlineStr">
        <is>
          <t>F00035-08-000-01</t>
        </is>
      </c>
      <c r="B221" s="23" t="inlineStr">
        <is>
          <t>Standard Private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override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Semi-private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Semi-private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Semi-private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Semi-private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Semi-private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Private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Private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Semi-private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Semi-private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Asia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Asia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Asia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Asia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Asia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Asia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Worldwide excl. USA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Worldwide excl. USA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Worldwide excl. USA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Worldwide excl. USA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Worldwide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Worldwide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Worldwide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Worldwide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Semi-private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Semi-private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Semi-private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Semi-private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Semi-private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Standard Ward</t>
        </is>
      </c>
      <c r="C326" s="24" t="n"/>
      <c r="D326" s="23" t="inlineStr">
        <is>
          <t>Asia (Worldwide for emergency)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override</t>
        </is>
      </c>
    </row>
    <row r="327">
      <c r="A327" s="22" t="inlineStr">
        <is>
          <t>F00069-05-000-02</t>
        </is>
      </c>
      <c r="B327" s="23" t="inlineStr">
        <is>
          <t>Standard Ward</t>
        </is>
      </c>
      <c r="C327" s="24" t="n"/>
      <c r="D327" s="23" t="inlineStr">
        <is>
          <t>Asia (Worldwide for emergency)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override</t>
        </is>
      </c>
    </row>
    <row r="328">
      <c r="A328" s="22" t="inlineStr">
        <is>
          <t>F00069-02-000-02</t>
        </is>
      </c>
      <c r="B328" s="23" t="inlineStr">
        <is>
          <t>Standard Ward</t>
        </is>
      </c>
      <c r="C328" s="24" t="n"/>
      <c r="D328" s="23" t="inlineStr">
        <is>
          <t>Asia (Worldwide for emergency)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override</t>
        </is>
      </c>
    </row>
    <row r="329">
      <c r="A329" s="22" t="inlineStr">
        <is>
          <t>F00069-06-000-02</t>
        </is>
      </c>
      <c r="B329" s="23" t="inlineStr">
        <is>
          <t>Standard Ward</t>
        </is>
      </c>
      <c r="C329" s="24" t="n"/>
      <c r="D329" s="23" t="inlineStr">
        <is>
          <t>Asia (Worldwide for emergency)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override</t>
        </is>
      </c>
    </row>
    <row r="330">
      <c r="A330" s="22" t="inlineStr">
        <is>
          <t>F00069-03-000-02</t>
        </is>
      </c>
      <c r="B330" s="23" t="inlineStr">
        <is>
          <t>Standard Ward</t>
        </is>
      </c>
      <c r="C330" s="24" t="n"/>
      <c r="D330" s="23" t="inlineStr">
        <is>
          <t>Asia (Worldwide for emergency)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override</t>
        </is>
      </c>
    </row>
    <row r="331">
      <c r="A331" s="22" t="inlineStr">
        <is>
          <t>F00069-04-000-02</t>
        </is>
      </c>
      <c r="B331" s="23" t="inlineStr">
        <is>
          <t>Standard Ward</t>
        </is>
      </c>
      <c r="C331" s="24" t="n"/>
      <c r="D331" s="23" t="inlineStr">
        <is>
          <t>Asia (Worldwide for emergency)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override</t>
        </is>
      </c>
    </row>
    <row r="332">
      <c r="A332" s="22" t="inlineStr">
        <is>
          <t>F00051-01-000-03</t>
        </is>
      </c>
      <c r="B332" s="23" t="inlineStr">
        <is>
          <t>Standard 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override</t>
        </is>
      </c>
    </row>
    <row r="333">
      <c r="A333" s="22" t="inlineStr">
        <is>
          <t>F00051-02-000-03</t>
        </is>
      </c>
      <c r="B333" s="23" t="inlineStr">
        <is>
          <t>Standard Semi-private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override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Standard 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override</t>
        </is>
      </c>
    </row>
    <row r="338">
      <c r="A338" s="22" t="inlineStr">
        <is>
          <t>F00045-01-000-05</t>
        </is>
      </c>
      <c r="B338" s="23" t="inlineStr">
        <is>
          <t>Standard Semi-private (HK/Macau/China); Standard Private (elsewhere)</t>
        </is>
      </c>
      <c r="C338" s="24" t="n"/>
      <c r="D338" s="23" t="inlineStr">
        <is>
          <t>Asia (Worldwide for emergency)</t>
        </is>
      </c>
      <c r="E338" s="24" t="n"/>
      <c r="F338" s="23" t="n"/>
      <c r="G338" s="23" t="inlineStr">
        <is>
          <t>None</t>
        </is>
      </c>
      <c r="H338" s="23" t="inlineStr">
        <is>
          <t>override</t>
        </is>
      </c>
    </row>
    <row r="339">
      <c r="A339" s="22" t="inlineStr">
        <is>
          <t>F00045-05-000-03</t>
        </is>
      </c>
      <c r="B339" s="23" t="inlineStr">
        <is>
          <t>Standard Semi-private (HK/Macau/China); Standard Private (elsewhere)</t>
        </is>
      </c>
      <c r="C339" s="24" t="n"/>
      <c r="D339" s="23" t="inlineStr">
        <is>
          <t>Asia (Worldwide for emergency)</t>
        </is>
      </c>
      <c r="E339" s="24" t="n"/>
      <c r="F339" s="23" t="n"/>
      <c r="G339" s="23" t="inlineStr">
        <is>
          <t>None</t>
        </is>
      </c>
      <c r="H339" s="23" t="inlineStr">
        <is>
          <t>override</t>
        </is>
      </c>
    </row>
    <row r="340">
      <c r="A340" s="22" t="inlineStr">
        <is>
          <t>F00045-02-000-05</t>
        </is>
      </c>
      <c r="B340" s="23" t="inlineStr">
        <is>
          <t>Standard Semi-private (HK/Macau/China); Standard Private (elsewhere)</t>
        </is>
      </c>
      <c r="C340" s="24" t="n"/>
      <c r="D340" s="23" t="inlineStr">
        <is>
          <t>Asia (Worldwide for emergency)</t>
        </is>
      </c>
      <c r="E340" s="24" t="n"/>
      <c r="F340" s="23" t="n"/>
      <c r="G340" s="23" t="inlineStr">
        <is>
          <t>None</t>
        </is>
      </c>
      <c r="H340" s="23" t="inlineStr">
        <is>
          <t>override</t>
        </is>
      </c>
    </row>
    <row r="341">
      <c r="A341" s="22" t="inlineStr">
        <is>
          <t>F00045-03-000-05</t>
        </is>
      </c>
      <c r="B341" s="23" t="inlineStr">
        <is>
          <t>Standard Semi-private (HK/Macau/China); Standard Private (elsewhere)</t>
        </is>
      </c>
      <c r="C341" s="24" t="n"/>
      <c r="D341" s="23" t="inlineStr">
        <is>
          <t>Asia (Worldwide for emergency)</t>
        </is>
      </c>
      <c r="E341" s="24" t="n"/>
      <c r="F341" s="23" t="n"/>
      <c r="G341" s="23" t="inlineStr">
        <is>
          <t>None</t>
        </is>
      </c>
      <c r="H341" s="23" t="inlineStr">
        <is>
          <t>override</t>
        </is>
      </c>
    </row>
    <row r="342">
      <c r="A342" s="22" t="inlineStr">
        <is>
          <t>F00045-06-000-03</t>
        </is>
      </c>
      <c r="B342" s="23" t="inlineStr">
        <is>
          <t>Standard Semi-private (HK/Macau/China); Standard Private (elsewhere)</t>
        </is>
      </c>
      <c r="C342" s="24" t="n"/>
      <c r="D342" s="23" t="inlineStr">
        <is>
          <t>Asia (Worldwide for emergency)</t>
        </is>
      </c>
      <c r="E342" s="24" t="n"/>
      <c r="F342" s="23" t="n"/>
      <c r="G342" s="23" t="inlineStr">
        <is>
          <t>None</t>
        </is>
      </c>
      <c r="H342" s="23" t="inlineStr">
        <is>
          <t>override</t>
        </is>
      </c>
    </row>
    <row r="343">
      <c r="A343" s="22" t="inlineStr">
        <is>
          <t>F00045-04-000-05</t>
        </is>
      </c>
      <c r="B343" s="23" t="inlineStr">
        <is>
          <t>Standard Semi-private (HK/Macau/China); Standard Private (elsewhere)</t>
        </is>
      </c>
      <c r="C343" s="24" t="n"/>
      <c r="D343" s="23" t="inlineStr">
        <is>
          <t>Asia (Worldwide for emergency)</t>
        </is>
      </c>
      <c r="E343" s="24" t="n"/>
      <c r="F343" s="23" t="n"/>
      <c r="G343" s="23" t="inlineStr">
        <is>
          <t>None</t>
        </is>
      </c>
      <c r="H343" s="23" t="inlineStr">
        <is>
          <t>override</t>
        </is>
      </c>
    </row>
    <row r="344">
      <c r="A344" s="22" t="inlineStr">
        <is>
          <t>F00070-01-000-02</t>
        </is>
      </c>
      <c r="B344" s="23" t="inlineStr">
        <is>
          <t>Standard Semi-private (HK/Macau/China); Standard Private (elsewhere)</t>
        </is>
      </c>
      <c r="C344" s="24" t="n"/>
      <c r="D344" s="23" t="inlineStr">
        <is>
          <t>Asia (Worldwide for emergency)</t>
        </is>
      </c>
      <c r="E344" s="24" t="n"/>
      <c r="F344" s="23" t="n"/>
      <c r="G344" s="23" t="inlineStr">
        <is>
          <t>None</t>
        </is>
      </c>
      <c r="H344" s="23" t="inlineStr">
        <is>
          <t>override</t>
        </is>
      </c>
    </row>
    <row r="345">
      <c r="A345" s="22" t="inlineStr">
        <is>
          <t>F00070-05-000-02</t>
        </is>
      </c>
      <c r="B345" s="23" t="inlineStr">
        <is>
          <t>Standard Semi-private (HK/Macau/China); Standard Private (elsewhere)</t>
        </is>
      </c>
      <c r="C345" s="24" t="n"/>
      <c r="D345" s="23" t="inlineStr">
        <is>
          <t>Asia (Worldwide for emergency)</t>
        </is>
      </c>
      <c r="E345" s="24" t="n"/>
      <c r="F345" s="23" t="n"/>
      <c r="G345" s="23" t="inlineStr">
        <is>
          <t>None</t>
        </is>
      </c>
      <c r="H345" s="23" t="inlineStr">
        <is>
          <t>override</t>
        </is>
      </c>
    </row>
    <row r="346">
      <c r="A346" s="22" t="inlineStr">
        <is>
          <t>F00070-02-000-02</t>
        </is>
      </c>
      <c r="B346" s="23" t="inlineStr">
        <is>
          <t>Standard Semi-private (HK/Macau/China); Standard Private (elsewhere)</t>
        </is>
      </c>
      <c r="C346" s="24" t="n"/>
      <c r="D346" s="23" t="inlineStr">
        <is>
          <t>Asia (Worldwide for emergency)</t>
        </is>
      </c>
      <c r="E346" s="24" t="n"/>
      <c r="F346" s="23" t="n"/>
      <c r="G346" s="23" t="inlineStr">
        <is>
          <t>None</t>
        </is>
      </c>
      <c r="H346" s="23" t="inlineStr">
        <is>
          <t>override</t>
        </is>
      </c>
    </row>
    <row r="347">
      <c r="A347" s="22" t="inlineStr">
        <is>
          <t>F00070-03-000-02</t>
        </is>
      </c>
      <c r="B347" s="23" t="inlineStr">
        <is>
          <t>Standard Semi-private (HK/Macau/China); Standard Private (elsewhere)</t>
        </is>
      </c>
      <c r="C347" s="24" t="n"/>
      <c r="D347" s="23" t="inlineStr">
        <is>
          <t>Asia (Worldwide for emergency)</t>
        </is>
      </c>
      <c r="E347" s="24" t="n"/>
      <c r="F347" s="23" t="n"/>
      <c r="G347" s="23" t="inlineStr">
        <is>
          <t>None</t>
        </is>
      </c>
      <c r="H347" s="23" t="inlineStr">
        <is>
          <t>override</t>
        </is>
      </c>
    </row>
    <row r="348">
      <c r="A348" s="22" t="inlineStr">
        <is>
          <t>F00070-06-000-02</t>
        </is>
      </c>
      <c r="B348" s="23" t="inlineStr">
        <is>
          <t>Standard Semi-private (HK/Macau/China); Standard Private (elsewhere)</t>
        </is>
      </c>
      <c r="C348" s="24" t="n"/>
      <c r="D348" s="23" t="inlineStr">
        <is>
          <t>Asia (Worldwide for emergency)</t>
        </is>
      </c>
      <c r="E348" s="24" t="n"/>
      <c r="F348" s="23" t="n"/>
      <c r="G348" s="23" t="inlineStr">
        <is>
          <t>None</t>
        </is>
      </c>
      <c r="H348" s="23" t="inlineStr">
        <is>
          <t>override</t>
        </is>
      </c>
    </row>
    <row r="349">
      <c r="A349" s="22" t="inlineStr">
        <is>
          <t>F00070-04-000-02</t>
        </is>
      </c>
      <c r="B349" s="23" t="inlineStr">
        <is>
          <t>Standard Semi-private (HK/Macau/China); Standard Private (elsewhere)</t>
        </is>
      </c>
      <c r="C349" s="24" t="n"/>
      <c r="D349" s="23" t="inlineStr">
        <is>
          <t>Asia (Worldwide for emergency)</t>
        </is>
      </c>
      <c r="E349" s="24" t="n"/>
      <c r="F349" s="23" t="n"/>
      <c r="G349" s="23" t="inlineStr">
        <is>
          <t>None</t>
        </is>
      </c>
      <c r="H349" s="23" t="inlineStr">
        <is>
          <t>override</t>
        </is>
      </c>
    </row>
    <row r="350">
      <c r="A350" s="22" t="inlineStr">
        <is>
          <t>F00070-07-000-02</t>
        </is>
      </c>
      <c r="B350" s="23" t="inlineStr">
        <is>
          <t>Standard Semi-private (HK/Macau/China); Standard Private (elsewhere)</t>
        </is>
      </c>
      <c r="C350" s="24" t="n"/>
      <c r="D350" s="23" t="inlineStr">
        <is>
          <t>Worldwide excl. USA (Worldwide for emergency)</t>
        </is>
      </c>
      <c r="E350" s="24" t="n"/>
      <c r="F350" s="23" t="n"/>
      <c r="G350" s="23" t="inlineStr">
        <is>
          <t>None</t>
        </is>
      </c>
      <c r="H350" s="23" t="inlineStr">
        <is>
          <t>override</t>
        </is>
      </c>
    </row>
    <row r="351">
      <c r="A351" s="22" t="inlineStr">
        <is>
          <t>F00070-11-000-02</t>
        </is>
      </c>
      <c r="B351" s="23" t="inlineStr">
        <is>
          <t>Standard Semi-private (HK/Macau/China); Standard Private (elsewhere)</t>
        </is>
      </c>
      <c r="C351" s="24" t="n"/>
      <c r="D351" s="23" t="inlineStr">
        <is>
          <t>Worldwide excl. USA (Worldwide for emergency)</t>
        </is>
      </c>
      <c r="E351" s="24" t="n"/>
      <c r="F351" s="23" t="n"/>
      <c r="G351" s="23" t="inlineStr">
        <is>
          <t>None</t>
        </is>
      </c>
      <c r="H351" s="23" t="inlineStr">
        <is>
          <t>override</t>
        </is>
      </c>
    </row>
    <row r="352">
      <c r="A352" s="22" t="inlineStr">
        <is>
          <t>F00070-08-000-02</t>
        </is>
      </c>
      <c r="B352" s="23" t="inlineStr">
        <is>
          <t>Standard Semi-private (HK/Macau/China); Standard Private (elsewhere)</t>
        </is>
      </c>
      <c r="C352" s="24" t="n"/>
      <c r="D352" s="23" t="inlineStr">
        <is>
          <t>Worldwide excl. USA (Worldwide for emergency)</t>
        </is>
      </c>
      <c r="E352" s="24" t="n"/>
      <c r="F352" s="23" t="n"/>
      <c r="G352" s="23" t="inlineStr">
        <is>
          <t>None</t>
        </is>
      </c>
      <c r="H352" s="23" t="inlineStr">
        <is>
          <t>override</t>
        </is>
      </c>
    </row>
    <row r="353">
      <c r="A353" s="22" t="inlineStr">
        <is>
          <t>F00070-09-000-02</t>
        </is>
      </c>
      <c r="B353" s="23" t="inlineStr">
        <is>
          <t>Standard Semi-private (HK/Macau/China); Standard Private (elsewhere)</t>
        </is>
      </c>
      <c r="C353" s="24" t="n"/>
      <c r="D353" s="23" t="inlineStr">
        <is>
          <t>Worldwide excl. USA (Worldwide for emergency)</t>
        </is>
      </c>
      <c r="E353" s="24" t="n"/>
      <c r="F353" s="23" t="n"/>
      <c r="G353" s="23" t="inlineStr">
        <is>
          <t>None</t>
        </is>
      </c>
      <c r="H353" s="23" t="inlineStr">
        <is>
          <t>override</t>
        </is>
      </c>
    </row>
    <row r="354">
      <c r="A354" s="22" t="inlineStr">
        <is>
          <t>F00070-12-000-02</t>
        </is>
      </c>
      <c r="B354" s="23" t="inlineStr">
        <is>
          <t>Standard Semi-private (HK/Macau/China); Standard Private (elsewhere)</t>
        </is>
      </c>
      <c r="C354" s="24" t="n"/>
      <c r="D354" s="23" t="inlineStr">
        <is>
          <t>Worldwide excl. USA (Worldwide for emergency)</t>
        </is>
      </c>
      <c r="E354" s="24" t="n"/>
      <c r="F354" s="23" t="n"/>
      <c r="G354" s="23" t="inlineStr">
        <is>
          <t>None</t>
        </is>
      </c>
      <c r="H354" s="23" t="inlineStr">
        <is>
          <t>override</t>
        </is>
      </c>
    </row>
    <row r="355">
      <c r="A355" s="22" t="inlineStr">
        <is>
          <t>F00070-10-000-02</t>
        </is>
      </c>
      <c r="B355" s="23" t="inlineStr">
        <is>
          <t>Standard Semi-private (HK/Macau/China); Standard Private (elsewhere)</t>
        </is>
      </c>
      <c r="C355" s="24" t="n"/>
      <c r="D355" s="23" t="inlineStr">
        <is>
          <t>Worldwide excl. USA (Worldwide for emergency)</t>
        </is>
      </c>
      <c r="E355" s="24" t="n"/>
      <c r="F355" s="23" t="n"/>
      <c r="G355" s="23" t="inlineStr">
        <is>
          <t>None</t>
        </is>
      </c>
      <c r="H355" s="23" t="inlineStr">
        <is>
          <t>override</t>
        </is>
      </c>
    </row>
    <row r="356">
      <c r="A356" s="22" t="inlineStr">
        <is>
          <t>F00067-19-000-02</t>
        </is>
      </c>
      <c r="B356" s="23" t="inlineStr">
        <is>
          <t>Standard Private</t>
        </is>
      </c>
      <c r="C356" s="24" t="n"/>
      <c r="D356" s="23" t="inlineStr">
        <is>
          <t>Worldwide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override</t>
        </is>
      </c>
    </row>
    <row r="357">
      <c r="A357" s="22" t="inlineStr">
        <is>
          <t>F00067-23-000-02</t>
        </is>
      </c>
      <c r="B357" s="23" t="inlineStr">
        <is>
          <t>Standard Private</t>
        </is>
      </c>
      <c r="C357" s="24" t="n"/>
      <c r="D357" s="23" t="inlineStr">
        <is>
          <t>Worldwide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override</t>
        </is>
      </c>
    </row>
    <row r="358">
      <c r="A358" s="22" t="inlineStr">
        <is>
          <t>F00067-20-000-02</t>
        </is>
      </c>
      <c r="B358" s="23" t="inlineStr">
        <is>
          <t>Standard Private</t>
        </is>
      </c>
      <c r="C358" s="24" t="n"/>
      <c r="D358" s="23" t="inlineStr">
        <is>
          <t>Worldwide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override</t>
        </is>
      </c>
    </row>
    <row r="359">
      <c r="A359" s="22" t="inlineStr">
        <is>
          <t>F00067-24-000-02</t>
        </is>
      </c>
      <c r="B359" s="23" t="inlineStr">
        <is>
          <t>Standard Private</t>
        </is>
      </c>
      <c r="C359" s="24" t="n"/>
      <c r="D359" s="23" t="inlineStr">
        <is>
          <t>Worldwide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override</t>
        </is>
      </c>
    </row>
    <row r="360">
      <c r="A360" s="22" t="inlineStr">
        <is>
          <t>F00067-21-000-02</t>
        </is>
      </c>
      <c r="B360" s="23" t="inlineStr">
        <is>
          <t>Standard Private</t>
        </is>
      </c>
      <c r="C360" s="24" t="n"/>
      <c r="D360" s="23" t="inlineStr">
        <is>
          <t>Worldwide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override</t>
        </is>
      </c>
    </row>
    <row r="361">
      <c r="A361" s="22" t="inlineStr">
        <is>
          <t>F00067-22-000-02</t>
        </is>
      </c>
      <c r="B361" s="23" t="inlineStr">
        <is>
          <t>Standard Private</t>
        </is>
      </c>
      <c r="C361" s="24" t="n"/>
      <c r="D361" s="23" t="inlineStr">
        <is>
          <t>Worldwide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override</t>
        </is>
      </c>
    </row>
    <row r="362">
      <c r="A362" s="22" t="inlineStr">
        <is>
          <t>F00067-01-000-02</t>
        </is>
      </c>
      <c r="B362" s="23" t="inlineStr">
        <is>
          <t>Standard Private</t>
        </is>
      </c>
      <c r="C362" s="24" t="n"/>
      <c r="D362" s="23" t="inlineStr">
        <is>
          <t>Asia (Worldwide for emergency)</t>
        </is>
      </c>
      <c r="E362" s="24" t="n"/>
      <c r="F362" s="23" t="n"/>
      <c r="G362" s="23" t="inlineStr">
        <is>
          <t>None</t>
        </is>
      </c>
      <c r="H362" s="23" t="inlineStr">
        <is>
          <t>override</t>
        </is>
      </c>
    </row>
    <row r="363">
      <c r="A363" s="22" t="inlineStr">
        <is>
          <t>F00067-05-000-02</t>
        </is>
      </c>
      <c r="B363" s="23" t="inlineStr">
        <is>
          <t>Standard Private</t>
        </is>
      </c>
      <c r="C363" s="24" t="n"/>
      <c r="D363" s="23" t="inlineStr">
        <is>
          <t>Asia (Worldwide for emergency)</t>
        </is>
      </c>
      <c r="E363" s="24" t="n"/>
      <c r="F363" s="23" t="n"/>
      <c r="G363" s="23" t="inlineStr">
        <is>
          <t>None</t>
        </is>
      </c>
      <c r="H363" s="23" t="inlineStr">
        <is>
          <t>override</t>
        </is>
      </c>
    </row>
    <row r="364">
      <c r="A364" s="22" t="inlineStr">
        <is>
          <t>F00067-02-000-02</t>
        </is>
      </c>
      <c r="B364" s="23" t="inlineStr">
        <is>
          <t>Standard Private</t>
        </is>
      </c>
      <c r="C364" s="24" t="n"/>
      <c r="D364" s="23" t="inlineStr">
        <is>
          <t>Asia (Worldwide for emergency)</t>
        </is>
      </c>
      <c r="E364" s="24" t="n"/>
      <c r="F364" s="23" t="n"/>
      <c r="G364" s="23" t="inlineStr">
        <is>
          <t>None</t>
        </is>
      </c>
      <c r="H364" s="23" t="inlineStr">
        <is>
          <t>override</t>
        </is>
      </c>
    </row>
    <row r="365">
      <c r="A365" s="22" t="inlineStr">
        <is>
          <t>F00067-06-000-02</t>
        </is>
      </c>
      <c r="B365" s="23" t="inlineStr">
        <is>
          <t>Standard Private</t>
        </is>
      </c>
      <c r="C365" s="24" t="n"/>
      <c r="D365" s="23" t="inlineStr">
        <is>
          <t>Asia (Worldwide for emergency)</t>
        </is>
      </c>
      <c r="E365" s="24" t="n"/>
      <c r="F365" s="23" t="n"/>
      <c r="G365" s="23" t="inlineStr">
        <is>
          <t>None</t>
        </is>
      </c>
      <c r="H365" s="23" t="inlineStr">
        <is>
          <t>override</t>
        </is>
      </c>
    </row>
    <row r="366">
      <c r="A366" s="22" t="inlineStr">
        <is>
          <t>F00067-03-000-02</t>
        </is>
      </c>
      <c r="B366" s="23" t="inlineStr">
        <is>
          <t>Standard Private</t>
        </is>
      </c>
      <c r="C366" s="24" t="n"/>
      <c r="D366" s="23" t="inlineStr">
        <is>
          <t>Asia (Worldwide for emergency)</t>
        </is>
      </c>
      <c r="E366" s="24" t="n"/>
      <c r="F366" s="23" t="n"/>
      <c r="G366" s="23" t="inlineStr">
        <is>
          <t>None</t>
        </is>
      </c>
      <c r="H366" s="23" t="inlineStr">
        <is>
          <t>override</t>
        </is>
      </c>
    </row>
    <row r="367">
      <c r="A367" s="22" t="inlineStr">
        <is>
          <t>F00067-04-000-02</t>
        </is>
      </c>
      <c r="B367" s="23" t="inlineStr">
        <is>
          <t>Standard Private</t>
        </is>
      </c>
      <c r="C367" s="24" t="n"/>
      <c r="D367" s="23" t="inlineStr">
        <is>
          <t>Asia (Worldwide for emergency)</t>
        </is>
      </c>
      <c r="E367" s="24" t="n"/>
      <c r="F367" s="23" t="n"/>
      <c r="G367" s="23" t="inlineStr">
        <is>
          <t>None</t>
        </is>
      </c>
      <c r="H367" s="23" t="inlineStr">
        <is>
          <t>override</t>
        </is>
      </c>
    </row>
    <row r="368">
      <c r="A368" s="22" t="inlineStr">
        <is>
          <t>F00067-07-000-02</t>
        </is>
      </c>
      <c r="B368" s="23" t="inlineStr">
        <is>
          <t>Standard Private</t>
        </is>
      </c>
      <c r="C368" s="24" t="n"/>
      <c r="D368" s="23" t="inlineStr">
        <is>
          <t>Asia (Worldwide for emergency)</t>
        </is>
      </c>
      <c r="E368" s="24" t="n"/>
      <c r="F368" s="23" t="n"/>
      <c r="G368" s="23" t="inlineStr">
        <is>
          <t>None</t>
        </is>
      </c>
      <c r="H368" s="23" t="inlineStr">
        <is>
          <t>override</t>
        </is>
      </c>
    </row>
    <row r="369">
      <c r="A369" s="22" t="inlineStr">
        <is>
          <t>F00067-11-000-02</t>
        </is>
      </c>
      <c r="B369" s="23" t="inlineStr">
        <is>
          <t>Standard Private</t>
        </is>
      </c>
      <c r="C369" s="24" t="n"/>
      <c r="D369" s="23" t="inlineStr">
        <is>
          <t>Asia (Worldwide for emergency)</t>
        </is>
      </c>
      <c r="E369" s="24" t="n"/>
      <c r="F369" s="23" t="n"/>
      <c r="G369" s="23" t="inlineStr">
        <is>
          <t>None</t>
        </is>
      </c>
      <c r="H369" s="23" t="inlineStr">
        <is>
          <t>override</t>
        </is>
      </c>
    </row>
    <row r="370">
      <c r="A370" s="22" t="inlineStr">
        <is>
          <t>F00067-08-000-02</t>
        </is>
      </c>
      <c r="B370" s="23" t="inlineStr">
        <is>
          <t>Standard Private</t>
        </is>
      </c>
      <c r="C370" s="24" t="n"/>
      <c r="D370" s="23" t="inlineStr">
        <is>
          <t>Asia (Worldwide for emergency)</t>
        </is>
      </c>
      <c r="E370" s="24" t="n"/>
      <c r="F370" s="23" t="n"/>
      <c r="G370" s="23" t="inlineStr">
        <is>
          <t>None</t>
        </is>
      </c>
      <c r="H370" s="23" t="inlineStr">
        <is>
          <t>override</t>
        </is>
      </c>
    </row>
    <row r="371">
      <c r="A371" s="22" t="inlineStr">
        <is>
          <t>F00067-12-000-02</t>
        </is>
      </c>
      <c r="B371" s="23" t="inlineStr">
        <is>
          <t>Standard Private</t>
        </is>
      </c>
      <c r="C371" s="24" t="n"/>
      <c r="D371" s="23" t="inlineStr">
        <is>
          <t>Asia (Worldwide for emergency)</t>
        </is>
      </c>
      <c r="E371" s="24" t="n"/>
      <c r="F371" s="23" t="n"/>
      <c r="G371" s="23" t="inlineStr">
        <is>
          <t>None</t>
        </is>
      </c>
      <c r="H371" s="23" t="inlineStr">
        <is>
          <t>override</t>
        </is>
      </c>
    </row>
    <row r="372">
      <c r="A372" s="22" t="inlineStr">
        <is>
          <t>F00067-09-000-02</t>
        </is>
      </c>
      <c r="B372" s="23" t="inlineStr">
        <is>
          <t>Standard Private</t>
        </is>
      </c>
      <c r="C372" s="24" t="n"/>
      <c r="D372" s="23" t="inlineStr">
        <is>
          <t>Asia (Worldwide for emergency)</t>
        </is>
      </c>
      <c r="E372" s="24" t="n"/>
      <c r="F372" s="23" t="n"/>
      <c r="G372" s="23" t="inlineStr">
        <is>
          <t>None</t>
        </is>
      </c>
      <c r="H372" s="23" t="inlineStr">
        <is>
          <t>override</t>
        </is>
      </c>
    </row>
    <row r="373">
      <c r="A373" s="22" t="inlineStr">
        <is>
          <t>F00067-10-000-02</t>
        </is>
      </c>
      <c r="B373" s="23" t="inlineStr">
        <is>
          <t>Standard Private</t>
        </is>
      </c>
      <c r="C373" s="24" t="n"/>
      <c r="D373" s="23" t="inlineStr">
        <is>
          <t>Asia (Worldwide for emergency)</t>
        </is>
      </c>
      <c r="E373" s="24" t="n"/>
      <c r="F373" s="23" t="n"/>
      <c r="G373" s="23" t="inlineStr">
        <is>
          <t>None</t>
        </is>
      </c>
      <c r="H373" s="23" t="inlineStr">
        <is>
          <t>override</t>
        </is>
      </c>
    </row>
    <row r="374">
      <c r="A374" s="22" t="inlineStr">
        <is>
          <t>F00067-13-000-02</t>
        </is>
      </c>
      <c r="B374" s="23" t="inlineStr">
        <is>
          <t>Standard Private</t>
        </is>
      </c>
      <c r="C374" s="24" t="n"/>
      <c r="D374" s="23" t="inlineStr">
        <is>
          <t>Worldwide excl. USA (Worldwide for emergency)</t>
        </is>
      </c>
      <c r="E374" s="24" t="n"/>
      <c r="F374" s="23" t="n"/>
      <c r="G374" s="23" t="inlineStr">
        <is>
          <t>None</t>
        </is>
      </c>
      <c r="H374" s="23" t="inlineStr">
        <is>
          <t>override</t>
        </is>
      </c>
    </row>
    <row r="375">
      <c r="A375" s="22" t="inlineStr">
        <is>
          <t>F00067-17-000-02</t>
        </is>
      </c>
      <c r="B375" s="23" t="inlineStr">
        <is>
          <t>Standard Private</t>
        </is>
      </c>
      <c r="C375" s="24" t="n"/>
      <c r="D375" s="23" t="inlineStr">
        <is>
          <t>Worldwide excl. USA (Worldwide for emergency)</t>
        </is>
      </c>
      <c r="E375" s="24" t="n"/>
      <c r="F375" s="23" t="n"/>
      <c r="G375" s="23" t="inlineStr">
        <is>
          <t>None</t>
        </is>
      </c>
      <c r="H375" s="23" t="inlineStr">
        <is>
          <t>override</t>
        </is>
      </c>
    </row>
    <row r="376">
      <c r="A376" s="22" t="inlineStr">
        <is>
          <t>F00067-14-000-02</t>
        </is>
      </c>
      <c r="B376" s="23" t="inlineStr">
        <is>
          <t>Standard Private</t>
        </is>
      </c>
      <c r="C376" s="24" t="n"/>
      <c r="D376" s="23" t="inlineStr">
        <is>
          <t>Worldwide excl. USA (Worldwide for emergency)</t>
        </is>
      </c>
      <c r="E376" s="24" t="n"/>
      <c r="F376" s="23" t="n"/>
      <c r="G376" s="23" t="inlineStr">
        <is>
          <t>None</t>
        </is>
      </c>
      <c r="H376" s="23" t="inlineStr">
        <is>
          <t>override</t>
        </is>
      </c>
    </row>
    <row r="377">
      <c r="A377" s="22" t="inlineStr">
        <is>
          <t>F00067-18-000-02</t>
        </is>
      </c>
      <c r="B377" s="23" t="inlineStr">
        <is>
          <t>Standard Private</t>
        </is>
      </c>
      <c r="C377" s="24" t="n"/>
      <c r="D377" s="23" t="inlineStr">
        <is>
          <t>Worldwide excl. USA (Worldwide for emergency)</t>
        </is>
      </c>
      <c r="E377" s="24" t="n"/>
      <c r="F377" s="23" t="n"/>
      <c r="G377" s="23" t="inlineStr">
        <is>
          <t>None</t>
        </is>
      </c>
      <c r="H377" s="23" t="inlineStr">
        <is>
          <t>override</t>
        </is>
      </c>
    </row>
    <row r="378">
      <c r="A378" s="22" t="inlineStr">
        <is>
          <t>F00067-15-000-02</t>
        </is>
      </c>
      <c r="B378" s="23" t="inlineStr">
        <is>
          <t>Standard Private</t>
        </is>
      </c>
      <c r="C378" s="24" t="n"/>
      <c r="D378" s="23" t="inlineStr">
        <is>
          <t>Worldwide excl. USA (Worldwide for emergency)</t>
        </is>
      </c>
      <c r="E378" s="24" t="n"/>
      <c r="F378" s="23" t="n"/>
      <c r="G378" s="23" t="inlineStr">
        <is>
          <t>None</t>
        </is>
      </c>
      <c r="H378" s="23" t="inlineStr">
        <is>
          <t>override</t>
        </is>
      </c>
    </row>
    <row r="379">
      <c r="A379" s="22" t="inlineStr">
        <is>
          <t>F00067-16-000-02</t>
        </is>
      </c>
      <c r="B379" s="23" t="inlineStr">
        <is>
          <t>Standard Private</t>
        </is>
      </c>
      <c r="C379" s="24" t="n"/>
      <c r="D379" s="23" t="inlineStr">
        <is>
          <t>Worldwide excl. USA (Worldwide for emergency)</t>
        </is>
      </c>
      <c r="E379" s="24" t="n"/>
      <c r="F379" s="23" t="n"/>
      <c r="G379" s="23" t="inlineStr">
        <is>
          <t>None</t>
        </is>
      </c>
      <c r="H379" s="23" t="inlineStr">
        <is>
          <t>override</t>
        </is>
      </c>
    </row>
    <row r="380">
      <c r="A380" s="22" t="inlineStr">
        <is>
          <t>F00049-01-000-03</t>
        </is>
      </c>
      <c r="B380" s="23" t="inlineStr">
        <is>
          <t>General Ward</t>
        </is>
      </c>
      <c r="C380" s="24" t="n"/>
      <c r="D380" s="23" t="inlineStr">
        <is>
          <t>Greater China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override</t>
        </is>
      </c>
    </row>
    <row r="381">
      <c r="A381" s="22" t="inlineStr">
        <is>
          <t>F00049-04-000-03</t>
        </is>
      </c>
      <c r="B381" s="23" t="inlineStr">
        <is>
          <t>General Ward</t>
        </is>
      </c>
      <c r="C381" s="24" t="n"/>
      <c r="D381" s="23" t="inlineStr">
        <is>
          <t>Greater China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override</t>
        </is>
      </c>
    </row>
    <row r="382">
      <c r="A382" s="22" t="inlineStr">
        <is>
          <t>F00049-02-000-03</t>
        </is>
      </c>
      <c r="B382" s="23" t="inlineStr">
        <is>
          <t>General Ward</t>
        </is>
      </c>
      <c r="C382" s="24" t="n"/>
      <c r="D382" s="23" t="inlineStr">
        <is>
          <t>Greater China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override</t>
        </is>
      </c>
    </row>
    <row r="383">
      <c r="A383" s="22" t="inlineStr">
        <is>
          <t>F00049-03-000-03</t>
        </is>
      </c>
      <c r="B383" s="23" t="inlineStr">
        <is>
          <t>General Ward</t>
        </is>
      </c>
      <c r="C383" s="24" t="n"/>
      <c r="D383" s="23" t="inlineStr">
        <is>
          <t>Greater China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override</t>
        </is>
      </c>
    </row>
    <row r="384">
      <c r="A384" s="22" t="inlineStr">
        <is>
          <t>F00049-13-000-03</t>
        </is>
      </c>
      <c r="B384" s="23" t="inlineStr">
        <is>
          <t>Standard Private</t>
        </is>
      </c>
      <c r="C384" s="24" t="n"/>
      <c r="D384" s="23" t="inlineStr">
        <is>
          <t>Worldwide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override</t>
        </is>
      </c>
    </row>
    <row r="385">
      <c r="A385" s="22" t="inlineStr">
        <is>
          <t>F00049-16-000-03</t>
        </is>
      </c>
      <c r="B385" s="23" t="inlineStr">
        <is>
          <t>Standard Private</t>
        </is>
      </c>
      <c r="C385" s="24" t="n"/>
      <c r="D385" s="23" t="inlineStr">
        <is>
          <t>Worldwide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override</t>
        </is>
      </c>
    </row>
    <row r="386">
      <c r="A386" s="22" t="inlineStr">
        <is>
          <t>F00049-14-000-03</t>
        </is>
      </c>
      <c r="B386" s="23" t="inlineStr">
        <is>
          <t>Standard Private</t>
        </is>
      </c>
      <c r="C386" s="24" t="n"/>
      <c r="D386" s="23" t="inlineStr">
        <is>
          <t>Worldwide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override</t>
        </is>
      </c>
    </row>
    <row r="387">
      <c r="A387" s="22" t="inlineStr">
        <is>
          <t>F00049-15-000-03</t>
        </is>
      </c>
      <c r="B387" s="23" t="inlineStr">
        <is>
          <t>Standard Private</t>
        </is>
      </c>
      <c r="C387" s="24" t="n"/>
      <c r="D387" s="23" t="inlineStr">
        <is>
          <t>Worldwide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override</t>
        </is>
      </c>
    </row>
    <row r="388">
      <c r="A388" s="22" t="inlineStr">
        <is>
          <t>F00049-09-000-03</t>
        </is>
      </c>
      <c r="B388" s="23" t="inlineStr">
        <is>
          <t>Standard Private</t>
        </is>
      </c>
      <c r="C388" s="24" t="n"/>
      <c r="D388" s="23" t="inlineStr">
        <is>
          <t>Asia incl. Australia &amp; NZ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override</t>
        </is>
      </c>
    </row>
    <row r="389">
      <c r="A389" s="22" t="inlineStr">
        <is>
          <t>F00049-12-000-03</t>
        </is>
      </c>
      <c r="B389" s="23" t="inlineStr">
        <is>
          <t>Standard Private</t>
        </is>
      </c>
      <c r="C389" s="24" t="n"/>
      <c r="D389" s="23" t="inlineStr">
        <is>
          <t>Asia incl. Australia &amp; NZ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override</t>
        </is>
      </c>
    </row>
    <row r="390">
      <c r="A390" s="22" t="inlineStr">
        <is>
          <t>F00049-10-000-03</t>
        </is>
      </c>
      <c r="B390" s="23" t="inlineStr">
        <is>
          <t>Standard Private</t>
        </is>
      </c>
      <c r="C390" s="24" t="n"/>
      <c r="D390" s="23" t="inlineStr">
        <is>
          <t>Asia incl. Australia &amp; NZ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override</t>
        </is>
      </c>
    </row>
    <row r="391">
      <c r="A391" s="22" t="inlineStr">
        <is>
          <t>F00049-11-000-03</t>
        </is>
      </c>
      <c r="B391" s="23" t="inlineStr">
        <is>
          <t>Standard Private</t>
        </is>
      </c>
      <c r="C391" s="24" t="n"/>
      <c r="D391" s="23" t="inlineStr">
        <is>
          <t>Asia incl. Australia &amp; NZ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override</t>
        </is>
      </c>
    </row>
    <row r="392">
      <c r="A392" s="22" t="inlineStr">
        <is>
          <t>F00049-17-000-01</t>
        </is>
      </c>
      <c r="B392" s="23" t="inlineStr">
        <is>
          <t>Standard Private</t>
        </is>
      </c>
      <c r="C392" s="24" t="n"/>
      <c r="D392" s="23" t="inlineStr">
        <is>
          <t>Worldwide excl. USA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override</t>
        </is>
      </c>
    </row>
    <row r="393">
      <c r="A393" s="22" t="inlineStr">
        <is>
          <t>F00049-20-000-01</t>
        </is>
      </c>
      <c r="B393" s="23" t="inlineStr">
        <is>
          <t>Standard Private</t>
        </is>
      </c>
      <c r="C393" s="24" t="n"/>
      <c r="D393" s="23" t="inlineStr">
        <is>
          <t>Worldwide excl. USA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override</t>
        </is>
      </c>
    </row>
    <row r="394">
      <c r="A394" s="22" t="inlineStr">
        <is>
          <t>F00049-18-000-01</t>
        </is>
      </c>
      <c r="B394" s="23" t="inlineStr">
        <is>
          <t>Standard Private</t>
        </is>
      </c>
      <c r="C394" s="24" t="n"/>
      <c r="D394" s="23" t="inlineStr">
        <is>
          <t>Worldwide excl. USA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override</t>
        </is>
      </c>
    </row>
    <row r="395">
      <c r="A395" s="22" t="inlineStr">
        <is>
          <t>F00049-19-000-01</t>
        </is>
      </c>
      <c r="B395" s="23" t="inlineStr">
        <is>
          <t>Standard Private</t>
        </is>
      </c>
      <c r="C395" s="24" t="n"/>
      <c r="D395" s="23" t="inlineStr">
        <is>
          <t>Worldwide excl. USA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override</t>
        </is>
      </c>
    </row>
    <row r="396">
      <c r="A396" s="22" t="inlineStr">
        <is>
          <t>F00049-05-000-03</t>
        </is>
      </c>
      <c r="B396" s="23" t="inlineStr">
        <is>
          <t>Semi-private</t>
        </is>
      </c>
      <c r="C396" s="24" t="n"/>
      <c r="D396" s="23" t="inlineStr">
        <is>
          <t>Asia incl. Australia &amp; NZ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override</t>
        </is>
      </c>
    </row>
    <row r="397">
      <c r="A397" s="22" t="inlineStr">
        <is>
          <t>F00049-08-000-03</t>
        </is>
      </c>
      <c r="B397" s="23" t="inlineStr">
        <is>
          <t>Semi-private</t>
        </is>
      </c>
      <c r="C397" s="24" t="n"/>
      <c r="D397" s="23" t="inlineStr">
        <is>
          <t>Asia incl. Australia &amp; NZ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override</t>
        </is>
      </c>
    </row>
    <row r="398">
      <c r="A398" s="22" t="inlineStr">
        <is>
          <t>F00049-06-000-03</t>
        </is>
      </c>
      <c r="B398" s="23" t="inlineStr">
        <is>
          <t>Semi-private</t>
        </is>
      </c>
      <c r="C398" s="24" t="n"/>
      <c r="D398" s="23" t="inlineStr">
        <is>
          <t>Asia incl. Australia &amp; NZ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override</t>
        </is>
      </c>
    </row>
    <row r="399">
      <c r="A399" s="22" t="inlineStr">
        <is>
          <t>F00049-07-000-03</t>
        </is>
      </c>
      <c r="B399" s="23" t="inlineStr">
        <is>
          <t>Semi-private</t>
        </is>
      </c>
      <c r="C399" s="24" t="n"/>
      <c r="D399" s="23" t="inlineStr">
        <is>
          <t>Asia incl. Australia &amp; NZ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override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General Ward</t>
        </is>
      </c>
      <c r="C403" s="24" t="n"/>
      <c r="D403" s="23" t="inlineStr">
        <is>
          <t>Greater China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override</t>
        </is>
      </c>
    </row>
    <row r="404">
      <c r="A404" s="22" t="inlineStr">
        <is>
          <t>F00076-04-000-02</t>
        </is>
      </c>
      <c r="B404" s="23" t="inlineStr">
        <is>
          <t>General Ward</t>
        </is>
      </c>
      <c r="C404" s="24" t="n"/>
      <c r="D404" s="23" t="inlineStr">
        <is>
          <t>Greater China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override</t>
        </is>
      </c>
    </row>
    <row r="405">
      <c r="A405" s="22" t="inlineStr">
        <is>
          <t>F00076-02-000-02</t>
        </is>
      </c>
      <c r="B405" s="23" t="inlineStr">
        <is>
          <t>General Ward</t>
        </is>
      </c>
      <c r="C405" s="24" t="n"/>
      <c r="D405" s="23" t="inlineStr">
        <is>
          <t>Greater China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override</t>
        </is>
      </c>
    </row>
    <row r="406">
      <c r="A406" s="22" t="inlineStr">
        <is>
          <t>F00076-03-000-02</t>
        </is>
      </c>
      <c r="B406" s="23" t="inlineStr">
        <is>
          <t>General Ward</t>
        </is>
      </c>
      <c r="C406" s="24" t="n"/>
      <c r="D406" s="23" t="inlineStr">
        <is>
          <t>Greater China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override</t>
        </is>
      </c>
    </row>
    <row r="407">
      <c r="A407" s="22" t="inlineStr">
        <is>
          <t>F00076-13-000-02</t>
        </is>
      </c>
      <c r="B407" s="23" t="inlineStr">
        <is>
          <t>Standard Private</t>
        </is>
      </c>
      <c r="C407" s="24" t="n"/>
      <c r="D407" s="23" t="inlineStr">
        <is>
          <t>Worldwide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override</t>
        </is>
      </c>
    </row>
    <row r="408">
      <c r="A408" s="22" t="inlineStr">
        <is>
          <t>F00076-16-000-02</t>
        </is>
      </c>
      <c r="B408" s="23" t="inlineStr">
        <is>
          <t>Standard Private</t>
        </is>
      </c>
      <c r="C408" s="24" t="n"/>
      <c r="D408" s="23" t="inlineStr">
        <is>
          <t>Worldwide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override</t>
        </is>
      </c>
    </row>
    <row r="409">
      <c r="A409" s="22" t="inlineStr">
        <is>
          <t>F00076-14-000-02</t>
        </is>
      </c>
      <c r="B409" s="23" t="inlineStr">
        <is>
          <t>Standard Private</t>
        </is>
      </c>
      <c r="C409" s="24" t="n"/>
      <c r="D409" s="23" t="inlineStr">
        <is>
          <t>Worldwide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override</t>
        </is>
      </c>
    </row>
    <row r="410">
      <c r="A410" s="22" t="inlineStr">
        <is>
          <t>F00076-15-000-02</t>
        </is>
      </c>
      <c r="B410" s="23" t="inlineStr">
        <is>
          <t>Standard Private</t>
        </is>
      </c>
      <c r="C410" s="24" t="n"/>
      <c r="D410" s="23" t="inlineStr">
        <is>
          <t>Worldwide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override</t>
        </is>
      </c>
    </row>
    <row r="411">
      <c r="A411" s="22" t="inlineStr">
        <is>
          <t>F00076-09-000-02</t>
        </is>
      </c>
      <c r="B411" s="23" t="inlineStr">
        <is>
          <t>Standard Private</t>
        </is>
      </c>
      <c r="C411" s="24" t="n"/>
      <c r="D411" s="23" t="inlineStr">
        <is>
          <t>Asia incl. Australia &amp; NZ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override</t>
        </is>
      </c>
    </row>
    <row r="412">
      <c r="A412" s="22" t="inlineStr">
        <is>
          <t>F00076-12-000-02</t>
        </is>
      </c>
      <c r="B412" s="23" t="inlineStr">
        <is>
          <t>Standard Private</t>
        </is>
      </c>
      <c r="C412" s="24" t="n"/>
      <c r="D412" s="23" t="inlineStr">
        <is>
          <t>Asia incl. Australia &amp; NZ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override</t>
        </is>
      </c>
    </row>
    <row r="413">
      <c r="A413" s="22" t="inlineStr">
        <is>
          <t>F00076-10-000-02</t>
        </is>
      </c>
      <c r="B413" s="23" t="inlineStr">
        <is>
          <t>Standard Private</t>
        </is>
      </c>
      <c r="C413" s="24" t="n"/>
      <c r="D413" s="23" t="inlineStr">
        <is>
          <t>Asia incl. Australia &amp; NZ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override</t>
        </is>
      </c>
    </row>
    <row r="414">
      <c r="A414" s="22" t="inlineStr">
        <is>
          <t>F00076-11-000-02</t>
        </is>
      </c>
      <c r="B414" s="23" t="inlineStr">
        <is>
          <t>Standard Private</t>
        </is>
      </c>
      <c r="C414" s="24" t="n"/>
      <c r="D414" s="23" t="inlineStr">
        <is>
          <t>Asia incl. Australia &amp; NZ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override</t>
        </is>
      </c>
    </row>
    <row r="415">
      <c r="A415" s="22" t="inlineStr">
        <is>
          <t>F00076-17-000-01</t>
        </is>
      </c>
      <c r="B415" s="23" t="inlineStr">
        <is>
          <t>Standard Private</t>
        </is>
      </c>
      <c r="C415" s="24" t="n"/>
      <c r="D415" s="23" t="inlineStr">
        <is>
          <t>Worldwide excl. USA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override</t>
        </is>
      </c>
    </row>
    <row r="416">
      <c r="A416" s="22" t="inlineStr">
        <is>
          <t>F00076-20-000-01</t>
        </is>
      </c>
      <c r="B416" s="23" t="inlineStr">
        <is>
          <t>Standard Private</t>
        </is>
      </c>
      <c r="C416" s="24" t="n"/>
      <c r="D416" s="23" t="inlineStr">
        <is>
          <t>Worldwide excl. USA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override</t>
        </is>
      </c>
    </row>
    <row r="417">
      <c r="A417" s="22" t="inlineStr">
        <is>
          <t>F00076-18-000-01</t>
        </is>
      </c>
      <c r="B417" s="23" t="inlineStr">
        <is>
          <t>Standard Private</t>
        </is>
      </c>
      <c r="C417" s="24" t="n"/>
      <c r="D417" s="23" t="inlineStr">
        <is>
          <t>Worldwide excl. USA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override</t>
        </is>
      </c>
    </row>
    <row r="418">
      <c r="A418" s="22" t="inlineStr">
        <is>
          <t>F00076-19-000-01</t>
        </is>
      </c>
      <c r="B418" s="23" t="inlineStr">
        <is>
          <t>Standard Private</t>
        </is>
      </c>
      <c r="C418" s="24" t="n"/>
      <c r="D418" s="23" t="inlineStr">
        <is>
          <t>Worldwide excl. USA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override</t>
        </is>
      </c>
    </row>
    <row r="419">
      <c r="A419" s="22" t="inlineStr">
        <is>
          <t>F00076-05-000-02</t>
        </is>
      </c>
      <c r="B419" s="23" t="inlineStr">
        <is>
          <t>Semi-private</t>
        </is>
      </c>
      <c r="C419" s="24" t="n"/>
      <c r="D419" s="23" t="inlineStr">
        <is>
          <t>Asia incl. Australia &amp; NZ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override</t>
        </is>
      </c>
    </row>
    <row r="420">
      <c r="A420" s="22" t="inlineStr">
        <is>
          <t>F00076-08-000-02</t>
        </is>
      </c>
      <c r="B420" s="23" t="inlineStr">
        <is>
          <t>Semi-private</t>
        </is>
      </c>
      <c r="C420" s="24" t="n"/>
      <c r="D420" s="23" t="inlineStr">
        <is>
          <t>Asia incl. Australia &amp; NZ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override</t>
        </is>
      </c>
    </row>
    <row r="421">
      <c r="A421" s="22" t="inlineStr">
        <is>
          <t>F00076-06-000-02</t>
        </is>
      </c>
      <c r="B421" s="23" t="inlineStr">
        <is>
          <t>Semi-private</t>
        </is>
      </c>
      <c r="C421" s="24" t="n"/>
      <c r="D421" s="23" t="inlineStr">
        <is>
          <t>Asia incl. Australia &amp; NZ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override</t>
        </is>
      </c>
    </row>
    <row r="422">
      <c r="A422" s="22" t="inlineStr">
        <is>
          <t>F00076-07-000-02</t>
        </is>
      </c>
      <c r="B422" s="23" t="inlineStr">
        <is>
          <t>Semi-private</t>
        </is>
      </c>
      <c r="C422" s="24" t="n"/>
      <c r="D422" s="23" t="inlineStr">
        <is>
          <t>Asia incl. Australia &amp; NZ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override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Semi-private (HK/Australia/NZ); Standard Private (elsewhere)</t>
        </is>
      </c>
      <c r="C453" s="24" t="n"/>
      <c r="D453" s="23" t="inlineStr">
        <is>
          <t>Asia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override</t>
        </is>
      </c>
    </row>
    <row r="454">
      <c r="A454" s="22" t="inlineStr">
        <is>
          <t>F00071-04-000-03</t>
        </is>
      </c>
      <c r="B454" s="23" t="inlineStr">
        <is>
          <t>Semi-private (HK/Australia/NZ); Standard Private (elsewhere)</t>
        </is>
      </c>
      <c r="C454" s="24" t="n"/>
      <c r="D454" s="23" t="inlineStr">
        <is>
          <t>Asia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override</t>
        </is>
      </c>
    </row>
    <row r="455">
      <c r="A455" s="22" t="inlineStr">
        <is>
          <t>F00071-02-000-03</t>
        </is>
      </c>
      <c r="B455" s="23" t="inlineStr">
        <is>
          <t>Semi-private (HK/Australia/NZ); Standard Private (elsewhere)</t>
        </is>
      </c>
      <c r="C455" s="24" t="n"/>
      <c r="D455" s="23" t="inlineStr">
        <is>
          <t>Asia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override</t>
        </is>
      </c>
    </row>
    <row r="456">
      <c r="A456" s="22" t="inlineStr">
        <is>
          <t>F00071-03-000-03</t>
        </is>
      </c>
      <c r="B456" s="23" t="inlineStr">
        <is>
          <t>Semi-private (HK/Australia/NZ); Standard Private (elsewhere)</t>
        </is>
      </c>
      <c r="C456" s="24" t="n"/>
      <c r="D456" s="23" t="inlineStr">
        <is>
          <t>Asia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override</t>
        </is>
      </c>
    </row>
    <row r="457">
      <c r="A457" s="22" t="inlineStr">
        <is>
          <t>F00071-05-000-03</t>
        </is>
      </c>
      <c r="B457" s="23" t="inlineStr">
        <is>
          <t>Semi-private (HK/Australia/NZ); Standard Private (elsewhere)</t>
        </is>
      </c>
      <c r="C457" s="24" t="n"/>
      <c r="D457" s="23" t="inlineStr">
        <is>
          <t>Asia</t>
        </is>
      </c>
      <c r="E457" s="24" t="n"/>
      <c r="F457" s="23" t="n"/>
      <c r="G457" s="23" t="inlineStr">
        <is>
          <t>Capped (see doc)</t>
        </is>
      </c>
      <c r="H457" s="23" t="inlineStr">
        <is>
          <t>override</t>
        </is>
      </c>
    </row>
    <row r="458">
      <c r="A458" s="22" t="inlineStr">
        <is>
          <t>F00071-08-000-03</t>
        </is>
      </c>
      <c r="B458" s="23" t="inlineStr">
        <is>
          <t>Semi-private (HK/Australia/NZ); Standard Private (elsewhere)</t>
        </is>
      </c>
      <c r="C458" s="24" t="n"/>
      <c r="D458" s="23" t="inlineStr">
        <is>
          <t>Asia</t>
        </is>
      </c>
      <c r="E458" s="24" t="n"/>
      <c r="F458" s="23" t="n"/>
      <c r="G458" s="23" t="inlineStr">
        <is>
          <t>Capped (see doc)</t>
        </is>
      </c>
      <c r="H458" s="23" t="inlineStr">
        <is>
          <t>override</t>
        </is>
      </c>
    </row>
    <row r="459">
      <c r="A459" s="22" t="inlineStr">
        <is>
          <t>F00071-06-000-03</t>
        </is>
      </c>
      <c r="B459" s="23" t="inlineStr">
        <is>
          <t>Semi-private (HK/Australia/NZ); Standard Private (elsewhere)</t>
        </is>
      </c>
      <c r="C459" s="24" t="n"/>
      <c r="D459" s="23" t="inlineStr">
        <is>
          <t>Asia</t>
        </is>
      </c>
      <c r="E459" s="24" t="n"/>
      <c r="F459" s="23" t="n"/>
      <c r="G459" s="23" t="inlineStr">
        <is>
          <t>Capped (see doc)</t>
        </is>
      </c>
      <c r="H459" s="23" t="inlineStr">
        <is>
          <t>override</t>
        </is>
      </c>
    </row>
    <row r="460">
      <c r="A460" s="22" t="inlineStr">
        <is>
          <t>F00071-07-000-03</t>
        </is>
      </c>
      <c r="B460" s="23" t="inlineStr">
        <is>
          <t>Semi-private (HK/Australia/NZ); Standard Private (elsewhere)</t>
        </is>
      </c>
      <c r="C460" s="24" t="n"/>
      <c r="D460" s="23" t="inlineStr">
        <is>
          <t>Asia</t>
        </is>
      </c>
      <c r="E460" s="24" t="n"/>
      <c r="F460" s="23" t="n"/>
      <c r="G460" s="23" t="inlineStr">
        <is>
          <t>Capped (see doc)</t>
        </is>
      </c>
      <c r="H460" s="23" t="inlineStr">
        <is>
          <t>override</t>
        </is>
      </c>
    </row>
    <row r="461">
      <c r="A461" s="22" t="inlineStr">
        <is>
          <t>F00071-17-000-01</t>
        </is>
      </c>
      <c r="B461" s="23" t="inlineStr">
        <is>
          <t>Standard Private</t>
        </is>
      </c>
      <c r="C461" s="24" t="n"/>
      <c r="D461" s="23" t="inlineStr">
        <is>
          <t>Worldwide excl. USA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override</t>
        </is>
      </c>
    </row>
    <row r="462">
      <c r="A462" s="22" t="inlineStr">
        <is>
          <t>F00071-20-000-01</t>
        </is>
      </c>
      <c r="B462" s="23" t="inlineStr">
        <is>
          <t>Standard Private</t>
        </is>
      </c>
      <c r="C462" s="24" t="n"/>
      <c r="D462" s="23" t="inlineStr">
        <is>
          <t>Worldwide excl. USA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override</t>
        </is>
      </c>
    </row>
    <row r="463">
      <c r="A463" s="22" t="inlineStr">
        <is>
          <t>F00071-18-000-01</t>
        </is>
      </c>
      <c r="B463" s="23" t="inlineStr">
        <is>
          <t>Standard Private</t>
        </is>
      </c>
      <c r="C463" s="24" t="n"/>
      <c r="D463" s="23" t="inlineStr">
        <is>
          <t>Worldwide excl. USA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override</t>
        </is>
      </c>
    </row>
    <row r="464">
      <c r="A464" s="22" t="inlineStr">
        <is>
          <t>F00071-19-000-01</t>
        </is>
      </c>
      <c r="B464" s="23" t="inlineStr">
        <is>
          <t>Standard Private</t>
        </is>
      </c>
      <c r="C464" s="24" t="n"/>
      <c r="D464" s="23" t="inlineStr">
        <is>
          <t>Worldwide excl. USA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override</t>
        </is>
      </c>
    </row>
    <row r="465">
      <c r="A465" s="22" t="inlineStr">
        <is>
          <t>F00071-21-000-01</t>
        </is>
      </c>
      <c r="B465" s="23" t="inlineStr">
        <is>
          <t>Standard Private</t>
        </is>
      </c>
      <c r="C465" s="24" t="n"/>
      <c r="D465" s="23" t="inlineStr">
        <is>
          <t>Worldwide excl. USA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override</t>
        </is>
      </c>
    </row>
    <row r="466">
      <c r="A466" s="22" t="inlineStr">
        <is>
          <t>F00071-24-000-01</t>
        </is>
      </c>
      <c r="B466" s="23" t="inlineStr">
        <is>
          <t>Standard Private</t>
        </is>
      </c>
      <c r="C466" s="24" t="n"/>
      <c r="D466" s="23" t="inlineStr">
        <is>
          <t>Worldwide excl. USA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override</t>
        </is>
      </c>
    </row>
    <row r="467">
      <c r="A467" s="22" t="inlineStr">
        <is>
          <t>F00071-22-000-01</t>
        </is>
      </c>
      <c r="B467" s="23" t="inlineStr">
        <is>
          <t>Standard Private</t>
        </is>
      </c>
      <c r="C467" s="24" t="n"/>
      <c r="D467" s="23" t="inlineStr">
        <is>
          <t>Worldwide excl. USA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override</t>
        </is>
      </c>
    </row>
    <row r="468">
      <c r="A468" s="22" t="inlineStr">
        <is>
          <t>F00071-23-000-01</t>
        </is>
      </c>
      <c r="B468" s="23" t="inlineStr">
        <is>
          <t>Standard Private</t>
        </is>
      </c>
      <c r="C468" s="24" t="n"/>
      <c r="D468" s="23" t="inlineStr">
        <is>
          <t>Worldwide excl. USA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override</t>
        </is>
      </c>
    </row>
    <row r="469">
      <c r="A469" s="22" t="inlineStr">
        <is>
          <t>F00071-09-000-03</t>
        </is>
      </c>
      <c r="B469" s="23" t="inlineStr">
        <is>
          <t>General Ward (HK/Australia/NZ); Semi-private (elsewhere)</t>
        </is>
      </c>
      <c r="C469" s="24" t="n"/>
      <c r="D469" s="23" t="inlineStr">
        <is>
          <t>Asia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override</t>
        </is>
      </c>
    </row>
    <row r="470">
      <c r="A470" s="22" t="inlineStr">
        <is>
          <t>F00071-12-000-03</t>
        </is>
      </c>
      <c r="B470" s="23" t="inlineStr">
        <is>
          <t>General Ward (HK/Australia/NZ); Semi-private (elsewhere)</t>
        </is>
      </c>
      <c r="C470" s="24" t="n"/>
      <c r="D470" s="23" t="inlineStr">
        <is>
          <t>Asia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override</t>
        </is>
      </c>
    </row>
    <row r="471">
      <c r="A471" s="22" t="inlineStr">
        <is>
          <t>F00071-10-000-03</t>
        </is>
      </c>
      <c r="B471" s="23" t="inlineStr">
        <is>
          <t>General Ward (HK/Australia/NZ); Semi-private (elsewhere)</t>
        </is>
      </c>
      <c r="C471" s="24" t="n"/>
      <c r="D471" s="23" t="inlineStr">
        <is>
          <t>Asia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override</t>
        </is>
      </c>
    </row>
    <row r="472">
      <c r="A472" s="22" t="inlineStr">
        <is>
          <t>F00071-11-000-03</t>
        </is>
      </c>
      <c r="B472" s="23" t="inlineStr">
        <is>
          <t>General Ward (HK/Australia/NZ); Semi-private (elsewhere)</t>
        </is>
      </c>
      <c r="C472" s="24" t="n"/>
      <c r="D472" s="23" t="inlineStr">
        <is>
          <t>Asia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override</t>
        </is>
      </c>
    </row>
    <row r="473">
      <c r="A473" s="22" t="inlineStr">
        <is>
          <t>F00071-13-000-03</t>
        </is>
      </c>
      <c r="B473" s="23" t="inlineStr">
        <is>
          <t>General Ward (HK/Australia/NZ); Semi-private (elsewhere)</t>
        </is>
      </c>
      <c r="C473" s="24" t="n"/>
      <c r="D473" s="23" t="inlineStr">
        <is>
          <t>Asia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override</t>
        </is>
      </c>
    </row>
    <row r="474">
      <c r="A474" s="22" t="inlineStr">
        <is>
          <t>F00071-16-000-03</t>
        </is>
      </c>
      <c r="B474" s="23" t="inlineStr">
        <is>
          <t>General Ward (HK/Australia/NZ); Semi-private (elsewhere)</t>
        </is>
      </c>
      <c r="C474" s="24" t="n"/>
      <c r="D474" s="23" t="inlineStr">
        <is>
          <t>Asia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override</t>
        </is>
      </c>
    </row>
    <row r="475">
      <c r="A475" s="22" t="inlineStr">
        <is>
          <t>F00071-14-000-03</t>
        </is>
      </c>
      <c r="B475" s="23" t="inlineStr">
        <is>
          <t>General Ward (HK/Australia/NZ); Semi-private (elsewhere)</t>
        </is>
      </c>
      <c r="C475" s="24" t="n"/>
      <c r="D475" s="23" t="inlineStr">
        <is>
          <t>Asia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override</t>
        </is>
      </c>
    </row>
    <row r="476">
      <c r="A476" s="22" t="inlineStr">
        <is>
          <t>F00071-15-000-03</t>
        </is>
      </c>
      <c r="B476" s="23" t="inlineStr">
        <is>
          <t>General Ward (HK/Australia/NZ); Semi-private (elsewhere)</t>
        </is>
      </c>
      <c r="C476" s="24" t="n"/>
      <c r="D476" s="23" t="inlineStr">
        <is>
          <t>Asia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override</t>
        </is>
      </c>
    </row>
    <row r="477">
      <c r="A477" s="22" t="inlineStr">
        <is>
          <t>F00041-01-000-06</t>
        </is>
      </c>
      <c r="B477" s="23" t="inlineStr">
        <is>
          <t>Semi-private (HK/Australia/NZ); Standard Private (elsewhere)</t>
        </is>
      </c>
      <c r="C477" s="24" t="n"/>
      <c r="D477" s="23" t="inlineStr">
        <is>
          <t>Asia</t>
        </is>
      </c>
      <c r="E477" s="24" t="n"/>
      <c r="F477" s="23" t="n"/>
      <c r="G477" s="23" t="inlineStr">
        <is>
          <t>Capped (see doc)</t>
        </is>
      </c>
      <c r="H477" s="23" t="inlineStr">
        <is>
          <t>override</t>
        </is>
      </c>
    </row>
    <row r="478">
      <c r="A478" s="22" t="inlineStr">
        <is>
          <t>F00041-05-000-03</t>
        </is>
      </c>
      <c r="B478" s="23" t="inlineStr">
        <is>
          <t>Semi-private (HK/Australia/NZ); Standard Private (elsewhere)</t>
        </is>
      </c>
      <c r="C478" s="24" t="n"/>
      <c r="D478" s="23" t="inlineStr">
        <is>
          <t>Asia</t>
        </is>
      </c>
      <c r="E478" s="24" t="n"/>
      <c r="F478" s="23" t="n"/>
      <c r="G478" s="23" t="inlineStr">
        <is>
          <t>Capped (see doc)</t>
        </is>
      </c>
      <c r="H478" s="23" t="inlineStr">
        <is>
          <t>override</t>
        </is>
      </c>
    </row>
    <row r="479">
      <c r="A479" s="22" t="inlineStr">
        <is>
          <t>F00041-03-000-06</t>
        </is>
      </c>
      <c r="B479" s="23" t="inlineStr">
        <is>
          <t>Semi-private (HK/Australia/NZ); Standard Private (elsewhere)</t>
        </is>
      </c>
      <c r="C479" s="24" t="n"/>
      <c r="D479" s="23" t="inlineStr">
        <is>
          <t>Asia</t>
        </is>
      </c>
      <c r="E479" s="24" t="n"/>
      <c r="F479" s="23" t="n"/>
      <c r="G479" s="23" t="inlineStr">
        <is>
          <t>Capped (see doc)</t>
        </is>
      </c>
      <c r="H479" s="23" t="inlineStr">
        <is>
          <t>override</t>
        </is>
      </c>
    </row>
    <row r="480">
      <c r="A480" s="22" t="inlineStr">
        <is>
          <t>F00041-04-000-04</t>
        </is>
      </c>
      <c r="B480" s="23" t="inlineStr">
        <is>
          <t>Semi-private (HK/Australia/NZ); Standard Private (elsewhere)</t>
        </is>
      </c>
      <c r="C480" s="24" t="n"/>
      <c r="D480" s="23" t="inlineStr">
        <is>
          <t>Asia</t>
        </is>
      </c>
      <c r="E480" s="24" t="n"/>
      <c r="F480" s="23" t="n"/>
      <c r="G480" s="23" t="inlineStr">
        <is>
          <t>Capped (see doc)</t>
        </is>
      </c>
      <c r="H480" s="23" t="inlineStr">
        <is>
          <t>override</t>
        </is>
      </c>
    </row>
    <row r="481">
      <c r="A481" s="22" t="inlineStr">
        <is>
          <t>F00041-02-000-06</t>
        </is>
      </c>
      <c r="B481" s="23" t="inlineStr">
        <is>
          <t>Semi-private (HK/Australia/NZ); Standard Private (elsewhere)</t>
        </is>
      </c>
      <c r="C481" s="24" t="n"/>
      <c r="D481" s="23" t="inlineStr">
        <is>
          <t>Asia</t>
        </is>
      </c>
      <c r="E481" s="24" t="n"/>
      <c r="F481" s="23" t="n"/>
      <c r="G481" s="23" t="inlineStr">
        <is>
          <t>Capped (see doc)</t>
        </is>
      </c>
      <c r="H481" s="23" t="inlineStr">
        <is>
          <t>override</t>
        </is>
      </c>
    </row>
    <row r="482">
      <c r="A482" s="22" t="inlineStr">
        <is>
          <t>F00041-10-000-01</t>
        </is>
      </c>
      <c r="B482" s="23" t="inlineStr">
        <is>
          <t>Standard Private</t>
        </is>
      </c>
      <c r="C482" s="24" t="n"/>
      <c r="D482" s="23" t="inlineStr">
        <is>
          <t>Worldwide excl. USA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override</t>
        </is>
      </c>
    </row>
    <row r="483">
      <c r="A483" s="22" t="inlineStr">
        <is>
          <t>F00041-14-000-01</t>
        </is>
      </c>
      <c r="B483" s="23" t="inlineStr">
        <is>
          <t>Standard Private</t>
        </is>
      </c>
      <c r="C483" s="24" t="n"/>
      <c r="D483" s="23" t="inlineStr">
        <is>
          <t>Worldwide excl. USA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override</t>
        </is>
      </c>
    </row>
    <row r="484">
      <c r="A484" s="22" t="inlineStr">
        <is>
          <t>F00041-12-000-01</t>
        </is>
      </c>
      <c r="B484" s="23" t="inlineStr">
        <is>
          <t>Standard Private</t>
        </is>
      </c>
      <c r="C484" s="24" t="n"/>
      <c r="D484" s="23" t="inlineStr">
        <is>
          <t>Worldwide excl. USA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override</t>
        </is>
      </c>
    </row>
    <row r="485">
      <c r="A485" s="22" t="inlineStr">
        <is>
          <t>F00041-13-000-01</t>
        </is>
      </c>
      <c r="B485" s="23" t="inlineStr">
        <is>
          <t>Standard Private</t>
        </is>
      </c>
      <c r="C485" s="24" t="n"/>
      <c r="D485" s="23" t="inlineStr">
        <is>
          <t>Worldwide excl. USA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override</t>
        </is>
      </c>
    </row>
    <row r="486">
      <c r="A486" s="22" t="inlineStr">
        <is>
          <t>F00041-11-000-01</t>
        </is>
      </c>
      <c r="B486" s="23" t="inlineStr">
        <is>
          <t>Standard Private</t>
        </is>
      </c>
      <c r="C486" s="24" t="n"/>
      <c r="D486" s="23" t="inlineStr">
        <is>
          <t>Worldwide excl. USA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override</t>
        </is>
      </c>
    </row>
    <row r="487">
      <c r="A487" s="22" t="inlineStr">
        <is>
          <t>F00041-06-000-03</t>
        </is>
      </c>
      <c r="B487" s="23" t="inlineStr">
        <is>
          <t>General Ward (HK/Australia/NZ); Semi-private (elsewhere)</t>
        </is>
      </c>
      <c r="C487" s="24" t="n"/>
      <c r="D487" s="23" t="inlineStr">
        <is>
          <t>Asia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override</t>
        </is>
      </c>
    </row>
    <row r="488">
      <c r="A488" s="22" t="inlineStr">
        <is>
          <t>F00041-09-000-03</t>
        </is>
      </c>
      <c r="B488" s="23" t="inlineStr">
        <is>
          <t>General Ward (HK/Australia/NZ); Semi-private (elsewhere)</t>
        </is>
      </c>
      <c r="C488" s="24" t="n"/>
      <c r="D488" s="23" t="inlineStr">
        <is>
          <t>Asia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override</t>
        </is>
      </c>
    </row>
    <row r="489">
      <c r="A489" s="22" t="inlineStr">
        <is>
          <t>F00041-07-000-03</t>
        </is>
      </c>
      <c r="B489" s="23" t="inlineStr">
        <is>
          <t>General Ward (HK/Australia/NZ); Semi-private (elsewhere)</t>
        </is>
      </c>
      <c r="C489" s="24" t="n"/>
      <c r="D489" s="23" t="inlineStr">
        <is>
          <t>Asia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override</t>
        </is>
      </c>
    </row>
    <row r="490">
      <c r="A490" s="22" t="inlineStr">
        <is>
          <t>F00041-08-000-03</t>
        </is>
      </c>
      <c r="B490" s="23" t="inlineStr">
        <is>
          <t>General Ward (HK/Australia/NZ); Semi-private (elsewhere)</t>
        </is>
      </c>
      <c r="C490" s="24" t="n"/>
      <c r="D490" s="23" t="inlineStr">
        <is>
          <t>Asia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override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Asia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Worldwide excl. USA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Asia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Worldwide excl. USA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Asia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Worldwide excl. USA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Asia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Worldwide excl. USA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Asia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Worldwide excl. USA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Asia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Worldwide excl. USA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Asia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Worldwide excl. USA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Asia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Worldwide excl. USA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General Ward</t>
        </is>
      </c>
      <c r="C533" s="24" t="n"/>
      <c r="D533" s="23" t="inlineStr">
        <is>
          <t>Greater China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override</t>
        </is>
      </c>
    </row>
    <row r="534">
      <c r="A534" s="22" t="inlineStr">
        <is>
          <t>F00066-02-000-01</t>
        </is>
      </c>
      <c r="B534" s="23" t="inlineStr">
        <is>
          <t>General Ward</t>
        </is>
      </c>
      <c r="C534" s="24" t="n"/>
      <c r="D534" s="23" t="inlineStr">
        <is>
          <t>Greater China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override</t>
        </is>
      </c>
    </row>
    <row r="535">
      <c r="A535" s="22" t="inlineStr">
        <is>
          <t>F00066-03-000-01</t>
        </is>
      </c>
      <c r="B535" s="23" t="inlineStr">
        <is>
          <t>General Ward</t>
        </is>
      </c>
      <c r="C535" s="24" t="n"/>
      <c r="D535" s="23" t="inlineStr">
        <is>
          <t>Greater China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override</t>
        </is>
      </c>
    </row>
    <row r="536">
      <c r="A536" s="22" t="inlineStr">
        <is>
          <t>F00066-04-000-01</t>
        </is>
      </c>
      <c r="B536" s="23" t="inlineStr">
        <is>
          <t>General Ward</t>
        </is>
      </c>
      <c r="C536" s="24" t="n"/>
      <c r="D536" s="23" t="inlineStr">
        <is>
          <t>Greater China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override</t>
        </is>
      </c>
    </row>
    <row r="537">
      <c r="A537" s="22" t="inlineStr">
        <is>
          <t>F00063-01-000-01</t>
        </is>
      </c>
      <c r="B537" s="23" t="inlineStr">
        <is>
          <t>Semi-private</t>
        </is>
      </c>
      <c r="C537" s="24" t="n"/>
      <c r="D537" s="23" t="inlineStr">
        <is>
          <t>Asia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override</t>
        </is>
      </c>
    </row>
    <row r="538">
      <c r="A538" s="22" t="inlineStr">
        <is>
          <t>F00063-02-000-01</t>
        </is>
      </c>
      <c r="B538" s="23" t="inlineStr">
        <is>
          <t>Semi-private</t>
        </is>
      </c>
      <c r="C538" s="24" t="n"/>
      <c r="D538" s="23" t="inlineStr">
        <is>
          <t>Asia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override</t>
        </is>
      </c>
    </row>
    <row r="539">
      <c r="A539" s="22" t="inlineStr">
        <is>
          <t>F00063-03-000-01</t>
        </is>
      </c>
      <c r="B539" s="23" t="inlineStr">
        <is>
          <t>Semi-private</t>
        </is>
      </c>
      <c r="C539" s="24" t="n"/>
      <c r="D539" s="23" t="inlineStr">
        <is>
          <t>Asia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override</t>
        </is>
      </c>
    </row>
    <row r="540">
      <c r="A540" s="22" t="inlineStr">
        <is>
          <t>F00063-04-000-01</t>
        </is>
      </c>
      <c r="B540" s="23" t="inlineStr">
        <is>
          <t>Semi-private</t>
        </is>
      </c>
      <c r="C540" s="24" t="n"/>
      <c r="D540" s="23" t="inlineStr">
        <is>
          <t>Asia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override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Asia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Worldwide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Asia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Worldwide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Asia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Worldwide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Asia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Worldwide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2026-09-03 02:40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come from the plan PDF first; if the PDF only confirms a restriction without naming it ('(see doc)'), the certified plan label is used instead when it names one. Standard Plan variants (all 33 insurers) fill any remaining gap from the government-mandated terms: Worldwide, no ward restriction, HKD420,000 annual limit, no deductible, 30% coinsurance, no lifetime limit. Manual entries in the Benefits sheet override all of the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2026-09-03T02:40:44Z</dcterms:created>
  <dcterms:modified xsi:type="dcterms:W3CDTF">2026-09-03T02:40:45Z</dcterms:modified>
</cp:coreProperties>
</file>