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2435" windowHeight="74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4" i="1" l="1"/>
  <c r="F34" i="1"/>
  <c r="C34" i="1"/>
  <c r="I43" i="1"/>
  <c r="I42" i="1"/>
  <c r="K42" i="1" s="1"/>
  <c r="J33" i="1"/>
  <c r="J34" i="1"/>
  <c r="I33" i="1"/>
  <c r="I34" i="1"/>
  <c r="J32" i="1"/>
  <c r="I32" i="1"/>
  <c r="L5" i="1"/>
  <c r="L6" i="1"/>
  <c r="L7" i="1"/>
  <c r="L8" i="1"/>
  <c r="L9" i="1"/>
  <c r="L10" i="1"/>
  <c r="L11" i="1"/>
  <c r="L12" i="1" s="1"/>
  <c r="E43" i="1"/>
  <c r="E42" i="1"/>
  <c r="F43" i="1"/>
  <c r="H43" i="1" s="1"/>
  <c r="E44" i="1"/>
  <c r="H42" i="1"/>
  <c r="H34" i="1"/>
  <c r="H33" i="1"/>
  <c r="H32" i="1"/>
  <c r="K32" i="1" s="1"/>
  <c r="E32" i="1"/>
  <c r="E33" i="1"/>
  <c r="E34" i="1" s="1"/>
  <c r="G37" i="1"/>
  <c r="J37" i="1" s="1"/>
  <c r="F37" i="1"/>
  <c r="F39" i="1" s="1"/>
  <c r="I39" i="1" s="1"/>
  <c r="D37" i="1"/>
  <c r="D39" i="1" s="1"/>
  <c r="D40" i="1" s="1"/>
  <c r="D34" i="1"/>
  <c r="C37" i="1"/>
  <c r="C39" i="1" s="1"/>
  <c r="C40" i="1" s="1"/>
  <c r="K33" i="1" l="1"/>
  <c r="I37" i="1"/>
  <c r="K34" i="1"/>
  <c r="H37" i="1"/>
  <c r="D45" i="1"/>
  <c r="D46" i="1" s="1"/>
  <c r="D41" i="1" s="1"/>
  <c r="F40" i="1"/>
  <c r="I40" i="1" s="1"/>
  <c r="F45" i="1"/>
  <c r="G36" i="1"/>
  <c r="G39" i="1"/>
  <c r="J39" i="1" s="1"/>
  <c r="C45" i="1"/>
  <c r="C36" i="1"/>
  <c r="F36" i="1"/>
  <c r="E39" i="1"/>
  <c r="E37" i="1"/>
  <c r="E40" i="1"/>
  <c r="D36" i="1"/>
  <c r="J36" i="1" l="1"/>
  <c r="K37" i="1"/>
  <c r="F46" i="1"/>
  <c r="I45" i="1"/>
  <c r="I36" i="1"/>
  <c r="E36" i="1"/>
  <c r="D47" i="1"/>
  <c r="J47" i="1" s="1"/>
  <c r="G45" i="1"/>
  <c r="J45" i="1" s="1"/>
  <c r="H39" i="1"/>
  <c r="K39" i="1" s="1"/>
  <c r="G40" i="1"/>
  <c r="J40" i="1" s="1"/>
  <c r="C46" i="1"/>
  <c r="E45" i="1"/>
  <c r="H36" i="1"/>
  <c r="I46" i="1" l="1"/>
  <c r="F41" i="1"/>
  <c r="F44" i="1"/>
  <c r="K36" i="1"/>
  <c r="C47" i="1"/>
  <c r="C41" i="1"/>
  <c r="E41" i="1" s="1"/>
  <c r="E46" i="1"/>
  <c r="H40" i="1"/>
  <c r="K40" i="1" s="1"/>
  <c r="H45" i="1"/>
  <c r="K45" i="1" s="1"/>
  <c r="G46" i="1"/>
  <c r="J46" i="1" s="1"/>
  <c r="E47" i="1" l="1"/>
  <c r="K47" i="1" s="1"/>
  <c r="I47" i="1"/>
  <c r="G44" i="1"/>
  <c r="H46" i="1"/>
  <c r="G41" i="1"/>
  <c r="H44" i="1" l="1"/>
  <c r="K46" i="1"/>
  <c r="E27" i="1" l="1"/>
  <c r="C27" i="1"/>
  <c r="F27" i="1"/>
  <c r="F26" i="1"/>
  <c r="G25" i="1"/>
  <c r="G24" i="1"/>
  <c r="G22" i="1"/>
  <c r="G21" i="1"/>
  <c r="G19" i="1"/>
  <c r="D25" i="1"/>
  <c r="D24" i="1"/>
  <c r="D22" i="1"/>
  <c r="D21" i="1"/>
  <c r="D19" i="1"/>
  <c r="C23" i="1"/>
  <c r="D23" i="1" s="1"/>
  <c r="E23" i="1" s="1"/>
  <c r="F23" i="1" s="1"/>
  <c r="G23" i="1" s="1"/>
  <c r="C20" i="1"/>
  <c r="D20" i="1" s="1"/>
  <c r="E20" i="1" s="1"/>
  <c r="F20" i="1" s="1"/>
  <c r="G20" i="1" s="1"/>
  <c r="G6" i="1"/>
  <c r="G7" i="1"/>
  <c r="G8" i="1"/>
  <c r="G9" i="1"/>
  <c r="G10" i="1"/>
  <c r="G5" i="1"/>
  <c r="E11" i="1"/>
  <c r="E12" i="1" s="1"/>
  <c r="D11" i="1"/>
  <c r="D12" i="1" s="1"/>
  <c r="C11" i="1"/>
  <c r="C12" i="1" s="1"/>
  <c r="B11" i="1"/>
  <c r="B12" i="1" s="1"/>
  <c r="H19" i="1" l="1"/>
  <c r="H22" i="1"/>
  <c r="H25" i="1"/>
  <c r="I19" i="1"/>
  <c r="I22" i="1"/>
  <c r="H21" i="1"/>
  <c r="H24" i="1"/>
  <c r="I21" i="1"/>
  <c r="I24" i="1"/>
  <c r="G26" i="1"/>
  <c r="C13" i="1"/>
  <c r="G11" i="1"/>
  <c r="G12" i="1" s="1"/>
  <c r="D13" i="1"/>
  <c r="E13" i="1"/>
  <c r="F13" i="1"/>
  <c r="H7" i="1"/>
  <c r="H5" i="1"/>
  <c r="I5" i="1" s="1"/>
  <c r="M7" i="1" l="1"/>
  <c r="M9" i="1"/>
  <c r="M5" i="1"/>
  <c r="M6" i="1"/>
  <c r="M8" i="1"/>
  <c r="M10" i="1"/>
  <c r="H8" i="1"/>
  <c r="I7" i="1"/>
  <c r="J7" i="1"/>
  <c r="K7" i="1" s="1"/>
  <c r="J5" i="1"/>
  <c r="J8" i="1"/>
  <c r="K8" i="1" s="1"/>
  <c r="I8" i="1"/>
  <c r="H9" i="1"/>
  <c r="H10" i="1"/>
  <c r="H6" i="1"/>
  <c r="N10" i="1" l="1"/>
  <c r="O10" i="1"/>
  <c r="P10" i="1" s="1"/>
  <c r="N6" i="1"/>
  <c r="O6" i="1"/>
  <c r="P6" i="1" s="1"/>
  <c r="O9" i="1"/>
  <c r="P9" i="1" s="1"/>
  <c r="N9" i="1"/>
  <c r="N8" i="1"/>
  <c r="O8" i="1"/>
  <c r="P8" i="1" s="1"/>
  <c r="O5" i="1"/>
  <c r="N5" i="1"/>
  <c r="M11" i="1"/>
  <c r="M12" i="1" s="1"/>
  <c r="O7" i="1"/>
  <c r="P7" i="1" s="1"/>
  <c r="N7" i="1"/>
  <c r="I9" i="1"/>
  <c r="J9" i="1"/>
  <c r="K9" i="1" s="1"/>
  <c r="K5" i="1"/>
  <c r="J6" i="1"/>
  <c r="K6" i="1" s="1"/>
  <c r="I6" i="1"/>
  <c r="J10" i="1"/>
  <c r="K10" i="1" s="1"/>
  <c r="I10" i="1"/>
  <c r="H11" i="1"/>
  <c r="H12" i="1" s="1"/>
  <c r="I11" i="1"/>
  <c r="I12" i="1" s="1"/>
  <c r="N11" i="1" l="1"/>
  <c r="N12" i="1" s="1"/>
  <c r="O11" i="1"/>
  <c r="O12" i="1" s="1"/>
  <c r="P5" i="1"/>
  <c r="P11" i="1" s="1"/>
  <c r="P12" i="1" s="1"/>
  <c r="P13" i="1" s="1"/>
  <c r="J11" i="1"/>
  <c r="J12" i="1" s="1"/>
  <c r="K11" i="1"/>
  <c r="K12" i="1" s="1"/>
  <c r="K13" i="1" l="1"/>
</calcChain>
</file>

<file path=xl/sharedStrings.xml><?xml version="1.0" encoding="utf-8"?>
<sst xmlns="http://schemas.openxmlformats.org/spreadsheetml/2006/main" count="83" uniqueCount="43">
  <si>
    <t>Month</t>
  </si>
  <si>
    <t>Apps. (#)</t>
  </si>
  <si>
    <t>Approve (#)</t>
  </si>
  <si>
    <t>Approve (%)</t>
  </si>
  <si>
    <t>Sales (#)</t>
  </si>
  <si>
    <t>Sales (RM)</t>
  </si>
  <si>
    <t>Ticket Size (RM)</t>
  </si>
  <si>
    <t>Total</t>
  </si>
  <si>
    <t>Avg./ Mth</t>
  </si>
  <si>
    <t xml:space="preserve">Six (6) Months S&amp;P (Govt &amp; Semi -Govt) </t>
  </si>
  <si>
    <t>-</t>
  </si>
  <si>
    <t>S&amp;P (#)</t>
  </si>
  <si>
    <t>S&amp;P (%)</t>
  </si>
  <si>
    <t>Sales Projection</t>
  </si>
  <si>
    <t>Measurement</t>
  </si>
  <si>
    <t>Est. Sales Without Campaign [A]</t>
  </si>
  <si>
    <t>Est. Sales With Campaign [B]</t>
  </si>
  <si>
    <t>Difference                   [B / A]</t>
  </si>
  <si>
    <t>Application (#)</t>
  </si>
  <si>
    <t>Approve (RM'000)</t>
  </si>
  <si>
    <t>S&amp;P (RM'000)</t>
  </si>
  <si>
    <t>Cost Per Sales</t>
  </si>
  <si>
    <t>Sales S&amp;P</t>
  </si>
  <si>
    <t>#</t>
  </si>
  <si>
    <t>RM</t>
  </si>
  <si>
    <t>Qualified Sales for Incentive</t>
  </si>
  <si>
    <t>%</t>
  </si>
  <si>
    <t>Incentive</t>
  </si>
  <si>
    <t>Incentive %</t>
  </si>
  <si>
    <t>Incentive Payout (RM)</t>
  </si>
  <si>
    <t>Cost / Sales</t>
  </si>
  <si>
    <t>Share (%)</t>
  </si>
  <si>
    <t>Cost (RM)</t>
  </si>
  <si>
    <t>Cost / S&amp;P (RM)</t>
  </si>
  <si>
    <t>Cost / S&amp;P (%)</t>
  </si>
  <si>
    <t>Approve (RM)</t>
  </si>
  <si>
    <t>Est. Sales Without Campaign [A)</t>
  </si>
  <si>
    <t>Difference                   [B - A]</t>
  </si>
  <si>
    <t>Total [B] / [A]</t>
  </si>
  <si>
    <t>Bunting Cost (RM100)</t>
  </si>
  <si>
    <t>Total Cost (RM)</t>
  </si>
  <si>
    <t>November Sales : Additional (6%)</t>
  </si>
  <si>
    <t>December Sales : Additional 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</si>
</sst>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#,##0,"/>
    <numFmt numFmtId="165" formatCode="0.0%"/>
    <numFmt numFmtId="166" formatCode="_(* #,##0_);_(* \(#,##0\);_(* &quot;-&quot;??_);_(@_)"/>
    <numFmt numFmtId="167" formatCode="&quot;RM&quot;#,##0"/>
    <numFmt numFmtId="168" formatCode="_(&quot;RM&quot;* #,##0_);_(&quot;RM&quot;* \(#,##0\);_(&quot;RM&quot;* &quot;-&quot;??_);_(@_)"/>
    <numFmt numFmtId="169" formatCode="_(* #,##0.00_);_(* \(#,##0.0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1"/>
      <name val="ＭＳ Ｐゴシック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theme="0" tint="-0.249977111117893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39">
    <xf numFmtId="0" fontId="0" fillId="0" borderId="0" xfId="0"/>
    <xf numFmtId="0" fontId="6" fillId="2" borderId="22" xfId="0" applyFont="1" applyFill="1" applyBorder="1" applyAlignment="1">
      <alignment horizontal="center" vertical="center" wrapText="1"/>
    </xf>
    <xf numFmtId="0" fontId="3" fillId="2" borderId="0" xfId="0" applyFont="1" applyFill="1" applyAlignment="1"/>
    <xf numFmtId="3" fontId="7" fillId="2" borderId="11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/>
    </xf>
    <xf numFmtId="3" fontId="7" fillId="2" borderId="10" xfId="0" applyNumberFormat="1" applyFont="1" applyFill="1" applyBorder="1" applyAlignment="1">
      <alignment horizontal="center"/>
    </xf>
    <xf numFmtId="17" fontId="3" fillId="2" borderId="30" xfId="0" applyNumberFormat="1" applyFont="1" applyFill="1" applyBorder="1" applyAlignment="1">
      <alignment horizontal="center"/>
    </xf>
    <xf numFmtId="3" fontId="7" fillId="2" borderId="13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3" fontId="6" fillId="0" borderId="26" xfId="0" applyNumberFormat="1" applyFont="1" applyFill="1" applyBorder="1" applyAlignment="1">
      <alignment horizontal="center"/>
    </xf>
    <xf numFmtId="166" fontId="6" fillId="0" borderId="25" xfId="1" applyNumberFormat="1" applyFont="1" applyFill="1" applyBorder="1" applyAlignment="1">
      <alignment horizontal="center"/>
    </xf>
    <xf numFmtId="166" fontId="7" fillId="2" borderId="10" xfId="1" applyNumberFormat="1" applyFont="1" applyFill="1" applyBorder="1" applyAlignment="1">
      <alignment horizontal="center"/>
    </xf>
    <xf numFmtId="166" fontId="7" fillId="2" borderId="11" xfId="1" applyNumberFormat="1" applyFont="1" applyFill="1" applyBorder="1" applyAlignment="1">
      <alignment horizontal="center"/>
    </xf>
    <xf numFmtId="166" fontId="6" fillId="2" borderId="28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/>
    <xf numFmtId="3" fontId="9" fillId="2" borderId="0" xfId="0" applyNumberFormat="1" applyFont="1" applyFill="1" applyAlignment="1"/>
    <xf numFmtId="164" fontId="9" fillId="2" borderId="0" xfId="0" applyNumberFormat="1" applyFont="1" applyFill="1" applyAlignment="1"/>
    <xf numFmtId="0" fontId="7" fillId="2" borderId="15" xfId="0" applyFont="1" applyFill="1" applyBorder="1" applyAlignment="1">
      <alignment vertical="center" wrapText="1"/>
    </xf>
    <xf numFmtId="10" fontId="7" fillId="2" borderId="23" xfId="0" applyNumberFormat="1" applyFont="1" applyFill="1" applyBorder="1" applyAlignment="1">
      <alignment horizontal="justify" vertical="center" wrapText="1"/>
    </xf>
    <xf numFmtId="3" fontId="7" fillId="2" borderId="23" xfId="0" applyNumberFormat="1" applyFont="1" applyFill="1" applyBorder="1" applyAlignment="1">
      <alignment horizontal="justify" vertical="center" wrapText="1"/>
    </xf>
    <xf numFmtId="164" fontId="7" fillId="2" borderId="23" xfId="0" applyNumberFormat="1" applyFont="1" applyFill="1" applyBorder="1" applyAlignment="1">
      <alignment horizontal="justify" vertical="center" wrapText="1"/>
    </xf>
    <xf numFmtId="10" fontId="7" fillId="2" borderId="24" xfId="0" applyNumberFormat="1" applyFont="1" applyFill="1" applyBorder="1" applyAlignment="1">
      <alignment horizontal="justify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/>
    <xf numFmtId="3" fontId="3" fillId="2" borderId="0" xfId="0" applyNumberFormat="1" applyFont="1" applyFill="1" applyAlignment="1"/>
    <xf numFmtId="17" fontId="2" fillId="2" borderId="14" xfId="0" applyNumberFormat="1" applyFont="1" applyFill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left" vertical="center"/>
    </xf>
    <xf numFmtId="44" fontId="3" fillId="2" borderId="0" xfId="0" applyNumberFormat="1" applyFont="1" applyFill="1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right" vertical="center"/>
    </xf>
    <xf numFmtId="0" fontId="3" fillId="2" borderId="0" xfId="0" applyFont="1" applyFill="1" applyAlignment="1"/>
    <xf numFmtId="0" fontId="4" fillId="2" borderId="0" xfId="0" applyFont="1" applyFill="1" applyAlignment="1"/>
    <xf numFmtId="166" fontId="0" fillId="0" borderId="0" xfId="1" applyNumberFormat="1" applyFont="1"/>
    <xf numFmtId="17" fontId="2" fillId="2" borderId="1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horizontal="right" vertical="center"/>
    </xf>
    <xf numFmtId="166" fontId="3" fillId="0" borderId="0" xfId="1" applyNumberFormat="1" applyFont="1"/>
    <xf numFmtId="41" fontId="3" fillId="0" borderId="7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10" fontId="3" fillId="0" borderId="7" xfId="0" applyNumberFormat="1" applyFont="1" applyFill="1" applyBorder="1" applyAlignment="1">
      <alignment horizontal="right" vertical="center"/>
    </xf>
    <xf numFmtId="41" fontId="3" fillId="0" borderId="0" xfId="0" applyNumberFormat="1" applyFont="1" applyFill="1" applyBorder="1" applyAlignment="1">
      <alignment horizontal="center" vertical="center"/>
    </xf>
    <xf numFmtId="44" fontId="3" fillId="0" borderId="0" xfId="0" applyNumberFormat="1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right" vertical="center"/>
    </xf>
    <xf numFmtId="9" fontId="0" fillId="0" borderId="0" xfId="2" applyFont="1"/>
    <xf numFmtId="10" fontId="0" fillId="0" borderId="0" xfId="2" applyNumberFormat="1" applyFont="1"/>
    <xf numFmtId="166" fontId="0" fillId="0" borderId="0" xfId="0" applyNumberFormat="1"/>
    <xf numFmtId="166" fontId="11" fillId="0" borderId="0" xfId="0" applyNumberFormat="1" applyFont="1"/>
    <xf numFmtId="166" fontId="11" fillId="0" borderId="0" xfId="1" applyNumberFormat="1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166" fontId="7" fillId="2" borderId="6" xfId="1" applyNumberFormat="1" applyFont="1" applyFill="1" applyBorder="1" applyAlignment="1">
      <alignment horizontal="center"/>
    </xf>
    <xf numFmtId="166" fontId="0" fillId="0" borderId="7" xfId="0" applyNumberForma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7" fillId="2" borderId="3" xfId="1" applyNumberFormat="1" applyFont="1" applyFill="1" applyBorder="1" applyAlignment="1">
      <alignment horizontal="center"/>
    </xf>
    <xf numFmtId="166" fontId="0" fillId="0" borderId="0" xfId="0" applyNumberFormat="1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6" fillId="2" borderId="3" xfId="1" applyNumberFormat="1" applyFont="1" applyFill="1" applyBorder="1" applyAlignment="1">
      <alignment horizontal="center"/>
    </xf>
    <xf numFmtId="166" fontId="11" fillId="0" borderId="0" xfId="0" applyNumberFormat="1" applyFont="1" applyBorder="1"/>
    <xf numFmtId="166" fontId="11" fillId="0" borderId="0" xfId="1" applyNumberFormat="1" applyFont="1" applyBorder="1"/>
    <xf numFmtId="166" fontId="6" fillId="0" borderId="1" xfId="1" applyNumberFormat="1" applyFont="1" applyFill="1" applyBorder="1" applyAlignment="1">
      <alignment horizontal="center"/>
    </xf>
    <xf numFmtId="166" fontId="11" fillId="0" borderId="5" xfId="0" applyNumberFormat="1" applyFont="1" applyBorder="1"/>
    <xf numFmtId="9" fontId="11" fillId="0" borderId="0" xfId="2" applyFont="1"/>
    <xf numFmtId="166" fontId="11" fillId="0" borderId="4" xfId="1" applyNumberFormat="1" applyFont="1" applyBorder="1"/>
    <xf numFmtId="166" fontId="11" fillId="0" borderId="5" xfId="1" applyNumberFormat="1" applyFont="1" applyBorder="1"/>
    <xf numFmtId="166" fontId="11" fillId="0" borderId="2" xfId="0" applyNumberFormat="1" applyFont="1" applyBorder="1"/>
    <xf numFmtId="166" fontId="6" fillId="2" borderId="11" xfId="1" applyNumberFormat="1" applyFont="1" applyFill="1" applyBorder="1" applyAlignment="1">
      <alignment horizontal="center"/>
    </xf>
    <xf numFmtId="17" fontId="3" fillId="0" borderId="30" xfId="0" applyNumberFormat="1" applyFont="1" applyFill="1" applyBorder="1" applyAlignment="1">
      <alignment horizontal="center"/>
    </xf>
    <xf numFmtId="3" fontId="7" fillId="0" borderId="13" xfId="0" applyNumberFormat="1" applyFont="1" applyFill="1" applyBorder="1" applyAlignment="1">
      <alignment horizontal="center"/>
    </xf>
    <xf numFmtId="3" fontId="7" fillId="0" borderId="11" xfId="0" applyNumberFormat="1" applyFont="1" applyFill="1" applyBorder="1" applyAlignment="1">
      <alignment horizontal="center"/>
    </xf>
    <xf numFmtId="166" fontId="7" fillId="0" borderId="11" xfId="1" applyNumberFormat="1" applyFont="1" applyFill="1" applyBorder="1" applyAlignment="1">
      <alignment horizontal="center"/>
    </xf>
    <xf numFmtId="166" fontId="7" fillId="0" borderId="3" xfId="1" applyNumberFormat="1" applyFont="1" applyFill="1" applyBorder="1" applyAlignment="1">
      <alignment horizontal="center"/>
    </xf>
    <xf numFmtId="166" fontId="0" fillId="0" borderId="0" xfId="0" applyNumberFormat="1" applyFill="1" applyBorder="1"/>
    <xf numFmtId="166" fontId="0" fillId="0" borderId="0" xfId="1" applyNumberFormat="1" applyFont="1" applyFill="1" applyBorder="1"/>
    <xf numFmtId="166" fontId="0" fillId="0" borderId="4" xfId="1" applyNumberFormat="1" applyFont="1" applyFill="1" applyBorder="1"/>
    <xf numFmtId="9" fontId="3" fillId="2" borderId="11" xfId="2" applyFont="1" applyFill="1" applyBorder="1" applyAlignment="1">
      <alignment horizontal="center" vertical="center"/>
    </xf>
    <xf numFmtId="166" fontId="7" fillId="2" borderId="13" xfId="1" applyNumberFormat="1" applyFont="1" applyFill="1" applyBorder="1" applyAlignment="1">
      <alignment horizontal="center" vertical="center"/>
    </xf>
    <xf numFmtId="17" fontId="2" fillId="2" borderId="17" xfId="0" applyNumberFormat="1" applyFont="1" applyFill="1" applyBorder="1" applyAlignment="1">
      <alignment horizontal="center" vertical="center"/>
    </xf>
    <xf numFmtId="166" fontId="7" fillId="2" borderId="17" xfId="1" applyNumberFormat="1" applyFont="1" applyFill="1" applyBorder="1" applyAlignment="1">
      <alignment horizontal="center" vertical="center"/>
    </xf>
    <xf numFmtId="9" fontId="3" fillId="2" borderId="17" xfId="2" applyFont="1" applyFill="1" applyBorder="1" applyAlignment="1">
      <alignment horizontal="center" vertical="center"/>
    </xf>
    <xf numFmtId="3" fontId="7" fillId="2" borderId="17" xfId="0" applyNumberFormat="1" applyFont="1" applyFill="1" applyBorder="1" applyAlignment="1">
      <alignment horizontal="center"/>
    </xf>
    <xf numFmtId="166" fontId="7" fillId="2" borderId="17" xfId="1" applyNumberFormat="1" applyFont="1" applyFill="1" applyBorder="1" applyAlignment="1">
      <alignment horizontal="center"/>
    </xf>
    <xf numFmtId="3" fontId="3" fillId="0" borderId="17" xfId="0" applyNumberFormat="1" applyFont="1" applyFill="1" applyBorder="1" applyAlignment="1">
      <alignment horizontal="right" vertical="center"/>
    </xf>
    <xf numFmtId="166" fontId="2" fillId="2" borderId="17" xfId="1" applyNumberFormat="1" applyFont="1" applyFill="1" applyBorder="1" applyAlignment="1">
      <alignment horizontal="right" vertical="center"/>
    </xf>
    <xf numFmtId="9" fontId="7" fillId="2" borderId="19" xfId="0" applyNumberFormat="1" applyFont="1" applyFill="1" applyBorder="1" applyAlignment="1">
      <alignment horizontal="right" vertical="center" wrapText="1"/>
    </xf>
    <xf numFmtId="9" fontId="7" fillId="2" borderId="20" xfId="0" applyNumberFormat="1" applyFont="1" applyFill="1" applyBorder="1" applyAlignment="1">
      <alignment horizontal="right" vertical="center" wrapText="1"/>
    </xf>
    <xf numFmtId="167" fontId="0" fillId="0" borderId="0" xfId="0" applyNumberFormat="1"/>
    <xf numFmtId="164" fontId="6" fillId="2" borderId="23" xfId="0" applyNumberFormat="1" applyFont="1" applyFill="1" applyBorder="1" applyAlignment="1">
      <alignment horizontal="justify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6" fontId="3" fillId="4" borderId="11" xfId="1" applyNumberFormat="1" applyFont="1" applyFill="1" applyBorder="1" applyAlignment="1">
      <alignment horizontal="center" vertical="center"/>
    </xf>
    <xf numFmtId="9" fontId="3" fillId="4" borderId="11" xfId="2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167" fontId="2" fillId="4" borderId="11" xfId="0" applyNumberFormat="1" applyFont="1" applyFill="1" applyBorder="1" applyAlignment="1">
      <alignment horizontal="center" vertical="center"/>
    </xf>
    <xf numFmtId="9" fontId="7" fillId="4" borderId="20" xfId="0" applyNumberFormat="1" applyFont="1" applyFill="1" applyBorder="1" applyAlignment="1">
      <alignment horizontal="center" vertical="center" wrapText="1"/>
    </xf>
    <xf numFmtId="9" fontId="7" fillId="2" borderId="16" xfId="2" applyFont="1" applyFill="1" applyBorder="1" applyAlignment="1">
      <alignment horizontal="center" vertical="center" wrapText="1"/>
    </xf>
    <xf numFmtId="165" fontId="7" fillId="2" borderId="23" xfId="2" quotePrefix="1" applyNumberFormat="1" applyFont="1" applyFill="1" applyBorder="1" applyAlignment="1">
      <alignment horizontal="center" vertical="center" wrapText="1"/>
    </xf>
    <xf numFmtId="165" fontId="7" fillId="2" borderId="23" xfId="2" applyNumberFormat="1" applyFont="1" applyFill="1" applyBorder="1" applyAlignment="1">
      <alignment horizontal="center" vertical="center" wrapText="1"/>
    </xf>
    <xf numFmtId="165" fontId="7" fillId="2" borderId="24" xfId="2" quotePrefix="1" applyNumberFormat="1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166" fontId="7" fillId="2" borderId="39" xfId="1" applyNumberFormat="1" applyFont="1" applyFill="1" applyBorder="1" applyAlignment="1">
      <alignment horizontal="center" vertical="center" wrapText="1"/>
    </xf>
    <xf numFmtId="166" fontId="7" fillId="2" borderId="30" xfId="1" quotePrefix="1" applyNumberFormat="1" applyFont="1" applyFill="1" applyBorder="1" applyAlignment="1">
      <alignment horizontal="center" vertical="center" wrapText="1"/>
    </xf>
    <xf numFmtId="166" fontId="7" fillId="2" borderId="30" xfId="1" applyNumberFormat="1" applyFont="1" applyFill="1" applyBorder="1" applyAlignment="1">
      <alignment horizontal="center" vertical="center" wrapText="1"/>
    </xf>
    <xf numFmtId="165" fontId="7" fillId="2" borderId="30" xfId="2" quotePrefix="1" applyNumberFormat="1" applyFont="1" applyFill="1" applyBorder="1" applyAlignment="1">
      <alignment horizontal="center" vertical="center" wrapText="1"/>
    </xf>
    <xf numFmtId="165" fontId="7" fillId="2" borderId="33" xfId="2" quotePrefix="1" applyNumberFormat="1" applyFont="1" applyFill="1" applyBorder="1" applyAlignment="1">
      <alignment horizontal="center" vertical="center" wrapText="1"/>
    </xf>
    <xf numFmtId="166" fontId="2" fillId="5" borderId="11" xfId="1" applyNumberFormat="1" applyFont="1" applyFill="1" applyBorder="1" applyAlignment="1">
      <alignment horizontal="right" vertical="center"/>
    </xf>
    <xf numFmtId="166" fontId="6" fillId="5" borderId="11" xfId="1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166" fontId="3" fillId="5" borderId="18" xfId="1" applyNumberFormat="1" applyFont="1" applyFill="1" applyBorder="1" applyAlignment="1">
      <alignment horizontal="center" vertical="center"/>
    </xf>
    <xf numFmtId="9" fontId="3" fillId="5" borderId="18" xfId="2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164" fontId="3" fillId="5" borderId="18" xfId="0" applyNumberFormat="1" applyFont="1" applyFill="1" applyBorder="1" applyAlignment="1">
      <alignment horizontal="center" vertical="center"/>
    </xf>
    <xf numFmtId="167" fontId="2" fillId="5" borderId="18" xfId="0" applyNumberFormat="1" applyFont="1" applyFill="1" applyBorder="1" applyAlignment="1">
      <alignment horizontal="center" vertical="center"/>
    </xf>
    <xf numFmtId="9" fontId="7" fillId="5" borderId="21" xfId="0" applyNumberFormat="1" applyFont="1" applyFill="1" applyBorder="1" applyAlignment="1">
      <alignment horizontal="right" vertical="center" wrapText="1"/>
    </xf>
    <xf numFmtId="17" fontId="2" fillId="2" borderId="13" xfId="0" applyNumberFormat="1" applyFont="1" applyFill="1" applyBorder="1" applyAlignment="1">
      <alignment horizontal="center" vertical="center"/>
    </xf>
    <xf numFmtId="41" fontId="3" fillId="2" borderId="9" xfId="0" applyNumberFormat="1" applyFont="1" applyFill="1" applyBorder="1" applyAlignment="1">
      <alignment horizontal="center" vertical="center"/>
    </xf>
    <xf numFmtId="41" fontId="3" fillId="2" borderId="37" xfId="0" applyNumberFormat="1" applyFont="1" applyFill="1" applyBorder="1" applyAlignment="1">
      <alignment horizontal="center" vertical="center"/>
    </xf>
    <xf numFmtId="41" fontId="3" fillId="2" borderId="10" xfId="0" applyNumberFormat="1" applyFont="1" applyFill="1" applyBorder="1" applyAlignment="1">
      <alignment horizontal="center" vertical="center"/>
    </xf>
    <xf numFmtId="44" fontId="3" fillId="2" borderId="37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right" vertical="center"/>
    </xf>
    <xf numFmtId="41" fontId="3" fillId="2" borderId="0" xfId="0" applyNumberFormat="1" applyFont="1" applyFill="1" applyBorder="1" applyAlignment="1">
      <alignment horizontal="left" vertical="center"/>
    </xf>
    <xf numFmtId="41" fontId="3" fillId="2" borderId="5" xfId="0" applyNumberFormat="1" applyFont="1" applyFill="1" applyBorder="1" applyAlignment="1">
      <alignment horizontal="left" vertical="center"/>
    </xf>
    <xf numFmtId="166" fontId="3" fillId="2" borderId="0" xfId="1" applyNumberFormat="1" applyFont="1" applyFill="1" applyBorder="1" applyAlignment="1">
      <alignment horizontal="left" vertical="center"/>
    </xf>
    <xf numFmtId="44" fontId="3" fillId="2" borderId="0" xfId="0" applyNumberFormat="1" applyFont="1" applyFill="1" applyBorder="1" applyAlignment="1">
      <alignment horizontal="left" vertical="center"/>
    </xf>
    <xf numFmtId="41" fontId="3" fillId="2" borderId="9" xfId="0" applyNumberFormat="1" applyFont="1" applyFill="1" applyBorder="1" applyAlignment="1">
      <alignment horizontal="left" vertical="center"/>
    </xf>
    <xf numFmtId="41" fontId="3" fillId="2" borderId="37" xfId="0" applyNumberFormat="1" applyFont="1" applyFill="1" applyBorder="1" applyAlignment="1">
      <alignment horizontal="left" vertical="center"/>
    </xf>
    <xf numFmtId="41" fontId="3" fillId="2" borderId="10" xfId="0" applyNumberFormat="1" applyFont="1" applyFill="1" applyBorder="1" applyAlignment="1">
      <alignment horizontal="left" vertical="center"/>
    </xf>
    <xf numFmtId="10" fontId="3" fillId="0" borderId="9" xfId="0" applyNumberFormat="1" applyFont="1" applyFill="1" applyBorder="1" applyAlignment="1">
      <alignment horizontal="right" vertical="center"/>
    </xf>
    <xf numFmtId="44" fontId="3" fillId="2" borderId="37" xfId="0" applyNumberFormat="1" applyFont="1" applyFill="1" applyBorder="1" applyAlignment="1">
      <alignment horizontal="left" vertical="center"/>
    </xf>
    <xf numFmtId="10" fontId="3" fillId="2" borderId="10" xfId="0" applyNumberFormat="1" applyFont="1" applyFill="1" applyBorder="1" applyAlignment="1">
      <alignment horizontal="left" vertical="center"/>
    </xf>
    <xf numFmtId="44" fontId="3" fillId="2" borderId="9" xfId="0" applyNumberFormat="1" applyFont="1" applyFill="1" applyBorder="1" applyAlignment="1">
      <alignment horizontal="left" vertical="center"/>
    </xf>
    <xf numFmtId="168" fontId="3" fillId="2" borderId="9" xfId="0" applyNumberFormat="1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168" fontId="3" fillId="2" borderId="6" xfId="0" applyNumberFormat="1" applyFont="1" applyFill="1" applyBorder="1" applyAlignment="1">
      <alignment horizontal="left" vertical="center"/>
    </xf>
    <xf numFmtId="41" fontId="3" fillId="2" borderId="4" xfId="0" applyNumberFormat="1" applyFont="1" applyFill="1" applyBorder="1" applyAlignment="1">
      <alignment horizontal="left" vertical="center"/>
    </xf>
    <xf numFmtId="41" fontId="3" fillId="2" borderId="2" xfId="0" applyNumberFormat="1" applyFont="1" applyFill="1" applyBorder="1" applyAlignment="1">
      <alignment horizontal="left" vertical="center"/>
    </xf>
    <xf numFmtId="166" fontId="3" fillId="2" borderId="4" xfId="1" applyNumberFormat="1" applyFont="1" applyFill="1" applyBorder="1" applyAlignment="1">
      <alignment horizontal="left" vertical="center"/>
    </xf>
    <xf numFmtId="44" fontId="3" fillId="2" borderId="4" xfId="0" applyNumberFormat="1" applyFont="1" applyFill="1" applyBorder="1" applyAlignment="1">
      <alignment horizontal="left" vertical="center"/>
    </xf>
    <xf numFmtId="44" fontId="3" fillId="0" borderId="7" xfId="0" quotePrefix="1" applyNumberFormat="1" applyFont="1" applyFill="1" applyBorder="1" applyAlignment="1">
      <alignment horizontal="center" vertical="center"/>
    </xf>
    <xf numFmtId="41" fontId="3" fillId="2" borderId="8" xfId="0" applyNumberFormat="1" applyFont="1" applyFill="1" applyBorder="1" applyAlignment="1">
      <alignment horizontal="center" vertical="center"/>
    </xf>
    <xf numFmtId="41" fontId="3" fillId="2" borderId="4" xfId="0" applyNumberFormat="1" applyFont="1" applyFill="1" applyBorder="1" applyAlignment="1">
      <alignment horizontal="center" vertical="center"/>
    </xf>
    <xf numFmtId="41" fontId="3" fillId="2" borderId="2" xfId="0" applyNumberFormat="1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right" vertical="center"/>
    </xf>
    <xf numFmtId="10" fontId="3" fillId="2" borderId="2" xfId="0" applyNumberFormat="1" applyFont="1" applyFill="1" applyBorder="1" applyAlignment="1">
      <alignment horizontal="center" vertical="center"/>
    </xf>
    <xf numFmtId="44" fontId="3" fillId="0" borderId="8" xfId="0" quotePrefix="1" applyNumberFormat="1" applyFont="1" applyFill="1" applyBorder="1" applyAlignment="1">
      <alignment horizontal="center" vertical="center"/>
    </xf>
    <xf numFmtId="44" fontId="3" fillId="2" borderId="4" xfId="0" quotePrefix="1" applyNumberFormat="1" applyFont="1" applyFill="1" applyBorder="1" applyAlignment="1">
      <alignment horizontal="center" vertical="center"/>
    </xf>
    <xf numFmtId="41" fontId="3" fillId="2" borderId="8" xfId="0" applyNumberFormat="1" applyFont="1" applyFill="1" applyBorder="1" applyAlignment="1">
      <alignment horizontal="left" vertical="center"/>
    </xf>
    <xf numFmtId="168" fontId="3" fillId="2" borderId="8" xfId="0" applyNumberFormat="1" applyFont="1" applyFill="1" applyBorder="1" applyAlignment="1">
      <alignment horizontal="left" vertical="center"/>
    </xf>
    <xf numFmtId="10" fontId="3" fillId="2" borderId="9" xfId="0" applyNumberFormat="1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center" vertical="center"/>
    </xf>
    <xf numFmtId="168" fontId="3" fillId="2" borderId="8" xfId="0" applyNumberFormat="1" applyFont="1" applyFill="1" applyBorder="1" applyAlignment="1">
      <alignment horizontal="center" vertical="center"/>
    </xf>
    <xf numFmtId="44" fontId="3" fillId="2" borderId="4" xfId="0" applyNumberFormat="1" applyFon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41" fontId="3" fillId="4" borderId="37" xfId="0" applyNumberFormat="1" applyFont="1" applyFill="1" applyBorder="1" applyAlignment="1">
      <alignment horizontal="right" vertical="center"/>
    </xf>
    <xf numFmtId="41" fontId="3" fillId="4" borderId="10" xfId="0" applyNumberFormat="1" applyFont="1" applyFill="1" applyBorder="1" applyAlignment="1">
      <alignment horizontal="right" vertical="center"/>
    </xf>
    <xf numFmtId="10" fontId="3" fillId="4" borderId="9" xfId="0" applyNumberFormat="1" applyFont="1" applyFill="1" applyBorder="1" applyAlignment="1">
      <alignment horizontal="right" vertical="center"/>
    </xf>
    <xf numFmtId="168" fontId="3" fillId="4" borderId="37" xfId="0" applyNumberFormat="1" applyFont="1" applyFill="1" applyBorder="1" applyAlignment="1">
      <alignment horizontal="right" vertical="center"/>
    </xf>
    <xf numFmtId="169" fontId="3" fillId="4" borderId="37" xfId="0" applyNumberFormat="1" applyFont="1" applyFill="1" applyBorder="1" applyAlignment="1">
      <alignment horizontal="right" vertical="center"/>
    </xf>
    <xf numFmtId="9" fontId="3" fillId="4" borderId="10" xfId="2" applyFont="1" applyFill="1" applyBorder="1" applyAlignment="1">
      <alignment horizontal="right" vertical="center"/>
    </xf>
    <xf numFmtId="44" fontId="3" fillId="4" borderId="37" xfId="0" quotePrefix="1" applyNumberFormat="1" applyFont="1" applyFill="1" applyBorder="1" applyAlignment="1">
      <alignment horizontal="right" vertical="center"/>
    </xf>
    <xf numFmtId="10" fontId="3" fillId="4" borderId="10" xfId="0" applyNumberFormat="1" applyFont="1" applyFill="1" applyBorder="1" applyAlignment="1">
      <alignment horizontal="right" vertical="center"/>
    </xf>
    <xf numFmtId="41" fontId="3" fillId="5" borderId="37" xfId="0" applyNumberFormat="1" applyFont="1" applyFill="1" applyBorder="1" applyAlignment="1">
      <alignment horizontal="center" vertical="center"/>
    </xf>
    <xf numFmtId="41" fontId="3" fillId="5" borderId="10" xfId="0" applyNumberFormat="1" applyFont="1" applyFill="1" applyBorder="1" applyAlignment="1">
      <alignment horizontal="center" vertical="center"/>
    </xf>
    <xf numFmtId="10" fontId="3" fillId="5" borderId="9" xfId="0" applyNumberFormat="1" applyFont="1" applyFill="1" applyBorder="1" applyAlignment="1">
      <alignment horizontal="right" vertical="center"/>
    </xf>
    <xf numFmtId="167" fontId="3" fillId="5" borderId="37" xfId="1" applyNumberFormat="1" applyFont="1" applyFill="1" applyBorder="1" applyAlignment="1">
      <alignment horizontal="center" vertical="center"/>
    </xf>
    <xf numFmtId="169" fontId="3" fillId="5" borderId="37" xfId="0" applyNumberFormat="1" applyFont="1" applyFill="1" applyBorder="1" applyAlignment="1">
      <alignment horizontal="center" vertical="center"/>
    </xf>
    <xf numFmtId="10" fontId="3" fillId="5" borderId="10" xfId="0" applyNumberFormat="1" applyFont="1" applyFill="1" applyBorder="1" applyAlignment="1">
      <alignment horizontal="right" vertical="center"/>
    </xf>
    <xf numFmtId="168" fontId="3" fillId="5" borderId="37" xfId="0" applyNumberFormat="1" applyFont="1" applyFill="1" applyBorder="1" applyAlignment="1">
      <alignment horizontal="center" vertical="center"/>
    </xf>
    <xf numFmtId="44" fontId="3" fillId="5" borderId="37" xfId="0" applyNumberFormat="1" applyFont="1" applyFill="1" applyBorder="1" applyAlignment="1">
      <alignment horizontal="center" vertical="center"/>
    </xf>
    <xf numFmtId="41" fontId="2" fillId="4" borderId="9" xfId="0" applyNumberFormat="1" applyFont="1" applyFill="1" applyBorder="1" applyAlignment="1">
      <alignment horizontal="right" vertical="center"/>
    </xf>
    <xf numFmtId="41" fontId="2" fillId="4" borderId="37" xfId="0" applyNumberFormat="1" applyFont="1" applyFill="1" applyBorder="1" applyAlignment="1">
      <alignment horizontal="right" vertical="center"/>
    </xf>
    <xf numFmtId="41" fontId="2" fillId="5" borderId="9" xfId="0" applyNumberFormat="1" applyFont="1" applyFill="1" applyBorder="1" applyAlignment="1">
      <alignment horizontal="center" vertical="center"/>
    </xf>
    <xf numFmtId="41" fontId="2" fillId="5" borderId="37" xfId="0" applyNumberFormat="1" applyFont="1" applyFill="1" applyBorder="1" applyAlignment="1">
      <alignment horizontal="center" vertical="center"/>
    </xf>
    <xf numFmtId="168" fontId="3" fillId="5" borderId="9" xfId="0" applyNumberFormat="1" applyFont="1" applyFill="1" applyBorder="1" applyAlignment="1">
      <alignment horizontal="center" vertical="center"/>
    </xf>
    <xf numFmtId="168" fontId="3" fillId="4" borderId="9" xfId="0" applyNumberFormat="1" applyFont="1" applyFill="1" applyBorder="1" applyAlignment="1">
      <alignment horizontal="right" vertical="center"/>
    </xf>
    <xf numFmtId="10" fontId="8" fillId="0" borderId="9" xfId="0" quotePrefix="1" applyNumberFormat="1" applyFont="1" applyFill="1" applyBorder="1" applyAlignment="1">
      <alignment horizontal="right" vertical="center"/>
    </xf>
    <xf numFmtId="168" fontId="8" fillId="0" borderId="9" xfId="0" applyNumberFormat="1" applyFont="1" applyFill="1" applyBorder="1" applyAlignment="1">
      <alignment horizontal="center" vertical="center"/>
    </xf>
    <xf numFmtId="44" fontId="8" fillId="0" borderId="37" xfId="0" applyNumberFormat="1" applyFont="1" applyFill="1" applyBorder="1" applyAlignment="1">
      <alignment horizontal="center" vertical="center"/>
    </xf>
    <xf numFmtId="10" fontId="8" fillId="0" borderId="10" xfId="0" applyNumberFormat="1" applyFont="1" applyFill="1" applyBorder="1" applyAlignment="1">
      <alignment horizontal="right" vertical="center"/>
    </xf>
    <xf numFmtId="44" fontId="8" fillId="0" borderId="9" xfId="0" applyNumberFormat="1" applyFont="1" applyFill="1" applyBorder="1" applyAlignment="1">
      <alignment horizontal="center" vertical="center"/>
    </xf>
    <xf numFmtId="9" fontId="8" fillId="0" borderId="10" xfId="2" applyNumberFormat="1" applyFont="1" applyFill="1" applyBorder="1" applyAlignment="1">
      <alignment horizontal="right" vertical="center"/>
    </xf>
    <xf numFmtId="9" fontId="3" fillId="2" borderId="2" xfId="0" applyNumberFormat="1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9" fontId="3" fillId="4" borderId="10" xfId="2" applyNumberFormat="1" applyFont="1" applyFill="1" applyBorder="1" applyAlignment="1">
      <alignment horizontal="right" vertical="center"/>
    </xf>
    <xf numFmtId="9" fontId="3" fillId="2" borderId="2" xfId="0" applyNumberFormat="1" applyFont="1" applyFill="1" applyBorder="1" applyAlignment="1">
      <alignment horizontal="right" vertical="center"/>
    </xf>
    <xf numFmtId="9" fontId="3" fillId="5" borderId="10" xfId="0" applyNumberFormat="1" applyFont="1" applyFill="1" applyBorder="1" applyAlignment="1">
      <alignment horizontal="right" vertical="center"/>
    </xf>
    <xf numFmtId="9" fontId="4" fillId="0" borderId="9" xfId="2" applyFont="1" applyFill="1" applyBorder="1" applyAlignment="1">
      <alignment horizontal="center" vertical="center"/>
    </xf>
    <xf numFmtId="9" fontId="4" fillId="0" borderId="37" xfId="2" applyFont="1" applyFill="1" applyBorder="1" applyAlignment="1">
      <alignment horizontal="center" vertical="center"/>
    </xf>
    <xf numFmtId="9" fontId="4" fillId="0" borderId="10" xfId="2" applyFont="1" applyFill="1" applyBorder="1" applyAlignment="1">
      <alignment horizontal="center" vertical="center"/>
    </xf>
    <xf numFmtId="9" fontId="4" fillId="0" borderId="9" xfId="2" applyNumberFormat="1" applyFont="1" applyFill="1" applyBorder="1" applyAlignment="1">
      <alignment horizontal="center" vertical="center"/>
    </xf>
    <xf numFmtId="9" fontId="4" fillId="0" borderId="37" xfId="2" applyNumberFormat="1" applyFont="1" applyFill="1" applyBorder="1" applyAlignment="1">
      <alignment horizontal="center" vertical="center"/>
    </xf>
    <xf numFmtId="9" fontId="12" fillId="0" borderId="9" xfId="2" applyFont="1" applyFill="1" applyBorder="1" applyAlignment="1">
      <alignment horizontal="center" vertical="center"/>
    </xf>
    <xf numFmtId="10" fontId="10" fillId="0" borderId="9" xfId="0" quotePrefix="1" applyNumberFormat="1" applyFont="1" applyFill="1" applyBorder="1" applyAlignment="1">
      <alignment horizontal="right" vertical="center"/>
    </xf>
    <xf numFmtId="9" fontId="12" fillId="0" borderId="37" xfId="2" applyFont="1" applyFill="1" applyBorder="1" applyAlignment="1">
      <alignment horizontal="center" vertical="center"/>
    </xf>
    <xf numFmtId="9" fontId="12" fillId="0" borderId="10" xfId="2" applyFont="1" applyFill="1" applyBorder="1" applyAlignment="1">
      <alignment horizontal="center" vertical="center"/>
    </xf>
    <xf numFmtId="168" fontId="10" fillId="0" borderId="9" xfId="0" applyNumberFormat="1" applyFont="1" applyFill="1" applyBorder="1" applyAlignment="1">
      <alignment horizontal="center" vertical="center"/>
    </xf>
    <xf numFmtId="44" fontId="10" fillId="0" borderId="37" xfId="0" applyNumberFormat="1" applyFont="1" applyFill="1" applyBorder="1" applyAlignment="1">
      <alignment horizontal="center" vertical="center"/>
    </xf>
    <xf numFmtId="10" fontId="10" fillId="0" borderId="10" xfId="0" applyNumberFormat="1" applyFont="1" applyFill="1" applyBorder="1" applyAlignment="1">
      <alignment horizontal="right" vertical="center"/>
    </xf>
    <xf numFmtId="9" fontId="12" fillId="0" borderId="9" xfId="2" applyNumberFormat="1" applyFont="1" applyFill="1" applyBorder="1" applyAlignment="1">
      <alignment horizontal="center" vertical="center"/>
    </xf>
    <xf numFmtId="9" fontId="12" fillId="0" borderId="37" xfId="2" applyNumberFormat="1" applyFont="1" applyFill="1" applyBorder="1" applyAlignment="1">
      <alignment horizontal="center" vertical="center"/>
    </xf>
    <xf numFmtId="9" fontId="10" fillId="0" borderId="10" xfId="2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1" fontId="2" fillId="2" borderId="6" xfId="0" applyNumberFormat="1" applyFont="1" applyFill="1" applyBorder="1" applyAlignment="1">
      <alignment horizontal="center" vertical="center" wrapText="1"/>
    </xf>
    <xf numFmtId="41" fontId="2" fillId="2" borderId="3" xfId="0" applyNumberFormat="1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Percent" xfId="2" builtinId="5"/>
    <cellStyle name="標準 15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0"/>
  <sheetViews>
    <sheetView tabSelected="1" topLeftCell="A16" workbookViewId="0">
      <selection activeCell="A28" sqref="A28"/>
    </sheetView>
  </sheetViews>
  <sheetFormatPr defaultRowHeight="15"/>
  <cols>
    <col min="1" max="1" width="32.85546875" customWidth="1"/>
    <col min="2" max="2" width="20.5703125" bestFit="1" customWidth="1"/>
    <col min="3" max="3" width="13.85546875" customWidth="1"/>
    <col min="4" max="4" width="14.5703125" customWidth="1"/>
    <col min="5" max="5" width="13.28515625" bestFit="1" customWidth="1"/>
    <col min="6" max="6" width="13.28515625" customWidth="1"/>
    <col min="7" max="7" width="13.5703125" customWidth="1"/>
    <col min="8" max="8" width="14.28515625" bestFit="1" customWidth="1"/>
    <col min="9" max="9" width="12.5703125" customWidth="1"/>
    <col min="10" max="10" width="12.140625" customWidth="1"/>
    <col min="11" max="11" width="14.28515625" bestFit="1" customWidth="1"/>
    <col min="12" max="12" width="12.140625" customWidth="1"/>
    <col min="13" max="13" width="11.85546875" customWidth="1"/>
    <col min="14" max="14" width="14.28515625" bestFit="1" customWidth="1"/>
    <col min="15" max="15" width="10.28515625" customWidth="1"/>
    <col min="16" max="16" width="14.28515625" bestFit="1" customWidth="1"/>
  </cols>
  <sheetData>
    <row r="2" spans="1:16">
      <c r="A2" s="14" t="s">
        <v>9</v>
      </c>
      <c r="B2" s="2"/>
      <c r="C2" s="38"/>
      <c r="D2" s="2"/>
      <c r="E2" s="2"/>
      <c r="F2" s="2"/>
      <c r="G2" s="38"/>
      <c r="H2" s="2"/>
      <c r="I2" s="38"/>
      <c r="J2" s="38"/>
      <c r="K2" s="38"/>
      <c r="L2" s="2"/>
      <c r="M2" s="2"/>
      <c r="N2" s="2"/>
    </row>
    <row r="3" spans="1:16" ht="15.75" customHeight="1" thickBot="1">
      <c r="A3" s="2"/>
      <c r="B3" s="2"/>
      <c r="C3" s="38"/>
      <c r="D3" s="2"/>
      <c r="E3" s="2"/>
      <c r="F3" s="2"/>
      <c r="G3" s="212" t="s">
        <v>41</v>
      </c>
      <c r="H3" s="212"/>
      <c r="I3" s="212"/>
      <c r="J3" s="212"/>
      <c r="K3" s="212"/>
      <c r="L3" s="212" t="s">
        <v>42</v>
      </c>
      <c r="M3" s="212"/>
      <c r="N3" s="212"/>
      <c r="O3" s="212"/>
      <c r="P3" s="212"/>
    </row>
    <row r="4" spans="1:16" ht="26.25" thickBot="1">
      <c r="A4" s="4" t="s">
        <v>0</v>
      </c>
      <c r="B4" s="5" t="s">
        <v>1</v>
      </c>
      <c r="C4" s="6" t="s">
        <v>2</v>
      </c>
      <c r="D4" s="6" t="s">
        <v>35</v>
      </c>
      <c r="E4" s="6" t="s">
        <v>4</v>
      </c>
      <c r="F4" s="6" t="s">
        <v>5</v>
      </c>
      <c r="G4" s="56" t="s">
        <v>1</v>
      </c>
      <c r="H4" s="57" t="s">
        <v>2</v>
      </c>
      <c r="I4" s="57" t="s">
        <v>35</v>
      </c>
      <c r="J4" s="57" t="s">
        <v>4</v>
      </c>
      <c r="K4" s="57" t="s">
        <v>5</v>
      </c>
      <c r="L4" s="56" t="s">
        <v>1</v>
      </c>
      <c r="M4" s="57" t="s">
        <v>2</v>
      </c>
      <c r="N4" s="57" t="s">
        <v>35</v>
      </c>
      <c r="O4" s="57" t="s">
        <v>4</v>
      </c>
      <c r="P4" s="57" t="s">
        <v>5</v>
      </c>
    </row>
    <row r="5" spans="1:16">
      <c r="A5" s="9">
        <v>42856</v>
      </c>
      <c r="B5" s="7">
        <v>5851</v>
      </c>
      <c r="C5" s="8">
        <v>1891</v>
      </c>
      <c r="D5" s="17">
        <v>19222600</v>
      </c>
      <c r="E5" s="17">
        <v>1738</v>
      </c>
      <c r="F5" s="17">
        <v>17701600</v>
      </c>
      <c r="G5" s="58">
        <f>(B5*6%)+B5</f>
        <v>6202.06</v>
      </c>
      <c r="H5" s="59">
        <f>G5*$C$13</f>
        <v>2181.2739271333944</v>
      </c>
      <c r="I5" s="60">
        <f>H5*$D$13</f>
        <v>22099944.030588392</v>
      </c>
      <c r="J5" s="59">
        <f>H5*$J$13</f>
        <v>2094.0229700480586</v>
      </c>
      <c r="K5" s="60">
        <f>J5*$F$13</f>
        <v>21365921.175453931</v>
      </c>
      <c r="L5" s="58">
        <f>(B5*12%)+B5</f>
        <v>6553.12</v>
      </c>
      <c r="M5" s="60">
        <f t="shared" ref="M5:M10" si="0">L5*$C$13</f>
        <v>2304.7422626315106</v>
      </c>
      <c r="N5" s="60">
        <f>M5*$D$13</f>
        <v>23350884.258734897</v>
      </c>
      <c r="O5" s="59">
        <f>M5*$O$13</f>
        <v>2235.5999947525652</v>
      </c>
      <c r="P5" s="61">
        <f>O5*$F$13</f>
        <v>22810472.449894994</v>
      </c>
    </row>
    <row r="6" spans="1:16">
      <c r="A6" s="76">
        <v>42887</v>
      </c>
      <c r="B6" s="77">
        <v>4629</v>
      </c>
      <c r="C6" s="78">
        <v>1639</v>
      </c>
      <c r="D6" s="79">
        <v>16611200</v>
      </c>
      <c r="E6" s="79">
        <v>1608</v>
      </c>
      <c r="F6" s="79">
        <v>16564500</v>
      </c>
      <c r="G6" s="80">
        <f t="shared" ref="G6:G10" si="1">(B6*6%)+B6</f>
        <v>4906.74</v>
      </c>
      <c r="H6" s="81">
        <f t="shared" ref="H6:H10" si="2">G6*$C$13</f>
        <v>1725.7079146642423</v>
      </c>
      <c r="I6" s="82">
        <f t="shared" ref="I6:I10" si="3">H6*$D$13</f>
        <v>17484300.276464477</v>
      </c>
      <c r="J6" s="81">
        <f>H6*$J$13</f>
        <v>1656.6795980776726</v>
      </c>
      <c r="K6" s="82">
        <f t="shared" ref="K6:K10" si="4">J6*$F$13</f>
        <v>16903580.434314858</v>
      </c>
      <c r="L6" s="80">
        <f t="shared" ref="L6:L10" si="5">(B6*12%)+B6</f>
        <v>5184.4799999999996</v>
      </c>
      <c r="M6" s="82">
        <f t="shared" si="0"/>
        <v>1823.3894947395765</v>
      </c>
      <c r="N6" s="82">
        <f t="shared" ref="N6:N10" si="6">M6*$D$13</f>
        <v>18473977.650603972</v>
      </c>
      <c r="O6" s="81">
        <f>M6*$O$13</f>
        <v>1768.6878098973891</v>
      </c>
      <c r="P6" s="83">
        <f t="shared" ref="P6:P10" si="7">O6*$F$13</f>
        <v>18046432.570597149</v>
      </c>
    </row>
    <row r="7" spans="1:16">
      <c r="A7" s="9">
        <v>42917</v>
      </c>
      <c r="B7" s="10">
        <v>4968</v>
      </c>
      <c r="C7" s="3">
        <v>1657</v>
      </c>
      <c r="D7" s="18">
        <v>17178700</v>
      </c>
      <c r="E7" s="18">
        <v>1555</v>
      </c>
      <c r="F7" s="18">
        <v>16344000</v>
      </c>
      <c r="G7" s="62">
        <f t="shared" si="1"/>
        <v>5266.08</v>
      </c>
      <c r="H7" s="63">
        <f t="shared" si="2"/>
        <v>1852.0883387452916</v>
      </c>
      <c r="I7" s="64">
        <f t="shared" si="3"/>
        <v>18764744.820366278</v>
      </c>
      <c r="J7" s="63">
        <f t="shared" ref="J7:J10" si="8">H7*$J$13</f>
        <v>1778.0048051954798</v>
      </c>
      <c r="K7" s="64">
        <f t="shared" si="4"/>
        <v>18141496.564630851</v>
      </c>
      <c r="L7" s="62">
        <f t="shared" si="5"/>
        <v>5564.16</v>
      </c>
      <c r="M7" s="64">
        <f t="shared" si="0"/>
        <v>1956.9235277308742</v>
      </c>
      <c r="N7" s="64">
        <f t="shared" si="6"/>
        <v>19826900.187556826</v>
      </c>
      <c r="O7" s="63">
        <f t="shared" ref="O7:O10" si="9">M7*$O$13</f>
        <v>1898.215821898948</v>
      </c>
      <c r="P7" s="65">
        <f t="shared" si="7"/>
        <v>19368044.28834017</v>
      </c>
    </row>
    <row r="8" spans="1:16">
      <c r="A8" s="9">
        <v>42948</v>
      </c>
      <c r="B8" s="10">
        <v>5777</v>
      </c>
      <c r="C8" s="3">
        <v>2064</v>
      </c>
      <c r="D8" s="18">
        <v>21243600</v>
      </c>
      <c r="E8" s="18">
        <v>1958</v>
      </c>
      <c r="F8" s="18">
        <v>20170200</v>
      </c>
      <c r="G8" s="62">
        <f t="shared" si="1"/>
        <v>6123.62</v>
      </c>
      <c r="H8" s="63">
        <f t="shared" si="2"/>
        <v>2153.686459929861</v>
      </c>
      <c r="I8" s="64">
        <f t="shared" si="3"/>
        <v>21820436.962008052</v>
      </c>
      <c r="J8" s="63">
        <f t="shared" si="8"/>
        <v>2067.5390015326666</v>
      </c>
      <c r="K8" s="64">
        <f t="shared" si="4"/>
        <v>21095697.595384948</v>
      </c>
      <c r="L8" s="62">
        <f t="shared" si="5"/>
        <v>6470.24</v>
      </c>
      <c r="M8" s="64">
        <f t="shared" si="0"/>
        <v>2275.5932406806078</v>
      </c>
      <c r="N8" s="64">
        <f t="shared" si="6"/>
        <v>23055556.03532926</v>
      </c>
      <c r="O8" s="63">
        <f>M8*$O$13</f>
        <v>2207.3254434601895</v>
      </c>
      <c r="P8" s="65">
        <f>O8*$F$13</f>
        <v>22521979.036582358</v>
      </c>
    </row>
    <row r="9" spans="1:16">
      <c r="A9" s="9">
        <v>42979</v>
      </c>
      <c r="B9" s="10">
        <v>4235</v>
      </c>
      <c r="C9" s="3">
        <v>1616</v>
      </c>
      <c r="D9" s="18">
        <v>15847900</v>
      </c>
      <c r="E9" s="18">
        <v>1533</v>
      </c>
      <c r="F9" s="18">
        <v>15073500</v>
      </c>
      <c r="G9" s="62">
        <f t="shared" si="1"/>
        <v>4489.1000000000004</v>
      </c>
      <c r="H9" s="63">
        <f t="shared" si="2"/>
        <v>1578.8232919859724</v>
      </c>
      <c r="I9" s="64">
        <f t="shared" si="3"/>
        <v>15996113.992401611</v>
      </c>
      <c r="J9" s="63">
        <f t="shared" si="8"/>
        <v>1515.6703603065334</v>
      </c>
      <c r="K9" s="64">
        <f t="shared" si="4"/>
        <v>15464822.453947596</v>
      </c>
      <c r="L9" s="62">
        <f t="shared" si="5"/>
        <v>4743.2</v>
      </c>
      <c r="M9" s="64">
        <f t="shared" si="0"/>
        <v>1668.1906481361216</v>
      </c>
      <c r="N9" s="64">
        <f t="shared" si="6"/>
        <v>16901554.40706585</v>
      </c>
      <c r="O9" s="63">
        <f t="shared" si="9"/>
        <v>1618.1449286920379</v>
      </c>
      <c r="P9" s="65">
        <f t="shared" si="7"/>
        <v>16510400.072689336</v>
      </c>
    </row>
    <row r="10" spans="1:16" ht="15.75" thickBot="1">
      <c r="A10" s="9">
        <v>43009</v>
      </c>
      <c r="B10" s="10">
        <v>5336</v>
      </c>
      <c r="C10" s="3">
        <v>1964</v>
      </c>
      <c r="D10" s="18">
        <v>19632100</v>
      </c>
      <c r="E10" s="18">
        <v>1794</v>
      </c>
      <c r="F10" s="18">
        <v>18076900</v>
      </c>
      <c r="G10" s="62">
        <f t="shared" si="1"/>
        <v>5656.16</v>
      </c>
      <c r="H10" s="63">
        <f t="shared" si="2"/>
        <v>1989.2800675412393</v>
      </c>
      <c r="I10" s="64">
        <f t="shared" si="3"/>
        <v>20154725.91817119</v>
      </c>
      <c r="J10" s="63">
        <f t="shared" si="8"/>
        <v>1909.7088648395898</v>
      </c>
      <c r="K10" s="64">
        <f t="shared" si="4"/>
        <v>19485311.124973878</v>
      </c>
      <c r="L10" s="62">
        <f t="shared" si="5"/>
        <v>5976.32</v>
      </c>
      <c r="M10" s="64">
        <f t="shared" si="0"/>
        <v>2101.8808260813094</v>
      </c>
      <c r="N10" s="64">
        <f t="shared" si="6"/>
        <v>21295559.460709181</v>
      </c>
      <c r="O10" s="63">
        <f t="shared" si="9"/>
        <v>2038.82440129887</v>
      </c>
      <c r="P10" s="65">
        <f t="shared" si="7"/>
        <v>20802714.235624626</v>
      </c>
    </row>
    <row r="11" spans="1:16" ht="15.75" thickBot="1">
      <c r="A11" s="11" t="s">
        <v>7</v>
      </c>
      <c r="B11" s="12">
        <f>SUM(B5:B10)</f>
        <v>30796</v>
      </c>
      <c r="C11" s="12">
        <f>SUM(C5:C10)</f>
        <v>10831</v>
      </c>
      <c r="D11" s="12">
        <f>SUM(D5:D10)</f>
        <v>109736100</v>
      </c>
      <c r="E11" s="19">
        <f>SUM(E5:E10)</f>
        <v>10186</v>
      </c>
      <c r="F11" s="19">
        <v>103930700</v>
      </c>
      <c r="G11" s="66">
        <f t="shared" ref="G11:P11" si="10">SUM(G5:G10)</f>
        <v>32643.759999999998</v>
      </c>
      <c r="H11" s="67">
        <f t="shared" si="10"/>
        <v>11480.860000000002</v>
      </c>
      <c r="I11" s="68">
        <f t="shared" si="10"/>
        <v>116320266</v>
      </c>
      <c r="J11" s="67">
        <f t="shared" si="10"/>
        <v>11021.625600000001</v>
      </c>
      <c r="K11" s="68">
        <f t="shared" si="10"/>
        <v>112456829.34870608</v>
      </c>
      <c r="L11" s="66">
        <f t="shared" si="10"/>
        <v>34491.520000000004</v>
      </c>
      <c r="M11" s="67">
        <f t="shared" si="10"/>
        <v>12130.720000000001</v>
      </c>
      <c r="N11" s="68">
        <f t="shared" si="10"/>
        <v>122904431.99999999</v>
      </c>
      <c r="O11" s="67">
        <f t="shared" si="10"/>
        <v>11766.798400000001</v>
      </c>
      <c r="P11" s="72">
        <f t="shared" si="10"/>
        <v>120060042.65372863</v>
      </c>
    </row>
    <row r="12" spans="1:16" ht="15.75" thickBot="1">
      <c r="A12" s="13" t="s">
        <v>8</v>
      </c>
      <c r="B12" s="15">
        <f>B11/6</f>
        <v>5132.666666666667</v>
      </c>
      <c r="C12" s="15">
        <f>C11/6</f>
        <v>1805.1666666666667</v>
      </c>
      <c r="D12" s="16">
        <f>D11/6</f>
        <v>18289350</v>
      </c>
      <c r="E12" s="16">
        <f>E11/6</f>
        <v>1697.6666666666667</v>
      </c>
      <c r="F12" s="16">
        <v>17321783.333333332</v>
      </c>
      <c r="G12" s="69">
        <f t="shared" ref="G12:P12" si="11">G11/6</f>
        <v>5440.6266666666661</v>
      </c>
      <c r="H12" s="70">
        <f t="shared" si="11"/>
        <v>1913.4766666666671</v>
      </c>
      <c r="I12" s="73">
        <f t="shared" si="11"/>
        <v>19386711</v>
      </c>
      <c r="J12" s="70">
        <f t="shared" si="11"/>
        <v>1836.9376000000002</v>
      </c>
      <c r="K12" s="70">
        <f t="shared" si="11"/>
        <v>18742804.891451012</v>
      </c>
      <c r="L12" s="69">
        <f t="shared" si="11"/>
        <v>5748.586666666667</v>
      </c>
      <c r="M12" s="70">
        <f t="shared" si="11"/>
        <v>2021.7866666666669</v>
      </c>
      <c r="N12" s="73">
        <f t="shared" si="11"/>
        <v>20484071.999999996</v>
      </c>
      <c r="O12" s="70">
        <f t="shared" si="11"/>
        <v>1961.133066666667</v>
      </c>
      <c r="P12" s="74">
        <f t="shared" si="11"/>
        <v>20010007.108954772</v>
      </c>
    </row>
    <row r="13" spans="1:16">
      <c r="C13" s="52">
        <f>C11/B11</f>
        <v>0.35170151967788027</v>
      </c>
      <c r="D13" s="40">
        <f>D12/C12</f>
        <v>10131.668359338933</v>
      </c>
      <c r="E13" s="51">
        <f>E12/C12</f>
        <v>0.94044871203028346</v>
      </c>
      <c r="F13" s="44">
        <f>F12/E12</f>
        <v>10203.288827802866</v>
      </c>
      <c r="G13" s="44"/>
      <c r="I13" s="40"/>
      <c r="J13" s="71">
        <v>0.96</v>
      </c>
      <c r="K13" s="54">
        <f>K12-F12</f>
        <v>1421021.5581176803</v>
      </c>
      <c r="L13" s="44"/>
      <c r="N13" s="40"/>
      <c r="O13" s="71">
        <v>0.97</v>
      </c>
      <c r="P13" s="55">
        <f>P12-F12</f>
        <v>2688223.7756214403</v>
      </c>
    </row>
    <row r="15" spans="1:16">
      <c r="B15" s="22"/>
      <c r="C15" s="22"/>
      <c r="D15" s="22"/>
      <c r="E15" s="22"/>
      <c r="F15" s="23"/>
      <c r="G15" s="23"/>
      <c r="H15" s="22"/>
      <c r="I15" s="22"/>
      <c r="J15" s="22"/>
      <c r="K15" s="22"/>
      <c r="L15" s="22"/>
      <c r="M15" s="22"/>
      <c r="N15" s="22"/>
      <c r="O15" s="21"/>
      <c r="P15" s="21"/>
    </row>
    <row r="16" spans="1:16" ht="15.75" thickBot="1">
      <c r="A16" s="20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9" ht="25.5" customHeight="1">
      <c r="A17" s="230" t="s">
        <v>14</v>
      </c>
      <c r="B17" s="222" t="s">
        <v>36</v>
      </c>
      <c r="C17" s="223"/>
      <c r="D17" s="223"/>
      <c r="E17" s="213" t="s">
        <v>16</v>
      </c>
      <c r="F17" s="214"/>
      <c r="G17" s="215"/>
      <c r="H17" s="1" t="s">
        <v>17</v>
      </c>
      <c r="I17" s="109" t="s">
        <v>37</v>
      </c>
    </row>
    <row r="18" spans="1:19" ht="24.75" customHeight="1" thickBot="1">
      <c r="A18" s="231"/>
      <c r="B18" s="86">
        <v>43040</v>
      </c>
      <c r="C18" s="41">
        <v>43070</v>
      </c>
      <c r="D18" s="98" t="s">
        <v>7</v>
      </c>
      <c r="E18" s="41">
        <v>43040</v>
      </c>
      <c r="F18" s="41">
        <v>43070</v>
      </c>
      <c r="G18" s="118" t="s">
        <v>7</v>
      </c>
      <c r="H18" s="29" t="s">
        <v>26</v>
      </c>
      <c r="I18" s="110" t="s">
        <v>23</v>
      </c>
    </row>
    <row r="19" spans="1:19">
      <c r="A19" s="24" t="s">
        <v>18</v>
      </c>
      <c r="B19" s="87">
        <v>5336</v>
      </c>
      <c r="C19" s="85">
        <v>5132.666666666667</v>
      </c>
      <c r="D19" s="99">
        <f>B19+C19</f>
        <v>10468.666666666668</v>
      </c>
      <c r="E19" s="97">
        <v>5656.16</v>
      </c>
      <c r="F19" s="85">
        <v>5748.586666666667</v>
      </c>
      <c r="G19" s="119">
        <f>E19+F19</f>
        <v>11404.746666666666</v>
      </c>
      <c r="H19" s="105">
        <f>G19/D19</f>
        <v>1.0894173087944976</v>
      </c>
      <c r="I19" s="111">
        <f>G19-D19</f>
        <v>936.07999999999811</v>
      </c>
      <c r="J19" s="53"/>
    </row>
    <row r="20" spans="1:19">
      <c r="A20" s="25" t="s">
        <v>3</v>
      </c>
      <c r="B20" s="88">
        <v>0.35</v>
      </c>
      <c r="C20" s="84">
        <f>B20</f>
        <v>0.35</v>
      </c>
      <c r="D20" s="100">
        <f>C20</f>
        <v>0.35</v>
      </c>
      <c r="E20" s="84">
        <f>D20</f>
        <v>0.35</v>
      </c>
      <c r="F20" s="84">
        <f>E20</f>
        <v>0.35</v>
      </c>
      <c r="G20" s="120">
        <f>F20</f>
        <v>0.35</v>
      </c>
      <c r="H20" s="106" t="s">
        <v>10</v>
      </c>
      <c r="I20" s="112" t="s">
        <v>10</v>
      </c>
    </row>
    <row r="21" spans="1:19">
      <c r="A21" s="26" t="s">
        <v>2</v>
      </c>
      <c r="B21" s="89">
        <v>1964</v>
      </c>
      <c r="C21" s="3">
        <v>1805.1666666666667</v>
      </c>
      <c r="D21" s="101">
        <f>C21+B21</f>
        <v>3769.166666666667</v>
      </c>
      <c r="E21" s="3">
        <v>1989.2800675412393</v>
      </c>
      <c r="F21" s="3">
        <v>2021.7866666666669</v>
      </c>
      <c r="G21" s="121">
        <f>E21+F21</f>
        <v>4011.0667342079059</v>
      </c>
      <c r="H21" s="107">
        <f>G21/D21</f>
        <v>1.064178660413329</v>
      </c>
      <c r="I21" s="113">
        <f>G21-D21</f>
        <v>241.90006754123897</v>
      </c>
    </row>
    <row r="22" spans="1:19">
      <c r="A22" s="27" t="s">
        <v>19</v>
      </c>
      <c r="B22" s="90">
        <v>19632100</v>
      </c>
      <c r="C22" s="18">
        <v>18289350</v>
      </c>
      <c r="D22" s="102">
        <f>C22+B22</f>
        <v>37921450</v>
      </c>
      <c r="E22" s="18">
        <v>20154725.91817119</v>
      </c>
      <c r="F22" s="18">
        <v>20484071.999999996</v>
      </c>
      <c r="G22" s="122">
        <f>E22+F22</f>
        <v>40638797.918171182</v>
      </c>
      <c r="H22" s="107">
        <f>G22/D22</f>
        <v>1.0716572788796626</v>
      </c>
      <c r="I22" s="113">
        <f>G22-D22</f>
        <v>2717347.9181711823</v>
      </c>
    </row>
    <row r="23" spans="1:19">
      <c r="A23" s="26" t="s">
        <v>6</v>
      </c>
      <c r="B23" s="91">
        <v>10076</v>
      </c>
      <c r="C23" s="43">
        <f>B23</f>
        <v>10076</v>
      </c>
      <c r="D23" s="101">
        <f>C23</f>
        <v>10076</v>
      </c>
      <c r="E23" s="42">
        <f t="shared" ref="E23:F23" si="12">D23</f>
        <v>10076</v>
      </c>
      <c r="F23" s="42">
        <f t="shared" si="12"/>
        <v>10076</v>
      </c>
      <c r="G23" s="121">
        <f>F23</f>
        <v>10076</v>
      </c>
      <c r="H23" s="106" t="s">
        <v>10</v>
      </c>
      <c r="I23" s="114" t="s">
        <v>10</v>
      </c>
    </row>
    <row r="24" spans="1:19">
      <c r="A24" s="26" t="s">
        <v>11</v>
      </c>
      <c r="B24" s="90">
        <v>1794</v>
      </c>
      <c r="C24" s="18">
        <v>1697.6666666666667</v>
      </c>
      <c r="D24" s="101">
        <f>C24+B24</f>
        <v>3491.666666666667</v>
      </c>
      <c r="E24" s="18">
        <v>1909.7088648395898</v>
      </c>
      <c r="F24" s="18">
        <v>1961.133066666667</v>
      </c>
      <c r="G24" s="121">
        <f>E24+F24</f>
        <v>3870.8419315062565</v>
      </c>
      <c r="H24" s="107">
        <f>G24/D24</f>
        <v>1.1085943479254194</v>
      </c>
      <c r="I24" s="113">
        <f>G24-D24</f>
        <v>379.17526483958954</v>
      </c>
    </row>
    <row r="25" spans="1:19">
      <c r="A25" s="96" t="s">
        <v>20</v>
      </c>
      <c r="B25" s="92">
        <v>18076900</v>
      </c>
      <c r="C25" s="75">
        <v>17321783.333333332</v>
      </c>
      <c r="D25" s="103">
        <f>C25+B25</f>
        <v>35398683.333333328</v>
      </c>
      <c r="E25" s="116">
        <v>19485311.124973878</v>
      </c>
      <c r="F25" s="117">
        <v>20010007.108954772</v>
      </c>
      <c r="G25" s="123">
        <f>E25+F25</f>
        <v>39495318.233928651</v>
      </c>
      <c r="H25" s="107">
        <f>G25/D25</f>
        <v>1.1157284541354031</v>
      </c>
      <c r="I25" s="113">
        <v>4096634.9005953199</v>
      </c>
    </row>
    <row r="26" spans="1:19" ht="15.75" thickBot="1">
      <c r="A26" s="28" t="s">
        <v>12</v>
      </c>
      <c r="B26" s="93">
        <v>0.94</v>
      </c>
      <c r="C26" s="94">
        <v>0.94</v>
      </c>
      <c r="D26" s="104">
        <v>0.94</v>
      </c>
      <c r="E26" s="94">
        <v>0.96</v>
      </c>
      <c r="F26" s="94">
        <f>F24/F21</f>
        <v>0.97000000000000008</v>
      </c>
      <c r="G26" s="124">
        <f>G24/G21</f>
        <v>0.96504052113973604</v>
      </c>
      <c r="H26" s="108" t="s">
        <v>10</v>
      </c>
      <c r="I26" s="115" t="s">
        <v>10</v>
      </c>
    </row>
    <row r="27" spans="1:19">
      <c r="B27" s="40"/>
      <c r="C27" s="40">
        <f>C25/C24</f>
        <v>10203.288827802866</v>
      </c>
      <c r="E27" s="55">
        <f>E25-B25</f>
        <v>1408411.1249738783</v>
      </c>
      <c r="F27" s="55">
        <f>F25-C25</f>
        <v>2688223.7756214403</v>
      </c>
      <c r="G27" s="95"/>
    </row>
    <row r="28" spans="1:19">
      <c r="A28" s="14" t="s">
        <v>21</v>
      </c>
      <c r="B28" s="31"/>
      <c r="C28" s="38"/>
      <c r="D28" s="31"/>
      <c r="E28" s="32"/>
      <c r="F28" s="31"/>
      <c r="G28" s="38"/>
      <c r="H28" s="31"/>
      <c r="I28" s="38"/>
      <c r="J28" s="38"/>
      <c r="K28" s="38"/>
      <c r="L28" s="31"/>
      <c r="M28" s="31"/>
      <c r="N28" s="31"/>
      <c r="O28" s="31"/>
      <c r="P28" s="31"/>
      <c r="Q28" s="31"/>
      <c r="R28" s="31"/>
      <c r="S28" s="31"/>
    </row>
    <row r="29" spans="1:19">
      <c r="A29" s="30"/>
      <c r="B29" s="31"/>
      <c r="C29" s="38"/>
      <c r="D29" s="31"/>
      <c r="E29" s="31"/>
      <c r="F29" s="31"/>
      <c r="G29" s="38"/>
      <c r="H29" s="31"/>
      <c r="I29" s="38"/>
      <c r="J29" s="38"/>
      <c r="K29" s="38"/>
      <c r="L29" s="31"/>
      <c r="M29" s="31"/>
      <c r="N29" s="31"/>
      <c r="O29" s="31"/>
      <c r="P29" s="31"/>
      <c r="Q29" s="31"/>
      <c r="R29" s="31"/>
      <c r="S29" s="31"/>
    </row>
    <row r="30" spans="1:19">
      <c r="A30" s="232" t="s">
        <v>14</v>
      </c>
      <c r="B30" s="233"/>
      <c r="C30" s="216" t="s">
        <v>15</v>
      </c>
      <c r="D30" s="217"/>
      <c r="E30" s="218"/>
      <c r="F30" s="216" t="s">
        <v>16</v>
      </c>
      <c r="G30" s="217"/>
      <c r="H30" s="218"/>
      <c r="I30" s="219" t="s">
        <v>38</v>
      </c>
      <c r="J30" s="220"/>
      <c r="K30" s="221"/>
    </row>
    <row r="31" spans="1:19">
      <c r="A31" s="234"/>
      <c r="B31" s="235"/>
      <c r="C31" s="41">
        <v>43040</v>
      </c>
      <c r="D31" s="33">
        <v>43070</v>
      </c>
      <c r="E31" s="98" t="s">
        <v>7</v>
      </c>
      <c r="F31" s="41">
        <v>43040</v>
      </c>
      <c r="G31" s="125">
        <v>43070</v>
      </c>
      <c r="H31" s="143" t="s">
        <v>7</v>
      </c>
      <c r="I31" s="41">
        <v>43040</v>
      </c>
      <c r="J31" s="41">
        <v>43070</v>
      </c>
      <c r="K31" s="143" t="s">
        <v>7</v>
      </c>
    </row>
    <row r="32" spans="1:19">
      <c r="A32" s="236" t="s">
        <v>22</v>
      </c>
      <c r="B32" s="135" t="s">
        <v>23</v>
      </c>
      <c r="C32" s="157">
        <v>1794</v>
      </c>
      <c r="D32" s="45">
        <v>1697.6666666666667</v>
      </c>
      <c r="E32" s="180">
        <f>D32+C32</f>
        <v>3491.666666666667</v>
      </c>
      <c r="F32" s="126">
        <v>1909.7088648395898</v>
      </c>
      <c r="G32" s="150">
        <v>1961.133066666667</v>
      </c>
      <c r="H32" s="182">
        <f>G32+F32</f>
        <v>3870.8419315062565</v>
      </c>
      <c r="I32" s="197">
        <f>F32/C32</f>
        <v>1.0644976950053455</v>
      </c>
      <c r="J32" s="197">
        <f t="shared" ref="J32:K34" si="13">G32/D32</f>
        <v>1.1551932456312588</v>
      </c>
      <c r="K32" s="202">
        <f t="shared" si="13"/>
        <v>1.1085943479254194</v>
      </c>
    </row>
    <row r="33" spans="1:11">
      <c r="A33" s="237"/>
      <c r="B33" s="136" t="s">
        <v>24</v>
      </c>
      <c r="C33" s="145">
        <v>18076900</v>
      </c>
      <c r="D33" s="48">
        <v>17321783.333333332</v>
      </c>
      <c r="E33" s="181">
        <f>D33+C33</f>
        <v>35398683.333333328</v>
      </c>
      <c r="F33" s="127">
        <v>19485311.124973878</v>
      </c>
      <c r="G33" s="151">
        <v>20010007.108954772</v>
      </c>
      <c r="H33" s="183">
        <f>G33+F33</f>
        <v>39495318.233928651</v>
      </c>
      <c r="I33" s="197">
        <f t="shared" ref="I33:I34" si="14">F33/C33</f>
        <v>1.0779122042481775</v>
      </c>
      <c r="J33" s="197">
        <f t="shared" si="13"/>
        <v>1.1551932456312586</v>
      </c>
      <c r="K33" s="202">
        <f t="shared" si="13"/>
        <v>1.1157284541354031</v>
      </c>
    </row>
    <row r="34" spans="1:11">
      <c r="A34" s="238"/>
      <c r="B34" s="137" t="s">
        <v>6</v>
      </c>
      <c r="C34" s="146">
        <f>C33/C32</f>
        <v>10076.309921962096</v>
      </c>
      <c r="D34" s="46">
        <f>D33/D32</f>
        <v>10203.288827802866</v>
      </c>
      <c r="E34" s="165">
        <f>E33/E32</f>
        <v>10138.047732696896</v>
      </c>
      <c r="F34" s="128">
        <f>F33/F32</f>
        <v>10203.288827802866</v>
      </c>
      <c r="G34" s="152">
        <f>G33/G32</f>
        <v>10203.288827802864</v>
      </c>
      <c r="H34" s="173">
        <f>(G34+F34)/2</f>
        <v>10203.288827802866</v>
      </c>
      <c r="I34" s="197">
        <f t="shared" si="14"/>
        <v>1.0126017269044105</v>
      </c>
      <c r="J34" s="197">
        <f t="shared" si="13"/>
        <v>0.99999999999999978</v>
      </c>
      <c r="K34" s="202">
        <f t="shared" si="13"/>
        <v>1.0064352720391676</v>
      </c>
    </row>
    <row r="35" spans="1:11">
      <c r="A35" s="224" t="s">
        <v>25</v>
      </c>
      <c r="B35" s="159" t="s">
        <v>26</v>
      </c>
      <c r="C35" s="37">
        <v>0.57999999999999996</v>
      </c>
      <c r="D35" s="34">
        <v>0.57999999999999996</v>
      </c>
      <c r="E35" s="166">
        <v>0.57999999999999996</v>
      </c>
      <c r="F35" s="138">
        <v>0.57999999999999996</v>
      </c>
      <c r="G35" s="153">
        <v>0.57999999999999996</v>
      </c>
      <c r="H35" s="174">
        <v>0.57999999999999996</v>
      </c>
      <c r="I35" s="186" t="s">
        <v>10</v>
      </c>
      <c r="J35" s="186" t="s">
        <v>10</v>
      </c>
      <c r="K35" s="203" t="s">
        <v>10</v>
      </c>
    </row>
    <row r="36" spans="1:11">
      <c r="A36" s="225"/>
      <c r="B36" s="136" t="s">
        <v>23</v>
      </c>
      <c r="C36" s="145">
        <f>C37/C34</f>
        <v>1040.52</v>
      </c>
      <c r="D36" s="131">
        <f>D37/D34</f>
        <v>984.64666666666665</v>
      </c>
      <c r="E36" s="164">
        <f>D36+C36</f>
        <v>2025.1666666666665</v>
      </c>
      <c r="F36" s="136">
        <f>F37/F34</f>
        <v>1107.6311416069618</v>
      </c>
      <c r="G36" s="145">
        <f>G37/G34</f>
        <v>1137.4571786666668</v>
      </c>
      <c r="H36" s="172">
        <f>G36+F36</f>
        <v>2245.0883202736286</v>
      </c>
      <c r="I36" s="198">
        <f>F36/C36</f>
        <v>1.0644976950053453</v>
      </c>
      <c r="J36" s="198">
        <f t="shared" ref="J36:K37" si="15">G36/D36</f>
        <v>1.1551932456312588</v>
      </c>
      <c r="K36" s="204">
        <f t="shared" si="15"/>
        <v>1.1085943479254194</v>
      </c>
    </row>
    <row r="37" spans="1:11">
      <c r="A37" s="226"/>
      <c r="B37" s="137" t="s">
        <v>24</v>
      </c>
      <c r="C37" s="146">
        <f>C35*C33</f>
        <v>10484602</v>
      </c>
      <c r="D37" s="132">
        <f>D35*D33</f>
        <v>10046634.333333332</v>
      </c>
      <c r="E37" s="165">
        <f>D37+C37</f>
        <v>20531236.333333332</v>
      </c>
      <c r="F37" s="137">
        <f>F35*F33</f>
        <v>11301480.452484848</v>
      </c>
      <c r="G37" s="146">
        <f>G35*G33</f>
        <v>11605804.123193767</v>
      </c>
      <c r="H37" s="173">
        <f>G37+F37</f>
        <v>22907284.575678617</v>
      </c>
      <c r="I37" s="199">
        <f>F37/C37</f>
        <v>1.0779122042481772</v>
      </c>
      <c r="J37" s="199">
        <f t="shared" si="15"/>
        <v>1.1551932456312586</v>
      </c>
      <c r="K37" s="205">
        <f t="shared" si="15"/>
        <v>1.1157284541354029</v>
      </c>
    </row>
    <row r="38" spans="1:11">
      <c r="A38" s="224" t="s">
        <v>27</v>
      </c>
      <c r="B38" s="159" t="s">
        <v>28</v>
      </c>
      <c r="C38" s="37">
        <v>4.1999999999999997E-3</v>
      </c>
      <c r="D38" s="47">
        <v>4.1999999999999997E-3</v>
      </c>
      <c r="E38" s="166">
        <v>4.1999999999999997E-3</v>
      </c>
      <c r="F38" s="153">
        <v>4.1999999999999997E-3</v>
      </c>
      <c r="G38" s="34">
        <v>4.1999999999999997E-3</v>
      </c>
      <c r="H38" s="174">
        <v>4.1999999999999997E-3</v>
      </c>
      <c r="I38" s="186" t="s">
        <v>10</v>
      </c>
      <c r="J38" s="186" t="s">
        <v>10</v>
      </c>
      <c r="K38" s="203" t="s">
        <v>10</v>
      </c>
    </row>
    <row r="39" spans="1:11">
      <c r="A39" s="225"/>
      <c r="B39" s="139" t="s">
        <v>29</v>
      </c>
      <c r="C39" s="147">
        <f>C38*C37</f>
        <v>44035.328399999999</v>
      </c>
      <c r="D39" s="133">
        <f>D38*D37</f>
        <v>42195.864199999989</v>
      </c>
      <c r="E39" s="167">
        <f>D39+C39</f>
        <v>86231.19259999998</v>
      </c>
      <c r="F39" s="147">
        <f>F38*F37</f>
        <v>47466.217900436357</v>
      </c>
      <c r="G39" s="133">
        <f>G38*G37</f>
        <v>48744.377317413819</v>
      </c>
      <c r="H39" s="175">
        <f>G39+F39</f>
        <v>96210.595217850176</v>
      </c>
      <c r="I39" s="198">
        <f>F39/C39</f>
        <v>1.0779122042481772</v>
      </c>
      <c r="J39" s="198">
        <f t="shared" ref="J39:K40" si="16">G39/D39</f>
        <v>1.1551932456312586</v>
      </c>
      <c r="K39" s="204">
        <f t="shared" si="16"/>
        <v>1.1157284541354029</v>
      </c>
    </row>
    <row r="40" spans="1:11">
      <c r="A40" s="225"/>
      <c r="B40" s="139" t="s">
        <v>30</v>
      </c>
      <c r="C40" s="148">
        <f>C39/C32</f>
        <v>24.545890969899666</v>
      </c>
      <c r="D40" s="134">
        <f>D39/D32</f>
        <v>24.855211584527776</v>
      </c>
      <c r="E40" s="168">
        <f>(D40+C40)/2</f>
        <v>24.700551277213719</v>
      </c>
      <c r="F40" s="148">
        <f>F39/F32</f>
        <v>24.855211584527776</v>
      </c>
      <c r="G40" s="134">
        <f>G39/G32</f>
        <v>24.855211584527773</v>
      </c>
      <c r="H40" s="176">
        <f>(G40+F40)/2</f>
        <v>24.855211584527773</v>
      </c>
      <c r="I40" s="198">
        <f>F40/C40</f>
        <v>1.0126017269044105</v>
      </c>
      <c r="J40" s="198">
        <f t="shared" si="16"/>
        <v>0.99999999999999989</v>
      </c>
      <c r="K40" s="204">
        <f t="shared" si="16"/>
        <v>1.0062614111554962</v>
      </c>
    </row>
    <row r="41" spans="1:11">
      <c r="A41" s="226"/>
      <c r="B41" s="140" t="s">
        <v>31</v>
      </c>
      <c r="C41" s="154">
        <f>C40/C46</f>
        <v>1</v>
      </c>
      <c r="D41" s="160">
        <f>D40/D46</f>
        <v>1</v>
      </c>
      <c r="E41" s="169">
        <f>(D41+C41)/2</f>
        <v>1</v>
      </c>
      <c r="F41" s="154">
        <f>F40/F46</f>
        <v>0.78500391703999428</v>
      </c>
      <c r="G41" s="163">
        <f>G40/G46</f>
        <v>1</v>
      </c>
      <c r="H41" s="177">
        <v>0</v>
      </c>
      <c r="I41" s="186" t="s">
        <v>10</v>
      </c>
      <c r="J41" s="186" t="s">
        <v>10</v>
      </c>
      <c r="K41" s="203" t="s">
        <v>10</v>
      </c>
    </row>
    <row r="42" spans="1:11">
      <c r="A42" s="227" t="s">
        <v>39</v>
      </c>
      <c r="B42" s="141" t="s">
        <v>32</v>
      </c>
      <c r="C42" s="149">
        <v>0</v>
      </c>
      <c r="D42" s="149">
        <v>0</v>
      </c>
      <c r="E42" s="170">
        <f>D42+C42</f>
        <v>0</v>
      </c>
      <c r="F42" s="142">
        <v>13000</v>
      </c>
      <c r="G42" s="155">
        <v>0</v>
      </c>
      <c r="H42" s="178">
        <f>F42</f>
        <v>13000</v>
      </c>
      <c r="I42" s="187">
        <f>F42</f>
        <v>13000</v>
      </c>
      <c r="J42" s="190">
        <v>0</v>
      </c>
      <c r="K42" s="206">
        <f>I42</f>
        <v>13000</v>
      </c>
    </row>
    <row r="43" spans="1:11">
      <c r="A43" s="228"/>
      <c r="B43" s="139" t="s">
        <v>30</v>
      </c>
      <c r="C43" s="49">
        <v>0</v>
      </c>
      <c r="D43" s="49">
        <v>0</v>
      </c>
      <c r="E43" s="170">
        <f>D43+C43</f>
        <v>0</v>
      </c>
      <c r="F43" s="129">
        <f>F42/F32</f>
        <v>6.8073203404708309</v>
      </c>
      <c r="G43" s="156">
        <v>0</v>
      </c>
      <c r="H43" s="179">
        <f>G43+F43</f>
        <v>6.8073203404708309</v>
      </c>
      <c r="I43" s="188">
        <f>F43</f>
        <v>6.8073203404708309</v>
      </c>
      <c r="J43" s="188">
        <v>0</v>
      </c>
      <c r="K43" s="207">
        <v>0</v>
      </c>
    </row>
    <row r="44" spans="1:11">
      <c r="A44" s="229"/>
      <c r="B44" s="140" t="s">
        <v>31</v>
      </c>
      <c r="C44" s="50">
        <v>0</v>
      </c>
      <c r="D44" s="50">
        <v>0</v>
      </c>
      <c r="E44" s="171">
        <f>D44+C44</f>
        <v>0</v>
      </c>
      <c r="F44" s="130">
        <f>F43/F46</f>
        <v>0.21499608296000575</v>
      </c>
      <c r="G44" s="130">
        <f>G43/G46</f>
        <v>0</v>
      </c>
      <c r="H44" s="177">
        <f>H43/H46</f>
        <v>0.12044572054302591</v>
      </c>
      <c r="I44" s="189">
        <v>0</v>
      </c>
      <c r="J44" s="189">
        <v>0</v>
      </c>
      <c r="K44" s="208">
        <v>0</v>
      </c>
    </row>
    <row r="45" spans="1:11">
      <c r="A45" s="227" t="s">
        <v>40</v>
      </c>
      <c r="B45" s="141" t="s">
        <v>7</v>
      </c>
      <c r="C45" s="158">
        <f>C39</f>
        <v>44035.328399999999</v>
      </c>
      <c r="D45" s="144">
        <f>D39</f>
        <v>42195.864199999989</v>
      </c>
      <c r="E45" s="185">
        <f>C45+D45</f>
        <v>86231.19259999998</v>
      </c>
      <c r="F45" s="161">
        <f>F42+F39</f>
        <v>60466.217900436357</v>
      </c>
      <c r="G45" s="161">
        <f>G42+G39</f>
        <v>48744.377317413819</v>
      </c>
      <c r="H45" s="184">
        <f>G45+F45</f>
        <v>109210.59521785018</v>
      </c>
      <c r="I45" s="200">
        <f>F45/C45</f>
        <v>1.3731297141963941</v>
      </c>
      <c r="J45" s="200">
        <f t="shared" ref="J45:K47" si="17">G45/D45</f>
        <v>1.1551932456312586</v>
      </c>
      <c r="K45" s="209">
        <f t="shared" si="17"/>
        <v>1.2664859655188185</v>
      </c>
    </row>
    <row r="46" spans="1:11">
      <c r="A46" s="228"/>
      <c r="B46" s="139" t="s">
        <v>33</v>
      </c>
      <c r="C46" s="148">
        <f>C45/C32</f>
        <v>24.545890969899666</v>
      </c>
      <c r="D46" s="35">
        <f>D45/D32</f>
        <v>24.855211584527776</v>
      </c>
      <c r="E46" s="168">
        <f>(D46+C46)/2</f>
        <v>24.700551277213719</v>
      </c>
      <c r="F46" s="162">
        <f>F45/F32</f>
        <v>31.662531924998607</v>
      </c>
      <c r="G46" s="36">
        <f>G45/G32</f>
        <v>24.855211584527773</v>
      </c>
      <c r="H46" s="179">
        <f>G46+F46</f>
        <v>56.517743509526383</v>
      </c>
      <c r="I46" s="201">
        <f>F46/C46</f>
        <v>1.2899320690304537</v>
      </c>
      <c r="J46" s="201">
        <f t="shared" si="17"/>
        <v>0.99999999999999989</v>
      </c>
      <c r="K46" s="210">
        <f t="shared" si="17"/>
        <v>2.2881166851390904</v>
      </c>
    </row>
    <row r="47" spans="1:11">
      <c r="A47" s="229"/>
      <c r="B47" s="140" t="s">
        <v>34</v>
      </c>
      <c r="C47" s="192">
        <f>C46/C46</f>
        <v>1</v>
      </c>
      <c r="D47" s="193">
        <f>D46/D46</f>
        <v>1</v>
      </c>
      <c r="E47" s="194">
        <f>(D47+C47)/2</f>
        <v>1</v>
      </c>
      <c r="F47" s="195">
        <v>0</v>
      </c>
      <c r="G47" s="195">
        <v>0</v>
      </c>
      <c r="H47" s="196">
        <v>0</v>
      </c>
      <c r="I47" s="191">
        <f>F47/C47</f>
        <v>0</v>
      </c>
      <c r="J47" s="191">
        <f t="shared" si="17"/>
        <v>0</v>
      </c>
      <c r="K47" s="211">
        <f t="shared" si="17"/>
        <v>0</v>
      </c>
    </row>
    <row r="50" spans="1:7">
      <c r="A50" s="39"/>
      <c r="B50" s="38"/>
      <c r="C50" s="38"/>
      <c r="D50" s="38"/>
      <c r="E50" s="38"/>
      <c r="F50" s="38"/>
      <c r="G50" s="38"/>
    </row>
  </sheetData>
  <mergeCells count="14">
    <mergeCell ref="A35:A37"/>
    <mergeCell ref="A38:A41"/>
    <mergeCell ref="A42:A44"/>
    <mergeCell ref="A45:A47"/>
    <mergeCell ref="A17:A18"/>
    <mergeCell ref="A30:B31"/>
    <mergeCell ref="A32:A34"/>
    <mergeCell ref="G3:K3"/>
    <mergeCell ref="L3:P3"/>
    <mergeCell ref="E17:G17"/>
    <mergeCell ref="C30:E30"/>
    <mergeCell ref="F30:H30"/>
    <mergeCell ref="I30:K30"/>
    <mergeCell ref="B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Sarvindran Nair A/L Krishnan Kutty (HQ-CCG-MPD)</dc:creator>
  <cp:lastModifiedBy>Sarvindran Nair A/L Krishnan Kutty (HQ-CCG-MPD)</cp:lastModifiedBy>
  <dcterms:created xsi:type="dcterms:W3CDTF">2017-11-13T11:54:32Z</dcterms:created>
  <dcterms:modified xsi:type="dcterms:W3CDTF">2017-11-14T10:50:03Z</dcterms:modified>
</cp:coreProperties>
</file>