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Учёба\Учёба 5 сем\МатПрог\"/>
    </mc:Choice>
  </mc:AlternateContent>
  <xr:revisionPtr revIDLastSave="0" documentId="13_ncr:1_{24D131DA-7C96-4948-A43B-7686CFD3895D}" xr6:coauthVersionLast="47" xr6:coauthVersionMax="47" xr10:uidLastSave="{00000000-0000-0000-0000-000000000000}"/>
  <bookViews>
    <workbookView xWindow="-69" yWindow="-69" windowWidth="24823" windowHeight="14846" xr2:uid="{A7257D41-FC96-4B5D-9B39-25D9CDEF89F3}"/>
  </bookViews>
  <sheets>
    <sheet name="Лист1" sheetId="1" r:id="rId1"/>
    <sheet name="Лист2" sheetId="2" r:id="rId2"/>
  </sheets>
  <definedNames>
    <definedName name="solver_adj" localSheetId="0" hidden="1">Лист1!$B$141:$D$150</definedName>
    <definedName name="solver_adj" localSheetId="1" hidden="1">Лист2!$B$71:$D$78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Лист1!$B$141:$D$150</definedName>
    <definedName name="solver_lhs1" localSheetId="1" hidden="1">Лист2!$B$71:$D$78</definedName>
    <definedName name="solver_lhs10" localSheetId="0" hidden="1">Лист1!$C$147</definedName>
    <definedName name="solver_lhs10" localSheetId="1" hidden="1">Лист2!$C$76</definedName>
    <definedName name="solver_lhs11" localSheetId="0" hidden="1">Лист1!$C$148</definedName>
    <definedName name="solver_lhs11" localSheetId="1" hidden="1">Лист2!$C$77</definedName>
    <definedName name="solver_lhs12" localSheetId="0" hidden="1">Лист1!$C$148</definedName>
    <definedName name="solver_lhs12" localSheetId="1" hidden="1">Лист2!$C$77</definedName>
    <definedName name="solver_lhs13" localSheetId="0" hidden="1">Лист1!$C$148</definedName>
    <definedName name="solver_lhs13" localSheetId="1" hidden="1">Лист2!$C$78</definedName>
    <definedName name="solver_lhs14" localSheetId="0" hidden="1">Лист1!$C$149</definedName>
    <definedName name="solver_lhs14" localSheetId="1" hidden="1">Лист2!$C$78</definedName>
    <definedName name="solver_lhs15" localSheetId="0" hidden="1">Лист1!$C$149</definedName>
    <definedName name="solver_lhs15" localSheetId="1" hidden="1">Лист2!$D$71:$D$78</definedName>
    <definedName name="solver_lhs16" localSheetId="0" hidden="1">Лист1!$C$149</definedName>
    <definedName name="solver_lhs16" localSheetId="1" hidden="1">Лист2!$E$71:$E$77</definedName>
    <definedName name="solver_lhs17" localSheetId="0" hidden="1">Лист1!$C$150</definedName>
    <definedName name="solver_lhs17" localSheetId="1" hidden="1">Лист2!$E$71:$E$78</definedName>
    <definedName name="solver_lhs18" localSheetId="0" hidden="1">Лист1!$C$150</definedName>
    <definedName name="solver_lhs18" localSheetId="1" hidden="1">Лист2!$E$78</definedName>
    <definedName name="solver_lhs19" localSheetId="0" hidden="1">Лист1!$E$141:$E$150</definedName>
    <definedName name="solver_lhs2" localSheetId="0" hidden="1">Лист1!$B$141:$D$150</definedName>
    <definedName name="solver_lhs2" localSheetId="1" hidden="1">Лист2!$B$71:$D$78</definedName>
    <definedName name="solver_lhs20" localSheetId="0" hidden="1">Лист1!$E$141:$E$150</definedName>
    <definedName name="solver_lhs3" localSheetId="0" hidden="1">Лист1!$B$147</definedName>
    <definedName name="solver_lhs3" localSheetId="1" hidden="1">Лист2!$C$71</definedName>
    <definedName name="solver_lhs4" localSheetId="0" hidden="1">Лист1!$B$149</definedName>
    <definedName name="solver_lhs4" localSheetId="1" hidden="1">Лист2!$C$72</definedName>
    <definedName name="solver_lhs5" localSheetId="0" hidden="1">Лист1!$B$150</definedName>
    <definedName name="solver_lhs5" localSheetId="1" hidden="1">Лист2!$C$73</definedName>
    <definedName name="solver_lhs6" localSheetId="0" hidden="1">Лист1!$C$141:$C$143</definedName>
    <definedName name="solver_lhs6" localSheetId="1" hidden="1">Лист2!$C$74</definedName>
    <definedName name="solver_lhs7" localSheetId="0" hidden="1">Лист1!$C$144</definedName>
    <definedName name="solver_lhs7" localSheetId="1" hidden="1">Лист2!$C$75</definedName>
    <definedName name="solver_lhs8" localSheetId="0" hidden="1">Лист1!$C$145</definedName>
    <definedName name="solver_lhs8" localSheetId="1" hidden="1">Лист2!$C$75</definedName>
    <definedName name="solver_lhs9" localSheetId="0" hidden="1">Лист1!$C$146</definedName>
    <definedName name="solver_lhs9" localSheetId="1" hidden="1">Лист2!$C$76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20</definedName>
    <definedName name="solver_num" localSheetId="1" hidden="1">18</definedName>
    <definedName name="solver_nwt" localSheetId="0" hidden="1">1</definedName>
    <definedName name="solver_nwt" localSheetId="1" hidden="1">1</definedName>
    <definedName name="solver_opt" localSheetId="0" hidden="1">Лист1!$D$151</definedName>
    <definedName name="solver_opt" localSheetId="1" hidden="1">Лист2!$B$79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4</definedName>
    <definedName name="solver_rel1" localSheetId="1" hidden="1">4</definedName>
    <definedName name="solver_rel10" localSheetId="0" hidden="1">3</definedName>
    <definedName name="solver_rel10" localSheetId="1" hidden="1">3</definedName>
    <definedName name="solver_rel11" localSheetId="0" hidden="1">3</definedName>
    <definedName name="solver_rel11" localSheetId="1" hidden="1">3</definedName>
    <definedName name="solver_rel12" localSheetId="0" hidden="1">3</definedName>
    <definedName name="solver_rel12" localSheetId="1" hidden="1">3</definedName>
    <definedName name="solver_rel13" localSheetId="0" hidden="1">3</definedName>
    <definedName name="solver_rel13" localSheetId="1" hidden="1">3</definedName>
    <definedName name="solver_rel14" localSheetId="0" hidden="1">3</definedName>
    <definedName name="solver_rel14" localSheetId="1" hidden="1">3</definedName>
    <definedName name="solver_rel15" localSheetId="0" hidden="1">3</definedName>
    <definedName name="solver_rel15" localSheetId="1" hidden="1">1</definedName>
    <definedName name="solver_rel16" localSheetId="0" hidden="1">3</definedName>
    <definedName name="solver_rel16" localSheetId="1" hidden="1">3</definedName>
    <definedName name="solver_rel17" localSheetId="0" hidden="1">3</definedName>
    <definedName name="solver_rel17" localSheetId="1" hidden="1">2</definedName>
    <definedName name="solver_rel18" localSheetId="0" hidden="1">3</definedName>
    <definedName name="solver_rel18" localSheetId="1" hidden="1">2</definedName>
    <definedName name="solver_rel19" localSheetId="0" hidden="1">2</definedName>
    <definedName name="solver_rel2" localSheetId="0" hidden="1">3</definedName>
    <definedName name="solver_rel2" localSheetId="1" hidden="1">3</definedName>
    <definedName name="solver_rel20" localSheetId="0" hidden="1">3</definedName>
    <definedName name="solver_rel3" localSheetId="0" hidden="1">1</definedName>
    <definedName name="solver_rel3" localSheetId="1" hidden="1">2</definedName>
    <definedName name="solver_rel4" localSheetId="0" hidden="1">1</definedName>
    <definedName name="solver_rel4" localSheetId="1" hidden="1">2</definedName>
    <definedName name="solver_rel5" localSheetId="0" hidden="1">1</definedName>
    <definedName name="solver_rel5" localSheetId="1" hidden="1">2</definedName>
    <definedName name="solver_rel6" localSheetId="0" hidden="1">2</definedName>
    <definedName name="solver_rel6" localSheetId="1" hidden="1">3</definedName>
    <definedName name="solver_rel7" localSheetId="0" hidden="1">3</definedName>
    <definedName name="solver_rel7" localSheetId="1" hidden="1">3</definedName>
    <definedName name="solver_rel8" localSheetId="0" hidden="1">3</definedName>
    <definedName name="solver_rel8" localSheetId="1" hidden="1">3</definedName>
    <definedName name="solver_rel9" localSheetId="0" hidden="1">3</definedName>
    <definedName name="solver_rel9" localSheetId="1" hidden="1">3</definedName>
    <definedName name="solver_rhs1" localSheetId="0" hidden="1">"целое"</definedName>
    <definedName name="solver_rhs1" localSheetId="1" hidden="1">"целое"</definedName>
    <definedName name="solver_rhs10" localSheetId="0" hidden="1">Лист1!$B$142</definedName>
    <definedName name="solver_rhs10" localSheetId="1" hidden="1">Лист2!$B$74</definedName>
    <definedName name="solver_rhs11" localSheetId="0" hidden="1">Лист1!$B$143</definedName>
    <definedName name="solver_rhs11" localSheetId="1" hidden="1">Лист2!$B$73</definedName>
    <definedName name="solver_rhs12" localSheetId="0" hidden="1">Лист1!$B$144</definedName>
    <definedName name="solver_rhs12" localSheetId="1" hidden="1">Лист2!$B$75</definedName>
    <definedName name="solver_rhs13" localSheetId="0" hidden="1">Лист1!$B$146</definedName>
    <definedName name="solver_rhs13" localSheetId="1" hidden="1">Лист2!$B$76</definedName>
    <definedName name="solver_rhs14" localSheetId="0" hidden="1">Лист1!$B$143</definedName>
    <definedName name="solver_rhs14" localSheetId="1" hidden="1">Лист2!$B$77</definedName>
    <definedName name="solver_rhs15" localSheetId="0" hidden="1">Лист1!$B$144</definedName>
    <definedName name="solver_rhs15" localSheetId="1" hidden="1">42</definedName>
    <definedName name="solver_rhs16" localSheetId="0" hidden="1">Лист1!$B$146</definedName>
    <definedName name="solver_rhs16" localSheetId="1" hidden="1">Лист2!$G$71:$G$77</definedName>
    <definedName name="solver_rhs17" localSheetId="0" hidden="1">Лист1!$B$145</definedName>
    <definedName name="solver_rhs17" localSheetId="1" hidden="1">Лист2!$H$71:$H$78</definedName>
    <definedName name="solver_rhs18" localSheetId="0" hidden="1">Лист1!$B$148</definedName>
    <definedName name="solver_rhs18" localSheetId="1" hidden="1">Лист2!$G$78</definedName>
    <definedName name="solver_rhs19" localSheetId="0" hidden="1">Лист1!$H$141:$H$150</definedName>
    <definedName name="solver_rhs2" localSheetId="0" hidden="1">0</definedName>
    <definedName name="solver_rhs2" localSheetId="1" hidden="1">0</definedName>
    <definedName name="solver_rhs20" localSheetId="0" hidden="1">Лист1!$G$141:$G$150</definedName>
    <definedName name="solver_rhs3" localSheetId="0" hidden="1">35</definedName>
    <definedName name="solver_rhs3" localSheetId="1" hidden="1">0</definedName>
    <definedName name="solver_rhs4" localSheetId="0" hidden="1">35</definedName>
    <definedName name="solver_rhs4" localSheetId="1" hidden="1">0</definedName>
    <definedName name="solver_rhs5" localSheetId="0" hidden="1">35</definedName>
    <definedName name="solver_rhs5" localSheetId="1" hidden="1">0</definedName>
    <definedName name="solver_rhs6" localSheetId="0" hidden="1">0</definedName>
    <definedName name="solver_rhs6" localSheetId="1" hidden="1">Лист2!$B$71</definedName>
    <definedName name="solver_rhs7" localSheetId="0" hidden="1">Лист1!$B$141</definedName>
    <definedName name="solver_rhs7" localSheetId="1" hidden="1">Лист2!$B$72</definedName>
    <definedName name="solver_rhs8" localSheetId="0" hidden="1">Лист1!$B$141</definedName>
    <definedName name="solver_rhs8" localSheetId="1" hidden="1">Лист2!$B$74</definedName>
    <definedName name="solver_rhs9" localSheetId="0" hidden="1">Лист1!$B$142</definedName>
    <definedName name="solver_rhs9" localSheetId="1" hidden="1">Лист2!$B$72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1" i="2" l="1"/>
  <c r="B79" i="2"/>
  <c r="D79" i="2"/>
  <c r="E78" i="2"/>
  <c r="H77" i="2"/>
  <c r="E77" i="2"/>
  <c r="H76" i="2"/>
  <c r="E76" i="2"/>
  <c r="H75" i="2"/>
  <c r="E75" i="2"/>
  <c r="H74" i="2"/>
  <c r="E74" i="2"/>
  <c r="H73" i="2"/>
  <c r="E73" i="2"/>
  <c r="H72" i="2"/>
  <c r="E72" i="2"/>
  <c r="E71" i="2"/>
  <c r="E198" i="1" l="1"/>
  <c r="E197" i="1"/>
  <c r="E196" i="1"/>
  <c r="E195" i="1"/>
  <c r="E194" i="1"/>
  <c r="E193" i="1"/>
  <c r="E192" i="1"/>
  <c r="E191" i="1"/>
  <c r="E190" i="1"/>
  <c r="E189" i="1"/>
  <c r="H141" i="1"/>
  <c r="E150" i="1"/>
  <c r="E149" i="1"/>
  <c r="E148" i="1"/>
  <c r="E147" i="1"/>
  <c r="E146" i="1"/>
  <c r="E145" i="1"/>
  <c r="E144" i="1"/>
  <c r="E143" i="1"/>
  <c r="E142" i="1"/>
  <c r="E141" i="1"/>
  <c r="H150" i="1"/>
  <c r="H149" i="1"/>
  <c r="H148" i="1"/>
  <c r="H147" i="1"/>
  <c r="H146" i="1"/>
  <c r="H145" i="1"/>
  <c r="H144" i="1"/>
  <c r="H143" i="1"/>
  <c r="H142" i="1"/>
  <c r="D151" i="1" l="1"/>
  <c r="E74" i="1"/>
  <c r="E73" i="1"/>
  <c r="E72" i="1"/>
  <c r="E71" i="1"/>
  <c r="E70" i="1"/>
  <c r="E69" i="1"/>
  <c r="E68" i="1"/>
  <c r="E67" i="1"/>
  <c r="E66" i="1"/>
  <c r="E65" i="1"/>
</calcChain>
</file>

<file path=xl/sharedStrings.xml><?xml version="1.0" encoding="utf-8"?>
<sst xmlns="http://schemas.openxmlformats.org/spreadsheetml/2006/main" count="202" uniqueCount="109">
  <si>
    <t>tij</t>
  </si>
  <si>
    <t>dij</t>
  </si>
  <si>
    <t>kij</t>
  </si>
  <si>
    <t>t0</t>
  </si>
  <si>
    <t>tp1 = 0</t>
  </si>
  <si>
    <t>tp2 = 0 + 9 = 9</t>
  </si>
  <si>
    <t>tp3 = 0 + 12 = 12</t>
  </si>
  <si>
    <t>tp4 = MAX(0 + 18, 9 + 8, 12 + 5) = 18</t>
  </si>
  <si>
    <t>tp5 = MAX(9 + 12, 18 + 10) = 28</t>
  </si>
  <si>
    <t>tp6 = MAX(28 + 12, 18 + 13, 12 + 12) = 40</t>
  </si>
  <si>
    <t>tп5 = 40 - 12 = 28</t>
  </si>
  <si>
    <t>tп6 = 40</t>
  </si>
  <si>
    <t>tп4 = MIN(40 - 13, 28 - 10) = 18</t>
  </si>
  <si>
    <t>tп3 = MIN(40 - 12, 18 - 5) = 13</t>
  </si>
  <si>
    <t>tп2 = MIN(18 - 8, 28 - 12) = 10</t>
  </si>
  <si>
    <t>tп1 = MIN(10 - 9, 18 - 18, 13 - 12) = 0</t>
  </si>
  <si>
    <t>R2 = 10 - 9 = 1</t>
  </si>
  <si>
    <t>R3 = 13 - 12 = 1</t>
  </si>
  <si>
    <t>R4 = 18 - 18 = 0</t>
  </si>
  <si>
    <t>R5 = 28 - 28 = 0</t>
  </si>
  <si>
    <t>R6 = 40 - 40 = 0</t>
  </si>
  <si>
    <t>R1 = 0 - 0 = 0</t>
  </si>
  <si>
    <t>Lкрит = {1 - 4 - 5 - 6}</t>
  </si>
  <si>
    <t>(I, j)</t>
  </si>
  <si>
    <t>tрн</t>
  </si>
  <si>
    <t>tро</t>
  </si>
  <si>
    <t>tпо</t>
  </si>
  <si>
    <t>tпн</t>
  </si>
  <si>
    <t>Rп</t>
  </si>
  <si>
    <t>Rсв</t>
  </si>
  <si>
    <t>R'</t>
  </si>
  <si>
    <t>R''</t>
  </si>
  <si>
    <t>(1, 2)</t>
  </si>
  <si>
    <t>(1, 3)</t>
  </si>
  <si>
    <t>(1, 4)</t>
  </si>
  <si>
    <t>(2, 4)</t>
  </si>
  <si>
    <t>(2, 5)</t>
  </si>
  <si>
    <t>(3, 4)</t>
  </si>
  <si>
    <t>(3, 6)</t>
  </si>
  <si>
    <t>(4, 5)</t>
  </si>
  <si>
    <t>(4, 6)</t>
  </si>
  <si>
    <t>(5, 6)</t>
  </si>
  <si>
    <t>График Ганта</t>
  </si>
  <si>
    <t>Мат. модель</t>
  </si>
  <si>
    <t>F = х12 + х13 + х14 + x24 + x25 + х34 + х36 + х45 + х46 + х56 -&gt; min</t>
  </si>
  <si>
    <t>t36 &lt;= 35</t>
  </si>
  <si>
    <t>t46 &lt;= 35</t>
  </si>
  <si>
    <t>t56 &lt;= 35</t>
  </si>
  <si>
    <t>tо12 - tн12 &gt;= 7</t>
  </si>
  <si>
    <t>tо13 - tн13 &gt;= 10</t>
  </si>
  <si>
    <t>tо14 - tн14 &gt;= 15</t>
  </si>
  <si>
    <t>tо24 - tн24 &gt;= 6</t>
  </si>
  <si>
    <t>tо25 - tн25 &gt;= 10</t>
  </si>
  <si>
    <t>tо34 - tн34 &gt;= 3</t>
  </si>
  <si>
    <t>tо36 - tн36 &gt;= 8</t>
  </si>
  <si>
    <t>tо45 - tн45 &gt;= 7</t>
  </si>
  <si>
    <t>tо46 - tн46 &gt;= 12</t>
  </si>
  <si>
    <t>tо56 - tн56 &gt;= 10</t>
  </si>
  <si>
    <t>а) срок выполнения проекта не должен превышать t0 = 35:</t>
  </si>
  <si>
    <t>б) продолжительность выполнения каждой работы должна быть не меньше минимально возможного времени:</t>
  </si>
  <si>
    <t>в) зависимость продолжительности работ от вложенных средств</t>
  </si>
  <si>
    <t>в) зависимость продолжительности работ от вложенных средств:</t>
  </si>
  <si>
    <t>tо12 - tн12 = 9 - 0,05x12</t>
  </si>
  <si>
    <t>tо13 - tн13 = 12 - 0,2x13</t>
  </si>
  <si>
    <t>tо14 - tн14 = 18 - 0,25x14</t>
  </si>
  <si>
    <t>tо24 - tн24 = 8 - 0,08x24</t>
  </si>
  <si>
    <t>tо25 - tн25 = 12 - 0,15x25</t>
  </si>
  <si>
    <t>tо34 - tн34 = 5 - 0,1x34</t>
  </si>
  <si>
    <t>tо36 - tн36 = 12 - 0,06x36</t>
  </si>
  <si>
    <t>tо45 - tн45 = 10 - 0,05x45</t>
  </si>
  <si>
    <t>tо46 - tн46 = 13 - 0,1x46</t>
  </si>
  <si>
    <t>tо56 - tн56 = 12 - 0,5x56</t>
  </si>
  <si>
    <t>г) время начала выполнения каждой работы должно быть не меньше времени окончания непосредственно предшествующей ей работы</t>
  </si>
  <si>
    <t>д) условие неотрицательности неизвестных:</t>
  </si>
  <si>
    <t>tн</t>
  </si>
  <si>
    <t>x</t>
  </si>
  <si>
    <t>t0 - tн</t>
  </si>
  <si>
    <t>&gt;=</t>
  </si>
  <si>
    <t>Lкрит1 = {1 - 2 - 4 - 5 - 6}</t>
  </si>
  <si>
    <t>Lкрит2 = {1 - 3 - 4 - 5 - 6}</t>
  </si>
  <si>
    <t>Lкрит3 = {1 - 4 - 5 - 6}</t>
  </si>
  <si>
    <t>(i, j)</t>
  </si>
  <si>
    <t>Выводы</t>
  </si>
  <si>
    <t>Для завершения проекта в установленный срок t0=35 необходимо дополнительно 48 д.е.. Распределение средств будет следующим: 4 денежные единицы пойдут на работу (1,4), а 40 денежных единиц — на работу (4,5). Это позволит сократить продолжительность работы (1,4) на 1 день и работы (4,5) на 2 дня.</t>
  </si>
  <si>
    <t>B = 42</t>
  </si>
  <si>
    <t>Изначально проект может быть выполнен за 40 ед.</t>
  </si>
  <si>
    <t>Чтобы однозначно записать целевую функцию, добавляем на сетевом графике фиктивную работу (5, 6)
графике фиктивную работу (5,6)</t>
  </si>
  <si>
    <t>tкр = tо56 (min) .</t>
  </si>
  <si>
    <t>х12 + х13 + х14 + х23 + х34 + х35 + х45 &lt;= 42;</t>
  </si>
  <si>
    <t>а) сумма вложенных средств не должна превышать их наличного количества</t>
  </si>
  <si>
    <t>tо13 - tн13 &gt;= 14</t>
  </si>
  <si>
    <t>tо14 - tн14 &gt;= 12</t>
  </si>
  <si>
    <t>tо23 - tн23 &gt;= 10</t>
  </si>
  <si>
    <t>tо34 - tн34 &gt;= 5</t>
  </si>
  <si>
    <t>tо35 - tн35 &gt;= 9</t>
  </si>
  <si>
    <t>tо45 - tн45 &gt;= 8</t>
  </si>
  <si>
    <t>tо56 - tн56 = 0;</t>
  </si>
  <si>
    <t>б) продолжительность выполнения каждой работы должна быть не меньше минимально возможного времени</t>
  </si>
  <si>
    <t>tо12 - tн12 = 10 - 0,5x12</t>
  </si>
  <si>
    <t>tо13 - tн13 = 18 - 0,1x13</t>
  </si>
  <si>
    <t>tо14 - tн14 = 16 - 0,25x14</t>
  </si>
  <si>
    <t>tо23 - tн23 = 12 - 0,4x23</t>
  </si>
  <si>
    <t>tо34 - tн34 = 7 - 0,2x34</t>
  </si>
  <si>
    <t>tо35 - tн35 = 13 - 0,15x35</t>
  </si>
  <si>
    <t>tо45 - tн45 = 11 - 0,3x45</t>
  </si>
  <si>
    <t>(2, 3)</t>
  </si>
  <si>
    <t>(3, 5)</t>
  </si>
  <si>
    <t>=</t>
  </si>
  <si>
    <t>При дополнительной вложении 41 д.е. проект сможет быть завершен за 30 единиц времени. Распределение средств будет следующим: 6 денежных единиц направляется на работу (1,2), 10 единиц — на работу (1,3), 5 единиц — на работу (2,3), 10 единиц — на работу (3,4) и 10 единиц — на работу (4,5). В результате, сокращение общего времени реализации проекта составит 10 единиц.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</si>
</sst>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top"/>
    </xf>
    <xf numFmtId="0" fontId="0" fillId="0" borderId="0" xfId="0" quotePrefix="1" applyAlignment="1">
      <alignment horizontal="center"/>
    </xf>
    <xf numFmtId="0" fontId="0" fillId="0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center"/>
    </xf>
    <xf numFmtId="0" fontId="0" fillId="0" borderId="4" xfId="0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e-BY"/>
              <a:t>График</a:t>
            </a:r>
            <a:r>
              <a:rPr lang="be-BY" baseline="0"/>
              <a:t> Ганта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время до начала работы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Лист1!$A$65:$A$74</c:f>
              <c:strCache>
                <c:ptCount val="10"/>
                <c:pt idx="0">
                  <c:v>(1, 2)</c:v>
                </c:pt>
                <c:pt idx="1">
                  <c:v>(1, 3)</c:v>
                </c:pt>
                <c:pt idx="2">
                  <c:v>(1, 4)</c:v>
                </c:pt>
                <c:pt idx="3">
                  <c:v>(2, 4)</c:v>
                </c:pt>
                <c:pt idx="4">
                  <c:v>(2, 5)</c:v>
                </c:pt>
                <c:pt idx="5">
                  <c:v>(3, 4)</c:v>
                </c:pt>
                <c:pt idx="6">
                  <c:v>(3, 6)</c:v>
                </c:pt>
                <c:pt idx="7">
                  <c:v>(4, 5)</c:v>
                </c:pt>
                <c:pt idx="8">
                  <c:v>(4, 6)</c:v>
                </c:pt>
                <c:pt idx="9">
                  <c:v>(5, 6)</c:v>
                </c:pt>
              </c:strCache>
            </c:strRef>
          </c:cat>
          <c:val>
            <c:numRef>
              <c:f>Лист1!$B$65:$B$74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9</c:v>
                </c:pt>
                <c:pt idx="5">
                  <c:v>12</c:v>
                </c:pt>
                <c:pt idx="6">
                  <c:v>12</c:v>
                </c:pt>
                <c:pt idx="7">
                  <c:v>18</c:v>
                </c:pt>
                <c:pt idx="8">
                  <c:v>18</c:v>
                </c:pt>
                <c:pt idx="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7-455D-A8A6-29FE637FD97F}"/>
            </c:ext>
          </c:extLst>
        </c:ser>
        <c:ser>
          <c:idx val="1"/>
          <c:order val="1"/>
          <c:tx>
            <c:v>продолжительность работы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Лист1!$A$65:$A$74</c:f>
              <c:strCache>
                <c:ptCount val="10"/>
                <c:pt idx="0">
                  <c:v>(1, 2)</c:v>
                </c:pt>
                <c:pt idx="1">
                  <c:v>(1, 3)</c:v>
                </c:pt>
                <c:pt idx="2">
                  <c:v>(1, 4)</c:v>
                </c:pt>
                <c:pt idx="3">
                  <c:v>(2, 4)</c:v>
                </c:pt>
                <c:pt idx="4">
                  <c:v>(2, 5)</c:v>
                </c:pt>
                <c:pt idx="5">
                  <c:v>(3, 4)</c:v>
                </c:pt>
                <c:pt idx="6">
                  <c:v>(3, 6)</c:v>
                </c:pt>
                <c:pt idx="7">
                  <c:v>(4, 5)</c:v>
                </c:pt>
                <c:pt idx="8">
                  <c:v>(4, 6)</c:v>
                </c:pt>
                <c:pt idx="9">
                  <c:v>(5, 6)</c:v>
                </c:pt>
              </c:strCache>
            </c:strRef>
          </c:cat>
          <c:val>
            <c:numRef>
              <c:f>Лист1!$C$65:$C$74</c:f>
              <c:numCache>
                <c:formatCode>General</c:formatCode>
                <c:ptCount val="10"/>
                <c:pt idx="0">
                  <c:v>9</c:v>
                </c:pt>
                <c:pt idx="1">
                  <c:v>12</c:v>
                </c:pt>
                <c:pt idx="2">
                  <c:v>18</c:v>
                </c:pt>
                <c:pt idx="3">
                  <c:v>8</c:v>
                </c:pt>
                <c:pt idx="4">
                  <c:v>12</c:v>
                </c:pt>
                <c:pt idx="5">
                  <c:v>5</c:v>
                </c:pt>
                <c:pt idx="6">
                  <c:v>12</c:v>
                </c:pt>
                <c:pt idx="7">
                  <c:v>10</c:v>
                </c:pt>
                <c:pt idx="8">
                  <c:v>13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47-455D-A8A6-29FE637FD97F}"/>
            </c:ext>
          </c:extLst>
        </c:ser>
        <c:ser>
          <c:idx val="2"/>
          <c:order val="2"/>
          <c:tx>
            <c:v>резерв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Лист1!$A$65:$A$74</c:f>
              <c:strCache>
                <c:ptCount val="10"/>
                <c:pt idx="0">
                  <c:v>(1, 2)</c:v>
                </c:pt>
                <c:pt idx="1">
                  <c:v>(1, 3)</c:v>
                </c:pt>
                <c:pt idx="2">
                  <c:v>(1, 4)</c:v>
                </c:pt>
                <c:pt idx="3">
                  <c:v>(2, 4)</c:v>
                </c:pt>
                <c:pt idx="4">
                  <c:v>(2, 5)</c:v>
                </c:pt>
                <c:pt idx="5">
                  <c:v>(3, 4)</c:v>
                </c:pt>
                <c:pt idx="6">
                  <c:v>(3, 6)</c:v>
                </c:pt>
                <c:pt idx="7">
                  <c:v>(4, 5)</c:v>
                </c:pt>
                <c:pt idx="8">
                  <c:v>(4, 6)</c:v>
                </c:pt>
                <c:pt idx="9">
                  <c:v>(5, 6)</c:v>
                </c:pt>
              </c:strCache>
            </c:strRef>
          </c:cat>
          <c:val>
            <c:numRef>
              <c:f>Лист1!$D$65:$D$74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16</c:v>
                </c:pt>
                <c:pt idx="7">
                  <c:v>0</c:v>
                </c:pt>
                <c:pt idx="8">
                  <c:v>9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47-455D-A8A6-29FE637FD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9354704"/>
        <c:axId val="1433476128"/>
      </c:barChart>
      <c:catAx>
        <c:axId val="1569354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3476128"/>
        <c:crosses val="autoZero"/>
        <c:auto val="1"/>
        <c:lblAlgn val="ctr"/>
        <c:lblOffset val="100"/>
        <c:noMultiLvlLbl val="0"/>
      </c:catAx>
      <c:valAx>
        <c:axId val="143347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935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e-BY"/>
              <a:t>График</a:t>
            </a:r>
            <a:r>
              <a:rPr lang="be-BY" baseline="0"/>
              <a:t> Ганта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время до начала работы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Лист1!$A$189:$A$198</c:f>
              <c:strCache>
                <c:ptCount val="10"/>
                <c:pt idx="0">
                  <c:v>(1, 2)</c:v>
                </c:pt>
                <c:pt idx="1">
                  <c:v>(1, 3)</c:v>
                </c:pt>
                <c:pt idx="2">
                  <c:v>(1, 4)</c:v>
                </c:pt>
                <c:pt idx="3">
                  <c:v>(2, 4)</c:v>
                </c:pt>
                <c:pt idx="4">
                  <c:v>(2, 5)</c:v>
                </c:pt>
                <c:pt idx="5">
                  <c:v>(3, 4)</c:v>
                </c:pt>
                <c:pt idx="6">
                  <c:v>(3, 6)</c:v>
                </c:pt>
                <c:pt idx="7">
                  <c:v>(4, 5)</c:v>
                </c:pt>
                <c:pt idx="8">
                  <c:v>(4, 6)</c:v>
                </c:pt>
                <c:pt idx="9">
                  <c:v>(5, 6)</c:v>
                </c:pt>
              </c:strCache>
            </c:strRef>
          </c:cat>
          <c:val>
            <c:numRef>
              <c:f>Лист1!$B$189:$B$198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9</c:v>
                </c:pt>
                <c:pt idx="5">
                  <c:v>12</c:v>
                </c:pt>
                <c:pt idx="6">
                  <c:v>12</c:v>
                </c:pt>
                <c:pt idx="7">
                  <c:v>17</c:v>
                </c:pt>
                <c:pt idx="8">
                  <c:v>17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5-4D06-A323-CCDA3D5A1310}"/>
            </c:ext>
          </c:extLst>
        </c:ser>
        <c:ser>
          <c:idx val="1"/>
          <c:order val="1"/>
          <c:tx>
            <c:v>продолжительность работы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Лист1!$A$189:$A$198</c:f>
              <c:strCache>
                <c:ptCount val="10"/>
                <c:pt idx="0">
                  <c:v>(1, 2)</c:v>
                </c:pt>
                <c:pt idx="1">
                  <c:v>(1, 3)</c:v>
                </c:pt>
                <c:pt idx="2">
                  <c:v>(1, 4)</c:v>
                </c:pt>
                <c:pt idx="3">
                  <c:v>(2, 4)</c:v>
                </c:pt>
                <c:pt idx="4">
                  <c:v>(2, 5)</c:v>
                </c:pt>
                <c:pt idx="5">
                  <c:v>(3, 4)</c:v>
                </c:pt>
                <c:pt idx="6">
                  <c:v>(3, 6)</c:v>
                </c:pt>
                <c:pt idx="7">
                  <c:v>(4, 5)</c:v>
                </c:pt>
                <c:pt idx="8">
                  <c:v>(4, 6)</c:v>
                </c:pt>
                <c:pt idx="9">
                  <c:v>(5, 6)</c:v>
                </c:pt>
              </c:strCache>
            </c:strRef>
          </c:cat>
          <c:val>
            <c:numRef>
              <c:f>Лист1!$C$189:$C$198</c:f>
              <c:numCache>
                <c:formatCode>General</c:formatCode>
                <c:ptCount val="10"/>
                <c:pt idx="0">
                  <c:v>9</c:v>
                </c:pt>
                <c:pt idx="1">
                  <c:v>12</c:v>
                </c:pt>
                <c:pt idx="2">
                  <c:v>17</c:v>
                </c:pt>
                <c:pt idx="3">
                  <c:v>8</c:v>
                </c:pt>
                <c:pt idx="4">
                  <c:v>12</c:v>
                </c:pt>
                <c:pt idx="5">
                  <c:v>5</c:v>
                </c:pt>
                <c:pt idx="6">
                  <c:v>12</c:v>
                </c:pt>
                <c:pt idx="7">
                  <c:v>8</c:v>
                </c:pt>
                <c:pt idx="8">
                  <c:v>13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55-4D06-A323-CCDA3D5A1310}"/>
            </c:ext>
          </c:extLst>
        </c:ser>
        <c:ser>
          <c:idx val="2"/>
          <c:order val="2"/>
          <c:tx>
            <c:v>резерв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Лист1!$A$189:$A$198</c:f>
              <c:strCache>
                <c:ptCount val="10"/>
                <c:pt idx="0">
                  <c:v>(1, 2)</c:v>
                </c:pt>
                <c:pt idx="1">
                  <c:v>(1, 3)</c:v>
                </c:pt>
                <c:pt idx="2">
                  <c:v>(1, 4)</c:v>
                </c:pt>
                <c:pt idx="3">
                  <c:v>(2, 4)</c:v>
                </c:pt>
                <c:pt idx="4">
                  <c:v>(2, 5)</c:v>
                </c:pt>
                <c:pt idx="5">
                  <c:v>(3, 4)</c:v>
                </c:pt>
                <c:pt idx="6">
                  <c:v>(3, 6)</c:v>
                </c:pt>
                <c:pt idx="7">
                  <c:v>(4, 5)</c:v>
                </c:pt>
                <c:pt idx="8">
                  <c:v>(4, 6)</c:v>
                </c:pt>
                <c:pt idx="9">
                  <c:v>(5, 6)</c:v>
                </c:pt>
              </c:strCache>
            </c:strRef>
          </c:cat>
          <c:val>
            <c:numRef>
              <c:f>Лист1!$D$189:$D$198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11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55-4D06-A323-CCDA3D5A1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9354704"/>
        <c:axId val="1433476128"/>
      </c:barChart>
      <c:catAx>
        <c:axId val="1569354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3476128"/>
        <c:crosses val="autoZero"/>
        <c:auto val="1"/>
        <c:lblAlgn val="ctr"/>
        <c:lblOffset val="100"/>
        <c:noMultiLvlLbl val="0"/>
      </c:catAx>
      <c:valAx>
        <c:axId val="143347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935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0.png"/><Relationship Id="rId5" Type="http://schemas.openxmlformats.org/officeDocument/2006/relationships/image" Target="../media/image5.png"/><Relationship Id="rId10" Type="http://schemas.openxmlformats.org/officeDocument/2006/relationships/chart" Target="../charts/chart1.xml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178254</xdr:rowOff>
    </xdr:from>
    <xdr:to>
      <xdr:col>7</xdr:col>
      <xdr:colOff>598107</xdr:colOff>
      <xdr:row>25</xdr:row>
      <xdr:rowOff>24975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4C3550C-7678-49E3-983E-F56F3EB5A5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83129"/>
          <a:ext cx="5200016" cy="3458058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49</xdr:row>
      <xdr:rowOff>0</xdr:rowOff>
    </xdr:from>
    <xdr:to>
      <xdr:col>11</xdr:col>
      <xdr:colOff>62614</xdr:colOff>
      <xdr:row>51</xdr:row>
      <xdr:rowOff>26361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E1C9FF33-7023-4CDB-AA3D-3825D1825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62650" y="8867775"/>
          <a:ext cx="1330779" cy="389651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51</xdr:row>
      <xdr:rowOff>19050</xdr:rowOff>
    </xdr:from>
    <xdr:to>
      <xdr:col>11</xdr:col>
      <xdr:colOff>419100</xdr:colOff>
      <xdr:row>52</xdr:row>
      <xdr:rowOff>163814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64536BC-2979-4BC4-B99B-9C4C9710B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91225" y="9248775"/>
          <a:ext cx="1657350" cy="324399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</xdr:colOff>
      <xdr:row>52</xdr:row>
      <xdr:rowOff>168730</xdr:rowOff>
    </xdr:from>
    <xdr:to>
      <xdr:col>11</xdr:col>
      <xdr:colOff>63974</xdr:colOff>
      <xdr:row>54</xdr:row>
      <xdr:rowOff>77272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69518733-5811-43B8-AC93-58C8C4DC8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72175" y="9579430"/>
          <a:ext cx="1322614" cy="270492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54</xdr:row>
      <xdr:rowOff>104775</xdr:rowOff>
    </xdr:from>
    <xdr:to>
      <xdr:col>11</xdr:col>
      <xdr:colOff>405492</xdr:colOff>
      <xdr:row>56</xdr:row>
      <xdr:rowOff>22503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B7786AAA-23A2-4798-AA23-87E6DF68C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53125" y="9877425"/>
          <a:ext cx="1673679" cy="276957"/>
        </a:xfrm>
        <a:prstGeom prst="rect">
          <a:avLst/>
        </a:prstGeom>
      </xdr:spPr>
    </xdr:pic>
    <xdr:clientData/>
  </xdr:twoCellAnchor>
  <xdr:twoCellAnchor editAs="oneCell">
    <xdr:from>
      <xdr:col>12</xdr:col>
      <xdr:colOff>12246</xdr:colOff>
      <xdr:row>49</xdr:row>
      <xdr:rowOff>1</xdr:rowOff>
    </xdr:from>
    <xdr:to>
      <xdr:col>15</xdr:col>
      <xdr:colOff>327953</xdr:colOff>
      <xdr:row>50</xdr:row>
      <xdr:rowOff>152554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28FB4A53-B2BB-45FA-833A-E86D187AF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98946" y="8867776"/>
          <a:ext cx="2294165" cy="333528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50</xdr:row>
      <xdr:rowOff>168729</xdr:rowOff>
    </xdr:from>
    <xdr:to>
      <xdr:col>15</xdr:col>
      <xdr:colOff>367414</xdr:colOff>
      <xdr:row>52</xdr:row>
      <xdr:rowOff>140730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E6AB25C2-5149-45C3-903A-88769C69B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896225" y="9217479"/>
          <a:ext cx="2330904" cy="325788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52</xdr:row>
      <xdr:rowOff>133350</xdr:rowOff>
    </xdr:from>
    <xdr:to>
      <xdr:col>15</xdr:col>
      <xdr:colOff>405514</xdr:colOff>
      <xdr:row>54</xdr:row>
      <xdr:rowOff>139611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F4F8866A-3D30-42B4-B767-CCC93FF57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96225" y="9544050"/>
          <a:ext cx="2369004" cy="360048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54</xdr:row>
      <xdr:rowOff>85726</xdr:rowOff>
    </xdr:from>
    <xdr:to>
      <xdr:col>15</xdr:col>
      <xdr:colOff>382361</xdr:colOff>
      <xdr:row>56</xdr:row>
      <xdr:rowOff>114497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56FB1F2A-D7DB-4681-B70C-30392EB74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96225" y="9858376"/>
          <a:ext cx="2344511" cy="390721"/>
        </a:xfrm>
        <a:prstGeom prst="rect">
          <a:avLst/>
        </a:prstGeom>
      </xdr:spPr>
    </xdr:pic>
    <xdr:clientData/>
  </xdr:twoCellAnchor>
  <xdr:twoCellAnchor>
    <xdr:from>
      <xdr:col>0</xdr:col>
      <xdr:colOff>8164</xdr:colOff>
      <xdr:row>75</xdr:row>
      <xdr:rowOff>0</xdr:rowOff>
    </xdr:from>
    <xdr:to>
      <xdr:col>8</xdr:col>
      <xdr:colOff>18711</xdr:colOff>
      <xdr:row>93</xdr:row>
      <xdr:rowOff>393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5639F6E6-1B8C-40C3-925A-7B50258D0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19050</xdr:colOff>
      <xdr:row>137</xdr:row>
      <xdr:rowOff>1</xdr:rowOff>
    </xdr:from>
    <xdr:to>
      <xdr:col>3</xdr:col>
      <xdr:colOff>454479</xdr:colOff>
      <xdr:row>138</xdr:row>
      <xdr:rowOff>25408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D9AD6923-7071-40BA-87AE-5BC1ABC15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050" y="24793576"/>
          <a:ext cx="2407104" cy="2009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128</xdr:row>
      <xdr:rowOff>1360</xdr:rowOff>
    </xdr:from>
    <xdr:to>
      <xdr:col>5</xdr:col>
      <xdr:colOff>251743</xdr:colOff>
      <xdr:row>134</xdr:row>
      <xdr:rowOff>22226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83BDE2B8-F3E2-4CC2-8391-5B24D5D4E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3166160"/>
          <a:ext cx="3543300" cy="11012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7</xdr:col>
      <xdr:colOff>63251</xdr:colOff>
      <xdr:row>169</xdr:row>
      <xdr:rowOff>76640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BA1B0D4D-52A3-413A-B42E-B834A2F3A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7508200"/>
          <a:ext cx="4667901" cy="3153215"/>
        </a:xfrm>
        <a:prstGeom prst="rect">
          <a:avLst/>
        </a:prstGeom>
      </xdr:spPr>
    </xdr:pic>
    <xdr:clientData/>
  </xdr:twoCellAnchor>
  <xdr:oneCellAnchor>
    <xdr:from>
      <xdr:col>9</xdr:col>
      <xdr:colOff>47625</xdr:colOff>
      <xdr:row>175</xdr:row>
      <xdr:rowOff>0</xdr:rowOff>
    </xdr:from>
    <xdr:ext cx="1336237" cy="388305"/>
    <xdr:pic>
      <xdr:nvPicPr>
        <xdr:cNvPr id="21" name="Рисунок 20">
          <a:extLst>
            <a:ext uri="{FF2B5EF4-FFF2-40B4-BE49-F238E27FC236}">
              <a16:creationId xmlns:a16="http://schemas.microsoft.com/office/drawing/2014/main" id="{2EE49C41-9F51-42A8-8560-10A983C95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61289" y="8867775"/>
          <a:ext cx="1336237" cy="388305"/>
        </a:xfrm>
        <a:prstGeom prst="rect">
          <a:avLst/>
        </a:prstGeom>
      </xdr:spPr>
    </xdr:pic>
    <xdr:clientData/>
  </xdr:oneCellAnchor>
  <xdr:oneCellAnchor>
    <xdr:from>
      <xdr:col>9</xdr:col>
      <xdr:colOff>76200</xdr:colOff>
      <xdr:row>177</xdr:row>
      <xdr:rowOff>19050</xdr:rowOff>
    </xdr:from>
    <xdr:ext cx="1657350" cy="328466"/>
    <xdr:pic>
      <xdr:nvPicPr>
        <xdr:cNvPr id="22" name="Рисунок 21">
          <a:extLst>
            <a:ext uri="{FF2B5EF4-FFF2-40B4-BE49-F238E27FC236}">
              <a16:creationId xmlns:a16="http://schemas.microsoft.com/office/drawing/2014/main" id="{907E12E9-9871-4210-8A07-4C4FE09F6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91225" y="9246054"/>
          <a:ext cx="1657350" cy="328466"/>
        </a:xfrm>
        <a:prstGeom prst="rect">
          <a:avLst/>
        </a:prstGeom>
      </xdr:spPr>
    </xdr:pic>
    <xdr:clientData/>
  </xdr:oneCellAnchor>
  <xdr:oneCellAnchor>
    <xdr:from>
      <xdr:col>9</xdr:col>
      <xdr:colOff>57150</xdr:colOff>
      <xdr:row>178</xdr:row>
      <xdr:rowOff>168730</xdr:rowOff>
    </xdr:from>
    <xdr:ext cx="1323989" cy="267771"/>
    <xdr:pic>
      <xdr:nvPicPr>
        <xdr:cNvPr id="23" name="Рисунок 22">
          <a:extLst>
            <a:ext uri="{FF2B5EF4-FFF2-40B4-BE49-F238E27FC236}">
              <a16:creationId xmlns:a16="http://schemas.microsoft.com/office/drawing/2014/main" id="{4242134D-A245-48F9-8081-E08AE0253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69454" y="9582151"/>
          <a:ext cx="1323989" cy="267771"/>
        </a:xfrm>
        <a:prstGeom prst="rect">
          <a:avLst/>
        </a:prstGeom>
      </xdr:spPr>
    </xdr:pic>
    <xdr:clientData/>
  </xdr:oneCellAnchor>
  <xdr:oneCellAnchor>
    <xdr:from>
      <xdr:col>9</xdr:col>
      <xdr:colOff>38100</xdr:colOff>
      <xdr:row>180</xdr:row>
      <xdr:rowOff>104775</xdr:rowOff>
    </xdr:from>
    <xdr:ext cx="1676400" cy="272875"/>
    <xdr:pic>
      <xdr:nvPicPr>
        <xdr:cNvPr id="24" name="Рисунок 23">
          <a:extLst>
            <a:ext uri="{FF2B5EF4-FFF2-40B4-BE49-F238E27FC236}">
              <a16:creationId xmlns:a16="http://schemas.microsoft.com/office/drawing/2014/main" id="{9412192D-E273-46C2-BD21-52C0B91D7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53125" y="9878786"/>
          <a:ext cx="1676400" cy="272875"/>
        </a:xfrm>
        <a:prstGeom prst="rect">
          <a:avLst/>
        </a:prstGeom>
      </xdr:spPr>
    </xdr:pic>
    <xdr:clientData/>
  </xdr:oneCellAnchor>
  <xdr:oneCellAnchor>
    <xdr:from>
      <xdr:col>12</xdr:col>
      <xdr:colOff>12246</xdr:colOff>
      <xdr:row>175</xdr:row>
      <xdr:rowOff>1</xdr:rowOff>
    </xdr:from>
    <xdr:ext cx="2294180" cy="333528"/>
    <xdr:pic>
      <xdr:nvPicPr>
        <xdr:cNvPr id="25" name="Рисунок 24">
          <a:extLst>
            <a:ext uri="{FF2B5EF4-FFF2-40B4-BE49-F238E27FC236}">
              <a16:creationId xmlns:a16="http://schemas.microsoft.com/office/drawing/2014/main" id="{36480283-683C-410B-ABA8-E7E72454B6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97585" y="8867776"/>
          <a:ext cx="2294180" cy="333528"/>
        </a:xfrm>
        <a:prstGeom prst="rect">
          <a:avLst/>
        </a:prstGeom>
      </xdr:spPr>
    </xdr:pic>
    <xdr:clientData/>
  </xdr:oneCellAnchor>
  <xdr:oneCellAnchor>
    <xdr:from>
      <xdr:col>12</xdr:col>
      <xdr:colOff>9525</xdr:colOff>
      <xdr:row>176</xdr:row>
      <xdr:rowOff>168729</xdr:rowOff>
    </xdr:from>
    <xdr:ext cx="2336362" cy="325788"/>
    <xdr:pic>
      <xdr:nvPicPr>
        <xdr:cNvPr id="26" name="Рисунок 25">
          <a:extLst>
            <a:ext uri="{FF2B5EF4-FFF2-40B4-BE49-F238E27FC236}">
              <a16:creationId xmlns:a16="http://schemas.microsoft.com/office/drawing/2014/main" id="{2491B7EA-47EF-4999-8252-60F6676DC6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894864" y="9220200"/>
          <a:ext cx="2336362" cy="325788"/>
        </a:xfrm>
        <a:prstGeom prst="rect">
          <a:avLst/>
        </a:prstGeom>
      </xdr:spPr>
    </xdr:pic>
    <xdr:clientData/>
  </xdr:oneCellAnchor>
  <xdr:oneCellAnchor>
    <xdr:from>
      <xdr:col>12</xdr:col>
      <xdr:colOff>9525</xdr:colOff>
      <xdr:row>178</xdr:row>
      <xdr:rowOff>133350</xdr:rowOff>
    </xdr:from>
    <xdr:ext cx="2374462" cy="365490"/>
    <xdr:pic>
      <xdr:nvPicPr>
        <xdr:cNvPr id="27" name="Рисунок 26">
          <a:extLst>
            <a:ext uri="{FF2B5EF4-FFF2-40B4-BE49-F238E27FC236}">
              <a16:creationId xmlns:a16="http://schemas.microsoft.com/office/drawing/2014/main" id="{5B68617C-68B9-43C5-ACE0-42A4CE3B7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94864" y="9541329"/>
          <a:ext cx="2374462" cy="365490"/>
        </a:xfrm>
        <a:prstGeom prst="rect">
          <a:avLst/>
        </a:prstGeom>
      </xdr:spPr>
    </xdr:pic>
    <xdr:clientData/>
  </xdr:oneCellAnchor>
  <xdr:oneCellAnchor>
    <xdr:from>
      <xdr:col>12</xdr:col>
      <xdr:colOff>9525</xdr:colOff>
      <xdr:row>180</xdr:row>
      <xdr:rowOff>85726</xdr:rowOff>
    </xdr:from>
    <xdr:ext cx="2345872" cy="392082"/>
    <xdr:pic>
      <xdr:nvPicPr>
        <xdr:cNvPr id="28" name="Рисунок 27">
          <a:extLst>
            <a:ext uri="{FF2B5EF4-FFF2-40B4-BE49-F238E27FC236}">
              <a16:creationId xmlns:a16="http://schemas.microsoft.com/office/drawing/2014/main" id="{565F0E39-7895-4130-9D69-5EE3857E3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94864" y="9857015"/>
          <a:ext cx="2345872" cy="392082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199</xdr:row>
      <xdr:rowOff>0</xdr:rowOff>
    </xdr:from>
    <xdr:to>
      <xdr:col>8</xdr:col>
      <xdr:colOff>7825</xdr:colOff>
      <xdr:row>217</xdr:row>
      <xdr:rowOff>121</xdr:rowOff>
    </xdr:to>
    <xdr:graphicFrame macro="">
      <xdr:nvGraphicFramePr>
        <xdr:cNvPr id="29" name="Диаграмма 28">
          <a:extLst>
            <a:ext uri="{FF2B5EF4-FFF2-40B4-BE49-F238E27FC236}">
              <a16:creationId xmlns:a16="http://schemas.microsoft.com/office/drawing/2014/main" id="{6F790D08-52AF-4A75-9329-75CBDD5AB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6</xdr:col>
      <xdr:colOff>229182</xdr:colOff>
      <xdr:row>23</xdr:row>
      <xdr:rowOff>11303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D2EFD84-43E1-4A76-BFFA-2981AFAC4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85850"/>
          <a:ext cx="4172532" cy="30865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3</xdr:col>
      <xdr:colOff>571500</xdr:colOff>
      <xdr:row>66</xdr:row>
      <xdr:rowOff>116512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89AEEE9C-1B87-4459-A0CB-1D6328EE3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030200"/>
          <a:ext cx="2543175" cy="2974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4</xdr:col>
      <xdr:colOff>254464</xdr:colOff>
      <xdr:row>62</xdr:row>
      <xdr:rowOff>46585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D67D47D2-37D3-45A9-9156-82AC10B9EE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401425"/>
          <a:ext cx="2886075" cy="11351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6</xdr:col>
      <xdr:colOff>135385</xdr:colOff>
      <xdr:row>96</xdr:row>
      <xdr:rowOff>104775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C8D53050-1C42-4126-AC32-9E15A788F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478000"/>
          <a:ext cx="4078735" cy="3000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D08D-AB4F-499C-9632-FEE32C361B4B}">
  <dimension ref="A1:M233"/>
  <sheetViews>
    <sheetView tabSelected="1" topLeftCell="A79" workbookViewId="0">
      <selection activeCell="J97" sqref="J97"/>
    </sheetView>
  </sheetViews>
  <sheetFormatPr defaultRowHeight="15" x14ac:dyDescent="0.25"/>
  <sheetData>
    <row r="1" spans="1:11" x14ac:dyDescent="0.25">
      <c r="A1" s="2"/>
      <c r="B1" s="3">
        <v>1.2</v>
      </c>
      <c r="C1" s="3">
        <v>1.3</v>
      </c>
      <c r="D1" s="3">
        <v>1.4</v>
      </c>
      <c r="E1" s="3">
        <v>2.4</v>
      </c>
      <c r="F1" s="3">
        <v>2.5</v>
      </c>
      <c r="G1" s="3">
        <v>3.4</v>
      </c>
      <c r="H1" s="3">
        <v>3.6</v>
      </c>
      <c r="I1" s="3">
        <v>4.5</v>
      </c>
      <c r="J1" s="3">
        <v>4.5999999999999996</v>
      </c>
      <c r="K1" s="3">
        <v>5.6</v>
      </c>
    </row>
    <row r="2" spans="1:11" x14ac:dyDescent="0.25">
      <c r="A2" s="4" t="s">
        <v>0</v>
      </c>
      <c r="B2" s="2">
        <v>9</v>
      </c>
      <c r="C2" s="2">
        <v>12</v>
      </c>
      <c r="D2" s="2">
        <v>18</v>
      </c>
      <c r="E2" s="2">
        <v>8</v>
      </c>
      <c r="F2" s="2">
        <v>12</v>
      </c>
      <c r="G2" s="2">
        <v>5</v>
      </c>
      <c r="H2" s="2">
        <v>12</v>
      </c>
      <c r="I2" s="2">
        <v>10</v>
      </c>
      <c r="J2" s="2">
        <v>13</v>
      </c>
      <c r="K2" s="2">
        <v>12</v>
      </c>
    </row>
    <row r="3" spans="1:11" x14ac:dyDescent="0.25">
      <c r="A3" s="4" t="s">
        <v>1</v>
      </c>
      <c r="B3" s="2">
        <v>7</v>
      </c>
      <c r="C3" s="2">
        <v>10</v>
      </c>
      <c r="D3" s="2">
        <v>15</v>
      </c>
      <c r="E3" s="2">
        <v>6</v>
      </c>
      <c r="F3" s="2">
        <v>10</v>
      </c>
      <c r="G3" s="2">
        <v>3</v>
      </c>
      <c r="H3" s="2">
        <v>8</v>
      </c>
      <c r="I3" s="2">
        <v>7</v>
      </c>
      <c r="J3" s="2">
        <v>12</v>
      </c>
      <c r="K3" s="2">
        <v>10</v>
      </c>
    </row>
    <row r="4" spans="1:11" x14ac:dyDescent="0.25">
      <c r="A4" s="4" t="s">
        <v>2</v>
      </c>
      <c r="B4" s="2">
        <v>0.05</v>
      </c>
      <c r="C4" s="2">
        <v>0.2</v>
      </c>
      <c r="D4" s="2">
        <v>0.25</v>
      </c>
      <c r="E4" s="2">
        <v>0.08</v>
      </c>
      <c r="F4" s="2">
        <v>0.15</v>
      </c>
      <c r="G4" s="2">
        <v>0.1</v>
      </c>
      <c r="H4" s="2">
        <v>0.06</v>
      </c>
      <c r="I4" s="2">
        <v>0.05</v>
      </c>
      <c r="J4" s="2">
        <v>0.1</v>
      </c>
      <c r="K4" s="2">
        <v>0.5</v>
      </c>
    </row>
    <row r="5" spans="1:11" x14ac:dyDescent="0.25">
      <c r="A5" s="2" t="s">
        <v>3</v>
      </c>
      <c r="B5" s="2">
        <v>35</v>
      </c>
    </row>
    <row r="27" spans="1:5" x14ac:dyDescent="0.25">
      <c r="A27" s="16" t="s">
        <v>4</v>
      </c>
      <c r="B27" s="16"/>
      <c r="C27" s="16"/>
      <c r="D27" s="16"/>
      <c r="E27" s="16"/>
    </row>
    <row r="28" spans="1:5" x14ac:dyDescent="0.25">
      <c r="A28" s="16" t="s">
        <v>5</v>
      </c>
      <c r="B28" s="16"/>
      <c r="C28" s="16"/>
      <c r="D28" s="16"/>
      <c r="E28" s="16"/>
    </row>
    <row r="29" spans="1:5" x14ac:dyDescent="0.25">
      <c r="A29" s="16" t="s">
        <v>6</v>
      </c>
      <c r="B29" s="16"/>
      <c r="C29" s="16"/>
      <c r="D29" s="16"/>
      <c r="E29" s="16"/>
    </row>
    <row r="30" spans="1:5" x14ac:dyDescent="0.25">
      <c r="A30" s="16" t="s">
        <v>7</v>
      </c>
      <c r="B30" s="16"/>
      <c r="C30" s="16"/>
      <c r="D30" s="16"/>
      <c r="E30" s="16"/>
    </row>
    <row r="31" spans="1:5" x14ac:dyDescent="0.25">
      <c r="A31" s="16" t="s">
        <v>8</v>
      </c>
      <c r="B31" s="16"/>
      <c r="C31" s="16"/>
      <c r="D31" s="16"/>
      <c r="E31" s="16"/>
    </row>
    <row r="32" spans="1:5" x14ac:dyDescent="0.25">
      <c r="A32" s="16" t="s">
        <v>9</v>
      </c>
      <c r="B32" s="16"/>
      <c r="C32" s="16"/>
      <c r="D32" s="16"/>
      <c r="E32" s="16"/>
    </row>
    <row r="34" spans="1:5" x14ac:dyDescent="0.25">
      <c r="A34" s="16" t="s">
        <v>11</v>
      </c>
      <c r="B34" s="16"/>
      <c r="C34" s="16"/>
      <c r="D34" s="16"/>
      <c r="E34" s="16"/>
    </row>
    <row r="35" spans="1:5" x14ac:dyDescent="0.25">
      <c r="A35" s="16" t="s">
        <v>10</v>
      </c>
      <c r="B35" s="16"/>
      <c r="C35" s="16"/>
      <c r="D35" s="16"/>
      <c r="E35" s="16"/>
    </row>
    <row r="36" spans="1:5" x14ac:dyDescent="0.25">
      <c r="A36" s="16" t="s">
        <v>12</v>
      </c>
      <c r="B36" s="16"/>
      <c r="C36" s="16"/>
      <c r="D36" s="16"/>
      <c r="E36" s="16"/>
    </row>
    <row r="37" spans="1:5" x14ac:dyDescent="0.25">
      <c r="A37" s="16" t="s">
        <v>13</v>
      </c>
      <c r="B37" s="16"/>
      <c r="C37" s="16"/>
      <c r="D37" s="16"/>
      <c r="E37" s="16"/>
    </row>
    <row r="38" spans="1:5" x14ac:dyDescent="0.25">
      <c r="A38" s="16" t="s">
        <v>14</v>
      </c>
      <c r="B38" s="16"/>
      <c r="C38" s="16"/>
      <c r="D38" s="16"/>
      <c r="E38" s="16"/>
    </row>
    <row r="39" spans="1:5" x14ac:dyDescent="0.25">
      <c r="A39" s="16" t="s">
        <v>15</v>
      </c>
      <c r="B39" s="16"/>
      <c r="C39" s="16"/>
      <c r="D39" s="16"/>
      <c r="E39" s="16"/>
    </row>
    <row r="41" spans="1:5" x14ac:dyDescent="0.25">
      <c r="A41" s="16" t="s">
        <v>21</v>
      </c>
      <c r="B41" s="16"/>
      <c r="C41" s="16"/>
      <c r="D41" s="16"/>
      <c r="E41" s="16"/>
    </row>
    <row r="42" spans="1:5" x14ac:dyDescent="0.25">
      <c r="A42" s="16" t="s">
        <v>16</v>
      </c>
      <c r="B42" s="16"/>
      <c r="C42" s="16"/>
      <c r="D42" s="16"/>
      <c r="E42" s="16"/>
    </row>
    <row r="43" spans="1:5" x14ac:dyDescent="0.25">
      <c r="A43" s="16" t="s">
        <v>17</v>
      </c>
      <c r="B43" s="16"/>
      <c r="C43" s="16"/>
      <c r="D43" s="16"/>
      <c r="E43" s="16"/>
    </row>
    <row r="44" spans="1:5" x14ac:dyDescent="0.25">
      <c r="A44" s="16" t="s">
        <v>18</v>
      </c>
      <c r="B44" s="16"/>
      <c r="C44" s="16"/>
      <c r="D44" s="16"/>
      <c r="E44" s="16"/>
    </row>
    <row r="45" spans="1:5" x14ac:dyDescent="0.25">
      <c r="A45" s="16" t="s">
        <v>19</v>
      </c>
      <c r="B45" s="16"/>
      <c r="C45" s="16"/>
      <c r="D45" s="16"/>
      <c r="E45" s="16"/>
    </row>
    <row r="46" spans="1:5" x14ac:dyDescent="0.25">
      <c r="A46" s="16" t="s">
        <v>20</v>
      </c>
      <c r="B46" s="16"/>
      <c r="C46" s="16"/>
      <c r="D46" s="16"/>
      <c r="E46" s="16"/>
    </row>
    <row r="48" spans="1:5" x14ac:dyDescent="0.25">
      <c r="A48" s="17" t="s">
        <v>22</v>
      </c>
      <c r="B48" s="17"/>
      <c r="C48" s="17"/>
      <c r="D48" s="17"/>
      <c r="E48" s="17"/>
    </row>
    <row r="50" spans="1:9" x14ac:dyDescent="0.25">
      <c r="A50" s="1" t="s">
        <v>81</v>
      </c>
      <c r="B50" s="1" t="s">
        <v>24</v>
      </c>
      <c r="C50" s="1" t="s">
        <v>25</v>
      </c>
      <c r="D50" s="1" t="s">
        <v>26</v>
      </c>
      <c r="E50" s="1" t="s">
        <v>27</v>
      </c>
      <c r="F50" s="1" t="s">
        <v>28</v>
      </c>
      <c r="G50" s="1" t="s">
        <v>29</v>
      </c>
      <c r="H50" s="1" t="s">
        <v>30</v>
      </c>
      <c r="I50" s="1" t="s">
        <v>31</v>
      </c>
    </row>
    <row r="51" spans="1:9" x14ac:dyDescent="0.25">
      <c r="A51" s="1" t="s">
        <v>32</v>
      </c>
      <c r="B51" s="1">
        <v>0</v>
      </c>
      <c r="C51" s="1">
        <v>9</v>
      </c>
      <c r="D51" s="1">
        <v>10</v>
      </c>
      <c r="E51" s="1">
        <v>1</v>
      </c>
      <c r="F51" s="1">
        <v>1</v>
      </c>
      <c r="G51" s="1">
        <v>0</v>
      </c>
      <c r="H51" s="1">
        <v>1</v>
      </c>
      <c r="I51" s="1">
        <v>0</v>
      </c>
    </row>
    <row r="52" spans="1:9" x14ac:dyDescent="0.25">
      <c r="A52" s="1" t="s">
        <v>33</v>
      </c>
      <c r="B52" s="1">
        <v>0</v>
      </c>
      <c r="C52" s="1">
        <v>12</v>
      </c>
      <c r="D52" s="1">
        <v>13</v>
      </c>
      <c r="E52" s="1">
        <v>1</v>
      </c>
      <c r="F52" s="1">
        <v>1</v>
      </c>
      <c r="G52" s="1">
        <v>0</v>
      </c>
      <c r="H52" s="1">
        <v>1</v>
      </c>
      <c r="I52" s="1">
        <v>0</v>
      </c>
    </row>
    <row r="53" spans="1:9" x14ac:dyDescent="0.25">
      <c r="A53" s="1" t="s">
        <v>34</v>
      </c>
      <c r="B53" s="1">
        <v>0</v>
      </c>
      <c r="C53" s="1">
        <v>18</v>
      </c>
      <c r="D53" s="1">
        <v>18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</row>
    <row r="54" spans="1:9" x14ac:dyDescent="0.25">
      <c r="A54" s="1" t="s">
        <v>35</v>
      </c>
      <c r="B54" s="1">
        <v>9</v>
      </c>
      <c r="C54" s="1">
        <v>17</v>
      </c>
      <c r="D54" s="1">
        <v>18</v>
      </c>
      <c r="E54" s="1">
        <v>10</v>
      </c>
      <c r="F54" s="1">
        <v>1</v>
      </c>
      <c r="G54" s="1">
        <v>1</v>
      </c>
      <c r="H54" s="1">
        <v>0</v>
      </c>
      <c r="I54" s="1">
        <v>1</v>
      </c>
    </row>
    <row r="55" spans="1:9" x14ac:dyDescent="0.25">
      <c r="A55" s="1" t="s">
        <v>36</v>
      </c>
      <c r="B55" s="1">
        <v>9</v>
      </c>
      <c r="C55" s="1">
        <v>21</v>
      </c>
      <c r="D55" s="1">
        <v>28</v>
      </c>
      <c r="E55" s="1">
        <v>16</v>
      </c>
      <c r="F55" s="1">
        <v>7</v>
      </c>
      <c r="G55" s="1">
        <v>7</v>
      </c>
      <c r="H55" s="1">
        <v>6</v>
      </c>
      <c r="I55" s="1">
        <v>7</v>
      </c>
    </row>
    <row r="56" spans="1:9" x14ac:dyDescent="0.25">
      <c r="A56" s="1" t="s">
        <v>37</v>
      </c>
      <c r="B56" s="1">
        <v>12</v>
      </c>
      <c r="C56" s="1">
        <v>17</v>
      </c>
      <c r="D56" s="1">
        <v>18</v>
      </c>
      <c r="E56" s="1">
        <v>13</v>
      </c>
      <c r="F56" s="1">
        <v>1</v>
      </c>
      <c r="G56" s="1">
        <v>1</v>
      </c>
      <c r="H56" s="1">
        <v>0</v>
      </c>
      <c r="I56" s="1">
        <v>1</v>
      </c>
    </row>
    <row r="57" spans="1:9" x14ac:dyDescent="0.25">
      <c r="A57" s="1" t="s">
        <v>38</v>
      </c>
      <c r="B57" s="1">
        <v>12</v>
      </c>
      <c r="C57" s="1">
        <v>24</v>
      </c>
      <c r="D57" s="1">
        <v>40</v>
      </c>
      <c r="E57" s="1">
        <v>28</v>
      </c>
      <c r="F57" s="1">
        <v>16</v>
      </c>
      <c r="G57" s="1">
        <v>16</v>
      </c>
      <c r="H57" s="1">
        <v>15</v>
      </c>
      <c r="I57" s="1">
        <v>16</v>
      </c>
    </row>
    <row r="58" spans="1:9" x14ac:dyDescent="0.25">
      <c r="A58" s="1" t="s">
        <v>39</v>
      </c>
      <c r="B58" s="1">
        <v>18</v>
      </c>
      <c r="C58" s="1">
        <v>18</v>
      </c>
      <c r="D58" s="1">
        <v>28</v>
      </c>
      <c r="E58" s="1">
        <v>18</v>
      </c>
      <c r="F58" s="1">
        <v>0</v>
      </c>
      <c r="G58" s="1">
        <v>0</v>
      </c>
      <c r="H58" s="1">
        <v>0</v>
      </c>
      <c r="I58" s="1">
        <v>0</v>
      </c>
    </row>
    <row r="59" spans="1:9" x14ac:dyDescent="0.25">
      <c r="A59" s="1" t="s">
        <v>40</v>
      </c>
      <c r="B59" s="1">
        <v>18</v>
      </c>
      <c r="C59" s="1">
        <v>31</v>
      </c>
      <c r="D59" s="1">
        <v>40</v>
      </c>
      <c r="E59" s="1">
        <v>27</v>
      </c>
      <c r="F59" s="1">
        <v>9</v>
      </c>
      <c r="G59" s="1">
        <v>9</v>
      </c>
      <c r="H59" s="1">
        <v>9</v>
      </c>
      <c r="I59" s="1">
        <v>9</v>
      </c>
    </row>
    <row r="60" spans="1:9" x14ac:dyDescent="0.25">
      <c r="A60" s="1" t="s">
        <v>41</v>
      </c>
      <c r="B60" s="1">
        <v>28</v>
      </c>
      <c r="C60" s="1">
        <v>40</v>
      </c>
      <c r="D60" s="1">
        <v>40</v>
      </c>
      <c r="E60" s="1">
        <v>28</v>
      </c>
      <c r="F60" s="1">
        <v>0</v>
      </c>
      <c r="G60" s="1">
        <v>0</v>
      </c>
      <c r="H60" s="1">
        <v>0</v>
      </c>
      <c r="I60" s="1">
        <v>0</v>
      </c>
    </row>
    <row r="62" spans="1:9" x14ac:dyDescent="0.25">
      <c r="A62" s="18" t="s">
        <v>42</v>
      </c>
      <c r="B62" s="18"/>
    </row>
    <row r="64" spans="1:9" x14ac:dyDescent="0.25">
      <c r="A64" s="1" t="s">
        <v>81</v>
      </c>
      <c r="B64" s="1" t="s">
        <v>24</v>
      </c>
      <c r="C64" s="1" t="s">
        <v>0</v>
      </c>
      <c r="D64" s="1" t="s">
        <v>28</v>
      </c>
    </row>
    <row r="65" spans="1:6" x14ac:dyDescent="0.25">
      <c r="A65" s="1" t="s">
        <v>32</v>
      </c>
      <c r="B65" s="1">
        <v>0</v>
      </c>
      <c r="C65" s="1">
        <v>9</v>
      </c>
      <c r="D65" s="1">
        <v>1</v>
      </c>
      <c r="E65" s="19" t="str">
        <f>IF(D65=0,"Крит. путь", "Есть резерв")</f>
        <v>Есть резерв</v>
      </c>
      <c r="F65" s="17"/>
    </row>
    <row r="66" spans="1:6" x14ac:dyDescent="0.25">
      <c r="A66" s="1" t="s">
        <v>33</v>
      </c>
      <c r="B66" s="1">
        <v>0</v>
      </c>
      <c r="C66" s="1">
        <v>12</v>
      </c>
      <c r="D66" s="1">
        <v>1</v>
      </c>
      <c r="E66" s="19" t="str">
        <f t="shared" ref="E66:E74" si="0">IF(D66=0,"Крит. путь", "Есть резерв")</f>
        <v>Есть резерв</v>
      </c>
      <c r="F66" s="17"/>
    </row>
    <row r="67" spans="1:6" x14ac:dyDescent="0.25">
      <c r="A67" s="1" t="s">
        <v>34</v>
      </c>
      <c r="B67" s="1">
        <v>0</v>
      </c>
      <c r="C67" s="1">
        <v>18</v>
      </c>
      <c r="D67" s="1">
        <v>0</v>
      </c>
      <c r="E67" s="19" t="str">
        <f t="shared" si="0"/>
        <v>Крит. путь</v>
      </c>
      <c r="F67" s="17"/>
    </row>
    <row r="68" spans="1:6" x14ac:dyDescent="0.25">
      <c r="A68" s="1" t="s">
        <v>35</v>
      </c>
      <c r="B68" s="1">
        <v>9</v>
      </c>
      <c r="C68" s="1">
        <v>8</v>
      </c>
      <c r="D68" s="1">
        <v>1</v>
      </c>
      <c r="E68" s="19" t="str">
        <f t="shared" si="0"/>
        <v>Есть резерв</v>
      </c>
      <c r="F68" s="17"/>
    </row>
    <row r="69" spans="1:6" x14ac:dyDescent="0.25">
      <c r="A69" s="1" t="s">
        <v>36</v>
      </c>
      <c r="B69" s="1">
        <v>9</v>
      </c>
      <c r="C69" s="1">
        <v>12</v>
      </c>
      <c r="D69" s="1">
        <v>7</v>
      </c>
      <c r="E69" s="19" t="str">
        <f t="shared" si="0"/>
        <v>Есть резерв</v>
      </c>
      <c r="F69" s="17"/>
    </row>
    <row r="70" spans="1:6" x14ac:dyDescent="0.25">
      <c r="A70" s="1" t="s">
        <v>37</v>
      </c>
      <c r="B70" s="1">
        <v>12</v>
      </c>
      <c r="C70" s="1">
        <v>5</v>
      </c>
      <c r="D70" s="1">
        <v>1</v>
      </c>
      <c r="E70" s="19" t="str">
        <f t="shared" si="0"/>
        <v>Есть резерв</v>
      </c>
      <c r="F70" s="17"/>
    </row>
    <row r="71" spans="1:6" x14ac:dyDescent="0.25">
      <c r="A71" s="1" t="s">
        <v>38</v>
      </c>
      <c r="B71" s="1">
        <v>12</v>
      </c>
      <c r="C71" s="1">
        <v>12</v>
      </c>
      <c r="D71" s="1">
        <v>16</v>
      </c>
      <c r="E71" s="19" t="str">
        <f t="shared" si="0"/>
        <v>Есть резерв</v>
      </c>
      <c r="F71" s="17"/>
    </row>
    <row r="72" spans="1:6" x14ac:dyDescent="0.25">
      <c r="A72" s="1" t="s">
        <v>39</v>
      </c>
      <c r="B72" s="1">
        <v>18</v>
      </c>
      <c r="C72" s="1">
        <v>10</v>
      </c>
      <c r="D72" s="1">
        <v>0</v>
      </c>
      <c r="E72" s="19" t="str">
        <f t="shared" si="0"/>
        <v>Крит. путь</v>
      </c>
      <c r="F72" s="17"/>
    </row>
    <row r="73" spans="1:6" x14ac:dyDescent="0.25">
      <c r="A73" s="1" t="s">
        <v>40</v>
      </c>
      <c r="B73" s="1">
        <v>18</v>
      </c>
      <c r="C73" s="1">
        <v>13</v>
      </c>
      <c r="D73" s="1">
        <v>9</v>
      </c>
      <c r="E73" s="19" t="str">
        <f t="shared" si="0"/>
        <v>Есть резерв</v>
      </c>
      <c r="F73" s="17"/>
    </row>
    <row r="74" spans="1:6" x14ac:dyDescent="0.25">
      <c r="A74" s="1" t="s">
        <v>41</v>
      </c>
      <c r="B74" s="1">
        <v>28</v>
      </c>
      <c r="C74" s="1">
        <v>12</v>
      </c>
      <c r="D74" s="1">
        <v>0</v>
      </c>
      <c r="E74" s="19" t="str">
        <f t="shared" si="0"/>
        <v>Крит. путь</v>
      </c>
      <c r="F74" s="17"/>
    </row>
    <row r="95" spans="1:2" x14ac:dyDescent="0.25">
      <c r="A95" s="18" t="s">
        <v>43</v>
      </c>
      <c r="B95" s="18"/>
    </row>
    <row r="97" spans="1:11" x14ac:dyDescent="0.25">
      <c r="A97" s="20" t="s">
        <v>44</v>
      </c>
      <c r="B97" s="20"/>
      <c r="C97" s="20"/>
      <c r="D97" s="20"/>
      <c r="E97" s="20"/>
      <c r="F97" s="20"/>
      <c r="G97" s="20"/>
    </row>
    <row r="99" spans="1:11" x14ac:dyDescent="0.25">
      <c r="A99" s="17" t="s">
        <v>58</v>
      </c>
      <c r="B99" s="17"/>
      <c r="C99" s="17"/>
      <c r="D99" s="17"/>
      <c r="E99" s="17"/>
      <c r="F99" s="17"/>
    </row>
    <row r="100" spans="1:11" x14ac:dyDescent="0.25">
      <c r="A100" s="17" t="s">
        <v>45</v>
      </c>
      <c r="B100" s="17"/>
      <c r="C100" s="17"/>
      <c r="D100" s="17"/>
      <c r="E100" s="17"/>
      <c r="F100" s="17"/>
    </row>
    <row r="101" spans="1:11" x14ac:dyDescent="0.25">
      <c r="A101" s="17" t="s">
        <v>46</v>
      </c>
      <c r="B101" s="17"/>
      <c r="C101" s="17"/>
      <c r="D101" s="17"/>
      <c r="E101" s="17"/>
      <c r="F101" s="17"/>
    </row>
    <row r="102" spans="1:11" x14ac:dyDescent="0.25">
      <c r="A102" s="17" t="s">
        <v>47</v>
      </c>
      <c r="B102" s="17"/>
      <c r="C102" s="17"/>
      <c r="D102" s="17"/>
      <c r="E102" s="17"/>
      <c r="F102" s="17"/>
    </row>
    <row r="104" spans="1:11" x14ac:dyDescent="0.25">
      <c r="A104" s="7" t="s">
        <v>59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</row>
    <row r="105" spans="1:11" x14ac:dyDescent="0.25">
      <c r="A105" s="7" t="s">
        <v>48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</row>
    <row r="106" spans="1:11" x14ac:dyDescent="0.25">
      <c r="A106" s="7" t="s">
        <v>49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</row>
    <row r="107" spans="1:11" x14ac:dyDescent="0.25">
      <c r="A107" s="7" t="s">
        <v>50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</row>
    <row r="108" spans="1:11" x14ac:dyDescent="0.25">
      <c r="A108" s="7" t="s">
        <v>51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</row>
    <row r="109" spans="1:11" x14ac:dyDescent="0.25">
      <c r="A109" s="7" t="s">
        <v>52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</row>
    <row r="110" spans="1:11" x14ac:dyDescent="0.25">
      <c r="A110" s="7" t="s">
        <v>53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</row>
    <row r="111" spans="1:11" x14ac:dyDescent="0.25">
      <c r="A111" s="7" t="s">
        <v>54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</row>
    <row r="112" spans="1:11" x14ac:dyDescent="0.25">
      <c r="A112" s="7" t="s">
        <v>55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</row>
    <row r="113" spans="1:13" x14ac:dyDescent="0.25">
      <c r="A113" s="7" t="s">
        <v>56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</row>
    <row r="114" spans="1:13" x14ac:dyDescent="0.25">
      <c r="A114" s="7" t="s">
        <v>57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</row>
    <row r="116" spans="1:13" x14ac:dyDescent="0.25">
      <c r="A116" s="17" t="s">
        <v>61</v>
      </c>
      <c r="B116" s="17"/>
      <c r="C116" s="17"/>
      <c r="D116" s="17"/>
      <c r="E116" s="17"/>
      <c r="F116" s="17"/>
      <c r="G116" s="17"/>
    </row>
    <row r="117" spans="1:13" x14ac:dyDescent="0.25">
      <c r="A117" s="17" t="s">
        <v>62</v>
      </c>
      <c r="B117" s="17"/>
      <c r="C117" s="17"/>
    </row>
    <row r="118" spans="1:13" x14ac:dyDescent="0.25">
      <c r="A118" s="17" t="s">
        <v>63</v>
      </c>
      <c r="B118" s="17"/>
      <c r="C118" s="17"/>
    </row>
    <row r="119" spans="1:13" x14ac:dyDescent="0.25">
      <c r="A119" s="17" t="s">
        <v>64</v>
      </c>
      <c r="B119" s="17"/>
      <c r="C119" s="17"/>
    </row>
    <row r="120" spans="1:13" x14ac:dyDescent="0.25">
      <c r="A120" s="17" t="s">
        <v>65</v>
      </c>
      <c r="B120" s="17"/>
      <c r="C120" s="17"/>
    </row>
    <row r="121" spans="1:13" x14ac:dyDescent="0.25">
      <c r="A121" s="17" t="s">
        <v>66</v>
      </c>
      <c r="B121" s="17"/>
      <c r="C121" s="17"/>
    </row>
    <row r="122" spans="1:13" x14ac:dyDescent="0.25">
      <c r="A122" s="17" t="s">
        <v>67</v>
      </c>
      <c r="B122" s="17"/>
      <c r="C122" s="17"/>
    </row>
    <row r="123" spans="1:13" x14ac:dyDescent="0.25">
      <c r="A123" s="17" t="s">
        <v>68</v>
      </c>
      <c r="B123" s="17"/>
      <c r="C123" s="17"/>
    </row>
    <row r="124" spans="1:13" x14ac:dyDescent="0.25">
      <c r="A124" s="17" t="s">
        <v>69</v>
      </c>
      <c r="B124" s="17"/>
      <c r="C124" s="17"/>
    </row>
    <row r="125" spans="1:13" x14ac:dyDescent="0.25">
      <c r="A125" s="17" t="s">
        <v>70</v>
      </c>
      <c r="B125" s="17"/>
      <c r="C125" s="17"/>
    </row>
    <row r="126" spans="1:13" x14ac:dyDescent="0.25">
      <c r="A126" s="17" t="s">
        <v>71</v>
      </c>
      <c r="B126" s="17"/>
      <c r="C126" s="17"/>
    </row>
    <row r="128" spans="1:13" x14ac:dyDescent="0.25">
      <c r="A128" s="17" t="s">
        <v>72</v>
      </c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</row>
    <row r="137" spans="1:8" x14ac:dyDescent="0.25">
      <c r="A137" s="17" t="s">
        <v>73</v>
      </c>
      <c r="B137" s="17"/>
      <c r="C137" s="17"/>
      <c r="D137" s="17"/>
      <c r="E137" s="17"/>
    </row>
    <row r="140" spans="1:8" x14ac:dyDescent="0.25">
      <c r="A140" s="1" t="s">
        <v>81</v>
      </c>
      <c r="B140" s="1" t="s">
        <v>3</v>
      </c>
      <c r="C140" s="1" t="s">
        <v>74</v>
      </c>
      <c r="D140" s="1" t="s">
        <v>75</v>
      </c>
      <c r="E140" s="1" t="s">
        <v>76</v>
      </c>
    </row>
    <row r="141" spans="1:8" x14ac:dyDescent="0.25">
      <c r="A141" s="1" t="s">
        <v>32</v>
      </c>
      <c r="B141" s="9">
        <v>9</v>
      </c>
      <c r="C141" s="9">
        <v>0</v>
      </c>
      <c r="D141" s="9">
        <v>0</v>
      </c>
      <c r="E141" s="9">
        <f>B141-C141</f>
        <v>9</v>
      </c>
      <c r="F141" s="6" t="s">
        <v>77</v>
      </c>
      <c r="G141">
        <v>7</v>
      </c>
      <c r="H141">
        <f>9 - 0.05 * D141</f>
        <v>9</v>
      </c>
    </row>
    <row r="142" spans="1:8" x14ac:dyDescent="0.25">
      <c r="A142" s="1" t="s">
        <v>33</v>
      </c>
      <c r="B142" s="9">
        <v>12</v>
      </c>
      <c r="C142" s="9">
        <v>0</v>
      </c>
      <c r="D142" s="9">
        <v>0</v>
      </c>
      <c r="E142" s="9">
        <f t="shared" ref="E142:E150" si="1">B142-C142</f>
        <v>12</v>
      </c>
      <c r="F142" s="6" t="s">
        <v>77</v>
      </c>
      <c r="G142">
        <v>10</v>
      </c>
      <c r="H142">
        <f>12 - 0.2 * D142</f>
        <v>12</v>
      </c>
    </row>
    <row r="143" spans="1:8" x14ac:dyDescent="0.25">
      <c r="A143" s="1" t="s">
        <v>34</v>
      </c>
      <c r="B143" s="9">
        <v>17</v>
      </c>
      <c r="C143" s="9">
        <v>0</v>
      </c>
      <c r="D143" s="9">
        <v>4</v>
      </c>
      <c r="E143" s="9">
        <f t="shared" si="1"/>
        <v>17</v>
      </c>
      <c r="F143" s="6" t="s">
        <v>77</v>
      </c>
      <c r="G143">
        <v>15</v>
      </c>
      <c r="H143">
        <f>18 - 0.25 * D143</f>
        <v>17</v>
      </c>
    </row>
    <row r="144" spans="1:8" x14ac:dyDescent="0.25">
      <c r="A144" s="1" t="s">
        <v>35</v>
      </c>
      <c r="B144" s="9">
        <v>17</v>
      </c>
      <c r="C144" s="9">
        <v>9</v>
      </c>
      <c r="D144" s="9">
        <v>0</v>
      </c>
      <c r="E144" s="9">
        <f t="shared" si="1"/>
        <v>8</v>
      </c>
      <c r="F144" s="6" t="s">
        <v>77</v>
      </c>
      <c r="G144">
        <v>6</v>
      </c>
      <c r="H144">
        <f>8 - 0.08 * D144</f>
        <v>8</v>
      </c>
    </row>
    <row r="145" spans="1:8" x14ac:dyDescent="0.25">
      <c r="A145" s="1" t="s">
        <v>36</v>
      </c>
      <c r="B145" s="9">
        <v>21</v>
      </c>
      <c r="C145" s="9">
        <v>9</v>
      </c>
      <c r="D145" s="9">
        <v>0</v>
      </c>
      <c r="E145" s="9">
        <f t="shared" si="1"/>
        <v>12</v>
      </c>
      <c r="F145" s="6" t="s">
        <v>77</v>
      </c>
      <c r="G145">
        <v>10</v>
      </c>
      <c r="H145">
        <f>12 - 0.15 * D145</f>
        <v>12</v>
      </c>
    </row>
    <row r="146" spans="1:8" x14ac:dyDescent="0.25">
      <c r="A146" s="1" t="s">
        <v>37</v>
      </c>
      <c r="B146" s="9">
        <v>17</v>
      </c>
      <c r="C146" s="9">
        <v>12</v>
      </c>
      <c r="D146" s="9">
        <v>0</v>
      </c>
      <c r="E146" s="9">
        <f t="shared" si="1"/>
        <v>5</v>
      </c>
      <c r="F146" s="6" t="s">
        <v>77</v>
      </c>
      <c r="G146">
        <v>3</v>
      </c>
      <c r="H146">
        <f>5 - 0.1 * D146</f>
        <v>5</v>
      </c>
    </row>
    <row r="147" spans="1:8" x14ac:dyDescent="0.25">
      <c r="A147" s="1" t="s">
        <v>38</v>
      </c>
      <c r="B147" s="9">
        <v>24</v>
      </c>
      <c r="C147" s="9">
        <v>12</v>
      </c>
      <c r="D147" s="9">
        <v>0</v>
      </c>
      <c r="E147" s="9">
        <f t="shared" si="1"/>
        <v>12</v>
      </c>
      <c r="F147" s="6" t="s">
        <v>77</v>
      </c>
      <c r="G147">
        <v>8</v>
      </c>
      <c r="H147">
        <f>12 - 0.06 * D147</f>
        <v>12</v>
      </c>
    </row>
    <row r="148" spans="1:8" x14ac:dyDescent="0.25">
      <c r="A148" s="1" t="s">
        <v>39</v>
      </c>
      <c r="B148" s="9">
        <v>25</v>
      </c>
      <c r="C148" s="9">
        <v>17</v>
      </c>
      <c r="D148" s="9">
        <v>40</v>
      </c>
      <c r="E148" s="9">
        <f t="shared" si="1"/>
        <v>8</v>
      </c>
      <c r="F148" s="6" t="s">
        <v>77</v>
      </c>
      <c r="G148">
        <v>7</v>
      </c>
      <c r="H148">
        <f>10 - 0.05 * D148</f>
        <v>8</v>
      </c>
    </row>
    <row r="149" spans="1:8" x14ac:dyDescent="0.25">
      <c r="A149" s="1" t="s">
        <v>40</v>
      </c>
      <c r="B149" s="9">
        <v>30</v>
      </c>
      <c r="C149" s="9">
        <v>17</v>
      </c>
      <c r="D149" s="9">
        <v>0</v>
      </c>
      <c r="E149" s="9">
        <f t="shared" si="1"/>
        <v>13</v>
      </c>
      <c r="F149" s="6" t="s">
        <v>77</v>
      </c>
      <c r="G149">
        <v>12</v>
      </c>
      <c r="H149">
        <f>13 - 0.1 * D149</f>
        <v>13</v>
      </c>
    </row>
    <row r="150" spans="1:8" x14ac:dyDescent="0.25">
      <c r="A150" s="1" t="s">
        <v>41</v>
      </c>
      <c r="B150" s="9">
        <v>35</v>
      </c>
      <c r="C150" s="9">
        <v>25</v>
      </c>
      <c r="D150" s="9">
        <v>4</v>
      </c>
      <c r="E150" s="9">
        <f t="shared" si="1"/>
        <v>10</v>
      </c>
      <c r="F150" s="6" t="s">
        <v>77</v>
      </c>
      <c r="G150">
        <v>10</v>
      </c>
      <c r="H150">
        <f>12 - 0.5 * D150</f>
        <v>10</v>
      </c>
    </row>
    <row r="151" spans="1:8" x14ac:dyDescent="0.25">
      <c r="D151" s="10">
        <f>SUM(D141:D150)</f>
        <v>48</v>
      </c>
    </row>
    <row r="172" spans="1:9" x14ac:dyDescent="0.25">
      <c r="A172" s="17" t="s">
        <v>78</v>
      </c>
      <c r="B172" s="17"/>
      <c r="C172" s="17"/>
      <c r="D172" s="8"/>
      <c r="E172" s="8"/>
    </row>
    <row r="173" spans="1:9" x14ac:dyDescent="0.25">
      <c r="A173" s="17" t="s">
        <v>79</v>
      </c>
      <c r="B173" s="17"/>
      <c r="C173" s="17"/>
    </row>
    <row r="174" spans="1:9" x14ac:dyDescent="0.25">
      <c r="A174" s="17" t="s">
        <v>80</v>
      </c>
      <c r="B174" s="17"/>
      <c r="C174" s="17"/>
    </row>
    <row r="176" spans="1:9" x14ac:dyDescent="0.25">
      <c r="A176" s="1" t="s">
        <v>81</v>
      </c>
      <c r="B176" s="1" t="s">
        <v>24</v>
      </c>
      <c r="C176" s="1" t="s">
        <v>25</v>
      </c>
      <c r="D176" s="1" t="s">
        <v>27</v>
      </c>
      <c r="E176" s="1" t="s">
        <v>26</v>
      </c>
      <c r="F176" s="1" t="s">
        <v>28</v>
      </c>
      <c r="G176" s="1" t="s">
        <v>29</v>
      </c>
      <c r="H176" s="1" t="s">
        <v>30</v>
      </c>
      <c r="I176" s="1" t="s">
        <v>31</v>
      </c>
    </row>
    <row r="177" spans="1:9" x14ac:dyDescent="0.25">
      <c r="A177" s="1" t="s">
        <v>32</v>
      </c>
      <c r="B177" s="1">
        <v>0</v>
      </c>
      <c r="C177" s="1">
        <v>9</v>
      </c>
      <c r="D177" s="1">
        <v>0</v>
      </c>
      <c r="E177" s="1">
        <v>9</v>
      </c>
      <c r="F177" s="1">
        <v>0</v>
      </c>
      <c r="G177" s="1">
        <v>0</v>
      </c>
      <c r="H177" s="1">
        <v>0</v>
      </c>
      <c r="I177" s="1">
        <v>0</v>
      </c>
    </row>
    <row r="178" spans="1:9" x14ac:dyDescent="0.25">
      <c r="A178" s="1" t="s">
        <v>33</v>
      </c>
      <c r="B178" s="1">
        <v>0</v>
      </c>
      <c r="C178" s="1">
        <v>12</v>
      </c>
      <c r="D178" s="1">
        <v>0</v>
      </c>
      <c r="E178" s="1">
        <v>12</v>
      </c>
      <c r="F178" s="1">
        <v>0</v>
      </c>
      <c r="G178" s="1">
        <v>0</v>
      </c>
      <c r="H178" s="1">
        <v>0</v>
      </c>
      <c r="I178" s="1">
        <v>0</v>
      </c>
    </row>
    <row r="179" spans="1:9" x14ac:dyDescent="0.25">
      <c r="A179" s="1" t="s">
        <v>34</v>
      </c>
      <c r="B179" s="1">
        <v>0</v>
      </c>
      <c r="C179" s="1">
        <v>17</v>
      </c>
      <c r="D179" s="1">
        <v>0</v>
      </c>
      <c r="E179" s="1">
        <v>17</v>
      </c>
      <c r="F179" s="1">
        <v>0</v>
      </c>
      <c r="G179" s="1">
        <v>0</v>
      </c>
      <c r="H179" s="1">
        <v>0</v>
      </c>
      <c r="I179" s="1">
        <v>0</v>
      </c>
    </row>
    <row r="180" spans="1:9" x14ac:dyDescent="0.25">
      <c r="A180" s="1" t="s">
        <v>35</v>
      </c>
      <c r="B180" s="1">
        <v>9</v>
      </c>
      <c r="C180" s="1">
        <v>17</v>
      </c>
      <c r="D180" s="1">
        <v>9</v>
      </c>
      <c r="E180" s="1">
        <v>17</v>
      </c>
      <c r="F180" s="1">
        <v>0</v>
      </c>
      <c r="G180" s="1">
        <v>0</v>
      </c>
      <c r="H180" s="1">
        <v>0</v>
      </c>
      <c r="I180" s="1">
        <v>0</v>
      </c>
    </row>
    <row r="181" spans="1:9" x14ac:dyDescent="0.25">
      <c r="A181" s="1" t="s">
        <v>36</v>
      </c>
      <c r="B181" s="1">
        <v>9</v>
      </c>
      <c r="C181" s="1">
        <v>21</v>
      </c>
      <c r="D181" s="1">
        <v>13</v>
      </c>
      <c r="E181" s="1">
        <v>25</v>
      </c>
      <c r="F181" s="1">
        <v>4</v>
      </c>
      <c r="G181" s="1">
        <v>4</v>
      </c>
      <c r="H181" s="1">
        <v>4</v>
      </c>
      <c r="I181" s="1">
        <v>4</v>
      </c>
    </row>
    <row r="182" spans="1:9" x14ac:dyDescent="0.25">
      <c r="A182" s="1" t="s">
        <v>37</v>
      </c>
      <c r="B182" s="1">
        <v>12</v>
      </c>
      <c r="C182" s="1">
        <v>17</v>
      </c>
      <c r="D182" s="1">
        <v>12</v>
      </c>
      <c r="E182" s="1">
        <v>17</v>
      </c>
      <c r="F182" s="1">
        <v>0</v>
      </c>
      <c r="G182" s="1">
        <v>0</v>
      </c>
      <c r="H182" s="1">
        <v>0</v>
      </c>
      <c r="I182" s="1">
        <v>0</v>
      </c>
    </row>
    <row r="183" spans="1:9" x14ac:dyDescent="0.25">
      <c r="A183" s="1" t="s">
        <v>38</v>
      </c>
      <c r="B183" s="1">
        <v>12</v>
      </c>
      <c r="C183" s="1">
        <v>24</v>
      </c>
      <c r="D183" s="1">
        <v>23</v>
      </c>
      <c r="E183" s="1">
        <v>35</v>
      </c>
      <c r="F183" s="1">
        <v>11</v>
      </c>
      <c r="G183" s="1">
        <v>11</v>
      </c>
      <c r="H183" s="1">
        <v>11</v>
      </c>
      <c r="I183" s="1">
        <v>11</v>
      </c>
    </row>
    <row r="184" spans="1:9" x14ac:dyDescent="0.25">
      <c r="A184" s="1" t="s">
        <v>39</v>
      </c>
      <c r="B184" s="1">
        <v>17</v>
      </c>
      <c r="C184" s="1">
        <v>25</v>
      </c>
      <c r="D184" s="1">
        <v>17</v>
      </c>
      <c r="E184" s="1">
        <v>25</v>
      </c>
      <c r="F184" s="1">
        <v>0</v>
      </c>
      <c r="G184" s="1">
        <v>0</v>
      </c>
      <c r="H184" s="1">
        <v>0</v>
      </c>
      <c r="I184" s="1">
        <v>0</v>
      </c>
    </row>
    <row r="185" spans="1:9" x14ac:dyDescent="0.25">
      <c r="A185" s="1" t="s">
        <v>40</v>
      </c>
      <c r="B185" s="1">
        <v>17</v>
      </c>
      <c r="C185" s="1">
        <v>30</v>
      </c>
      <c r="D185" s="1">
        <v>22</v>
      </c>
      <c r="E185" s="1">
        <v>35</v>
      </c>
      <c r="F185" s="1">
        <v>5</v>
      </c>
      <c r="G185" s="1">
        <v>5</v>
      </c>
      <c r="H185" s="1">
        <v>5</v>
      </c>
      <c r="I185" s="1">
        <v>5</v>
      </c>
    </row>
    <row r="186" spans="1:9" x14ac:dyDescent="0.25">
      <c r="A186" s="1" t="s">
        <v>41</v>
      </c>
      <c r="B186" s="1">
        <v>25</v>
      </c>
      <c r="C186" s="1">
        <v>35</v>
      </c>
      <c r="D186" s="1">
        <v>25</v>
      </c>
      <c r="E186" s="1">
        <v>35</v>
      </c>
      <c r="F186" s="1">
        <v>0</v>
      </c>
      <c r="G186" s="1">
        <v>0</v>
      </c>
      <c r="H186" s="1">
        <v>0</v>
      </c>
      <c r="I186" s="1">
        <v>0</v>
      </c>
    </row>
    <row r="188" spans="1:9" x14ac:dyDescent="0.25">
      <c r="A188" s="1" t="s">
        <v>81</v>
      </c>
      <c r="B188" s="1" t="s">
        <v>24</v>
      </c>
      <c r="C188" s="1" t="s">
        <v>0</v>
      </c>
      <c r="D188" s="1" t="s">
        <v>28</v>
      </c>
    </row>
    <row r="189" spans="1:9" x14ac:dyDescent="0.25">
      <c r="A189" s="1" t="s">
        <v>32</v>
      </c>
      <c r="B189" s="1">
        <v>0</v>
      </c>
      <c r="C189" s="1">
        <v>9</v>
      </c>
      <c r="D189" s="1">
        <v>0</v>
      </c>
      <c r="E189" s="19" t="str">
        <f>IF(D189=0,"Крит. путь", "Есть резерв")</f>
        <v>Крит. путь</v>
      </c>
      <c r="F189" s="17"/>
    </row>
    <row r="190" spans="1:9" x14ac:dyDescent="0.25">
      <c r="A190" s="1" t="s">
        <v>33</v>
      </c>
      <c r="B190" s="1">
        <v>0</v>
      </c>
      <c r="C190" s="1">
        <v>12</v>
      </c>
      <c r="D190" s="1">
        <v>0</v>
      </c>
      <c r="E190" s="19" t="str">
        <f t="shared" ref="E190:E198" si="2">IF(D190=0,"Крит. путь", "Есть резерв")</f>
        <v>Крит. путь</v>
      </c>
      <c r="F190" s="17"/>
    </row>
    <row r="191" spans="1:9" x14ac:dyDescent="0.25">
      <c r="A191" s="1" t="s">
        <v>34</v>
      </c>
      <c r="B191" s="1">
        <v>0</v>
      </c>
      <c r="C191" s="1">
        <v>17</v>
      </c>
      <c r="D191" s="1">
        <v>0</v>
      </c>
      <c r="E191" s="19" t="str">
        <f t="shared" si="2"/>
        <v>Крит. путь</v>
      </c>
      <c r="F191" s="17"/>
    </row>
    <row r="192" spans="1:9" x14ac:dyDescent="0.25">
      <c r="A192" s="1" t="s">
        <v>35</v>
      </c>
      <c r="B192" s="1">
        <v>9</v>
      </c>
      <c r="C192" s="1">
        <v>8</v>
      </c>
      <c r="D192" s="1">
        <v>0</v>
      </c>
      <c r="E192" s="19" t="str">
        <f t="shared" si="2"/>
        <v>Крит. путь</v>
      </c>
      <c r="F192" s="17"/>
    </row>
    <row r="193" spans="1:6" x14ac:dyDescent="0.25">
      <c r="A193" s="1" t="s">
        <v>36</v>
      </c>
      <c r="B193" s="1">
        <v>9</v>
      </c>
      <c r="C193" s="1">
        <v>12</v>
      </c>
      <c r="D193" s="1">
        <v>4</v>
      </c>
      <c r="E193" s="19" t="str">
        <f t="shared" si="2"/>
        <v>Есть резерв</v>
      </c>
      <c r="F193" s="17"/>
    </row>
    <row r="194" spans="1:6" x14ac:dyDescent="0.25">
      <c r="A194" s="1" t="s">
        <v>37</v>
      </c>
      <c r="B194" s="1">
        <v>12</v>
      </c>
      <c r="C194" s="1">
        <v>5</v>
      </c>
      <c r="D194" s="1">
        <v>0</v>
      </c>
      <c r="E194" s="19" t="str">
        <f t="shared" si="2"/>
        <v>Крит. путь</v>
      </c>
      <c r="F194" s="17"/>
    </row>
    <row r="195" spans="1:6" x14ac:dyDescent="0.25">
      <c r="A195" s="1" t="s">
        <v>38</v>
      </c>
      <c r="B195" s="1">
        <v>12</v>
      </c>
      <c r="C195" s="1">
        <v>12</v>
      </c>
      <c r="D195" s="1">
        <v>11</v>
      </c>
      <c r="E195" s="19" t="str">
        <f t="shared" si="2"/>
        <v>Есть резерв</v>
      </c>
      <c r="F195" s="17"/>
    </row>
    <row r="196" spans="1:6" x14ac:dyDescent="0.25">
      <c r="A196" s="1" t="s">
        <v>39</v>
      </c>
      <c r="B196" s="1">
        <v>17</v>
      </c>
      <c r="C196" s="1">
        <v>8</v>
      </c>
      <c r="D196" s="1">
        <v>0</v>
      </c>
      <c r="E196" s="19" t="str">
        <f t="shared" si="2"/>
        <v>Крит. путь</v>
      </c>
      <c r="F196" s="17"/>
    </row>
    <row r="197" spans="1:6" x14ac:dyDescent="0.25">
      <c r="A197" s="1" t="s">
        <v>40</v>
      </c>
      <c r="B197" s="1">
        <v>17</v>
      </c>
      <c r="C197" s="1">
        <v>13</v>
      </c>
      <c r="D197" s="1">
        <v>5</v>
      </c>
      <c r="E197" s="19" t="str">
        <f t="shared" si="2"/>
        <v>Есть резерв</v>
      </c>
      <c r="F197" s="17"/>
    </row>
    <row r="198" spans="1:6" x14ac:dyDescent="0.25">
      <c r="A198" s="1" t="s">
        <v>41</v>
      </c>
      <c r="B198" s="1">
        <v>25</v>
      </c>
      <c r="C198" s="1">
        <v>10</v>
      </c>
      <c r="D198" s="1">
        <v>0</v>
      </c>
      <c r="E198" s="19" t="str">
        <f t="shared" si="2"/>
        <v>Крит. путь</v>
      </c>
      <c r="F198" s="17"/>
    </row>
    <row r="219" spans="1:12" x14ac:dyDescent="0.25">
      <c r="A219" s="10" t="s">
        <v>82</v>
      </c>
    </row>
    <row r="221" spans="1:12" ht="14.65" customHeight="1" x14ac:dyDescent="0.25">
      <c r="A221" s="21" t="s">
        <v>83</v>
      </c>
      <c r="B221" s="21"/>
      <c r="C221" s="21"/>
      <c r="D221" s="21"/>
      <c r="E221" s="21"/>
      <c r="F221" s="21"/>
      <c r="G221" s="21"/>
      <c r="H221" s="21"/>
      <c r="I221" s="21"/>
      <c r="J221" s="21"/>
      <c r="K221" s="12"/>
      <c r="L221" s="11"/>
    </row>
    <row r="222" spans="1:12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12"/>
      <c r="L222" s="11"/>
    </row>
    <row r="223" spans="1:12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12"/>
      <c r="L223" s="11"/>
    </row>
    <row r="224" spans="1:12" x14ac:dyDescent="0.2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1"/>
    </row>
    <row r="225" spans="1:12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</row>
    <row r="226" spans="1:12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</row>
    <row r="227" spans="1:12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</row>
    <row r="228" spans="1:12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</row>
    <row r="229" spans="1:12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</row>
    <row r="230" spans="1:12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</row>
    <row r="231" spans="1:12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</row>
    <row r="232" spans="1:12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</row>
    <row r="233" spans="1:12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</row>
  </sheetData>
  <mergeCells count="63">
    <mergeCell ref="E197:F197"/>
    <mergeCell ref="E198:F198"/>
    <mergeCell ref="A221:J223"/>
    <mergeCell ref="E191:F191"/>
    <mergeCell ref="E192:F192"/>
    <mergeCell ref="E193:F193"/>
    <mergeCell ref="E194:F194"/>
    <mergeCell ref="E195:F195"/>
    <mergeCell ref="E196:F196"/>
    <mergeCell ref="A174:C174"/>
    <mergeCell ref="A173:C173"/>
    <mergeCell ref="A172:C172"/>
    <mergeCell ref="E189:F189"/>
    <mergeCell ref="E190:F190"/>
    <mergeCell ref="A137:E137"/>
    <mergeCell ref="A116:G116"/>
    <mergeCell ref="A126:C126"/>
    <mergeCell ref="A125:C125"/>
    <mergeCell ref="A124:C124"/>
    <mergeCell ref="A123:C123"/>
    <mergeCell ref="A122:C122"/>
    <mergeCell ref="A121:C121"/>
    <mergeCell ref="A120:C120"/>
    <mergeCell ref="A119:C119"/>
    <mergeCell ref="A118:C118"/>
    <mergeCell ref="A117:C117"/>
    <mergeCell ref="A128:M128"/>
    <mergeCell ref="A95:B95"/>
    <mergeCell ref="A102:F102"/>
    <mergeCell ref="A101:F101"/>
    <mergeCell ref="A100:F100"/>
    <mergeCell ref="A99:F99"/>
    <mergeCell ref="A97:G97"/>
    <mergeCell ref="A48:E48"/>
    <mergeCell ref="A62:B62"/>
    <mergeCell ref="E74:F74"/>
    <mergeCell ref="E73:F73"/>
    <mergeCell ref="E72:F72"/>
    <mergeCell ref="E71:F71"/>
    <mergeCell ref="E70:F70"/>
    <mergeCell ref="E69:F69"/>
    <mergeCell ref="E68:F68"/>
    <mergeCell ref="E67:F67"/>
    <mergeCell ref="E66:F66"/>
    <mergeCell ref="E65:F65"/>
    <mergeCell ref="A46:E46"/>
    <mergeCell ref="A45:E45"/>
    <mergeCell ref="A44:E44"/>
    <mergeCell ref="A43:E43"/>
    <mergeCell ref="A42:E42"/>
    <mergeCell ref="A41:E41"/>
    <mergeCell ref="A27:E27"/>
    <mergeCell ref="A30:E30"/>
    <mergeCell ref="A39:E39"/>
    <mergeCell ref="A38:E38"/>
    <mergeCell ref="A37:E37"/>
    <mergeCell ref="A36:E36"/>
    <mergeCell ref="A35:E35"/>
    <mergeCell ref="A34:E34"/>
    <mergeCell ref="A32:E32"/>
    <mergeCell ref="A31:E31"/>
    <mergeCell ref="A29:E29"/>
    <mergeCell ref="A28:E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75CD5-3C7F-4BFB-9918-D261F786852F}">
  <dimension ref="A1:M104"/>
  <sheetViews>
    <sheetView topLeftCell="A19" workbookViewId="0">
      <selection activeCell="H114" sqref="H114"/>
    </sheetView>
  </sheetViews>
  <sheetFormatPr defaultRowHeight="15" x14ac:dyDescent="0.25"/>
  <sheetData>
    <row r="1" spans="1:8" x14ac:dyDescent="0.25">
      <c r="A1" s="2"/>
      <c r="B1" s="2">
        <v>1.2</v>
      </c>
      <c r="C1" s="2">
        <v>1.3</v>
      </c>
      <c r="D1" s="2">
        <v>1.4</v>
      </c>
      <c r="E1" s="2">
        <v>2.2999999999999998</v>
      </c>
      <c r="F1" s="2">
        <v>3.4</v>
      </c>
      <c r="G1" s="2">
        <v>3.5</v>
      </c>
      <c r="H1" s="2">
        <v>4.5</v>
      </c>
    </row>
    <row r="2" spans="1:8" x14ac:dyDescent="0.25">
      <c r="A2" s="2" t="s">
        <v>0</v>
      </c>
      <c r="B2" s="2">
        <v>10</v>
      </c>
      <c r="C2" s="2">
        <v>18</v>
      </c>
      <c r="D2" s="2">
        <v>16</v>
      </c>
      <c r="E2" s="2">
        <v>12</v>
      </c>
      <c r="F2" s="2">
        <v>7</v>
      </c>
      <c r="G2" s="2">
        <v>13</v>
      </c>
      <c r="H2" s="2">
        <v>11</v>
      </c>
    </row>
    <row r="3" spans="1:8" x14ac:dyDescent="0.25">
      <c r="A3" s="2" t="s">
        <v>1</v>
      </c>
      <c r="B3" s="2">
        <v>7</v>
      </c>
      <c r="C3" s="2">
        <v>14</v>
      </c>
      <c r="D3" s="2">
        <v>12</v>
      </c>
      <c r="E3" s="2">
        <v>10</v>
      </c>
      <c r="F3" s="2">
        <v>5</v>
      </c>
      <c r="G3" s="2">
        <v>9</v>
      </c>
      <c r="H3" s="2">
        <v>8</v>
      </c>
    </row>
    <row r="4" spans="1:8" x14ac:dyDescent="0.25">
      <c r="A4" s="2" t="s">
        <v>2</v>
      </c>
      <c r="B4" s="2">
        <v>0.5</v>
      </c>
      <c r="C4" s="2">
        <v>0.1</v>
      </c>
      <c r="D4" s="2">
        <v>0.25</v>
      </c>
      <c r="E4" s="2">
        <v>0.4</v>
      </c>
      <c r="F4" s="2">
        <v>0.2</v>
      </c>
      <c r="G4" s="2">
        <v>0.15</v>
      </c>
      <c r="H4" s="2">
        <v>0.3</v>
      </c>
    </row>
    <row r="5" spans="1:8" x14ac:dyDescent="0.25">
      <c r="A5" s="5" t="s">
        <v>84</v>
      </c>
      <c r="B5" s="13"/>
      <c r="C5" s="13"/>
      <c r="D5" s="13"/>
      <c r="E5" s="13"/>
      <c r="F5" s="13"/>
      <c r="G5" s="13"/>
      <c r="H5" s="13"/>
    </row>
    <row r="25" spans="1:12" x14ac:dyDescent="0.25">
      <c r="A25" s="17" t="s">
        <v>85</v>
      </c>
      <c r="B25" s="17"/>
      <c r="C25" s="17"/>
      <c r="D25" s="17"/>
      <c r="E25" s="17"/>
    </row>
    <row r="27" spans="1:12" x14ac:dyDescent="0.25">
      <c r="A27" s="22" t="s">
        <v>86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4"/>
    </row>
    <row r="29" spans="1:12" x14ac:dyDescent="0.25">
      <c r="A29" s="18" t="s">
        <v>43</v>
      </c>
      <c r="B29" s="18"/>
    </row>
    <row r="31" spans="1:12" x14ac:dyDescent="0.25">
      <c r="A31" s="17" t="s">
        <v>87</v>
      </c>
      <c r="B31" s="17"/>
      <c r="C31" s="17"/>
      <c r="D31" s="17"/>
      <c r="E31" s="17"/>
      <c r="F31" s="17"/>
    </row>
    <row r="34" spans="1:11" x14ac:dyDescent="0.25">
      <c r="A34" s="17" t="s">
        <v>89</v>
      </c>
      <c r="B34" s="17"/>
      <c r="C34" s="17"/>
      <c r="D34" s="17"/>
      <c r="E34" s="17"/>
      <c r="F34" s="17"/>
      <c r="G34" s="17"/>
      <c r="H34" s="17"/>
      <c r="I34" s="17"/>
    </row>
    <row r="35" spans="1:11" x14ac:dyDescent="0.25">
      <c r="A35" t="s">
        <v>88</v>
      </c>
      <c r="B35" s="7"/>
      <c r="C35" s="7"/>
      <c r="D35" s="7"/>
      <c r="E35" s="7"/>
      <c r="F35" s="7"/>
    </row>
    <row r="37" spans="1:11" x14ac:dyDescent="0.25">
      <c r="A37" s="7" t="s">
        <v>97</v>
      </c>
      <c r="B37" s="7"/>
      <c r="C37" s="7"/>
      <c r="D37" s="7"/>
      <c r="E37" s="7"/>
      <c r="F37" s="7"/>
    </row>
    <row r="38" spans="1:11" x14ac:dyDescent="0.25">
      <c r="A38" t="s">
        <v>48</v>
      </c>
      <c r="C38" s="7"/>
      <c r="D38" s="7"/>
      <c r="E38" s="7"/>
      <c r="F38" s="7"/>
    </row>
    <row r="39" spans="1:11" x14ac:dyDescent="0.25">
      <c r="A39" t="s">
        <v>90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 x14ac:dyDescent="0.25">
      <c r="A40" t="s">
        <v>91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 x14ac:dyDescent="0.25">
      <c r="A41" t="s">
        <v>92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 x14ac:dyDescent="0.25">
      <c r="A42" t="s">
        <v>93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 x14ac:dyDescent="0.25">
      <c r="A43" t="s">
        <v>94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 x14ac:dyDescent="0.25">
      <c r="A44" t="s">
        <v>95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 x14ac:dyDescent="0.25">
      <c r="A45" t="s">
        <v>96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 x14ac:dyDescent="0.25">
      <c r="C46" s="7"/>
      <c r="D46" s="7"/>
      <c r="E46" s="7"/>
      <c r="F46" s="7"/>
      <c r="G46" s="7"/>
      <c r="H46" s="7"/>
      <c r="I46" s="7"/>
      <c r="J46" s="7"/>
      <c r="K46" s="7"/>
    </row>
    <row r="47" spans="1:11" x14ac:dyDescent="0.25">
      <c r="A47" s="7" t="s">
        <v>60</v>
      </c>
      <c r="B47" s="7"/>
      <c r="C47" s="7"/>
      <c r="D47" s="7"/>
      <c r="E47" s="7"/>
      <c r="F47" s="7"/>
      <c r="G47" s="7"/>
      <c r="H47" s="7"/>
      <c r="I47" s="7"/>
      <c r="J47" s="7"/>
      <c r="K47" s="7"/>
    </row>
    <row r="48" spans="1:11" x14ac:dyDescent="0.25">
      <c r="A48" t="s">
        <v>98</v>
      </c>
      <c r="G48" s="7"/>
      <c r="H48" s="7"/>
      <c r="I48" s="7"/>
      <c r="J48" s="7"/>
      <c r="K48" s="7"/>
    </row>
    <row r="49" spans="1:13" x14ac:dyDescent="0.25">
      <c r="A49" t="s">
        <v>99</v>
      </c>
      <c r="D49" s="7"/>
      <c r="E49" s="7"/>
      <c r="F49" s="7"/>
      <c r="G49" s="7"/>
      <c r="H49" s="7"/>
      <c r="I49" s="7"/>
      <c r="J49" s="7"/>
      <c r="K49" s="7"/>
    </row>
    <row r="50" spans="1:13" x14ac:dyDescent="0.25">
      <c r="A50" t="s">
        <v>100</v>
      </c>
    </row>
    <row r="51" spans="1:13" x14ac:dyDescent="0.25">
      <c r="A51" t="s">
        <v>101</v>
      </c>
      <c r="G51" s="7"/>
    </row>
    <row r="52" spans="1:13" x14ac:dyDescent="0.25">
      <c r="A52" t="s">
        <v>102</v>
      </c>
    </row>
    <row r="53" spans="1:13" x14ac:dyDescent="0.25">
      <c r="A53" t="s">
        <v>103</v>
      </c>
    </row>
    <row r="54" spans="1:13" x14ac:dyDescent="0.25">
      <c r="A54" t="s">
        <v>104</v>
      </c>
    </row>
    <row r="55" spans="1:13" x14ac:dyDescent="0.25">
      <c r="C55" s="7"/>
    </row>
    <row r="56" spans="1:13" x14ac:dyDescent="0.25">
      <c r="A56" s="7" t="s">
        <v>72</v>
      </c>
      <c r="B56" s="7"/>
      <c r="C56" s="7"/>
    </row>
    <row r="57" spans="1:13" x14ac:dyDescent="0.25">
      <c r="C57" s="7"/>
    </row>
    <row r="58" spans="1:13" x14ac:dyDescent="0.25">
      <c r="C58" s="7"/>
    </row>
    <row r="59" spans="1:13" x14ac:dyDescent="0.25">
      <c r="C59" s="7"/>
    </row>
    <row r="61" spans="1:13" x14ac:dyDescent="0.25">
      <c r="C61" s="7"/>
      <c r="D61" s="7"/>
      <c r="E61" s="7"/>
      <c r="F61" s="7"/>
    </row>
    <row r="63" spans="1:13" x14ac:dyDescent="0.25">
      <c r="G63" s="7"/>
      <c r="H63" s="7"/>
      <c r="I63" s="7"/>
      <c r="J63" s="7"/>
      <c r="K63" s="7"/>
      <c r="L63" s="7"/>
      <c r="M63" s="7"/>
    </row>
    <row r="65" spans="1:8" x14ac:dyDescent="0.25">
      <c r="A65" s="7" t="s">
        <v>73</v>
      </c>
      <c r="B65" s="7"/>
    </row>
    <row r="70" spans="1:8" x14ac:dyDescent="0.25">
      <c r="A70" s="1" t="s">
        <v>23</v>
      </c>
      <c r="B70" s="9" t="s">
        <v>3</v>
      </c>
      <c r="C70" s="9" t="s">
        <v>74</v>
      </c>
      <c r="D70" s="9" t="s">
        <v>75</v>
      </c>
      <c r="E70" s="9" t="s">
        <v>76</v>
      </c>
    </row>
    <row r="71" spans="1:8" x14ac:dyDescent="0.25">
      <c r="A71" s="1" t="s">
        <v>32</v>
      </c>
      <c r="B71" s="9">
        <v>7</v>
      </c>
      <c r="C71" s="9">
        <v>0</v>
      </c>
      <c r="D71" s="9">
        <v>6</v>
      </c>
      <c r="E71" s="9">
        <f>B71-C71</f>
        <v>7</v>
      </c>
      <c r="F71" s="6" t="s">
        <v>77</v>
      </c>
      <c r="G71">
        <v>7</v>
      </c>
      <c r="H71">
        <f>10 - 0.5 * D71</f>
        <v>7</v>
      </c>
    </row>
    <row r="72" spans="1:8" x14ac:dyDescent="0.25">
      <c r="A72" s="1" t="s">
        <v>33</v>
      </c>
      <c r="B72" s="9">
        <v>17</v>
      </c>
      <c r="C72" s="9">
        <v>0</v>
      </c>
      <c r="D72" s="9">
        <v>10</v>
      </c>
      <c r="E72" s="9">
        <f t="shared" ref="E72:E74" si="0">B72-C72</f>
        <v>17</v>
      </c>
      <c r="F72" s="6" t="s">
        <v>77</v>
      </c>
      <c r="G72">
        <v>14</v>
      </c>
      <c r="H72">
        <f>18 - 0.1 * D72</f>
        <v>17</v>
      </c>
    </row>
    <row r="73" spans="1:8" x14ac:dyDescent="0.25">
      <c r="A73" s="1" t="s">
        <v>34</v>
      </c>
      <c r="B73" s="9">
        <v>16</v>
      </c>
      <c r="C73" s="9">
        <v>0</v>
      </c>
      <c r="D73" s="9">
        <v>0</v>
      </c>
      <c r="E73" s="9">
        <f t="shared" si="0"/>
        <v>16</v>
      </c>
      <c r="F73" s="6" t="s">
        <v>77</v>
      </c>
      <c r="G73">
        <v>12</v>
      </c>
      <c r="H73">
        <f>16 - 0.25 * D73</f>
        <v>16</v>
      </c>
    </row>
    <row r="74" spans="1:8" x14ac:dyDescent="0.25">
      <c r="A74" s="1" t="s">
        <v>105</v>
      </c>
      <c r="B74" s="9">
        <v>17</v>
      </c>
      <c r="C74" s="9">
        <v>7</v>
      </c>
      <c r="D74" s="9">
        <v>5</v>
      </c>
      <c r="E74" s="9">
        <f t="shared" si="0"/>
        <v>10</v>
      </c>
      <c r="F74" s="6" t="s">
        <v>77</v>
      </c>
      <c r="G74">
        <v>10</v>
      </c>
      <c r="H74">
        <f>12 - 0.4 * D74</f>
        <v>10</v>
      </c>
    </row>
    <row r="75" spans="1:8" x14ac:dyDescent="0.25">
      <c r="A75" s="1" t="s">
        <v>37</v>
      </c>
      <c r="B75" s="9">
        <v>22</v>
      </c>
      <c r="C75" s="9">
        <v>17</v>
      </c>
      <c r="D75" s="9">
        <v>10</v>
      </c>
      <c r="E75" s="9">
        <f>B75-C75</f>
        <v>5</v>
      </c>
      <c r="F75" s="6" t="s">
        <v>77</v>
      </c>
      <c r="G75">
        <v>5</v>
      </c>
      <c r="H75">
        <f>7 - 0.2 * D75</f>
        <v>5</v>
      </c>
    </row>
    <row r="76" spans="1:8" x14ac:dyDescent="0.25">
      <c r="A76" s="1" t="s">
        <v>106</v>
      </c>
      <c r="B76" s="9">
        <v>30</v>
      </c>
      <c r="C76" s="9">
        <v>17</v>
      </c>
      <c r="D76" s="9">
        <v>0</v>
      </c>
      <c r="E76" s="9">
        <f>B76-C76</f>
        <v>13</v>
      </c>
      <c r="F76" s="6" t="s">
        <v>77</v>
      </c>
      <c r="G76">
        <v>9</v>
      </c>
      <c r="H76">
        <f>13 - 0.15 * D76</f>
        <v>13</v>
      </c>
    </row>
    <row r="77" spans="1:8" x14ac:dyDescent="0.25">
      <c r="A77" s="1" t="s">
        <v>39</v>
      </c>
      <c r="B77" s="9">
        <v>30</v>
      </c>
      <c r="C77" s="9">
        <v>22</v>
      </c>
      <c r="D77" s="9">
        <v>10</v>
      </c>
      <c r="E77" s="9">
        <f>B77-C77</f>
        <v>8</v>
      </c>
      <c r="F77" s="6" t="s">
        <v>77</v>
      </c>
      <c r="G77">
        <v>8</v>
      </c>
      <c r="H77">
        <f>11 - 0.3 * D77</f>
        <v>8</v>
      </c>
    </row>
    <row r="78" spans="1:8" x14ac:dyDescent="0.25">
      <c r="A78" s="1" t="s">
        <v>41</v>
      </c>
      <c r="B78" s="9">
        <v>30</v>
      </c>
      <c r="C78" s="9">
        <v>30</v>
      </c>
      <c r="D78" s="9">
        <v>0</v>
      </c>
      <c r="E78" s="9">
        <f>B78-C78</f>
        <v>0</v>
      </c>
      <c r="F78" s="15" t="s">
        <v>107</v>
      </c>
      <c r="G78">
        <v>0</v>
      </c>
      <c r="H78">
        <v>0</v>
      </c>
    </row>
    <row r="79" spans="1:8" x14ac:dyDescent="0.25">
      <c r="B79" s="10">
        <f>C78</f>
        <v>30</v>
      </c>
      <c r="D79">
        <f>SUM(D71:D78)</f>
        <v>41</v>
      </c>
      <c r="F79" s="6"/>
    </row>
    <row r="99" spans="1:10" x14ac:dyDescent="0.25">
      <c r="A99" s="10" t="s">
        <v>82</v>
      </c>
    </row>
    <row r="101" spans="1:10" ht="14.65" customHeight="1" x14ac:dyDescent="0.25">
      <c r="A101" s="21" t="s">
        <v>108</v>
      </c>
      <c r="B101" s="21"/>
      <c r="C101" s="21"/>
      <c r="D101" s="21"/>
      <c r="E101" s="21"/>
      <c r="F101" s="21"/>
      <c r="G101" s="21"/>
      <c r="H101" s="21"/>
      <c r="I101" s="21"/>
      <c r="J101" s="21"/>
    </row>
    <row r="102" spans="1:10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</row>
    <row r="103" spans="1:10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</row>
    <row r="104" spans="1:10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</row>
  </sheetData>
  <mergeCells count="6">
    <mergeCell ref="A101:J104"/>
    <mergeCell ref="A34:I34"/>
    <mergeCell ref="A25:E25"/>
    <mergeCell ref="A27:K27"/>
    <mergeCell ref="A29:B29"/>
    <mergeCell ref="A31:F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Панкратьев Егор</dc:creator>
  <cp:lastModifiedBy>Панкратьев Егор</cp:lastModifiedBy>
  <dcterms:created xsi:type="dcterms:W3CDTF">2024-10-29T11:44:20Z</dcterms:created>
  <dcterms:modified xsi:type="dcterms:W3CDTF">2024-10-30T10:01:11Z</dcterms:modified>
</cp:coreProperties>
</file>