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RR266779\Desktop\TASK-ORIENTED-GRASP-ANALYSIS\excel\"/>
    </mc:Choice>
  </mc:AlternateContent>
  <bookViews>
    <workbookView xWindow="-120" yWindow="-120" windowWidth="19320" windowHeight="5880" tabRatio="757" firstSheet="2" activeTab="2"/>
  </bookViews>
  <sheets>
    <sheet name="PRESENTATION" sheetId="1" r:id="rId1"/>
    <sheet name="TASKS" sheetId="2" r:id="rId2"/>
    <sheet name="OBJ &amp; PERTURBATION DESC" sheetId="3" r:id="rId3"/>
    <sheet name="GRASP" sheetId="4" r:id="rId4"/>
    <sheet name="raw grasp info" sheetId="5" r:id="rId5"/>
    <sheet name="alpha" sheetId="6" r:id="rId6"/>
    <sheet name="alpha - force vectors" sheetId="7" r:id="rId7"/>
    <sheet name="force required" sheetId="11" r:id="rId8"/>
    <sheet name="force required - vectors" sheetId="12" r:id="rId9"/>
    <sheet name="FORCE - PERTURBATION" sheetId="8" r:id="rId10"/>
    <sheet name="force required - perturbation" sheetId="14" r:id="rId11"/>
    <sheet name="force description" sheetId="16" r:id="rId12"/>
    <sheet name="FORCE - GRASP" sheetId="9" r:id="rId13"/>
    <sheet name="force required - grasp" sheetId="15" r:id="rId14"/>
    <sheet name="FORCE - OBJ" sheetId="10" r:id="rId15"/>
    <sheet name="force required - obj" sheetId="13" r:id="rId16"/>
    <sheet name="formatting" sheetId="17" r:id="rId17"/>
  </sheets>
  <definedNames>
    <definedName name="_xlnm._FilterDatabase" localSheetId="12" hidden="1">'FORCE - GRASP'!$A$1:$D$51</definedName>
    <definedName name="_xlnm._FilterDatabase" localSheetId="14" hidden="1">'FORCE - OBJ'!$A$1:$E$51</definedName>
    <definedName name="_xlnm._FilterDatabase" localSheetId="9" hidden="1">'FORCE - PERTURBATION'!$A$1:$F$35</definedName>
  </definedNames>
  <calcPr calcId="162913"/>
</workbook>
</file>

<file path=xl/calcChain.xml><?xml version="1.0" encoding="utf-8"?>
<calcChain xmlns="http://schemas.openxmlformats.org/spreadsheetml/2006/main">
  <c r="L52" i="3" l="1"/>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51" i="3"/>
  <c r="K30" i="8"/>
  <c r="F3" i="10" l="1"/>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2" i="10"/>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2" i="9"/>
  <c r="G13" i="8"/>
  <c r="G14" i="8"/>
  <c r="G15" i="8"/>
  <c r="G16" i="8"/>
  <c r="G17" i="8"/>
  <c r="G18" i="8"/>
  <c r="G19" i="8"/>
  <c r="G20" i="8"/>
  <c r="G21" i="8"/>
  <c r="G22" i="8"/>
  <c r="G23" i="8"/>
  <c r="G24" i="8"/>
  <c r="G25" i="8"/>
  <c r="G26" i="8"/>
  <c r="G27" i="8"/>
  <c r="G28" i="8"/>
  <c r="G29" i="8"/>
  <c r="G30" i="8"/>
  <c r="G31" i="8"/>
  <c r="G32" i="8"/>
  <c r="G33" i="8"/>
  <c r="G34" i="8"/>
  <c r="G35" i="8"/>
  <c r="G12" i="8"/>
  <c r="L260" i="17"/>
  <c r="L259" i="17"/>
  <c r="M259" i="17" s="1"/>
  <c r="L258" i="17"/>
  <c r="L257" i="17"/>
  <c r="L256" i="17"/>
  <c r="M256" i="17" s="1"/>
  <c r="N256" i="17" s="1"/>
  <c r="M255" i="17"/>
  <c r="N255" i="17" s="1"/>
  <c r="L255" i="17"/>
  <c r="L254" i="17"/>
  <c r="L253" i="17"/>
  <c r="N252" i="17"/>
  <c r="L252" i="17"/>
  <c r="M252" i="17" s="1"/>
  <c r="M251" i="17"/>
  <c r="N251" i="17" s="1"/>
  <c r="L251" i="17"/>
  <c r="L250" i="17"/>
  <c r="L249" i="17"/>
  <c r="N248" i="17"/>
  <c r="M248" i="17"/>
  <c r="L248" i="17"/>
  <c r="M247" i="17"/>
  <c r="N247" i="17" s="1"/>
  <c r="L247" i="17"/>
  <c r="L246" i="17"/>
  <c r="L245" i="17"/>
  <c r="N244" i="17"/>
  <c r="M244" i="17"/>
  <c r="L244" i="17"/>
  <c r="M243" i="17"/>
  <c r="N243" i="17" s="1"/>
  <c r="L243" i="17"/>
  <c r="L242" i="17"/>
  <c r="L241" i="17"/>
  <c r="N240" i="17"/>
  <c r="M240" i="17"/>
  <c r="L240" i="17"/>
  <c r="M239" i="17"/>
  <c r="L239" i="17"/>
  <c r="N239" i="17" s="1"/>
  <c r="L238" i="17"/>
  <c r="L237" i="17"/>
  <c r="N236" i="17"/>
  <c r="M236" i="17"/>
  <c r="L236" i="17"/>
  <c r="M235" i="17"/>
  <c r="L235" i="17"/>
  <c r="L234" i="17"/>
  <c r="L233" i="17"/>
  <c r="M233" i="17" s="1"/>
  <c r="N233" i="17" s="1"/>
  <c r="N232" i="17"/>
  <c r="M232" i="17"/>
  <c r="L232" i="17"/>
  <c r="M231" i="17"/>
  <c r="L231" i="17"/>
  <c r="N231" i="17" s="1"/>
  <c r="L230" i="17"/>
  <c r="L229" i="17"/>
  <c r="M229" i="17" s="1"/>
  <c r="N229" i="17" s="1"/>
  <c r="N228" i="17"/>
  <c r="M228" i="17"/>
  <c r="L228" i="17"/>
  <c r="M227" i="17"/>
  <c r="L227" i="17"/>
  <c r="L226" i="17"/>
  <c r="L225" i="17"/>
  <c r="M225" i="17" s="1"/>
  <c r="N225" i="17" s="1"/>
  <c r="N224" i="17"/>
  <c r="M224" i="17"/>
  <c r="L224" i="17"/>
  <c r="M223" i="17"/>
  <c r="L223" i="17"/>
  <c r="N223" i="17" s="1"/>
  <c r="L222" i="17"/>
  <c r="L221" i="17"/>
  <c r="M221" i="17" s="1"/>
  <c r="N221" i="17" s="1"/>
  <c r="N220" i="17"/>
  <c r="M220" i="17"/>
  <c r="L220" i="17"/>
  <c r="M219" i="17"/>
  <c r="L219" i="17"/>
  <c r="L218" i="17"/>
  <c r="L217" i="17"/>
  <c r="M217" i="17" s="1"/>
  <c r="N217" i="17" s="1"/>
  <c r="N216" i="17"/>
  <c r="M216" i="17"/>
  <c r="L216" i="17"/>
  <c r="M215" i="17"/>
  <c r="L215" i="17"/>
  <c r="N215" i="17" s="1"/>
  <c r="L214" i="17"/>
  <c r="L213" i="17"/>
  <c r="M213" i="17" s="1"/>
  <c r="N213" i="17" s="1"/>
  <c r="N212" i="17"/>
  <c r="M212" i="17"/>
  <c r="L212" i="17"/>
  <c r="M211" i="17"/>
  <c r="L211" i="17"/>
  <c r="L210" i="17"/>
  <c r="L209" i="17"/>
  <c r="M209" i="17" s="1"/>
  <c r="N209" i="17" s="1"/>
  <c r="N208" i="17"/>
  <c r="M208" i="17"/>
  <c r="L208" i="17"/>
  <c r="M207" i="17"/>
  <c r="L207" i="17"/>
  <c r="N207" i="17" s="1"/>
  <c r="L206" i="17"/>
  <c r="L205" i="17"/>
  <c r="M205" i="17" s="1"/>
  <c r="N205" i="17" s="1"/>
  <c r="N204" i="17"/>
  <c r="M204" i="17"/>
  <c r="L204" i="17"/>
  <c r="M203" i="17"/>
  <c r="L203" i="17"/>
  <c r="L202" i="17"/>
  <c r="L201" i="17"/>
  <c r="M201" i="17" s="1"/>
  <c r="N201" i="17" s="1"/>
  <c r="N200" i="17"/>
  <c r="M200" i="17"/>
  <c r="L200" i="17"/>
  <c r="M199" i="17"/>
  <c r="L199" i="17"/>
  <c r="N199" i="17" s="1"/>
  <c r="L198" i="17"/>
  <c r="L197" i="17"/>
  <c r="M197" i="17" s="1"/>
  <c r="N197" i="17" s="1"/>
  <c r="N196" i="17"/>
  <c r="M196" i="17"/>
  <c r="L196" i="17"/>
  <c r="M195" i="17"/>
  <c r="L195" i="17"/>
  <c r="L194" i="17"/>
  <c r="L193" i="17"/>
  <c r="M193" i="17" s="1"/>
  <c r="N193" i="17" s="1"/>
  <c r="N192" i="17"/>
  <c r="M192" i="17"/>
  <c r="L192" i="17"/>
  <c r="M191" i="17"/>
  <c r="L191" i="17"/>
  <c r="N191" i="17" s="1"/>
  <c r="L190" i="17"/>
  <c r="L189" i="17"/>
  <c r="M189" i="17" s="1"/>
  <c r="N189" i="17" s="1"/>
  <c r="N188" i="17"/>
  <c r="M188" i="17"/>
  <c r="L188" i="17"/>
  <c r="M187" i="17"/>
  <c r="L187" i="17"/>
  <c r="L186" i="17"/>
  <c r="L185" i="17"/>
  <c r="M185" i="17" s="1"/>
  <c r="N185" i="17" s="1"/>
  <c r="N184" i="17"/>
  <c r="M184" i="17"/>
  <c r="L184" i="17"/>
  <c r="M183" i="17"/>
  <c r="L183" i="17"/>
  <c r="N183" i="17" s="1"/>
  <c r="L182" i="17"/>
  <c r="L181" i="17"/>
  <c r="M181" i="17" s="1"/>
  <c r="N181" i="17" s="1"/>
  <c r="N180" i="17"/>
  <c r="M180" i="17"/>
  <c r="L180" i="17"/>
  <c r="M179" i="17"/>
  <c r="L179" i="17"/>
  <c r="L178" i="17"/>
  <c r="L177" i="17"/>
  <c r="M177" i="17" s="1"/>
  <c r="N177" i="17" s="1"/>
  <c r="N176" i="17"/>
  <c r="M176" i="17"/>
  <c r="L176" i="17"/>
  <c r="M175" i="17"/>
  <c r="L175" i="17"/>
  <c r="N175" i="17" s="1"/>
  <c r="L174" i="17"/>
  <c r="L173" i="17"/>
  <c r="M173" i="17" s="1"/>
  <c r="N173" i="17" s="1"/>
  <c r="N172" i="17"/>
  <c r="M172" i="17"/>
  <c r="L172" i="17"/>
  <c r="M171" i="17"/>
  <c r="L171" i="17"/>
  <c r="L170" i="17"/>
  <c r="L169" i="17"/>
  <c r="M169" i="17" s="1"/>
  <c r="N169" i="17" s="1"/>
  <c r="N168" i="17"/>
  <c r="M168" i="17"/>
  <c r="L168" i="17"/>
  <c r="M167" i="17"/>
  <c r="L167" i="17"/>
  <c r="N167" i="17" s="1"/>
  <c r="L166" i="17"/>
  <c r="L165" i="17"/>
  <c r="M165" i="17" s="1"/>
  <c r="N165" i="17" s="1"/>
  <c r="N164" i="17"/>
  <c r="M164" i="17"/>
  <c r="L164" i="17"/>
  <c r="M163" i="17"/>
  <c r="L163" i="17"/>
  <c r="L162" i="17"/>
  <c r="L161" i="17"/>
  <c r="M161" i="17" s="1"/>
  <c r="N161" i="17" s="1"/>
  <c r="N160" i="17"/>
  <c r="M160" i="17"/>
  <c r="L160" i="17"/>
  <c r="M159" i="17"/>
  <c r="L159" i="17"/>
  <c r="N159" i="17" s="1"/>
  <c r="L158" i="17"/>
  <c r="L157" i="17"/>
  <c r="M157" i="17" s="1"/>
  <c r="N157" i="17" s="1"/>
  <c r="N156" i="17"/>
  <c r="M156" i="17"/>
  <c r="L156" i="17"/>
  <c r="M155" i="17"/>
  <c r="L155" i="17"/>
  <c r="L154" i="17"/>
  <c r="L153" i="17"/>
  <c r="M153" i="17" s="1"/>
  <c r="N153" i="17" s="1"/>
  <c r="N152" i="17"/>
  <c r="M152" i="17"/>
  <c r="L152" i="17"/>
  <c r="M151" i="17"/>
  <c r="L151" i="17"/>
  <c r="N151" i="17" s="1"/>
  <c r="L150" i="17"/>
  <c r="L149" i="17"/>
  <c r="M149" i="17" s="1"/>
  <c r="N149" i="17" s="1"/>
  <c r="N148" i="17"/>
  <c r="M148" i="17"/>
  <c r="L148" i="17"/>
  <c r="M147" i="17"/>
  <c r="L147" i="17"/>
  <c r="L146" i="17"/>
  <c r="L145" i="17"/>
  <c r="M145" i="17" s="1"/>
  <c r="N145" i="17" s="1"/>
  <c r="N144" i="17"/>
  <c r="M144" i="17"/>
  <c r="L144" i="17"/>
  <c r="M143" i="17"/>
  <c r="L143" i="17"/>
  <c r="N143" i="17" s="1"/>
  <c r="R142" i="17"/>
  <c r="Q142" i="17"/>
  <c r="L142" i="17"/>
  <c r="S142" i="17" s="1"/>
  <c r="S141" i="17"/>
  <c r="R141" i="17"/>
  <c r="Q141" i="17"/>
  <c r="M141" i="17"/>
  <c r="L141" i="17"/>
  <c r="N141" i="17" s="1"/>
  <c r="R140" i="17"/>
  <c r="Q140" i="17"/>
  <c r="L140" i="17"/>
  <c r="S140" i="17" s="1"/>
  <c r="S139" i="17"/>
  <c r="R139" i="17"/>
  <c r="Q139" i="17"/>
  <c r="M139" i="17"/>
  <c r="L139" i="17"/>
  <c r="N139" i="17" s="1"/>
  <c r="R138" i="17"/>
  <c r="Q138" i="17"/>
  <c r="L138" i="17"/>
  <c r="S138" i="17" s="1"/>
  <c r="S137" i="17"/>
  <c r="R137" i="17"/>
  <c r="Q137" i="17"/>
  <c r="M137" i="17"/>
  <c r="L137" i="17"/>
  <c r="N137" i="17" s="1"/>
  <c r="R136" i="17"/>
  <c r="Q136" i="17"/>
  <c r="L136" i="17"/>
  <c r="S136" i="17" s="1"/>
  <c r="S135" i="17"/>
  <c r="R135" i="17"/>
  <c r="Q135" i="17"/>
  <c r="M135" i="17"/>
  <c r="L135" i="17"/>
  <c r="N135" i="17" s="1"/>
  <c r="R134" i="17"/>
  <c r="Q134" i="17"/>
  <c r="L134" i="17"/>
  <c r="S134" i="17" s="1"/>
  <c r="S133" i="17"/>
  <c r="R133" i="17"/>
  <c r="Q133" i="17"/>
  <c r="M133" i="17"/>
  <c r="L133" i="17"/>
  <c r="N133" i="17" s="1"/>
  <c r="R132" i="17"/>
  <c r="Q132" i="17"/>
  <c r="L132" i="17"/>
  <c r="S132" i="17" s="1"/>
  <c r="S131" i="17"/>
  <c r="R131" i="17"/>
  <c r="Q131" i="17"/>
  <c r="M131" i="17"/>
  <c r="L131" i="17"/>
  <c r="N131" i="17" s="1"/>
  <c r="R130" i="17"/>
  <c r="Q130" i="17"/>
  <c r="L130" i="17"/>
  <c r="S130" i="17" s="1"/>
  <c r="R129" i="17"/>
  <c r="Q129" i="17"/>
  <c r="M129" i="17"/>
  <c r="L129" i="17"/>
  <c r="R128" i="17"/>
  <c r="Q128" i="17"/>
  <c r="L128" i="17"/>
  <c r="S128" i="17" s="1"/>
  <c r="R127" i="17"/>
  <c r="Q127" i="17"/>
  <c r="L127" i="17"/>
  <c r="M127" i="17" s="1"/>
  <c r="R126" i="17"/>
  <c r="Q126" i="17"/>
  <c r="L126" i="17"/>
  <c r="S126" i="17" s="1"/>
  <c r="R125" i="17"/>
  <c r="Q125" i="17"/>
  <c r="M125" i="17"/>
  <c r="L125" i="17"/>
  <c r="R124" i="17"/>
  <c r="Q124" i="17"/>
  <c r="L124" i="17"/>
  <c r="S124" i="17" s="1"/>
  <c r="R123" i="17"/>
  <c r="Q123" i="17"/>
  <c r="L123" i="17"/>
  <c r="S123" i="17" s="1"/>
  <c r="R122" i="17"/>
  <c r="Q122" i="17"/>
  <c r="L122" i="17"/>
  <c r="S122" i="17" s="1"/>
  <c r="R121" i="17"/>
  <c r="Q121" i="17"/>
  <c r="L121" i="17"/>
  <c r="S121" i="17" s="1"/>
  <c r="R120" i="17"/>
  <c r="Q120" i="17"/>
  <c r="L120" i="17"/>
  <c r="R119" i="17"/>
  <c r="Q119" i="17"/>
  <c r="L119" i="17"/>
  <c r="R118" i="17"/>
  <c r="Q118" i="17"/>
  <c r="L118" i="17"/>
  <c r="R117" i="17"/>
  <c r="Q117" i="17"/>
  <c r="L117" i="17"/>
  <c r="S117" i="17" s="1"/>
  <c r="R116" i="17"/>
  <c r="Q116" i="17"/>
  <c r="M116" i="17"/>
  <c r="L116" i="17"/>
  <c r="S116" i="17" s="1"/>
  <c r="S115" i="17"/>
  <c r="R115" i="17"/>
  <c r="Q115" i="17"/>
  <c r="M115" i="17"/>
  <c r="N115" i="17" s="1"/>
  <c r="L115" i="17"/>
  <c r="S114" i="17"/>
  <c r="R114" i="17"/>
  <c r="Q114" i="17"/>
  <c r="M114" i="17"/>
  <c r="L114" i="17"/>
  <c r="N114" i="17" s="1"/>
  <c r="S113" i="17"/>
  <c r="R113" i="17"/>
  <c r="Q113" i="17"/>
  <c r="M113" i="17"/>
  <c r="N113" i="17" s="1"/>
  <c r="L113" i="17"/>
  <c r="S112" i="17"/>
  <c r="R112" i="17"/>
  <c r="Q112" i="17"/>
  <c r="M112" i="17"/>
  <c r="L112" i="17"/>
  <c r="N112" i="17" s="1"/>
  <c r="S111" i="17"/>
  <c r="R111" i="17"/>
  <c r="Q111" i="17"/>
  <c r="M111" i="17"/>
  <c r="N111" i="17" s="1"/>
  <c r="L111" i="17"/>
  <c r="S110" i="17"/>
  <c r="R110" i="17"/>
  <c r="Q110" i="17"/>
  <c r="M110" i="17"/>
  <c r="L110" i="17"/>
  <c r="N110" i="17" s="1"/>
  <c r="S109" i="17"/>
  <c r="R109" i="17"/>
  <c r="Q109" i="17"/>
  <c r="M109" i="17"/>
  <c r="N109" i="17" s="1"/>
  <c r="L109" i="17"/>
  <c r="S108" i="17"/>
  <c r="R108" i="17"/>
  <c r="Q108" i="17"/>
  <c r="M108" i="17"/>
  <c r="L108" i="17"/>
  <c r="N108" i="17" s="1"/>
  <c r="S107" i="17"/>
  <c r="R107" i="17"/>
  <c r="Q107" i="17"/>
  <c r="M107" i="17"/>
  <c r="N107" i="17" s="1"/>
  <c r="L107" i="17"/>
  <c r="S106" i="17"/>
  <c r="R106" i="17"/>
  <c r="Q106" i="17"/>
  <c r="M106" i="17"/>
  <c r="L106" i="17"/>
  <c r="N106" i="17" s="1"/>
  <c r="S105" i="17"/>
  <c r="R105" i="17"/>
  <c r="Q105" i="17"/>
  <c r="M105" i="17"/>
  <c r="N105" i="17" s="1"/>
  <c r="L105" i="17"/>
  <c r="S104" i="17"/>
  <c r="R104" i="17"/>
  <c r="Q104" i="17"/>
  <c r="M104" i="17"/>
  <c r="L104" i="17"/>
  <c r="N104" i="17" s="1"/>
  <c r="S103" i="17"/>
  <c r="R103" i="17"/>
  <c r="Q103" i="17"/>
  <c r="M103" i="17"/>
  <c r="N103" i="17" s="1"/>
  <c r="L103" i="17"/>
  <c r="S102" i="17"/>
  <c r="R102" i="17"/>
  <c r="Q102" i="17"/>
  <c r="M102" i="17"/>
  <c r="L102" i="17"/>
  <c r="N102" i="17" s="1"/>
  <c r="S101" i="17"/>
  <c r="R101" i="17"/>
  <c r="Q101" i="17"/>
  <c r="M101" i="17"/>
  <c r="N101" i="17" s="1"/>
  <c r="L101" i="17"/>
  <c r="S100" i="17"/>
  <c r="R100" i="17"/>
  <c r="Q100" i="17"/>
  <c r="M100" i="17"/>
  <c r="L100" i="17"/>
  <c r="N100" i="17" s="1"/>
  <c r="S99" i="17"/>
  <c r="R99" i="17"/>
  <c r="Q99" i="17"/>
  <c r="M99" i="17"/>
  <c r="N99" i="17" s="1"/>
  <c r="L99" i="17"/>
  <c r="S98" i="17"/>
  <c r="R98" i="17"/>
  <c r="Q98" i="17"/>
  <c r="M98" i="17"/>
  <c r="L98" i="17"/>
  <c r="N98" i="17" s="1"/>
  <c r="S97" i="17"/>
  <c r="R97" i="17"/>
  <c r="Q97" i="17"/>
  <c r="M97" i="17"/>
  <c r="N97" i="17" s="1"/>
  <c r="L97" i="17"/>
  <c r="S96" i="17"/>
  <c r="R96" i="17"/>
  <c r="Q96" i="17"/>
  <c r="M96" i="17"/>
  <c r="L96" i="17"/>
  <c r="N96" i="17" s="1"/>
  <c r="S95" i="17"/>
  <c r="R95" i="17"/>
  <c r="Q95" i="17"/>
  <c r="M95" i="17"/>
  <c r="N95" i="17" s="1"/>
  <c r="L95" i="17"/>
  <c r="S94" i="17"/>
  <c r="R94" i="17"/>
  <c r="Q94" i="17"/>
  <c r="M94" i="17"/>
  <c r="L94" i="17"/>
  <c r="N94" i="17" s="1"/>
  <c r="S93" i="17"/>
  <c r="R93" i="17"/>
  <c r="Q93" i="17"/>
  <c r="M93" i="17"/>
  <c r="N93" i="17" s="1"/>
  <c r="L93" i="17"/>
  <c r="S92" i="17"/>
  <c r="R92" i="17"/>
  <c r="Q92" i="17"/>
  <c r="M92" i="17"/>
  <c r="L92" i="17"/>
  <c r="N92" i="17" s="1"/>
  <c r="S91" i="17"/>
  <c r="R91" i="17"/>
  <c r="Q91" i="17"/>
  <c r="M91" i="17"/>
  <c r="N91" i="17" s="1"/>
  <c r="L91" i="17"/>
  <c r="S90" i="17"/>
  <c r="R90" i="17"/>
  <c r="Q90" i="17"/>
  <c r="M90" i="17"/>
  <c r="L90" i="17"/>
  <c r="N90" i="17" s="1"/>
  <c r="S89" i="17"/>
  <c r="R89" i="17"/>
  <c r="Q89" i="17"/>
  <c r="M89" i="17"/>
  <c r="N89" i="17" s="1"/>
  <c r="L89" i="17"/>
  <c r="S88" i="17"/>
  <c r="R88" i="17"/>
  <c r="Q88" i="17"/>
  <c r="M88" i="17"/>
  <c r="L88" i="17"/>
  <c r="N88" i="17" s="1"/>
  <c r="S87" i="17"/>
  <c r="R87" i="17"/>
  <c r="Q87" i="17"/>
  <c r="M87" i="17"/>
  <c r="N87" i="17" s="1"/>
  <c r="L87" i="17"/>
  <c r="S86" i="17"/>
  <c r="R86" i="17"/>
  <c r="Q86" i="17"/>
  <c r="M86" i="17"/>
  <c r="L86" i="17"/>
  <c r="N86" i="17" s="1"/>
  <c r="S85" i="17"/>
  <c r="R85" i="17"/>
  <c r="Q85" i="17"/>
  <c r="M85" i="17"/>
  <c r="N85" i="17" s="1"/>
  <c r="L85" i="17"/>
  <c r="S84" i="17"/>
  <c r="R84" i="17"/>
  <c r="Q84" i="17"/>
  <c r="M84" i="17"/>
  <c r="L84" i="17"/>
  <c r="N84" i="17" s="1"/>
  <c r="S83" i="17"/>
  <c r="R83" i="17"/>
  <c r="Q83" i="17"/>
  <c r="M83" i="17"/>
  <c r="N83" i="17" s="1"/>
  <c r="L83" i="17"/>
  <c r="S82" i="17"/>
  <c r="R82" i="17"/>
  <c r="Q82" i="17"/>
  <c r="M82" i="17"/>
  <c r="L82" i="17"/>
  <c r="N82" i="17" s="1"/>
  <c r="S81" i="17"/>
  <c r="R81" i="17"/>
  <c r="Q81" i="17"/>
  <c r="M81" i="17"/>
  <c r="N81" i="17" s="1"/>
  <c r="L81" i="17"/>
  <c r="S80" i="17"/>
  <c r="R80" i="17"/>
  <c r="Q80" i="17"/>
  <c r="M80" i="17"/>
  <c r="L80" i="17"/>
  <c r="N80" i="17" s="1"/>
  <c r="S79" i="17"/>
  <c r="R79" i="17"/>
  <c r="Q79" i="17"/>
  <c r="M79" i="17"/>
  <c r="N79" i="17" s="1"/>
  <c r="L79" i="17"/>
  <c r="S78" i="17"/>
  <c r="R78" i="17"/>
  <c r="Q78" i="17"/>
  <c r="M78" i="17"/>
  <c r="L78" i="17"/>
  <c r="N78" i="17" s="1"/>
  <c r="S77" i="17"/>
  <c r="R77" i="17"/>
  <c r="Q77" i="17"/>
  <c r="M77" i="17"/>
  <c r="N77" i="17" s="1"/>
  <c r="L77" i="17"/>
  <c r="S76" i="17"/>
  <c r="R76" i="17"/>
  <c r="Q76" i="17"/>
  <c r="M76" i="17"/>
  <c r="L76" i="17"/>
  <c r="N76" i="17" s="1"/>
  <c r="S75" i="17"/>
  <c r="R75" i="17"/>
  <c r="Q75" i="17"/>
  <c r="M75" i="17"/>
  <c r="N75" i="17" s="1"/>
  <c r="L75" i="17"/>
  <c r="S74" i="17"/>
  <c r="R74" i="17"/>
  <c r="Q74" i="17"/>
  <c r="M74" i="17"/>
  <c r="L74" i="17"/>
  <c r="N74" i="17" s="1"/>
  <c r="S73" i="17"/>
  <c r="R73" i="17"/>
  <c r="Q73" i="17"/>
  <c r="M73" i="17"/>
  <c r="N73" i="17" s="1"/>
  <c r="L73" i="17"/>
  <c r="S72" i="17"/>
  <c r="R72" i="17"/>
  <c r="Q72" i="17"/>
  <c r="M72" i="17"/>
  <c r="L72" i="17"/>
  <c r="N72" i="17" s="1"/>
  <c r="S71" i="17"/>
  <c r="R71" i="17"/>
  <c r="Q71" i="17"/>
  <c r="M71" i="17"/>
  <c r="N71" i="17" s="1"/>
  <c r="L71" i="17"/>
  <c r="S70" i="17"/>
  <c r="R70" i="17"/>
  <c r="Q70" i="17"/>
  <c r="M70" i="17"/>
  <c r="L70" i="17"/>
  <c r="N70" i="17" s="1"/>
  <c r="S69" i="17"/>
  <c r="R69" i="17"/>
  <c r="Q69" i="17"/>
  <c r="M69" i="17"/>
  <c r="N69" i="17" s="1"/>
  <c r="L69" i="17"/>
  <c r="S68" i="17"/>
  <c r="R68" i="17"/>
  <c r="Q68" i="17"/>
  <c r="M68" i="17"/>
  <c r="L68" i="17"/>
  <c r="N68" i="17" s="1"/>
  <c r="S67" i="17"/>
  <c r="R67" i="17"/>
  <c r="Q67" i="17"/>
  <c r="M67" i="17"/>
  <c r="N67" i="17" s="1"/>
  <c r="L67" i="17"/>
  <c r="S66" i="17"/>
  <c r="R66" i="17"/>
  <c r="Q66" i="17"/>
  <c r="M66" i="17"/>
  <c r="L66" i="17"/>
  <c r="N66" i="17" s="1"/>
  <c r="S65" i="17"/>
  <c r="R65" i="17"/>
  <c r="Q65" i="17"/>
  <c r="M65" i="17"/>
  <c r="N65" i="17" s="1"/>
  <c r="L65" i="17"/>
  <c r="S64" i="17"/>
  <c r="R64" i="17"/>
  <c r="Q64" i="17"/>
  <c r="M64" i="17"/>
  <c r="L64" i="17"/>
  <c r="N64" i="17" s="1"/>
  <c r="S63" i="17"/>
  <c r="R63" i="17"/>
  <c r="Q63" i="17"/>
  <c r="M63" i="17"/>
  <c r="N63" i="17" s="1"/>
  <c r="L63" i="17"/>
  <c r="S62" i="17"/>
  <c r="R62" i="17"/>
  <c r="Q62" i="17"/>
  <c r="M62" i="17"/>
  <c r="L62" i="17"/>
  <c r="N62" i="17" s="1"/>
  <c r="S61" i="17"/>
  <c r="R61" i="17"/>
  <c r="Q61" i="17"/>
  <c r="M61" i="17"/>
  <c r="N61" i="17" s="1"/>
  <c r="L61" i="17"/>
  <c r="S60" i="17"/>
  <c r="R60" i="17"/>
  <c r="Q60" i="17"/>
  <c r="M60" i="17"/>
  <c r="L60" i="17"/>
  <c r="N60" i="17" s="1"/>
  <c r="S59" i="17"/>
  <c r="R59" i="17"/>
  <c r="Q59" i="17"/>
  <c r="M59" i="17"/>
  <c r="N59" i="17" s="1"/>
  <c r="L59" i="17"/>
  <c r="S58" i="17"/>
  <c r="R58" i="17"/>
  <c r="Q58" i="17"/>
  <c r="M58" i="17"/>
  <c r="L58" i="17"/>
  <c r="N58" i="17" s="1"/>
  <c r="S57" i="17"/>
  <c r="R57" i="17"/>
  <c r="Q57" i="17"/>
  <c r="M57" i="17"/>
  <c r="N57" i="17" s="1"/>
  <c r="L57" i="17"/>
  <c r="S56" i="17"/>
  <c r="R56" i="17"/>
  <c r="Q56" i="17"/>
  <c r="M56" i="17"/>
  <c r="L56" i="17"/>
  <c r="N56" i="17" s="1"/>
  <c r="S55" i="17"/>
  <c r="R55" i="17"/>
  <c r="Q55" i="17"/>
  <c r="M55" i="17"/>
  <c r="N55" i="17" s="1"/>
  <c r="L55" i="17"/>
  <c r="S54" i="17"/>
  <c r="R54" i="17"/>
  <c r="Q54" i="17"/>
  <c r="M54" i="17"/>
  <c r="L54" i="17"/>
  <c r="N54" i="17" s="1"/>
  <c r="S53" i="17"/>
  <c r="R53" i="17"/>
  <c r="Q53" i="17"/>
  <c r="M53" i="17"/>
  <c r="N53" i="17" s="1"/>
  <c r="L53" i="17"/>
  <c r="S52" i="17"/>
  <c r="Q52" i="17"/>
  <c r="M52" i="17"/>
  <c r="L52" i="17"/>
  <c r="B52" i="17"/>
  <c r="A52" i="17"/>
  <c r="S51" i="17"/>
  <c r="Q51" i="17"/>
  <c r="M51" i="17"/>
  <c r="L51" i="17"/>
  <c r="B51" i="17"/>
  <c r="A51" i="17"/>
  <c r="S50" i="17"/>
  <c r="Q50" i="17"/>
  <c r="M50" i="17"/>
  <c r="L50" i="17"/>
  <c r="B50" i="17"/>
  <c r="A50" i="17"/>
  <c r="S49" i="17"/>
  <c r="Q49" i="17"/>
  <c r="M49" i="17"/>
  <c r="L49" i="17"/>
  <c r="B49" i="17"/>
  <c r="A49" i="17"/>
  <c r="S48" i="17"/>
  <c r="Q48" i="17"/>
  <c r="M48" i="17"/>
  <c r="L48" i="17"/>
  <c r="B48" i="17"/>
  <c r="A48" i="17"/>
  <c r="S47" i="17"/>
  <c r="Q47" i="17"/>
  <c r="M47" i="17"/>
  <c r="L47" i="17"/>
  <c r="B47" i="17"/>
  <c r="A47" i="17"/>
  <c r="S46" i="17"/>
  <c r="Q46" i="17"/>
  <c r="M46" i="17"/>
  <c r="L46" i="17"/>
  <c r="B46" i="17"/>
  <c r="A46" i="17"/>
  <c r="S45" i="17"/>
  <c r="Q45" i="17"/>
  <c r="M45" i="17"/>
  <c r="L45" i="17"/>
  <c r="B45" i="17"/>
  <c r="A45" i="17"/>
  <c r="S44" i="17"/>
  <c r="Q44" i="17"/>
  <c r="M44" i="17"/>
  <c r="L44" i="17"/>
  <c r="B44" i="17"/>
  <c r="A44" i="17"/>
  <c r="S43" i="17"/>
  <c r="Q43" i="17"/>
  <c r="M43" i="17"/>
  <c r="L43" i="17"/>
  <c r="B43" i="17"/>
  <c r="A43" i="17"/>
  <c r="S42" i="17"/>
  <c r="Q42" i="17"/>
  <c r="M42" i="17"/>
  <c r="L42" i="17"/>
  <c r="B42" i="17"/>
  <c r="A42" i="17"/>
  <c r="S41" i="17"/>
  <c r="Q41" i="17"/>
  <c r="M41" i="17"/>
  <c r="L41" i="17"/>
  <c r="B41" i="17"/>
  <c r="A41" i="17"/>
  <c r="S40" i="17"/>
  <c r="Q40" i="17"/>
  <c r="M40" i="17"/>
  <c r="L40" i="17"/>
  <c r="B40" i="17"/>
  <c r="A40" i="17"/>
  <c r="S39" i="17"/>
  <c r="Q39" i="17"/>
  <c r="M39" i="17"/>
  <c r="L39" i="17"/>
  <c r="B39" i="17"/>
  <c r="A39" i="17"/>
  <c r="S38" i="17"/>
  <c r="Q38" i="17"/>
  <c r="M38" i="17"/>
  <c r="N38" i="17" s="1"/>
  <c r="L38" i="17"/>
  <c r="B38" i="17"/>
  <c r="A38" i="17"/>
  <c r="S37" i="17"/>
  <c r="Q37" i="17"/>
  <c r="M37" i="17"/>
  <c r="N37" i="17" s="1"/>
  <c r="L37" i="17"/>
  <c r="B37" i="17"/>
  <c r="A37" i="17"/>
  <c r="S36" i="17"/>
  <c r="Q36" i="17"/>
  <c r="M36" i="17"/>
  <c r="L36" i="17"/>
  <c r="B36" i="17"/>
  <c r="A36" i="17"/>
  <c r="S35" i="17"/>
  <c r="Q35" i="17"/>
  <c r="M35" i="17"/>
  <c r="L35" i="17"/>
  <c r="N35" i="17" s="1"/>
  <c r="B35" i="17"/>
  <c r="A35" i="17"/>
  <c r="S34" i="17"/>
  <c r="Q34" i="17"/>
  <c r="M34" i="17"/>
  <c r="L34" i="17"/>
  <c r="N34" i="17" s="1"/>
  <c r="B34" i="17"/>
  <c r="A34" i="17"/>
  <c r="S33" i="17"/>
  <c r="Q33" i="17"/>
  <c r="M33" i="17"/>
  <c r="L33" i="17"/>
  <c r="N33" i="17" s="1"/>
  <c r="B33" i="17"/>
  <c r="A33" i="17"/>
  <c r="S32" i="17"/>
  <c r="Q32" i="17"/>
  <c r="M32" i="17"/>
  <c r="L32" i="17"/>
  <c r="N32" i="17" s="1"/>
  <c r="B32" i="17"/>
  <c r="A32" i="17"/>
  <c r="S31" i="17"/>
  <c r="Q31" i="17"/>
  <c r="M31" i="17"/>
  <c r="L31" i="17"/>
  <c r="N31" i="17" s="1"/>
  <c r="B31" i="17"/>
  <c r="A31" i="17"/>
  <c r="S30" i="17"/>
  <c r="Q30" i="17"/>
  <c r="M30" i="17"/>
  <c r="L30" i="17"/>
  <c r="N30" i="17" s="1"/>
  <c r="B30" i="17"/>
  <c r="A30" i="17"/>
  <c r="S29" i="17"/>
  <c r="Q29" i="17"/>
  <c r="M29" i="17"/>
  <c r="L29" i="17"/>
  <c r="N29" i="17" s="1"/>
  <c r="B29" i="17"/>
  <c r="A29" i="17"/>
  <c r="S28" i="17"/>
  <c r="Q28" i="17"/>
  <c r="M28" i="17"/>
  <c r="L28" i="17"/>
  <c r="N28" i="17" s="1"/>
  <c r="B28" i="17"/>
  <c r="A28" i="17"/>
  <c r="S27" i="17"/>
  <c r="Q27" i="17"/>
  <c r="M27" i="17"/>
  <c r="L27" i="17"/>
  <c r="N27" i="17" s="1"/>
  <c r="B27" i="17"/>
  <c r="A27" i="17"/>
  <c r="S26" i="17"/>
  <c r="Q26" i="17"/>
  <c r="M26" i="17"/>
  <c r="L26" i="17"/>
  <c r="N26" i="17" s="1"/>
  <c r="B26" i="17"/>
  <c r="A26" i="17"/>
  <c r="S25" i="17"/>
  <c r="Q25" i="17"/>
  <c r="M25" i="17"/>
  <c r="L25" i="17"/>
  <c r="N25" i="17" s="1"/>
  <c r="B25" i="17"/>
  <c r="A25" i="17"/>
  <c r="S24" i="17"/>
  <c r="Q24" i="17"/>
  <c r="M24" i="17"/>
  <c r="L24" i="17"/>
  <c r="N24" i="17" s="1"/>
  <c r="B24" i="17"/>
  <c r="A24" i="17"/>
  <c r="S23" i="17"/>
  <c r="Q23" i="17"/>
  <c r="M23" i="17"/>
  <c r="L23" i="17"/>
  <c r="N23" i="17" s="1"/>
  <c r="B23" i="17"/>
  <c r="A23" i="17"/>
  <c r="S22" i="17"/>
  <c r="Q22" i="17"/>
  <c r="M22" i="17"/>
  <c r="L22" i="17"/>
  <c r="N22" i="17" s="1"/>
  <c r="B22" i="17"/>
  <c r="A22" i="17"/>
  <c r="S21" i="17"/>
  <c r="Q21" i="17"/>
  <c r="M21" i="17"/>
  <c r="L21" i="17"/>
  <c r="N21" i="17" s="1"/>
  <c r="B21" i="17"/>
  <c r="A21" i="17"/>
  <c r="S20" i="17"/>
  <c r="Q20" i="17"/>
  <c r="M20" i="17"/>
  <c r="L20" i="17"/>
  <c r="N20" i="17" s="1"/>
  <c r="B20" i="17"/>
  <c r="A20" i="17"/>
  <c r="S19" i="17"/>
  <c r="Q19" i="17"/>
  <c r="M19" i="17"/>
  <c r="L19" i="17"/>
  <c r="N19" i="17" s="1"/>
  <c r="B19" i="17"/>
  <c r="A19" i="17"/>
  <c r="S18" i="17"/>
  <c r="Q18" i="17"/>
  <c r="M18" i="17"/>
  <c r="L18" i="17"/>
  <c r="N18" i="17" s="1"/>
  <c r="B18" i="17"/>
  <c r="A18" i="17"/>
  <c r="S17" i="17"/>
  <c r="Q17" i="17"/>
  <c r="M17" i="17"/>
  <c r="L17" i="17"/>
  <c r="N17" i="17" s="1"/>
  <c r="B17" i="17"/>
  <c r="A17" i="17"/>
  <c r="S16" i="17"/>
  <c r="M16" i="17"/>
  <c r="L16" i="17"/>
  <c r="N16" i="17" s="1"/>
  <c r="C16" i="17"/>
  <c r="B16" i="17"/>
  <c r="A16" i="17"/>
  <c r="R15" i="17"/>
  <c r="L15" i="17"/>
  <c r="D15" i="17"/>
  <c r="B15" i="17"/>
  <c r="C15" i="17" s="1"/>
  <c r="A15" i="17"/>
  <c r="S14" i="17"/>
  <c r="M14" i="17"/>
  <c r="N14" i="17" s="1"/>
  <c r="L14" i="17"/>
  <c r="D14" i="17"/>
  <c r="C14" i="17"/>
  <c r="B14" i="17"/>
  <c r="R14" i="17" s="1"/>
  <c r="A14" i="17"/>
  <c r="L13" i="17"/>
  <c r="M13" i="17" s="1"/>
  <c r="N13" i="17" s="1"/>
  <c r="B13" i="17"/>
  <c r="A13" i="17"/>
  <c r="L12" i="17"/>
  <c r="B12" i="17"/>
  <c r="A12" i="17"/>
  <c r="R11" i="17"/>
  <c r="L11" i="17"/>
  <c r="D11" i="17"/>
  <c r="B11" i="17"/>
  <c r="C11" i="17" s="1"/>
  <c r="A11" i="17"/>
  <c r="S10" i="17"/>
  <c r="M10" i="17"/>
  <c r="N10" i="17" s="1"/>
  <c r="L10" i="17"/>
  <c r="D10" i="17"/>
  <c r="C10" i="17"/>
  <c r="B10" i="17"/>
  <c r="R10" i="17" s="1"/>
  <c r="A10" i="17"/>
  <c r="L9" i="17"/>
  <c r="M9" i="17" s="1"/>
  <c r="N9" i="17" s="1"/>
  <c r="B9" i="17"/>
  <c r="A9" i="17"/>
  <c r="L8" i="17"/>
  <c r="B8" i="17"/>
  <c r="A8" i="17"/>
  <c r="R7" i="17"/>
  <c r="L7" i="17"/>
  <c r="D7" i="17"/>
  <c r="B7" i="17"/>
  <c r="C7" i="17" s="1"/>
  <c r="A7" i="17"/>
  <c r="L6" i="17"/>
  <c r="S6" i="17" s="1"/>
  <c r="B6" i="17"/>
  <c r="C6" i="17" s="1"/>
  <c r="A6" i="17"/>
  <c r="S5" i="17"/>
  <c r="M5" i="17"/>
  <c r="L5" i="17"/>
  <c r="N5" i="17" s="1"/>
  <c r="C5" i="17"/>
  <c r="B5" i="17"/>
  <c r="R5" i="17" s="1"/>
  <c r="A5" i="17"/>
  <c r="L4" i="17"/>
  <c r="B4" i="17"/>
  <c r="A4" i="17"/>
  <c r="S3" i="17"/>
  <c r="M3" i="17"/>
  <c r="N3" i="17" s="1"/>
  <c r="L3" i="17"/>
  <c r="C3" i="17"/>
  <c r="D3" i="17" s="1"/>
  <c r="B3" i="4" s="1"/>
  <c r="B3" i="17"/>
  <c r="R3" i="17" s="1"/>
  <c r="A3" i="17"/>
  <c r="L2" i="17"/>
  <c r="S2" i="17" s="1"/>
  <c r="B2" i="17"/>
  <c r="C2" i="17" s="1"/>
  <c r="A2" i="17"/>
  <c r="B1" i="17"/>
  <c r="A1" i="15"/>
  <c r="A1" i="14"/>
  <c r="A1" i="11"/>
  <c r="C51" i="10"/>
  <c r="A51" i="10"/>
  <c r="A50" i="10"/>
  <c r="A49" i="10"/>
  <c r="A48" i="10"/>
  <c r="E47" i="10"/>
  <c r="D47" i="10"/>
  <c r="C47" i="10"/>
  <c r="A47" i="10"/>
  <c r="E46" i="10"/>
  <c r="D46" i="10"/>
  <c r="C46" i="10"/>
  <c r="A46" i="10"/>
  <c r="E45" i="10"/>
  <c r="D45" i="10"/>
  <c r="C45" i="10"/>
  <c r="A45" i="10"/>
  <c r="E44" i="10"/>
  <c r="D44" i="10"/>
  <c r="C44" i="10"/>
  <c r="A44" i="10"/>
  <c r="E43" i="10"/>
  <c r="D43" i="10"/>
  <c r="C43" i="10"/>
  <c r="A43" i="10"/>
  <c r="E42" i="10"/>
  <c r="D42" i="10"/>
  <c r="C42" i="10"/>
  <c r="A42" i="10"/>
  <c r="E41" i="10"/>
  <c r="D41" i="10"/>
  <c r="C41" i="10"/>
  <c r="A41" i="10"/>
  <c r="E40" i="10"/>
  <c r="D40" i="10"/>
  <c r="C40" i="10"/>
  <c r="A40" i="10"/>
  <c r="E39" i="10"/>
  <c r="D39" i="10"/>
  <c r="C39" i="10"/>
  <c r="A39" i="10"/>
  <c r="E38" i="10"/>
  <c r="D38" i="10"/>
  <c r="C38" i="10"/>
  <c r="A38" i="10"/>
  <c r="E37" i="10"/>
  <c r="D37" i="10"/>
  <c r="C37" i="10"/>
  <c r="A37" i="10"/>
  <c r="E36" i="10"/>
  <c r="D36" i="10"/>
  <c r="C36" i="10"/>
  <c r="A36" i="10"/>
  <c r="E35" i="10"/>
  <c r="D35" i="10"/>
  <c r="C35" i="10"/>
  <c r="A35" i="10"/>
  <c r="E34" i="10"/>
  <c r="D34" i="10"/>
  <c r="C34" i="10"/>
  <c r="A34" i="10"/>
  <c r="E33" i="10"/>
  <c r="D33" i="10"/>
  <c r="C33" i="10"/>
  <c r="A33" i="10"/>
  <c r="E32" i="10"/>
  <c r="D32" i="10"/>
  <c r="C32" i="10"/>
  <c r="A32" i="10"/>
  <c r="E31" i="10"/>
  <c r="D31" i="10"/>
  <c r="C31" i="10"/>
  <c r="A31" i="10"/>
  <c r="E30" i="10"/>
  <c r="D30" i="10"/>
  <c r="C30" i="10"/>
  <c r="A30" i="10"/>
  <c r="E29" i="10"/>
  <c r="D29" i="10"/>
  <c r="C29" i="10"/>
  <c r="A29" i="10"/>
  <c r="E28" i="10"/>
  <c r="D28" i="10"/>
  <c r="C28" i="10"/>
  <c r="A28" i="10"/>
  <c r="E27" i="10"/>
  <c r="D27" i="10"/>
  <c r="C27" i="10"/>
  <c r="A27" i="10"/>
  <c r="E26" i="10"/>
  <c r="D26" i="10"/>
  <c r="C26" i="10"/>
  <c r="A26" i="10"/>
  <c r="E25" i="10"/>
  <c r="D25" i="10"/>
  <c r="C25" i="10"/>
  <c r="A25" i="10"/>
  <c r="E24" i="10"/>
  <c r="D24" i="10"/>
  <c r="C24" i="10"/>
  <c r="A24" i="10"/>
  <c r="E23" i="10"/>
  <c r="D23" i="10"/>
  <c r="C23" i="10"/>
  <c r="A23" i="10"/>
  <c r="E22" i="10"/>
  <c r="D22" i="10"/>
  <c r="C22" i="10"/>
  <c r="A22" i="10"/>
  <c r="E21" i="10"/>
  <c r="D21" i="10"/>
  <c r="C21" i="10"/>
  <c r="A21" i="10"/>
  <c r="E20" i="10"/>
  <c r="D20" i="10"/>
  <c r="C20" i="10"/>
  <c r="A20" i="10"/>
  <c r="E19" i="10"/>
  <c r="D19" i="10"/>
  <c r="C19" i="10"/>
  <c r="A19" i="10"/>
  <c r="E18" i="10"/>
  <c r="D18" i="10"/>
  <c r="C18" i="10"/>
  <c r="A18" i="10"/>
  <c r="E17" i="10"/>
  <c r="D17" i="10"/>
  <c r="C17" i="10"/>
  <c r="A17" i="10"/>
  <c r="E16" i="10"/>
  <c r="D16" i="10"/>
  <c r="C16" i="10"/>
  <c r="E15" i="10"/>
  <c r="D15" i="10"/>
  <c r="C15" i="10"/>
  <c r="E14" i="10"/>
  <c r="D14" i="10"/>
  <c r="C14" i="10"/>
  <c r="E13" i="10"/>
  <c r="D13" i="10"/>
  <c r="C13" i="10"/>
  <c r="E12" i="10"/>
  <c r="D12" i="10"/>
  <c r="C12" i="10"/>
  <c r="E11" i="10"/>
  <c r="D11" i="10"/>
  <c r="C11" i="10"/>
  <c r="E10" i="10"/>
  <c r="D10" i="10"/>
  <c r="C10" i="10"/>
  <c r="E9" i="10"/>
  <c r="D9" i="10"/>
  <c r="C9" i="10"/>
  <c r="E8" i="10"/>
  <c r="D8" i="10"/>
  <c r="C8" i="10"/>
  <c r="E7" i="10"/>
  <c r="D7" i="10"/>
  <c r="C7" i="10"/>
  <c r="E6" i="10"/>
  <c r="D6" i="10"/>
  <c r="C6" i="10"/>
  <c r="E5" i="10"/>
  <c r="D5" i="10"/>
  <c r="C5" i="10"/>
  <c r="E3" i="10"/>
  <c r="D3" i="10"/>
  <c r="C3" i="10"/>
  <c r="E4" i="10"/>
  <c r="D4" i="10"/>
  <c r="C4" i="10"/>
  <c r="E2" i="10"/>
  <c r="D2" i="10"/>
  <c r="C2" i="10"/>
  <c r="D35" i="9"/>
  <c r="C35" i="9"/>
  <c r="D34" i="9"/>
  <c r="C34" i="9"/>
  <c r="A34" i="9"/>
  <c r="D33" i="9"/>
  <c r="C33" i="9"/>
  <c r="A33" i="9"/>
  <c r="D32" i="9"/>
  <c r="C32" i="9"/>
  <c r="A32" i="9"/>
  <c r="D31" i="9"/>
  <c r="C31" i="9"/>
  <c r="D30" i="9"/>
  <c r="C30" i="9"/>
  <c r="A30" i="9"/>
  <c r="D29" i="9"/>
  <c r="C29" i="9"/>
  <c r="A29" i="9"/>
  <c r="D28" i="9"/>
  <c r="C28" i="9"/>
  <c r="A28" i="9"/>
  <c r="D27" i="9"/>
  <c r="C27" i="9"/>
  <c r="D26" i="9"/>
  <c r="C26" i="9"/>
  <c r="A26" i="9"/>
  <c r="D25" i="9"/>
  <c r="C25" i="9"/>
  <c r="A25" i="9"/>
  <c r="D24" i="9"/>
  <c r="C24" i="9"/>
  <c r="A24" i="9"/>
  <c r="D23" i="9"/>
  <c r="C23" i="9"/>
  <c r="D22" i="9"/>
  <c r="C22" i="9"/>
  <c r="A22" i="9"/>
  <c r="D21" i="9"/>
  <c r="C21" i="9"/>
  <c r="A21" i="9"/>
  <c r="D20" i="9"/>
  <c r="C20" i="9"/>
  <c r="A20" i="9"/>
  <c r="D19" i="9"/>
  <c r="C19" i="9"/>
  <c r="A19" i="9"/>
  <c r="D18" i="9"/>
  <c r="C18" i="9"/>
  <c r="A18" i="9"/>
  <c r="D17" i="9"/>
  <c r="C17" i="9"/>
  <c r="A17" i="9"/>
  <c r="D16" i="9"/>
  <c r="C16" i="9"/>
  <c r="A16" i="9"/>
  <c r="D15" i="9"/>
  <c r="C15" i="9"/>
  <c r="A15" i="9"/>
  <c r="D14" i="9"/>
  <c r="C14" i="9"/>
  <c r="A14" i="9"/>
  <c r="D13" i="9"/>
  <c r="C13" i="9"/>
  <c r="A13" i="9"/>
  <c r="D12" i="9"/>
  <c r="C12" i="9"/>
  <c r="A12" i="9"/>
  <c r="D11" i="9"/>
  <c r="C11" i="9"/>
  <c r="A11" i="9"/>
  <c r="D10" i="9"/>
  <c r="C10" i="9"/>
  <c r="A10" i="9"/>
  <c r="D9" i="9"/>
  <c r="C9" i="9"/>
  <c r="A9" i="9"/>
  <c r="D8" i="9"/>
  <c r="C8" i="9"/>
  <c r="A8" i="9"/>
  <c r="D7" i="9"/>
  <c r="C7" i="9"/>
  <c r="A7" i="9"/>
  <c r="D6" i="9"/>
  <c r="C6" i="9"/>
  <c r="A6" i="9"/>
  <c r="D5" i="9"/>
  <c r="C5" i="9"/>
  <c r="A5" i="9"/>
  <c r="D4" i="9"/>
  <c r="C4" i="9"/>
  <c r="A4" i="9"/>
  <c r="D3" i="9"/>
  <c r="C3" i="9"/>
  <c r="A3" i="9"/>
  <c r="D51" i="9"/>
  <c r="C51" i="9"/>
  <c r="A51" i="9"/>
  <c r="D45" i="9"/>
  <c r="C45" i="9"/>
  <c r="A45" i="9"/>
  <c r="D43" i="9"/>
  <c r="C43" i="9"/>
  <c r="A43" i="9"/>
  <c r="D46" i="9"/>
  <c r="C46" i="9"/>
  <c r="A46" i="9"/>
  <c r="D2" i="9"/>
  <c r="C2" i="9"/>
  <c r="A2" i="9"/>
  <c r="D50" i="9"/>
  <c r="C50" i="9"/>
  <c r="A50" i="9"/>
  <c r="D44" i="9"/>
  <c r="C44" i="9"/>
  <c r="D47" i="9"/>
  <c r="C47" i="9"/>
  <c r="A47" i="9"/>
  <c r="D48" i="9"/>
  <c r="C48" i="9"/>
  <c r="A48" i="9"/>
  <c r="D49" i="9"/>
  <c r="C49" i="9"/>
  <c r="A49" i="9"/>
  <c r="D41" i="9"/>
  <c r="C41" i="9"/>
  <c r="D37" i="9"/>
  <c r="C37" i="9"/>
  <c r="A37" i="9"/>
  <c r="D39" i="9"/>
  <c r="C39" i="9"/>
  <c r="A39" i="9"/>
  <c r="D36" i="9"/>
  <c r="C36" i="9"/>
  <c r="A36" i="9"/>
  <c r="D40" i="9"/>
  <c r="C40" i="9"/>
  <c r="D38" i="9"/>
  <c r="C38" i="9"/>
  <c r="A38" i="9"/>
  <c r="D42" i="9"/>
  <c r="C42" i="9"/>
  <c r="A42" i="9"/>
  <c r="F11" i="8"/>
  <c r="E11" i="8"/>
  <c r="D11" i="8"/>
  <c r="C11" i="8"/>
  <c r="F10" i="8"/>
  <c r="E10" i="8"/>
  <c r="D10" i="8"/>
  <c r="C10" i="8"/>
  <c r="F9" i="8"/>
  <c r="E9" i="8"/>
  <c r="D9" i="8"/>
  <c r="C9" i="8"/>
  <c r="F8" i="8"/>
  <c r="E8" i="8"/>
  <c r="D8" i="8"/>
  <c r="C8" i="8"/>
  <c r="F7" i="8"/>
  <c r="E7" i="8"/>
  <c r="D7" i="8"/>
  <c r="C7" i="8"/>
  <c r="F6" i="8"/>
  <c r="E6" i="8"/>
  <c r="D6" i="8"/>
  <c r="C6" i="8"/>
  <c r="F5" i="8"/>
  <c r="E5" i="8"/>
  <c r="D5" i="8"/>
  <c r="C5" i="8"/>
  <c r="F4" i="8"/>
  <c r="E4" i="8"/>
  <c r="D4" i="8"/>
  <c r="C4" i="8"/>
  <c r="F3" i="8"/>
  <c r="E3" i="8"/>
  <c r="D3" i="8"/>
  <c r="C3" i="8"/>
  <c r="F2" i="8"/>
  <c r="E2" i="8"/>
  <c r="D2" i="8"/>
  <c r="C2" i="8"/>
  <c r="F34" i="8"/>
  <c r="E34" i="8"/>
  <c r="D34" i="8"/>
  <c r="C34" i="8"/>
  <c r="F33" i="8"/>
  <c r="E33" i="8"/>
  <c r="D33" i="8"/>
  <c r="C33" i="8"/>
  <c r="F13" i="8"/>
  <c r="E13" i="8"/>
  <c r="D13" i="8"/>
  <c r="C13" i="8"/>
  <c r="F14" i="8"/>
  <c r="E14" i="8"/>
  <c r="D14" i="8"/>
  <c r="C14" i="8"/>
  <c r="F18" i="8"/>
  <c r="E18" i="8"/>
  <c r="D18" i="8"/>
  <c r="C18" i="8"/>
  <c r="F16" i="8"/>
  <c r="E16" i="8"/>
  <c r="D16" i="8"/>
  <c r="C16" i="8"/>
  <c r="F12" i="8"/>
  <c r="E12" i="8"/>
  <c r="D12" i="8"/>
  <c r="C12" i="8"/>
  <c r="F15" i="8"/>
  <c r="E15" i="8"/>
  <c r="D15" i="8"/>
  <c r="C15" i="8"/>
  <c r="F31" i="8"/>
  <c r="E31" i="8"/>
  <c r="D31" i="8"/>
  <c r="C31" i="8"/>
  <c r="F35" i="8"/>
  <c r="E35" i="8"/>
  <c r="D35" i="8"/>
  <c r="C35" i="8"/>
  <c r="F32" i="8"/>
  <c r="E32" i="8"/>
  <c r="D32" i="8"/>
  <c r="C32" i="8"/>
  <c r="F27" i="8"/>
  <c r="E27" i="8"/>
  <c r="D27" i="8"/>
  <c r="C27" i="8"/>
  <c r="F26" i="8"/>
  <c r="E26" i="8"/>
  <c r="D26" i="8"/>
  <c r="C26" i="8"/>
  <c r="F28" i="8"/>
  <c r="E28" i="8"/>
  <c r="D28" i="8"/>
  <c r="C28" i="8"/>
  <c r="F22" i="8"/>
  <c r="E22" i="8"/>
  <c r="D22" i="8"/>
  <c r="C22" i="8"/>
  <c r="F19" i="8"/>
  <c r="E19" i="8"/>
  <c r="D19" i="8"/>
  <c r="C19" i="8"/>
  <c r="F24" i="8"/>
  <c r="E24" i="8"/>
  <c r="D24" i="8"/>
  <c r="C24" i="8"/>
  <c r="F30" i="8"/>
  <c r="E30" i="8"/>
  <c r="D30" i="8"/>
  <c r="C30" i="8"/>
  <c r="F20" i="8"/>
  <c r="E20" i="8"/>
  <c r="D20" i="8"/>
  <c r="C20" i="8"/>
  <c r="F21" i="8"/>
  <c r="E21" i="8"/>
  <c r="D21" i="8"/>
  <c r="C21" i="8"/>
  <c r="F29" i="8"/>
  <c r="E29" i="8"/>
  <c r="D29" i="8"/>
  <c r="C29" i="8"/>
  <c r="F25" i="8"/>
  <c r="E25" i="8"/>
  <c r="D25" i="8"/>
  <c r="C25" i="8"/>
  <c r="F23" i="8"/>
  <c r="E23" i="8"/>
  <c r="D23" i="8"/>
  <c r="C23" i="8"/>
  <c r="F17" i="8"/>
  <c r="E17" i="8"/>
  <c r="D17" i="8"/>
  <c r="C17" i="8"/>
  <c r="A17" i="8"/>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AJ51" i="4"/>
  <c r="AI51"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C50" i="10" s="1"/>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C49" i="10" s="1"/>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C48" i="10" s="1"/>
  <c r="AJ47" i="4"/>
  <c r="AI47" i="4"/>
  <c r="AH47" i="4"/>
  <c r="AG47"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AJ46" i="4"/>
  <c r="AI46" i="4"/>
  <c r="AH46" i="4"/>
  <c r="AG46"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AJ45" i="4"/>
  <c r="AI45" i="4"/>
  <c r="AH45" i="4"/>
  <c r="AG45"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AJ44" i="4"/>
  <c r="AI44" i="4"/>
  <c r="AH44" i="4"/>
  <c r="AG44"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AJ43" i="4"/>
  <c r="AI43" i="4"/>
  <c r="AH43" i="4"/>
  <c r="AG43"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AJ42" i="4"/>
  <c r="AI42" i="4"/>
  <c r="AH42" i="4"/>
  <c r="AG42"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AJ37" i="4"/>
  <c r="AI37" i="4"/>
  <c r="AH37" i="4"/>
  <c r="AG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AJ35" i="4"/>
  <c r="AI35" i="4"/>
  <c r="AH35"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AJ32" i="4"/>
  <c r="AI32" i="4"/>
  <c r="AH32" i="4"/>
  <c r="AG32"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AJ31" i="4"/>
  <c r="AI31" i="4"/>
  <c r="AH31"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AJ28" i="4"/>
  <c r="AI28" i="4"/>
  <c r="AH28" i="4"/>
  <c r="AG28"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AJ26" i="4"/>
  <c r="AI26" i="4"/>
  <c r="AH26" i="4"/>
  <c r="AG26"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AJ25" i="4"/>
  <c r="AI25" i="4"/>
  <c r="AH25" i="4"/>
  <c r="AG25"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AJ17" i="4"/>
  <c r="AI17"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AJ16" i="4"/>
  <c r="AI16"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A16"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B15" i="4"/>
  <c r="A15" i="4"/>
  <c r="AJ14" i="4"/>
  <c r="AI14"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B14" i="4"/>
  <c r="A14" i="4"/>
  <c r="AJ13" i="4"/>
  <c r="AI13"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AJ11" i="4"/>
  <c r="AI11"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B11" i="4"/>
  <c r="A11" i="4"/>
  <c r="AJ10" i="4"/>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B10" i="4"/>
  <c r="A10"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AJ8" i="4"/>
  <c r="AI8" i="4"/>
  <c r="AH8" i="4"/>
  <c r="AG8" i="4"/>
  <c r="AF8" i="4"/>
  <c r="AE8" i="4"/>
  <c r="AD8" i="4"/>
  <c r="AC8" i="4"/>
  <c r="AB8" i="4"/>
  <c r="AA8" i="4"/>
  <c r="Z8" i="4"/>
  <c r="Y8" i="4"/>
  <c r="X8" i="4"/>
  <c r="W8" i="4"/>
  <c r="V8" i="4"/>
  <c r="U8" i="4"/>
  <c r="T8" i="4"/>
  <c r="S8" i="4"/>
  <c r="R8" i="4"/>
  <c r="Q8" i="4"/>
  <c r="P8" i="4"/>
  <c r="O8" i="4"/>
  <c r="N8" i="4"/>
  <c r="M8" i="4"/>
  <c r="L8" i="4"/>
  <c r="K8" i="4"/>
  <c r="J8" i="4"/>
  <c r="I8" i="4"/>
  <c r="H8" i="4"/>
  <c r="G8" i="4"/>
  <c r="F8" i="4"/>
  <c r="AJ7" i="4"/>
  <c r="AI7" i="4"/>
  <c r="AH7" i="4"/>
  <c r="AG7" i="4"/>
  <c r="AF7" i="4"/>
  <c r="AE7" i="4"/>
  <c r="AD7" i="4"/>
  <c r="AC7" i="4"/>
  <c r="AB7" i="4"/>
  <c r="AA7" i="4"/>
  <c r="Z7" i="4"/>
  <c r="Y7" i="4"/>
  <c r="X7" i="4"/>
  <c r="W7" i="4"/>
  <c r="V7" i="4"/>
  <c r="U7" i="4"/>
  <c r="T7" i="4"/>
  <c r="S7" i="4"/>
  <c r="R7" i="4"/>
  <c r="Q7" i="4"/>
  <c r="P7" i="4"/>
  <c r="O7" i="4"/>
  <c r="N7" i="4"/>
  <c r="M7" i="4"/>
  <c r="L7" i="4"/>
  <c r="K7" i="4"/>
  <c r="J7" i="4"/>
  <c r="I7" i="4"/>
  <c r="H7" i="4"/>
  <c r="G7" i="4"/>
  <c r="F7" i="4"/>
  <c r="B7" i="4"/>
  <c r="A7"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A6"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A5" i="4"/>
  <c r="AJ4" i="4"/>
  <c r="AI4" i="4"/>
  <c r="AH4" i="4"/>
  <c r="AG4" i="4"/>
  <c r="AF4" i="4"/>
  <c r="AE4" i="4"/>
  <c r="AD4" i="4"/>
  <c r="AC4" i="4"/>
  <c r="AB4" i="4"/>
  <c r="AA4" i="4"/>
  <c r="Z4" i="4"/>
  <c r="Y4" i="4"/>
  <c r="X4" i="4"/>
  <c r="W4" i="4"/>
  <c r="V4" i="4"/>
  <c r="U4" i="4"/>
  <c r="T4" i="4"/>
  <c r="S4" i="4"/>
  <c r="R4" i="4"/>
  <c r="Q4" i="4"/>
  <c r="P4" i="4"/>
  <c r="O4" i="4"/>
  <c r="N4" i="4"/>
  <c r="M4" i="4"/>
  <c r="L4" i="4"/>
  <c r="K4" i="4"/>
  <c r="J4" i="4"/>
  <c r="I4" i="4"/>
  <c r="H4" i="4"/>
  <c r="G4" i="4"/>
  <c r="F4"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A3"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A2" i="4"/>
  <c r="AJ1" i="4"/>
  <c r="AI1" i="4"/>
  <c r="AH1" i="4"/>
  <c r="AG1" i="4"/>
  <c r="AF1" i="4"/>
  <c r="AE1" i="4"/>
  <c r="AD1" i="4"/>
  <c r="AC1" i="4"/>
  <c r="AB1" i="4"/>
  <c r="AA1" i="4"/>
  <c r="Z1" i="4"/>
  <c r="Y1" i="4"/>
  <c r="X1" i="4"/>
  <c r="W1" i="4"/>
  <c r="V1" i="4"/>
  <c r="U1" i="4"/>
  <c r="T1" i="4"/>
  <c r="S1" i="4"/>
  <c r="R1" i="4"/>
  <c r="Q1" i="4"/>
  <c r="P1" i="4"/>
  <c r="O1" i="4"/>
  <c r="N1" i="4"/>
  <c r="M1" i="4"/>
  <c r="L1" i="4"/>
  <c r="K1" i="4"/>
  <c r="F80" i="3"/>
  <c r="C80" i="3"/>
  <c r="C79" i="3"/>
  <c r="F78" i="3"/>
  <c r="F74" i="3"/>
  <c r="F72" i="3"/>
  <c r="C72" i="3"/>
  <c r="C71" i="3"/>
  <c r="F69" i="3"/>
  <c r="C69" i="3"/>
  <c r="F66" i="3"/>
  <c r="F63" i="3"/>
  <c r="C63" i="3"/>
  <c r="C62" i="3"/>
  <c r="F61" i="3"/>
  <c r="C60" i="3"/>
  <c r="F58" i="3"/>
  <c r="C56" i="3"/>
  <c r="F54" i="3"/>
  <c r="C53" i="3"/>
  <c r="C52" i="3"/>
  <c r="C51" i="3"/>
  <c r="C47" i="3"/>
  <c r="F87" i="3" s="1"/>
  <c r="C46" i="3"/>
  <c r="C45" i="3"/>
  <c r="F84" i="3" s="1"/>
  <c r="C44" i="3"/>
  <c r="F82" i="3" s="1"/>
  <c r="C42" i="3"/>
  <c r="C40" i="3"/>
  <c r="C39" i="3"/>
  <c r="C37" i="3"/>
  <c r="F71" i="3" s="1"/>
  <c r="C35" i="3"/>
  <c r="C34" i="3"/>
  <c r="F68" i="3" s="1"/>
  <c r="C32" i="3"/>
  <c r="C31" i="3"/>
  <c r="C29" i="3"/>
  <c r="C41" i="3" s="1"/>
  <c r="F77" i="3" s="1"/>
  <c r="C27" i="3"/>
  <c r="F65" i="3" s="1"/>
  <c r="C25" i="3"/>
  <c r="F56" i="3" s="1"/>
  <c r="C24" i="3"/>
  <c r="F59" i="3" s="1"/>
  <c r="C22" i="3"/>
  <c r="F52" i="3" s="1"/>
  <c r="E18" i="3"/>
  <c r="C87" i="3" s="1"/>
  <c r="E17" i="3"/>
  <c r="C84" i="3" s="1"/>
  <c r="E16" i="3"/>
  <c r="C81" i="3" s="1"/>
  <c r="E14" i="3"/>
  <c r="C77" i="3" s="1"/>
  <c r="E13" i="3"/>
  <c r="C75" i="3" s="1"/>
  <c r="E12" i="3"/>
  <c r="C74" i="3" s="1"/>
  <c r="E11" i="3"/>
  <c r="E10" i="3"/>
  <c r="C67" i="3" s="1"/>
  <c r="E9" i="3"/>
  <c r="C64" i="3" s="1"/>
  <c r="E7" i="3"/>
  <c r="C61" i="3" s="1"/>
  <c r="E6" i="3"/>
  <c r="C58" i="3" s="1"/>
  <c r="E5" i="3"/>
  <c r="C54" i="3" s="1"/>
  <c r="C55" i="3" l="1"/>
  <c r="C73" i="3"/>
  <c r="C70" i="3"/>
  <c r="F55" i="3"/>
  <c r="C57" i="3"/>
  <c r="C59" i="3"/>
  <c r="H2" i="17"/>
  <c r="D2" i="17"/>
  <c r="B2" i="4" s="1"/>
  <c r="C66" i="3"/>
  <c r="C65" i="3"/>
  <c r="C68" i="3"/>
  <c r="C82" i="3"/>
  <c r="C85" i="3"/>
  <c r="D6" i="17"/>
  <c r="B6" i="4" s="1"/>
  <c r="C83" i="3"/>
  <c r="C78" i="3"/>
  <c r="C76" i="3"/>
  <c r="I85" i="3"/>
  <c r="F85" i="3"/>
  <c r="C86" i="3"/>
  <c r="D13" i="17"/>
  <c r="B13" i="4" s="1"/>
  <c r="R4" i="17"/>
  <c r="R39" i="17"/>
  <c r="C39" i="17"/>
  <c r="D39" i="17" s="1"/>
  <c r="B39" i="4" s="1"/>
  <c r="R43" i="17"/>
  <c r="C43" i="17"/>
  <c r="D43" i="17" s="1"/>
  <c r="B43" i="4" s="1"/>
  <c r="R47" i="17"/>
  <c r="C47" i="17"/>
  <c r="D47" i="17"/>
  <c r="B47" i="4" s="1"/>
  <c r="R51" i="17"/>
  <c r="C51" i="17"/>
  <c r="D51" i="17" s="1"/>
  <c r="B51" i="4" s="1"/>
  <c r="A40" i="9"/>
  <c r="A41" i="9"/>
  <c r="A44" i="9"/>
  <c r="C4" i="17"/>
  <c r="D4" i="17" s="1"/>
  <c r="B4" i="4" s="1"/>
  <c r="M4" i="17"/>
  <c r="N4" i="17" s="1"/>
  <c r="S4" i="17"/>
  <c r="D5" i="17"/>
  <c r="B5" i="4" s="1"/>
  <c r="C8" i="17"/>
  <c r="D8" i="17" s="1"/>
  <c r="B8" i="4" s="1"/>
  <c r="R8" i="17"/>
  <c r="C9" i="17"/>
  <c r="R9" i="17"/>
  <c r="C12" i="17"/>
  <c r="D12" i="17" s="1"/>
  <c r="B12" i="4" s="1"/>
  <c r="R12" i="17"/>
  <c r="C13" i="17"/>
  <c r="R13" i="17"/>
  <c r="S15" i="17"/>
  <c r="M15" i="17"/>
  <c r="N15" i="17" s="1"/>
  <c r="D16" i="17"/>
  <c r="B16" i="4" s="1"/>
  <c r="R38" i="17"/>
  <c r="C38" i="17"/>
  <c r="D38" i="17"/>
  <c r="B38" i="4" s="1"/>
  <c r="R42" i="17"/>
  <c r="C42" i="17"/>
  <c r="D42" i="17" s="1"/>
  <c r="B42" i="4" s="1"/>
  <c r="R46" i="17"/>
  <c r="C46" i="17"/>
  <c r="D46" i="17" s="1"/>
  <c r="B46" i="4" s="1"/>
  <c r="R50" i="17"/>
  <c r="C50" i="17"/>
  <c r="D50" i="17" s="1"/>
  <c r="B50" i="4" s="1"/>
  <c r="A23" i="9"/>
  <c r="A27" i="9"/>
  <c r="A31" i="9"/>
  <c r="A35" i="9"/>
  <c r="R2" i="17"/>
  <c r="R6" i="17"/>
  <c r="S8" i="17"/>
  <c r="S9" i="17"/>
  <c r="S12" i="17"/>
  <c r="S13" i="17"/>
  <c r="R37" i="17"/>
  <c r="C37" i="17"/>
  <c r="D37" i="17" s="1"/>
  <c r="B37" i="4" s="1"/>
  <c r="R41" i="17"/>
  <c r="C41" i="17"/>
  <c r="D41" i="17" s="1"/>
  <c r="B41" i="4" s="1"/>
  <c r="R45" i="17"/>
  <c r="C45" i="17"/>
  <c r="D45" i="17" s="1"/>
  <c r="B45" i="4" s="1"/>
  <c r="R49" i="17"/>
  <c r="C49" i="17"/>
  <c r="D49" i="17"/>
  <c r="B49" i="4" s="1"/>
  <c r="M2" i="17"/>
  <c r="N2" i="17" s="1"/>
  <c r="M6" i="17"/>
  <c r="N6" i="17" s="1"/>
  <c r="S7" i="17"/>
  <c r="M7" i="17"/>
  <c r="N7" i="17" s="1"/>
  <c r="M8" i="17"/>
  <c r="N8" i="17" s="1"/>
  <c r="S11" i="17"/>
  <c r="M11" i="17"/>
  <c r="N11" i="17" s="1"/>
  <c r="M12" i="17"/>
  <c r="N12" i="17" s="1"/>
  <c r="R17" i="17"/>
  <c r="C17" i="17"/>
  <c r="R18" i="17"/>
  <c r="C18" i="17"/>
  <c r="R19" i="17"/>
  <c r="C19" i="17"/>
  <c r="R20" i="17"/>
  <c r="C20" i="17"/>
  <c r="R21" i="17"/>
  <c r="C21" i="17"/>
  <c r="R22" i="17"/>
  <c r="C22" i="17"/>
  <c r="R23" i="17"/>
  <c r="C23" i="17"/>
  <c r="R24" i="17"/>
  <c r="C24" i="17"/>
  <c r="R25" i="17"/>
  <c r="C25" i="17"/>
  <c r="R26" i="17"/>
  <c r="C26" i="17"/>
  <c r="R27" i="17"/>
  <c r="C27" i="17"/>
  <c r="R28" i="17"/>
  <c r="C28" i="17"/>
  <c r="R29" i="17"/>
  <c r="C29" i="17"/>
  <c r="R30" i="17"/>
  <c r="C30" i="17"/>
  <c r="R31" i="17"/>
  <c r="C31" i="17"/>
  <c r="R32" i="17"/>
  <c r="C32" i="17"/>
  <c r="R33" i="17"/>
  <c r="C33" i="17"/>
  <c r="R34" i="17"/>
  <c r="C34" i="17"/>
  <c r="R35" i="17"/>
  <c r="C35" i="17"/>
  <c r="R36" i="17"/>
  <c r="C36" i="17"/>
  <c r="D36" i="17" s="1"/>
  <c r="B36" i="4" s="1"/>
  <c r="R40" i="17"/>
  <c r="C40" i="17"/>
  <c r="D40" i="17" s="1"/>
  <c r="B40" i="4" s="1"/>
  <c r="R44" i="17"/>
  <c r="C44" i="17"/>
  <c r="D44" i="17"/>
  <c r="B44" i="4" s="1"/>
  <c r="R48" i="17"/>
  <c r="C48" i="17"/>
  <c r="D48" i="17" s="1"/>
  <c r="B48" i="4" s="1"/>
  <c r="R52" i="17"/>
  <c r="C52" i="17"/>
  <c r="D52" i="17" s="1"/>
  <c r="B52" i="4" s="1"/>
  <c r="S118" i="17"/>
  <c r="M118" i="17"/>
  <c r="N118" i="17" s="1"/>
  <c r="R16" i="17"/>
  <c r="S119" i="17"/>
  <c r="M119" i="17"/>
  <c r="N119" i="17" s="1"/>
  <c r="N123" i="17"/>
  <c r="M123" i="17"/>
  <c r="N154" i="17"/>
  <c r="M154" i="17"/>
  <c r="N170" i="17"/>
  <c r="M170" i="17"/>
  <c r="N186" i="17"/>
  <c r="M186" i="17"/>
  <c r="N202" i="17"/>
  <c r="M202" i="17"/>
  <c r="N218" i="17"/>
  <c r="M218" i="17"/>
  <c r="N234" i="17"/>
  <c r="M234" i="17"/>
  <c r="N250" i="17"/>
  <c r="M250" i="17"/>
  <c r="N36" i="17"/>
  <c r="N39" i="17"/>
  <c r="N40" i="17"/>
  <c r="N41" i="17"/>
  <c r="N42" i="17"/>
  <c r="N43" i="17"/>
  <c r="N44" i="17"/>
  <c r="N45" i="17"/>
  <c r="N46" i="17"/>
  <c r="N47" i="17"/>
  <c r="N48" i="17"/>
  <c r="N49" i="17"/>
  <c r="N50" i="17"/>
  <c r="N51" i="17"/>
  <c r="N52" i="17"/>
  <c r="N116" i="17"/>
  <c r="M117" i="17"/>
  <c r="N117" i="17" s="1"/>
  <c r="M121" i="17"/>
  <c r="N121" i="17" s="1"/>
  <c r="N129" i="17"/>
  <c r="S129" i="17"/>
  <c r="N147" i="17"/>
  <c r="N158" i="17"/>
  <c r="M158" i="17"/>
  <c r="N163" i="17"/>
  <c r="M174" i="17"/>
  <c r="N174" i="17" s="1"/>
  <c r="N179" i="17"/>
  <c r="N190" i="17"/>
  <c r="M190" i="17"/>
  <c r="N195" i="17"/>
  <c r="N206" i="17"/>
  <c r="M206" i="17"/>
  <c r="N211" i="17"/>
  <c r="N222" i="17"/>
  <c r="M222" i="17"/>
  <c r="N227" i="17"/>
  <c r="M238" i="17"/>
  <c r="N238" i="17" s="1"/>
  <c r="N125" i="17"/>
  <c r="S125" i="17"/>
  <c r="N150" i="17"/>
  <c r="M150" i="17"/>
  <c r="N155" i="17"/>
  <c r="N166" i="17"/>
  <c r="M166" i="17"/>
  <c r="N171" i="17"/>
  <c r="N182" i="17"/>
  <c r="M182" i="17"/>
  <c r="N187" i="17"/>
  <c r="M198" i="17"/>
  <c r="N198" i="17" s="1"/>
  <c r="N203" i="17"/>
  <c r="N214" i="17"/>
  <c r="M214" i="17"/>
  <c r="N219" i="17"/>
  <c r="N230" i="17"/>
  <c r="M230" i="17"/>
  <c r="N235" i="17"/>
  <c r="N246" i="17"/>
  <c r="M246" i="17"/>
  <c r="S120" i="17"/>
  <c r="M120" i="17"/>
  <c r="N120" i="17" s="1"/>
  <c r="N127" i="17"/>
  <c r="S127" i="17"/>
  <c r="N146" i="17"/>
  <c r="M146" i="17"/>
  <c r="N162" i="17"/>
  <c r="M162" i="17"/>
  <c r="N178" i="17"/>
  <c r="M178" i="17"/>
  <c r="N194" i="17"/>
  <c r="M194" i="17"/>
  <c r="N210" i="17"/>
  <c r="M210" i="17"/>
  <c r="N226" i="17"/>
  <c r="M226" i="17"/>
  <c r="N237" i="17"/>
  <c r="M242" i="17"/>
  <c r="N242" i="17" s="1"/>
  <c r="M254" i="17"/>
  <c r="N254" i="17" s="1"/>
  <c r="M258" i="17"/>
  <c r="N258" i="17" s="1"/>
  <c r="N259" i="17"/>
  <c r="M122" i="17"/>
  <c r="N122" i="17" s="1"/>
  <c r="M124" i="17"/>
  <c r="N124" i="17" s="1"/>
  <c r="M126" i="17"/>
  <c r="N126" i="17" s="1"/>
  <c r="M128" i="17"/>
  <c r="N128" i="17" s="1"/>
  <c r="M130" i="17"/>
  <c r="N130" i="17" s="1"/>
  <c r="M132" i="17"/>
  <c r="N132" i="17" s="1"/>
  <c r="M134" i="17"/>
  <c r="N134" i="17" s="1"/>
  <c r="M136" i="17"/>
  <c r="N136" i="17" s="1"/>
  <c r="M138" i="17"/>
  <c r="N138" i="17" s="1"/>
  <c r="M140" i="17"/>
  <c r="N140" i="17" s="1"/>
  <c r="M142" i="17"/>
  <c r="N142" i="17" s="1"/>
  <c r="M237" i="17"/>
  <c r="M241" i="17"/>
  <c r="N241" i="17" s="1"/>
  <c r="M245" i="17"/>
  <c r="N245" i="17" s="1"/>
  <c r="M249" i="17"/>
  <c r="N249" i="17" s="1"/>
  <c r="M253" i="17"/>
  <c r="N253" i="17" s="1"/>
  <c r="M257" i="17"/>
  <c r="N257" i="17" s="1"/>
  <c r="M260" i="17"/>
  <c r="N260" i="17" s="1"/>
  <c r="A44" i="4" l="1"/>
  <c r="D35" i="17"/>
  <c r="B35" i="4" s="1"/>
  <c r="A35" i="4"/>
  <c r="A33" i="4"/>
  <c r="D33" i="17"/>
  <c r="B33" i="4" s="1"/>
  <c r="D31" i="17"/>
  <c r="B31" i="4" s="1"/>
  <c r="A31" i="4"/>
  <c r="A29" i="4"/>
  <c r="D29" i="17"/>
  <c r="B29" i="4" s="1"/>
  <c r="D27" i="17"/>
  <c r="B27" i="4" s="1"/>
  <c r="A27" i="4"/>
  <c r="A25" i="4"/>
  <c r="D25" i="17"/>
  <c r="B25" i="4" s="1"/>
  <c r="D23" i="17"/>
  <c r="B23" i="4" s="1"/>
  <c r="A23" i="4"/>
  <c r="A21" i="4"/>
  <c r="D21" i="17"/>
  <c r="B21" i="4" s="1"/>
  <c r="D19" i="17"/>
  <c r="B19" i="4" s="1"/>
  <c r="A19" i="4"/>
  <c r="A17" i="4"/>
  <c r="D17" i="17"/>
  <c r="B17" i="4" s="1"/>
  <c r="A49" i="4"/>
  <c r="A38" i="4"/>
  <c r="A13" i="4"/>
  <c r="A47" i="4"/>
  <c r="A48" i="4"/>
  <c r="A37" i="4"/>
  <c r="A42" i="4"/>
  <c r="A9" i="4"/>
  <c r="A51" i="4"/>
  <c r="Q2" i="17"/>
  <c r="J2" i="17"/>
  <c r="A2" i="10"/>
  <c r="E3" i="17"/>
  <c r="I2" i="17"/>
  <c r="E7" i="17" s="1"/>
  <c r="A52" i="4"/>
  <c r="A36" i="4"/>
  <c r="A34" i="4"/>
  <c r="D34" i="17"/>
  <c r="B34" i="4" s="1"/>
  <c r="A32" i="4"/>
  <c r="D32" i="17"/>
  <c r="B32" i="4" s="1"/>
  <c r="A30" i="4"/>
  <c r="D30" i="17"/>
  <c r="B30" i="4" s="1"/>
  <c r="A28" i="4"/>
  <c r="D28" i="17"/>
  <c r="B28" i="4" s="1"/>
  <c r="A26" i="4"/>
  <c r="D26" i="17"/>
  <c r="B26" i="4" s="1"/>
  <c r="A24" i="4"/>
  <c r="D24" i="17"/>
  <c r="B24" i="4" s="1"/>
  <c r="A22" i="4"/>
  <c r="D22" i="17"/>
  <c r="B22" i="4" s="1"/>
  <c r="A20" i="4"/>
  <c r="D20" i="17"/>
  <c r="B20" i="4" s="1"/>
  <c r="D18" i="17"/>
  <c r="B18" i="4" s="1"/>
  <c r="A18" i="4"/>
  <c r="A41" i="4"/>
  <c r="A46" i="4"/>
  <c r="A12" i="4"/>
  <c r="A39" i="4"/>
  <c r="D9" i="17"/>
  <c r="B9" i="4" s="1"/>
  <c r="A40" i="4"/>
  <c r="A45" i="4"/>
  <c r="A50" i="4"/>
  <c r="E8" i="17"/>
  <c r="A8" i="4"/>
  <c r="E4" i="17"/>
  <c r="A4" i="4"/>
  <c r="A43" i="4"/>
  <c r="H3" i="17" l="1"/>
  <c r="F5" i="17"/>
  <c r="F3" i="17"/>
  <c r="F4" i="17"/>
  <c r="F7" i="17"/>
  <c r="F8" i="17"/>
  <c r="E2" i="17"/>
  <c r="E6" i="17"/>
  <c r="E5" i="17"/>
  <c r="F6" i="17"/>
  <c r="F2" i="17"/>
  <c r="I3" i="17" l="1"/>
  <c r="A4" i="10"/>
  <c r="Q3" i="17"/>
  <c r="J3" i="17"/>
  <c r="H4" i="17" s="1"/>
  <c r="E10" i="17"/>
  <c r="F11" i="17"/>
  <c r="F12" i="17"/>
  <c r="E13" i="17"/>
  <c r="E9" i="17"/>
  <c r="E14" i="17"/>
  <c r="E12" i="17"/>
  <c r="F13" i="17"/>
  <c r="F9" i="17"/>
  <c r="E11" i="17"/>
  <c r="Q4" i="17" l="1"/>
  <c r="J4" i="17"/>
  <c r="F16" i="17" s="1"/>
  <c r="I4" i="17"/>
  <c r="A3" i="10"/>
  <c r="F15" i="17"/>
  <c r="E17" i="17"/>
  <c r="F14" i="17"/>
  <c r="E15" i="17"/>
  <c r="F10" i="17"/>
  <c r="E18" i="17" l="1"/>
  <c r="E16" i="17"/>
  <c r="H5" i="17"/>
  <c r="F18" i="17"/>
  <c r="F17" i="17"/>
  <c r="Q5" i="17" l="1"/>
  <c r="J5" i="17"/>
  <c r="H6" i="17" s="1"/>
  <c r="I5" i="17"/>
  <c r="A5" i="10"/>
  <c r="F40" i="17"/>
  <c r="E22" i="17"/>
  <c r="F44" i="17"/>
  <c r="E42" i="17"/>
  <c r="F37" i="17"/>
  <c r="E34" i="17"/>
  <c r="E30" i="17"/>
  <c r="E50" i="17"/>
  <c r="E38" i="17"/>
  <c r="F31" i="17"/>
  <c r="F26" i="17"/>
  <c r="E46" i="17"/>
  <c r="E31" i="17"/>
  <c r="E23" i="17"/>
  <c r="E49" i="17"/>
  <c r="F32" i="17"/>
  <c r="E40" i="17"/>
  <c r="F52" i="17"/>
  <c r="E20" i="17"/>
  <c r="F21" i="17"/>
  <c r="E45" i="17"/>
  <c r="F36" i="17"/>
  <c r="F30" i="17"/>
  <c r="F35" i="17"/>
  <c r="F20" i="17"/>
  <c r="E33" i="17"/>
  <c r="E51" i="17"/>
  <c r="E28" i="17"/>
  <c r="E19" i="17"/>
  <c r="F48" i="17"/>
  <c r="F42" i="17"/>
  <c r="E32" i="17"/>
  <c r="E37" i="17"/>
  <c r="E47" i="17"/>
  <c r="F33" i="17"/>
  <c r="F47" i="17"/>
  <c r="E24" i="17"/>
  <c r="E36" i="17"/>
  <c r="E43" i="17"/>
  <c r="F45" i="17"/>
  <c r="F25" i="17"/>
  <c r="E48" i="17"/>
  <c r="F43" i="17"/>
  <c r="F29" i="17"/>
  <c r="F23" i="17"/>
  <c r="F46" i="17"/>
  <c r="E35" i="17"/>
  <c r="E26" i="17"/>
  <c r="F22" i="17"/>
  <c r="F27" i="17"/>
  <c r="F41" i="17"/>
  <c r="E29" i="17"/>
  <c r="E27" i="17"/>
  <c r="E21" i="17"/>
  <c r="F39" i="17"/>
  <c r="F19" i="17"/>
  <c r="E39" i="17"/>
  <c r="E25" i="17"/>
  <c r="F34" i="17"/>
  <c r="E44" i="17"/>
  <c r="F24" i="17"/>
  <c r="F51" i="17"/>
  <c r="E52" i="17"/>
  <c r="E41" i="17"/>
  <c r="F28" i="17"/>
  <c r="F50" i="17"/>
  <c r="F38" i="17"/>
  <c r="Q6" i="17" l="1"/>
  <c r="J6" i="17"/>
  <c r="H7" i="17" s="1"/>
  <c r="A6" i="10"/>
  <c r="I6" i="17"/>
  <c r="F49" i="17"/>
  <c r="J7" i="17" l="1"/>
  <c r="H8" i="17" s="1"/>
  <c r="Q7" i="17"/>
  <c r="I7" i="17"/>
  <c r="A7" i="10"/>
  <c r="I8" i="17" l="1"/>
  <c r="J8" i="17"/>
  <c r="H9" i="17" s="1"/>
  <c r="A8" i="10"/>
  <c r="Q8" i="17"/>
  <c r="Q9" i="17" l="1"/>
  <c r="J9" i="17"/>
  <c r="H10" i="17" s="1"/>
  <c r="I9" i="17"/>
  <c r="A9" i="10"/>
  <c r="Q10" i="17" l="1"/>
  <c r="J10" i="17"/>
  <c r="H11" i="17" s="1"/>
  <c r="I10" i="17"/>
  <c r="A10" i="10"/>
  <c r="J11" i="17" l="1"/>
  <c r="H12" i="17" s="1"/>
  <c r="Q11" i="17"/>
  <c r="I11" i="17"/>
  <c r="A11" i="10"/>
  <c r="I12" i="17" l="1"/>
  <c r="J12" i="17"/>
  <c r="H13" i="17" s="1"/>
  <c r="A12" i="10"/>
  <c r="Q12" i="17"/>
  <c r="Q13" i="17" l="1"/>
  <c r="J13" i="17"/>
  <c r="H14" i="17" s="1"/>
  <c r="I13" i="17"/>
  <c r="A13" i="10"/>
  <c r="Q14" i="17" l="1"/>
  <c r="J14" i="17"/>
  <c r="H15" i="17" s="1"/>
  <c r="I14" i="17"/>
  <c r="A14" i="10"/>
  <c r="Q15" i="17" l="1"/>
  <c r="J15" i="17"/>
  <c r="H16" i="17" s="1"/>
  <c r="A15" i="10"/>
  <c r="I15" i="17"/>
  <c r="I16" i="17" l="1"/>
  <c r="J16" i="17"/>
  <c r="A16" i="10"/>
  <c r="Q16" i="17"/>
</calcChain>
</file>

<file path=xl/sharedStrings.xml><?xml version="1.0" encoding="utf-8"?>
<sst xmlns="http://schemas.openxmlformats.org/spreadsheetml/2006/main" count="1656" uniqueCount="980">
  <si>
    <t xml:space="preserve">This file presents the information obtained by Ricardo RICO intern at CEA List working on the TRACE BOT Project.
Ricardo in the Object and Task analysis. 
Ricardo calculated the grasp matrix corresponging to the arrangement and the force required to perform the tasks.
Ultimately the force information will useful when designing the robotic hand we have the required force.
- Object and Force Analysis (Ricardo's Work) has the colors: Red and Yellow
 - White and Gray is used to represent user side information.
</t>
  </si>
  <si>
    <t>ID</t>
  </si>
  <si>
    <t>Name</t>
  </si>
  <si>
    <t>Object Name</t>
  </si>
  <si>
    <t>sub-tasks</t>
  </si>
  <si>
    <t>Grasp Used</t>
  </si>
  <si>
    <t>Manual Preparation</t>
  </si>
  <si>
    <t>Petri Dish</t>
  </si>
  <si>
    <t>Move it in and out of the workarea</t>
  </si>
  <si>
    <t>hold for writing</t>
  </si>
  <si>
    <t>Marker</t>
  </si>
  <si>
    <t>remove cap from marker pov</t>
  </si>
  <si>
    <t>put cap from marker pov</t>
  </si>
  <si>
    <t>write</t>
  </si>
  <si>
    <t>remove cap from cap pov</t>
  </si>
  <si>
    <t>put cap from cap pov</t>
  </si>
  <si>
    <t>Kit Unpacking</t>
  </si>
  <si>
    <t>Kit</t>
  </si>
  <si>
    <t>hold on air</t>
  </si>
  <si>
    <t>open kit from kit pov</t>
  </si>
  <si>
    <t>open kit from kit's tab pov</t>
  </si>
  <si>
    <t>Kit Mounting</t>
  </si>
  <si>
    <t>Cannister</t>
  </si>
  <si>
    <t>insert cannister onto holder</t>
  </si>
  <si>
    <t>Tube</t>
  </si>
  <si>
    <t>push into pump</t>
  </si>
  <si>
    <t>move to left on pump</t>
  </si>
  <si>
    <t>move to right on pump</t>
  </si>
  <si>
    <t>dial on pump</t>
  </si>
  <si>
    <t>rotate</t>
  </si>
  <si>
    <t>Needle preparation</t>
  </si>
  <si>
    <t>needle</t>
  </si>
  <si>
    <t>hold in air</t>
  </si>
  <si>
    <t>pull cap from neddle pov</t>
  </si>
  <si>
    <t>grab cap</t>
  </si>
  <si>
    <t>pull cap from cap pov</t>
  </si>
  <si>
    <t>push needle onto rinse glass</t>
  </si>
  <si>
    <t>rinse glass</t>
  </si>
  <si>
    <t>hold in air / move</t>
  </si>
  <si>
    <t>hold for needle insertion</t>
  </si>
  <si>
    <t>Wetting</t>
  </si>
  <si>
    <t>invert on air momentairly (hold)</t>
  </si>
  <si>
    <t>plug bag</t>
  </si>
  <si>
    <t>rip open</t>
  </si>
  <si>
    <t>red plug</t>
  </si>
  <si>
    <t>push onto canister</t>
  </si>
  <si>
    <t>pull from canister</t>
  </si>
  <si>
    <t>vial openner</t>
  </si>
  <si>
    <t>move to work area</t>
  </si>
  <si>
    <t>Sample Transfering</t>
  </si>
  <si>
    <t>pull from rinse glass</t>
  </si>
  <si>
    <t>hold for sample absortion</t>
  </si>
  <si>
    <t>push onto new rinse glass</t>
  </si>
  <si>
    <t>hold for needle removal</t>
  </si>
  <si>
    <t>move out of area</t>
  </si>
  <si>
    <t>grab new one</t>
  </si>
  <si>
    <t>glass vial</t>
  </si>
  <si>
    <t>break</t>
  </si>
  <si>
    <t>rotate for glass disposal</t>
  </si>
  <si>
    <t>Sample Filtering</t>
  </si>
  <si>
    <t>remove from work area</t>
  </si>
  <si>
    <t>marker</t>
  </si>
  <si>
    <t>Marker push cap</t>
  </si>
  <si>
    <t>Marker pull cap</t>
  </si>
  <si>
    <t>Marker Cap - push</t>
  </si>
  <si>
    <t>Marker Cap - pull</t>
  </si>
  <si>
    <t>hold cap</t>
  </si>
  <si>
    <t>Washing</t>
  </si>
  <si>
    <t>hold in air / rotate</t>
  </si>
  <si>
    <t>yellow plug</t>
  </si>
  <si>
    <t>canister</t>
  </si>
  <si>
    <t>pull from holder</t>
  </si>
  <si>
    <t>push onto holder</t>
  </si>
  <si>
    <t>small rinse glass</t>
  </si>
  <si>
    <t>Media Filling</t>
  </si>
  <si>
    <t>grab</t>
  </si>
  <si>
    <t>tube clamp</t>
  </si>
  <si>
    <t>hold</t>
  </si>
  <si>
    <t>clamp</t>
  </si>
  <si>
    <t>unclamp</t>
  </si>
  <si>
    <t>Cutting and Closing</t>
  </si>
  <si>
    <t>scissors</t>
  </si>
  <si>
    <t>hold/open</t>
  </si>
  <si>
    <t>hold/close</t>
  </si>
  <si>
    <t>tube</t>
  </si>
  <si>
    <t>push into canister</t>
  </si>
  <si>
    <t>Finishing</t>
  </si>
  <si>
    <t>push from pump</t>
  </si>
  <si>
    <t>grab from below</t>
  </si>
  <si>
    <t>move to packing</t>
  </si>
  <si>
    <t>packing</t>
  </si>
  <si>
    <t>remove from holder</t>
  </si>
  <si>
    <t>door handle</t>
  </si>
  <si>
    <t>open door</t>
  </si>
  <si>
    <t>Manual Finishing</t>
  </si>
  <si>
    <t>close door</t>
  </si>
  <si>
    <t>tissue</t>
  </si>
  <si>
    <t>extract from bag</t>
  </si>
  <si>
    <t>clean surfaces</t>
  </si>
  <si>
    <t>spray bottle</t>
  </si>
  <si>
    <t>move</t>
  </si>
  <si>
    <t>spray tissue</t>
  </si>
  <si>
    <t>metalic can</t>
  </si>
  <si>
    <t>move into work area</t>
  </si>
  <si>
    <t>screw open</t>
  </si>
  <si>
    <t>place cap on work area</t>
  </si>
  <si>
    <t>screw close</t>
  </si>
  <si>
    <t>Grab from the top</t>
  </si>
  <si>
    <t>Grab from the side</t>
  </si>
  <si>
    <t>push cap</t>
  </si>
  <si>
    <t>pull cap</t>
  </si>
  <si>
    <t>OBJECT DESCRIPTION</t>
  </si>
  <si>
    <t>Object</t>
  </si>
  <si>
    <t>Image</t>
  </si>
  <si>
    <t>STL</t>
  </si>
  <si>
    <t>Frame</t>
  </si>
  <si>
    <t>Weight (g)</t>
  </si>
  <si>
    <t>YELLOW INDICATES A GUESS</t>
  </si>
  <si>
    <t>Marker w/ cap</t>
  </si>
  <si>
    <t>Marker Cap</t>
  </si>
  <si>
    <t>Kit w/ tab</t>
  </si>
  <si>
    <t>Kit Tab</t>
  </si>
  <si>
    <t>full length weight</t>
  </si>
  <si>
    <t>Needle w/ cap</t>
  </si>
  <si>
    <t>Needle Cap</t>
  </si>
  <si>
    <t>Rinse Glass K</t>
  </si>
  <si>
    <t>Red Plug</t>
  </si>
  <si>
    <t>Glass Vial</t>
  </si>
  <si>
    <t>Yellow Plug</t>
  </si>
  <si>
    <t>Tube Clamp</t>
  </si>
  <si>
    <t>Scissors</t>
  </si>
  <si>
    <t>FORCE DESCRIPTION</t>
  </si>
  <si>
    <t>Action</t>
  </si>
  <si>
    <t>magnitude(N)</t>
  </si>
  <si>
    <t>gravity constant</t>
  </si>
  <si>
    <t>INDICATES A GUESS</t>
  </si>
  <si>
    <t>be written on by marker</t>
  </si>
  <si>
    <t>SAME MAGNITUDE THAT IS APPLIED TO THE COMPLEMENT OF THE TASK</t>
  </si>
  <si>
    <t>remove cap</t>
  </si>
  <si>
    <t>put cap</t>
  </si>
  <si>
    <t>open</t>
  </si>
  <si>
    <t>insert into holder</t>
  </si>
  <si>
    <t>insert red plug</t>
  </si>
  <si>
    <t>remove red plug</t>
  </si>
  <si>
    <t>insert yellow plug</t>
  </si>
  <si>
    <t>insert tube</t>
  </si>
  <si>
    <t>be cutted by scissors</t>
  </si>
  <si>
    <t>be inserted onto cannister</t>
  </si>
  <si>
    <t>be pinched by clamp</t>
  </si>
  <si>
    <t>Needle</t>
  </si>
  <si>
    <t>pierce rinse glass</t>
  </si>
  <si>
    <t>be removed from rinse glass</t>
  </si>
  <si>
    <t>be pierced by needle</t>
  </si>
  <si>
    <t>have needle removed</t>
  </si>
  <si>
    <t>be removed from cannister</t>
  </si>
  <si>
    <t>brake open</t>
  </si>
  <si>
    <t>clamp tube</t>
  </si>
  <si>
    <t>unclamp tube</t>
  </si>
  <si>
    <t>cut tube</t>
  </si>
  <si>
    <t>FORCE FOR ANALYSIS</t>
  </si>
  <si>
    <t>Distinct Events</t>
  </si>
  <si>
    <t>W</t>
  </si>
  <si>
    <t>dir</t>
  </si>
  <si>
    <t>pos</t>
  </si>
  <si>
    <t>P1</t>
  </si>
  <si>
    <t>pos (cm)</t>
  </si>
  <si>
    <t>P2</t>
  </si>
  <si>
    <t>copy and paste for raw_forces.txt</t>
  </si>
  <si>
    <t>Petri</t>
  </si>
  <si>
    <t>com</t>
  </si>
  <si>
    <t>Z</t>
  </si>
  <si>
    <t>3,3,1.5</t>
  </si>
  <si>
    <t>uncap</t>
  </si>
  <si>
    <t>Y</t>
  </si>
  <si>
    <t>0,0,0</t>
  </si>
  <si>
    <t>recap</t>
  </si>
  <si>
    <t>Marker_Cap</t>
  </si>
  <si>
    <t>6,13,0</t>
  </si>
  <si>
    <t>Kit_Tab</t>
  </si>
  <si>
    <t>0,0,1</t>
  </si>
  <si>
    <t>Canister</t>
  </si>
  <si>
    <t>insert</t>
  </si>
  <si>
    <t>remove</t>
  </si>
  <si>
    <t>0,0,5</t>
  </si>
  <si>
    <t>pierce</t>
  </si>
  <si>
    <t>unpierce</t>
  </si>
  <si>
    <t>hold horizontal</t>
  </si>
  <si>
    <t>X</t>
  </si>
  <si>
    <t>Needle_Cap</t>
  </si>
  <si>
    <t>Rinse_Glass</t>
  </si>
  <si>
    <t>Red_Plug</t>
  </si>
  <si>
    <t>Glass_Vial</t>
  </si>
  <si>
    <t>0,0,9</t>
  </si>
  <si>
    <t>Yellow_Plug</t>
  </si>
  <si>
    <t>Tube_Clamp</t>
  </si>
  <si>
    <t>-0.75,0.6,1.2</t>
  </si>
  <si>
    <t>-0.75,1,2</t>
  </si>
  <si>
    <t>cut</t>
  </si>
  <si>
    <t>0.15,0.8,2</t>
  </si>
  <si>
    <t>name</t>
  </si>
  <si>
    <t>hand contacts</t>
  </si>
  <si>
    <t>Reference photo</t>
  </si>
  <si>
    <t>contact location</t>
  </si>
  <si>
    <t>nc</t>
  </si>
  <si>
    <t>rank(G)</t>
  </si>
  <si>
    <t>Indeterminate</t>
  </si>
  <si>
    <t>Graspable</t>
  </si>
  <si>
    <t>FFC</t>
  </si>
  <si>
    <t>grasp</t>
  </si>
  <si>
    <t>rank</t>
  </si>
  <si>
    <t>ind</t>
  </si>
  <si>
    <t>grs</t>
  </si>
  <si>
    <t>fcc</t>
  </si>
  <si>
    <t>petri-c8</t>
  </si>
  <si>
    <t>False</t>
  </si>
  <si>
    <t>True</t>
  </si>
  <si>
    <t>petri-c12</t>
  </si>
  <si>
    <t>petri-t+1</t>
  </si>
  <si>
    <t>petri-t+2</t>
  </si>
  <si>
    <t>petri-t+3.5</t>
  </si>
  <si>
    <t>petri-t+4</t>
  </si>
  <si>
    <t>petri-t+5</t>
  </si>
  <si>
    <t>marker-c8</t>
  </si>
  <si>
    <t>marker-f21</t>
  </si>
  <si>
    <t>marker-f26</t>
  </si>
  <si>
    <t>marker-t+6</t>
  </si>
  <si>
    <t>marker-t+8</t>
  </si>
  <si>
    <t>marker-t13</t>
  </si>
  <si>
    <t>marker_cap-c16</t>
  </si>
  <si>
    <t>marker_cap-f17</t>
  </si>
  <si>
    <t>marker_cap-f21</t>
  </si>
  <si>
    <t>marker_cap-t16</t>
  </si>
  <si>
    <t>X+Y+Z</t>
  </si>
  <si>
    <t>X+Y-Z</t>
  </si>
  <si>
    <t>X+Y</t>
  </si>
  <si>
    <t>X-Y+Z</t>
  </si>
  <si>
    <t>X-Y-Z</t>
  </si>
  <si>
    <t>X-Y</t>
  </si>
  <si>
    <t>X+Z</t>
  </si>
  <si>
    <t>X-Z</t>
  </si>
  <si>
    <t>-X+Y+Z</t>
  </si>
  <si>
    <t>-X+Y-Z</t>
  </si>
  <si>
    <t>-X+Y</t>
  </si>
  <si>
    <t>-X-Y+Z</t>
  </si>
  <si>
    <t>-X-Y-Z</t>
  </si>
  <si>
    <t>-X-Y</t>
  </si>
  <si>
    <t>-X+Z</t>
  </si>
  <si>
    <t>-X-Z</t>
  </si>
  <si>
    <t>-X</t>
  </si>
  <si>
    <t>Y+Z</t>
  </si>
  <si>
    <t>Y-Z</t>
  </si>
  <si>
    <t>-Y+Z</t>
  </si>
  <si>
    <t>-Y-Z</t>
  </si>
  <si>
    <t>-Y</t>
  </si>
  <si>
    <t>-Z</t>
  </si>
  <si>
    <t>mX</t>
  </si>
  <si>
    <t>-mX</t>
  </si>
  <si>
    <t>mY</t>
  </si>
  <si>
    <t>-mY</t>
  </si>
  <si>
    <t>mZ</t>
  </si>
  <si>
    <t>-mZ</t>
  </si>
  <si>
    <t>[1.0, 0.077, 0.165] [0.0, -0.0, -0.0] [0.0, -0.0, -0.0] [0.48, -0.102, -0.102] [0.181, 0.038, -0.038] [0.325, -0.097, -0.0] [0.0, -0.0, 0.0]</t>
  </si>
  <si>
    <t>[1.0, 0.284, -0.04] [0.506, -0.152, -0.0] [0.0, -0.0, -0.0] [0.236, -0.05, -0.05] [0.492, -0.019, -0.14] [0.0, -0.0, -0.0] [-0.0, 0.0, -0.0]</t>
  </si>
  <si>
    <t>[1.0, 0.271, 0.071] [0.195, -0.059, 0.0] [0.0, -0.0, -0.0] [0.499, -0.106, -0.106] [0.527, 0.042, -0.141] [0.0, 0.0, -0.0] [0.0, 0.0, 0.0]</t>
  </si>
  <si>
    <t>[1.0, 0.077, -0.165] [0.181, 0.038, 0.038] [0.325, -0.097, -0.0] [0.0, 0.0, -0.0] [0.0, -0.0, 0.0] [0.0, 0.0, -0.0] [0.48, 0.102, -0.102]</t>
  </si>
  <si>
    <t>[1.0, 0.284, 0.04] [0.492, -0.019, 0.14] [0.0, -0.0, -0.0] [0.0, -0.0, -0.0] [0.506, -0.152, 0.0] [0.0, 0.0, -0.0] [0.236, 0.05, -0.05]</t>
  </si>
  <si>
    <t>[1.0, 0.271, -0.071] [0.527, 0.042, 0.141] [0.0, -0.0, -0.0] [0.0, -0.0, -0.0] [0.195, -0.059, 0.0] [0.0, 0.0, -0.0] [0.499, 0.106, -0.106]</t>
  </si>
  <si>
    <t>[1.0, -0.197, 0.0] [0.0, 0.0, 0.0] [0.0, -0.0, -0.0] [0.286, -0.0, 0.086] [0.0, -0.0, 0.0] [0.0, 0.0, -0.0] [0.286, 0.0, 0.086]</t>
  </si>
  <si>
    <t>[1.0, 0.144, 0.0] [0.6, -0.18, 0.0] [0.0, -0.0, -0.0] [0.0, -0.0, -0.0] [0.6, -0.18, 0.0] [0.0, 0.0, -0.0] [0.0, 0.0, 0.0]</t>
  </si>
  <si>
    <t>[1.0, -0.3, 0.0] [0.462, -0.139, 0.0] [0.0, -0.0, 0.0] [0.077, -0.0, -0.023] [0.462, -0.139, -0.0] [0.0, 0.0, 0.0] [0.077, -0.0, -0.023]</t>
  </si>
  <si>
    <t>[1.0, 0.212, 0.212] [0.0, 0.0, -0.0] [0.044, -0.013, -0.0] [0.274, -0.082, 0.0] [0.339, 0.102, 0.0] [0.244, -0.058, -0.036] [-0.0, 0.0, 0.0]</t>
  </si>
  <si>
    <t>[1.0, 0.291, -0.021] [0.574, -0.172, 0.0] [0.0, -0.0, -0.0] [0.108, -0.023, -0.023] [0.493, 0.121, -0.066] [0.0, 0.0, 0.0] [0.0, -0.0, 0.0]</t>
  </si>
  <si>
    <t>[1.0, 0.275, 0.06] [0.327, -0.069, -0.069] [0.0, -0.0, -0.0] [0.251, -0.065, -0.025] [0.514, 0.154, 0.0] [0.0, -0.0, -0.0] [0.0, 0.0, 0.0]</t>
  </si>
  <si>
    <t>[1.0, 0.212, -0.212] [0.339, 0.102, 0.0] [0.244, -0.058, 0.036] [0.0, -0.0, -0.0] [0.0, 0.0, 0.0] [0.044, -0.013, -0.0] [0.274, 0.082, -0.0]</t>
  </si>
  <si>
    <t>[1.0, 0.291, 0.021] [0.493, 0.121, 0.066] [0.0, -0.0, -0.0] [0.0, 0.0, -0.0] [0.574, -0.172, 0.0] [0.0, 0.0, -0.0] [0.108, 0.023, -0.023]</t>
  </si>
  <si>
    <t>[1.0, 0.275, -0.06] [0.514, 0.154, -0.0] [0.0, -0.0, -0.0] [0.0, 0.0, -0.0] [0.327, -0.069, 0.069] [0.0, 0.0, -0.0] [0.251, 0.065, -0.025]</t>
  </si>
  <si>
    <t>[1.0, 0.3, 0.0] [0.0, 0.0, 0.0] [0.222, -0.067, -0.0] [0.145, -0.0, 0.043] [0.0, -0.0, 0.0] [0.222, -0.067, -0.0] [0.145, 0.0, 0.043]</t>
  </si>
  <si>
    <t>[1.0, 0.3, 0.0] [0.589, -0.063, -0.0] [0.0, -0.0, -0.0] [0.0, 0.0, -0.0] [0.589, -0.063, 0.0] [0.0, -0.0, 0.0] [0.0, -0.0, 0.0]</t>
  </si>
  <si>
    <t>[1.0, 0.3, -0.0] [0.429, 0.129, -0.0] [0.071, -0.021, -0.0] [0.0, -0.0, -0.0] [0.429, 0.129, 0.0] [0.071, -0.021, -0.0] [0.0, 0.0, 0.0]</t>
  </si>
  <si>
    <t>[1.0, 0.221, 0.19] [-0.0, 0.0, 0.0] [0.0, -0.0, -0.0] [0.433, -0.095, -0.084] [0.125, 0.037, 0.0] [0.412, -0.123, -0.0] [-0.0, -0.0, 0.0]</t>
  </si>
  <si>
    <t>[1.0, 0.28, -0.048] [0.566, -0.17, 0.0] [0.0, -0.0, -0.0] [0.162, -0.034, -0.034] [0.473, 0.062, -0.116] [0.0, -0.0, -0.0] [0.0, -0.0, -0.0]</t>
  </si>
  <si>
    <t>[1.0, 0.254, 0.111] [0.245, -0.073, 0.0] [-0.0, 0.0, 0.0] [0.357, -0.076, -0.076] [0.556, 0.15, -0.041] [0.0, 0.0, 0.0] [0.0, 0.0, -0.0]</t>
  </si>
  <si>
    <t>[1.0, 0.221, -0.19] [0.125, 0.037, 0.0] [0.412, -0.123, -0.0] [0.0, 0.0, -0.0] [0.0, -0.0, 0.0] [0.0, 0.0, -0.0] [0.433, 0.095, -0.084]</t>
  </si>
  <si>
    <t>[1.0, 0.28, 0.048] [0.473, 0.062, 0.116] [0.0, -0.0, -0.0] [0.0, 0.0, -0.0] [0.566, -0.17, 0.0] [0.0, 0.0, -0.0] [0.162, 0.034, -0.034]</t>
  </si>
  <si>
    <t>[1.0, 0.254, -0.111] [0.556, 0.15, 0.041] [0.0, 0.0, 0.0] [0.0, -0.0, 0.0] [0.245, -0.073, 0.0] [0.0, -0.0, 0.0] [0.357, 0.076, -0.076]</t>
  </si>
  <si>
    <t>[1.0, 0.3, 0.0] [0.0, 0.0, 0.0] [0.014, -0.004, -0.0] [0.32, -0.0, 0.096] [0.0, -0.0, 0.0] [0.014, -0.004, -0.0] [0.32, -0.0, 0.096]</t>
  </si>
  <si>
    <t>[1.0, 0.3, -0.0] [0.617, -0.157, 0.0] [0.0, -0.0, 0.0] [0.0, -0.0, -0.0] [0.617, -0.157, 0.0] [0.0, 0.0, 0.0] [0.0, 0.0, 0.0]</t>
  </si>
  <si>
    <t>[1.0, -0.007, -0.27] [-0.0, -0.0, 0.0] [0.0, -0.0, 0.0] [0.0, 0.0, -0.0] [0.959, 0.126, -0.236] [0.0, 0.0, 0.0] [0.057, 0.017, -0.0]</t>
  </si>
  <si>
    <t>[1.0, -0.007, 0.27] [0.959, 0.126, 0.236] [0.0, 0.0, -0.0] [0.057, -0.017, 0.0] [0.0, -0.0, 0.0] [0.0, -0.0, 0.0] [0.0, 0.0, -0.0]</t>
  </si>
  <si>
    <t>[1.0, 0.3, 0.0] [0.0, 0.0, -0.0] [0.138, -0.041, 0.0] [0.394, 0.0, 0.118] [0.0, -0.0, 0.0] [0.138, -0.041, 0.0] [0.394, -0.0, 0.118]</t>
  </si>
  <si>
    <t>[1.0, 0.287, 0.0] [0.5, -0.15, 0.0] [0.0, -0.0, -0.0] [0.0, -0.0, -0.0] [0.5, -0.15, 0.0] [0.0, 0.0, 0.0] [0.0, 0.0, -0.0]</t>
  </si>
  <si>
    <t>[1.0, 0.278, 0.053] [0.5, 0.146, -0.01] [0.0, -0.0, 0.0] [0.0, -0.0, -0.0] [0.286, -0.086, -0.0] [0.0, -0.0, -0.0] [0.384, 0.081, -0.081]</t>
  </si>
  <si>
    <t>[1.0, 0.278, -0.053] [0.286, -0.086, -0.0] [0.0, -0.0, 0.0] [0.384, -0.081, -0.081] [0.5, 0.146, 0.01] [0.0, 0.0, -0.0] [0.0, 0.0, 0.0]</t>
  </si>
  <si>
    <t>[1.0, -0.149, -0.183] [0.811, -0.172, -0.172] [-0.0, 0.0, 0.0] [0.142, -0.043, -0.0] [1.0, -0.244, 0.135]</t>
  </si>
  <si>
    <t>[1.0, 0.203, -0.029] [0.973, 0.292, 0.0] [0.0, 0.0, -0.0] [0.216, 0.0, 0.065] [1.0, -0.006, 0.298]</t>
  </si>
  <si>
    <t>[1.0, 0.071, -0.194] [0.173, 0.052, 0.0] [0.0, -0.0, 0.0] [0.016, 0.0, 0.005] [1.0, -0.147, 0.239]</t>
  </si>
  <si>
    <t>[1.0, -0.236, 0.082] [1.0, -0.114, -0.253] [0.007, -0.002, -0.002] [0.0, 0.0, -0.0] [0.445, -0.134, -0.0]</t>
  </si>
  <si>
    <t>[1.0, 0.008, 0.252] [1.0, 0.261, -0.095] [0.053, 0.016, -0.0] [0.0, 0.0, 0.0] [0.547, 0.116, 0.116]</t>
  </si>
  <si>
    <t>[1.0, -0.135, 0.192] [0.712, 0.088, -0.177] [0.0, -0.0, 0.0] [0.0, 0.0, 0.0] [0.126, 0.027, 0.027]</t>
  </si>
  <si>
    <t>[1.0, -0.198, -0.033] [1.0, -0.147, -0.239] [0.0, 0.0, -0.0] [0.0, 0.0, -0.0] [0.818, -0.216, 0.072]</t>
  </si>
  <si>
    <t>[1.0, 0.099, 0.127] [1.0, 0.293, -0.016] [0.0, 0.0, 0.0] [0.0, -0.0, -0.0] [0.826, 0.091, 0.21]</t>
  </si>
  <si>
    <t>[1.0, -0.051, 0.024] [0.161, 0.036, -0.03] [0.0, -0.0, 0.0] [0.0, 0.0, 0.0] [0.116, 0.0, 0.035]</t>
  </si>
  <si>
    <t>[1.0, -0.212, -0.212] [1.0, -0.229, -0.172] [1.0, -0.254, 0.111] [0.477, -0.012, 0.138] [1.0, -0.217, -0.199]</t>
  </si>
  <si>
    <t>[1.0, 0.212, 0.212] [1.0, 0.26, 0.096] [0.654, 0.196, -0.0] [0.983, -0.18, -0.041] [1.0, 0.212, 0.212]</t>
  </si>
  <si>
    <t>[0.134, 0.04, -0.0] [0.148, 0.0, 0.044] [1.0, -0.047, 0.28] [1.0, -0.242, -0.039] [1.0, 0.212, -0.212]</t>
  </si>
  <si>
    <t>[1.0, -0.3, 0.0] [1.0, -0.197, 0.029] [1.0, -0.08, -0.267] [0.002, -0.0, -0.0] [0.289, -0.087, -0.0]</t>
  </si>
  <si>
    <t>[1.0, 0.212, 0.212] [1.0, 0.008, 0.131] [0.914, 0.255, -0.045] [0.0, 0.0, 0.0] [0.264, 0.056, 0.056]</t>
  </si>
  <si>
    <t>[0.661, -0.045, 0.18] [1.0, -0.144, 0.115] [1.0, 0.159, -0.234] [0.0, 0.0, 0.0] [-0.0, -0.0, 0.0]</t>
  </si>
  <si>
    <t>[1.0, -0.3, -0.0] [1.0, -0.3, 0.0] [1.0, -0.071, -0.226] [0.194, 0.058, 0.0] [0.821, -0.216, -0.074]</t>
  </si>
  <si>
    <t>[1.0, 0.212, 0.212] [1.0, 0.212, 0.212] [1.0, 0.118, -0.075] [0.196, -0.011, -0.054] [0.769, 0.163, 0.163]</t>
  </si>
  <si>
    <t>[0.099, 0.021, 0.021] [1.0, 0.0, 0.3] [1.0, -0.275, -0.052] [1.0, 0.218, -0.199] [0.006, 0.002, -0.0]</t>
  </si>
  <si>
    <t>[1.0, -0.212, -0.212] [1.0, -0.212, -0.212] [0.241, -0.051, -0.051] [0.597, -0.105, 0.136] [1.0, -0.253, 0.032]</t>
  </si>
  <si>
    <t>[1.0, 0.3, -0.0] [1.0, 0.3, 0.0] [0.41, 0.092, 0.076] [0.44, -0.095, 0.088] [1.0, 0.065, 0.273]</t>
  </si>
  <si>
    <t>[1.0, 0.209, -0.213] [0.0, -0.0, -0.0] [0.459, -0.059, 0.113] [1.0, 0.0, 0.3] [1.0, -0.189, -0.122]</t>
  </si>
  <si>
    <t>[1.0, -0.287, 0.031] [1.0, -0.115, -0.155] [0.44, -0.093, -0.093] [0.0, 0.0, 0.0] [0.32, -0.096, -0.0]</t>
  </si>
  <si>
    <t>[1.0, 0.105, 0.257] [1.0, 0.159, -0.023] [0.443, 0.133, -0.0] [0.0, 0.0, 0.0] [0.418, 0.089, 0.089]</t>
  </si>
  <si>
    <t>[1.0, -0.112, 0.254] [1.0, -0.022, -0.144] [0.433, 0.107, -0.055] [0.0, 0.0, 0.0] [0.0, -0.0, 0.0]</t>
  </si>
  <si>
    <t>[1.0, -0.295, -0.011] [1.0, -0.212, -0.212] [0.431, -0.062, -0.104] [0.135, 0.029, 0.029] [0.835, -0.25, -0.0]</t>
  </si>
  <si>
    <t>[1.0, 0.212, 0.212] [1.0, 0.276, 0.057] [0.432, 0.13, 0.0] [0.097, -0.029, -0.0] [0.812, 0.138, 0.187]</t>
  </si>
  <si>
    <t>[1.0, -0.022, 0.291] [1.0, 0.3, -0.0] [0.355, 0.002, -0.106] [0.21, -0.045, -0.045] [1.0, -0.275, -0.06]</t>
  </si>
  <si>
    <t>[1.0, -0.217, 0.175] [1.0, -0.176, -0.227] [0.374, 0.079, -0.079] [0.203, 0.061, -0.0] [1.0, 0.212, 0.212]</t>
  </si>
  <si>
    <t>[1.0, 0.212, 0.212] [0.032, 0.01, 0.0] [0.925, -0.202, -0.183] [0.149, -0.045, 0.0] [0.067, -0.0, 0.02]</t>
  </si>
  <si>
    <t>[1.0, -0.3, -0.0] [0.023, -0.005, -0.005] [0.89, 0.262, 0.011] [0.205, 0.044, 0.044] [0.086, -0.026, 0.0]</t>
  </si>
  <si>
    <t>[1.0, 0.136, -0.244] [1.0, 0.1, -0.259] [0.318, 0.067, -0.067] [0.0, 0.0, -0.0] [0.682, 0.068, -0.176]</t>
  </si>
  <si>
    <t>[1.0, -0.136, 0.244] [1.0, -0.1, 0.258] [0.318, -0.067, 0.067] [0.0, 0.0, 0.0] [0.682, -0.068, 0.176]</t>
  </si>
  <si>
    <t>[1.0, -0.192, 0.193] [0.0, 0.0, -0.0] [0.0, -0.0, -0.0] [0.296, -0.063, 0.063] [0.077, -0.023, -0.0] [0.0, 0.0, -0.0] [0.0, 0.0, -0.0] [0.46, -0.098, -0.098] [0.0, 0.0, -0.0]</t>
  </si>
  <si>
    <t>[1.0, -0.125, -0.032] [0.0, 0.0, 0.0] [0.0, -0.0, 0.0] [0.0, 0.0, -0.0] [0.661, -0.198, -0.0] [0.0, -0.0, 0.0] [0.0, -0.0, 0.0] [-0.0, 0.0, 0.0] [0.527, 0.145, -0.032]</t>
  </si>
  <si>
    <t>[1.0, -0.184, 0.102] [0.0, 0.0, -0.0] [0.0, -0.0, 0.0] [0.0, -0.0, 0.0] [0.527, -0.158, -0.0] [0.0, -0.0, 0.0] [0.0, 0.0, 0.0] [0.362, -0.077, -0.077] [0.111, 0.033, 0.0]</t>
  </si>
  <si>
    <t>[0.0, 0.0, 0.0] [0.0, 0.0, 0.0] [0.0, 0.0, 0.0] [0.0, 0.0, 0.0] [0.0, 0.0, 0.0] [0.0, 0.0, 0.0] [0.0, 0.0, 0.0] [0.0, 0.0, 0.0] [0.0, 0.0, 0.0]</t>
  </si>
  <si>
    <t>[1.0, -0.3, 0.0] [0.351, -0.001, -0.0] [0.0, 0.0, 0.0] [0.0, 0.0, 0.0] [0.0, -0.0, -0.0] [0.351, -0.001, 0.0] [0.0, 0.0, -0.0] [0.0, 0.0, 0.0] [0.0, -0.0, -0.0]</t>
  </si>
  <si>
    <t>[1.0, 0.034, 0.0] [0.0, -0.0, 0.0] [0.0, -0.0, 0.0] [0.0, -0.0, 0.0] [0.684, -0.145, 0.145] [0.0, 0.0, 0.0] [-0.0, 0.0, 0.0] [0.0, -0.0, 0.0] [0.684, -0.145, -0.145]</t>
  </si>
  <si>
    <t>[1.0, -0.3, -0.0] [0.0, 0.0, 0.0] [0.0, -0.0, 0.0] [0.153, -0.032, 0.032] [0.326, -0.069, 0.069] [0.112, 0.034, 0.0] [0.0, -0.0, -0.0] [0.214, 0.045, 0.045] [0.195, -0.041, -0.041]</t>
  </si>
  <si>
    <t>[1.0, 0.09, 0.218] [0.0, 0.0, -0.0] [0.0, -0.0, 0.0] [0.296, -0.063, 0.063] [0.0, -0.0, -0.0] [0.229, -0.049, -0.049] [0.0, 0.0, -0.0] [0.322, -0.068, -0.068] [0.0, 0.0, 0.0]</t>
  </si>
  <si>
    <t>[1.0, 0.225, 0.06] [0.0, -0.0, 0.0] [0.0, -0.0, 0.0] [0.0, -0.0, -0.0] [0.65, -0.195, -0.0] [0.0, 0.0, -0.0] [0.0, -0.0, 0.0] [0.214, -0.045, -0.045] [0.349, 0.105, 0.0]</t>
  </si>
  <si>
    <t>[1.0, 0.173, 0.179] [0.0, -0.0, 0.0] [0.0, -0.0, -0.0] [0.163, -0.035, 0.035] [0.324, -0.097, -0.0] [0.0, -0.0, 0.0] [0.0, 0.0, -0.0] [0.513, -0.109, -0.109] [0.0, 0.0, 0.0]</t>
  </si>
  <si>
    <t>[1.0, 0.087, -0.216] [0.219, -0.046, 0.046] [0.0, 0.0, -0.0] [0.328, 0.07, -0.07] [0.0, -0.0, -0.0] [0.0, -0.0, 0.0] [0.0, 0.0, -0.0] [0.3, 0.064, 0.064] [0.0, -0.0, -0.0]</t>
  </si>
  <si>
    <t>[1.0, 0.052, 0.0] [0.367, -0.11, -0.0] [0.0, -0.0, -0.0] [-0.0, -0.0, -0.0] [0.0, -0.0, -0.0] [0.367, -0.11, -0.0] [0.0, 0.0, -0.0] [0.0, -0.0, 0.0] [0.0, 0.0, -0.0]</t>
  </si>
  <si>
    <t>[1.0, 0.3, 0.0] [0.0, -0.0, 0.0] [0.0, 0.0, 0.0] [0.0, 0.0, 0.0] [0.657, 0.008, 0.0] [0.0, 0.0, -0.0] [0.0, 0.0, -0.0] [0.0, 0.0, -0.0] [0.657, 0.008, 0.0]</t>
  </si>
  <si>
    <t>[1.0, 0.3, -0.0] [-0.0, -0.0, -0.0] [0.0, 0.0, 0.0] [0.156, 0.033, -0.033] [0.322, 0.068, -0.068] [0.114, -0.034, -0.0] [0.0, 0.0, -0.0] [0.218, -0.046, -0.046] [0.189, 0.04, 0.04]</t>
  </si>
  <si>
    <t>[1.0, -0.041, 0.213] [0.0, -0.0, -0.0] [0.0, 0.0, -0.0] [0.337, -0.071, 0.071] [0.0, -0.0, -0.0] [0.081, -0.017, -0.017] [0.0, 0.0, -0.0] [0.419, -0.089, -0.089] [0.0, -0.0, 0.0]</t>
  </si>
  <si>
    <t>[1.0, 0.023, 0.015] [0.0, -0.0, -0.0] [0.0, -0.0, 0.0] [0.0, 0.0, -0.0] [0.654, -0.196, -0.0] [0.0, 0.0, -0.0] [0.0, 0.0, 0.0] [0.054, -0.012, -0.012] [0.497, 0.149, 0.0]</t>
  </si>
  <si>
    <t>[1.0, -0.011, 0.143] [0.0, 0.0, -0.0] [0.0, -0.0, 0.0] [0.028, -0.006, 0.006] [0.487, -0.146, -0.0] [0.0, -0.0, -0.0] [0.0, -0.0, -0.0] [0.485, -0.103, -0.103] [0.0, 0.0, 0.0]</t>
  </si>
  <si>
    <t>[1.0, -0.014, -0.139] [0.0, -0.0, 0.0] [-0.0, 0.0, 0.0] [0.067, 0.014, -0.014] [0.491, 0.147, 0.0] [0.0, -0.0, 0.0] [0.0, -0.0, 0.0] [0.442, 0.094, 0.094] [0.0, -0.0, 0.0]</t>
  </si>
  <si>
    <t>[1.0, -0.199, 0.0] [0.34, -0.102, 0.0] [0.0, 0.0, 0.0] [-0.0, -0.0, 0.0] [0.0, -0.0, -0.0] [0.34, -0.102, -0.0] [0.0, -0.0, -0.0] [0.0, -0.0, 0.0] [0.0, -0.0, -0.0]</t>
  </si>
  <si>
    <t>[1.0, 0.3, 0.0] [-0.0, 0.0, 0.0] [-0.0, -0.0, 0.0] [0.0, 0.0, -0.0] [0.714, -0.182, 0.0] [0.0, 0.0, 0.0] [0.0, 0.0, -0.0] [0.0, 0.0, -0.0] [0.714, -0.182, 0.0]</t>
  </si>
  <si>
    <t>[1.0, -0.001, -0.283] [0.0, -0.0, -0.0] [0.0, -0.0, -0.0] [0.0, -0.0, 0.0] [0.0, 0.0, -0.0] [0.0, 0.0, 0.0] [-0.0, -0.0, 0.0] [0.532, -0.051, 0.138] [0.468, 0.099, -0.099]</t>
  </si>
  <si>
    <t>[1.0, -0.001, 0.291] [0.0, -0.0, -0.0] [0.0, -0.0, -0.0] [0.532, 0.113, 0.113] [0.468, 0.07, 0.112] [0.0, 0.0, -0.0] [0.0, 0.0, 0.0] [0.0, 0.0, -0.0] [0.0, 0.0, -0.0]</t>
  </si>
  <si>
    <t>[1.0, -0.292, -0.0] [0.5, -0.15, 0.0] [0.0, -0.0, 0.0] [0.0, 0.0, 0.0] [0.0, -0.0, 0.0] [0.5, -0.15, -0.0] [-0.0, -0.0, 0.0] [0.0, -0.0, 0.0] [0.0, 0.0, 0.0]</t>
  </si>
  <si>
    <t>[1.0, 0.295, -0.0] [0.0, -0.0, 0.0] [0.0, -0.0, 0.0] [-0.0, -0.0, -0.0] [0.5, -0.106, 0.106] [0.0, 0.0, -0.0] [0.0, 0.0, -0.0] [0.0, 0.0, -0.0] [0.5, -0.106, -0.106]</t>
  </si>
  <si>
    <t>[1.0, 0.008, 0.038] [0.0, -0.0, 0.0] [0.0, 0.0, -0.0] [0.066, 0.014, -0.014] [0.451, 0.135, 0.0] [0.0, -0.0, 0.0] [0.0, -0.0, -0.0] [0.483, 0.102, 0.102] [0.0, -0.0, -0.0]</t>
  </si>
  <si>
    <t>[1.0, 0.012, -0.039] [0.0, 0.0, -0.0] [0.0, -0.0, 0.0] [0.108, -0.023, 0.023] [0.444, -0.133, -0.0] [0.0, 0.0, -0.0] [-0.0, -0.0, 0.0] [0.449, -0.095, -0.095] [0.0, 0.0, 0.0]</t>
  </si>
  <si>
    <t>[0.594, 0.157, -0.052] [1.0, -0.26, -0.052] [0.661, -0.198, -0.0]</t>
  </si>
  <si>
    <t>[0.0, 0.0, -0.0] [0.0, -0.0, -0.0] [0.0, -0.0, -0.0]</t>
  </si>
  <si>
    <t>[0.661, -0.198, 0.0] [1.0, -0.26, 0.052] [0.594, 0.157, 0.052]</t>
  </si>
  <si>
    <t>[0.0, -0.0, 0.0] [0.0, -0.0, -0.0] [0.0, 0.0, -0.0]</t>
  </si>
  <si>
    <t>[0.0, -0.0, 0.0] [0.0, -0.0, 0.0] [0.0, 0.0, -0.0]</t>
  </si>
  <si>
    <t>[0.762, -0.162, 0.162] [1.0, -0.067, -0.0] [0.762, -0.162, -0.162]</t>
  </si>
  <si>
    <t>[0.0, -0.0, 0.0] [0.0, -0.0, -0.0] [0.0, -0.0, -0.0]</t>
  </si>
  <si>
    <t>[0.0, -0.0, 0.0] [0.0, 0.0, 0.0] [0.0, 0.0, 0.0]</t>
  </si>
  <si>
    <t>[0.0, 0.0, -0.0] [0.0, -0.0, -0.0] [0.0, 0.0, 0.0]</t>
  </si>
  <si>
    <t>[0.0, 0.0, -0.0] [0.0, 0.0, -0.0] [0.0, -0.0, -0.0]</t>
  </si>
  <si>
    <t>[0.0, -0.0, 0.0] [0.0, -0.0, 0.0] [0.0, 0.0, 0.0]</t>
  </si>
  <si>
    <t>[0.0, 0.0, 0.0] [0.0, -0.0, 0.0] [0.0, 0.0, 0.0]</t>
  </si>
  <si>
    <t>[0.0, -0.0, -0.0] [0.0, 0.0, -0.0] [0.0, -0.0, 0.0]</t>
  </si>
  <si>
    <t>[0.716, 0.09, 0.0] [1.0, 0.3, 0.0] [0.716, 0.09, 0.0]</t>
  </si>
  <si>
    <t>[0.0, -0.0, 0.0] [0.0, 0.0, 0.0] [0.0, -0.0, 0.0]</t>
  </si>
  <si>
    <t>[0.0, 0.0, 0.0] [0.0, 0.0, -0.0] [0.0, 0.0, 0.0]</t>
  </si>
  <si>
    <t>[0.0, 0.0, -0.0] [0.0, -0.0, -0.0] [0.0, -0.0, 0.0]</t>
  </si>
  <si>
    <t>[0.0, -0.0, -0.0] [0.0, -0.0, 0.0] [0.0, 0.0, 0.0]</t>
  </si>
  <si>
    <t>[0.805, -0.205, 0.0] [1.0, 0.3, 0.0] [0.805, -0.205, -0.0]</t>
  </si>
  <si>
    <t>[0.0, -0.0, 0.0] [0.0, -0.0, 0.0] [0.0, -0.0, 0.0]</t>
  </si>
  <si>
    <t>[0.0, -0.0, 0.0] [0.0, 0.0, -0.0] [0.0, -0.0, -0.0]</t>
  </si>
  <si>
    <t>[0.0, 0.0, -0.0] [0.0, 0.0, 0.0] [0.0, -0.0, 0.0]</t>
  </si>
  <si>
    <t>[0.5, -0.106, 0.106] [1.0, 0.3, 0.0] [0.5, -0.106, -0.106]</t>
  </si>
  <si>
    <t>[0.0, -0.0, 0.0] [0.0, -0.0, -0.0] [0.0, 0.0, 0.0]</t>
  </si>
  <si>
    <t>[0.0, 0.0, -0.0] [0.0, -0.0, 0.0] [0.0, 0.0, 0.0]</t>
  </si>
  <si>
    <t>[0.583, 0.124, 0.124] [1.0, -0.3, -0.0] [0.713, -0.197, -0.041] [0.0, -0.0, -0.0] [0.043, 0.0, -0.013] [0.144, 0.0, 0.043]</t>
  </si>
  <si>
    <t>[0.0, -0.0, 0.0] [1.0, -0.3, 0.0] [0.063, -0.019, -0.0] [0.796, -0.185, 0.129] [0.0, -0.0, -0.0] [0.304, 0.012, 0.086]</t>
  </si>
  <si>
    <t>[0.239, 0.051, 0.051] [1.0, -0.3, 0.0] [0.33, -0.099, -0.0] [0.461, -0.113, 0.062] [0.0, 0.0, -0.0] [0.233, 0.0, 0.07]</t>
  </si>
  <si>
    <t>[0.688, -0.206, -0.0] [1.0, -0.3, -0.0] [0.55, -0.0, -0.165] [0.085, -0.026, 0.0] [0.063, 0.013, 0.013] [0.246, 0.052, -0.052]</t>
  </si>
  <si>
    <t>[0.081, -0.024, 0.0] [1.0, -0.3, -0.0] [0.0, -0.0, -0.0] [0.764, -0.178, -0.122] [0.0, 0.0, -0.0] [0.287, 0.077, -0.022]</t>
  </si>
  <si>
    <t>[0.271, -0.081, 0.0] [1.0, -0.3, -0.0] [0.168, -0.0, -0.05] [0.585, -0.133, -0.103] [0.0, 0.0, -0.0] [0.248, 0.053, -0.053]</t>
  </si>
  <si>
    <t>[0.269, -0.057, 0.057] [1.0, -0.3, -0.0] [0.269, -0.057, -0.057] [1.0, -0.3, -0.0] [0.318, 0.095, 0.0] [0.0, -0.0, 0.0]</t>
  </si>
  <si>
    <t>[0.009, -0.002, 0.002] [1.0, -0.3, -0.0] [0.0, 0.0, -0.0] [0.798, -0.236, 0.008] [0.0, 0.0, -0.0] [0.269, 0.062, 0.044]</t>
  </si>
  <si>
    <t>[0.0, -0.0, 0.0] [1.0, -0.3, -0.0] [0.0, 0.0, -0.0] [1.0, -0.3, -0.0] [0.0, 0.0, -0.0] [0.0, 0.0, 0.0]</t>
  </si>
  <si>
    <t>[0.652, 0.138, 0.138] [1.0, 0.0, -0.3] [0.808, -0.095, 0.203] [0.165, 0.035, 0.035] [0.637, -0.0, -0.191] [1.0, 0.0, 0.3]</t>
  </si>
  <si>
    <t>[0.031, 0.007, 0.007] [1.0, -0.212, -0.212] [0.0, 0.0, -0.0] [0.612, -0.129, 0.13] [0.0, -0.0, -0.0] [0.814, 0.028, 0.233]</t>
  </si>
  <si>
    <t>[0.529, 0.112, 0.112] [1.0, -0.0, -0.3] [0.53, -0.155, 0.009] [0.0, -0.0, 0.0] [0.053, 0.0, -0.016] [0.835, 0.0, 0.251]</t>
  </si>
  <si>
    <t>[0.95, -0.0, -0.285] [1.0, 0.0, 0.3] [0.747, 0.159, -0.159] [0.0, 0.0, 0.0] [0.668, -0.062, 0.175] [1.0, 0.227, -0.177]</t>
  </si>
  <si>
    <t>[0.035, -0.007, -0.007] [1.0, -0.207, 0.214] [0.0, 0.0, 0.0] [0.515, 0.0, -0.154] [0.0, -0.0, 0.0] [0.831, 0.217, -0.079]</t>
  </si>
  <si>
    <t>[0.047, -0.01, -0.01] [1.0, 0.0, 0.3] [0.0, 0.0, -0.0] [0.918, 0.0, -0.275] [0.026, -0.0, 0.008] [0.957, 0.11, -0.242]</t>
  </si>
  <si>
    <t>[0.989, 0.223, -0.178] [1.0, 0.3, 0.0] [1.0, 0.212, 0.212] [0.264, 0.079, -0.0] [1.0, -0.3, 0.0] [1.0, -0.028, 0.033]</t>
  </si>
  <si>
    <t>[0.005, 0.001, 0.0] [1.0, -0.081, 0.03] [0.0, 0.0, -0.0] [0.294, 0.062, 0.062] [0.0, -0.0, -0.0] [1.0, 0.233, 0.162]</t>
  </si>
  <si>
    <t>[0.166, 0.05, 0.0] [1.0, 0.3, 0.0] [0.135, 0.029, 0.029] [0.539, 0.162, -0.0] [0.44, -0.132, -0.0] [1.0, 0.233, 0.161]</t>
  </si>
  <si>
    <t>[0.659, 0.14, 0.14] [1.0, -0.246, -0.13] [0.796, -0.239, -0.0] [0.0, -0.0, 0.0] [0.24, -0.0, -0.072] [0.407, 0.0, 0.122]</t>
  </si>
  <si>
    <t>[0.0, -0.0, -0.0] [1.0, -0.285, -0.036] [0.059, -0.018, -0.0] [0.735, -0.156, 0.156] [0.0, -0.0, -0.0] [0.447, 0.016, 0.128]</t>
  </si>
  <si>
    <t>[0.408, 0.087, 0.087] [1.0, -0.269, -0.074] [0.492, -0.147, -0.0] [0.154, -0.033, 0.033] [0.0, 0.0, -0.0] [0.399, 0.0, 0.12]</t>
  </si>
  <si>
    <t>[0.572, -0.172, -0.0] [1.0, -0.212, 0.212] [0.438, -0.0, -0.131] [0.51, -0.108, -0.108] [0.375, -0.0, 0.112] [0.549, 0.116, -0.116]</t>
  </si>
  <si>
    <t>[0.08, -0.024, 0.0] [1.0, -0.279, 0.05] [0.0, -0.0, -0.0] [0.681, -0.144, -0.144] [0.0, -0.0, -0.0] [0.449, 0.12, -0.036]</t>
  </si>
  <si>
    <t>[0.394, -0.118, -0.0] [1.0, -0.246, 0.13] [0.321, 0.0, -0.096] [0.331, -0.07, -0.07] [0.0, 0.0, 0.0] [0.48, 0.102, -0.102]</t>
  </si>
  <si>
    <t>[1.0, -0.235, 0.156] [0.62, 0.157, -0.07] [1.0, -0.212, -0.212] [1.0, -0.3, -0.0] [1.0, 0.276, -0.059] [1.0, -0.25, -0.121]</t>
  </si>
  <si>
    <t>[0.016, -0.003, 0.003] [1.0, -0.3, -0.0] [0.0, 0.0, 0.0] [0.633, -0.184, 0.015] [0.0, 0.0, -0.0] [0.488, 0.113, 0.08]</t>
  </si>
  <si>
    <t>[0.0, -0.0, 0.0] [1.0, -0.099, -0.259] [1.0, 0.0, -0.3] [0.091, -0.027, -0.001] [0.0, -0.0, 0.0] [0.332, 0.087, 0.029]</t>
  </si>
  <si>
    <t>[1.0, 0.04, 0.283] [1.0, -0.118, 0.251] [0.0, 0.0, -0.0] [0.086, -0.022, 0.01] [0.0, -0.0, -0.0] [0.301, 0.064, 0.064]</t>
  </si>
  <si>
    <t>[0.0, -0.0, 0.0] [1.0, 0.3, -0.0] [-0.0, 0.0, -0.0] [0.0, 0.0, 0.0] [1.0, 0.3, 0.0] [0.0, 0.0, 0.0]</t>
  </si>
  <si>
    <t>[0.101, -0.021, 0.021] [1.0, -0.3, -0.0] [0.081, -0.024, -0.0] [1.0, -0.299, 0.003] [0.0, -0.0, 0.0] [0.647, 0.15, 0.106]</t>
  </si>
  <si>
    <t>[0.133, -0.028, 0.028] [1.0, -0.215, -0.206] [0.0, 0.0, -0.0] [0.848, -0.254, 0.0] [0.071, 0.015, 0.015] [0.537, 0.114, -0.114]</t>
  </si>
  <si>
    <t>[0.0, -0.0, -0.0] [1.0, -0.244, 0.134] [0.079, -0.017, -0.017] [0.877, -0.263, -0.0] [0.114, 0.0, -0.034] [0.522, 0.0, 0.157]</t>
  </si>
  <si>
    <t>[1.0, -0.3, -0.0] [0.0, 0.0, -0.0] [0.771, 0.21, -0.033] [0.076, 0.023, 0.0] [0.0, -0.0, 0.0] [0.0, -0.0, 0.0] [0.079, -0.017, -0.017] [0.0, -0.0, -0.0]</t>
  </si>
  <si>
    <t>[1.0, -0.235, 0.157] [0.0, -0.0, -0.0] [0.119, -0.025, -0.025] [1.0, -0.193, -0.22] [0.366, -0.0, -0.11] [0.0, 0.0, -0.0] [1.0, -0.212, -0.212] [0.213, -0.045, -0.045]</t>
  </si>
  <si>
    <t>[1.0, -0.3, -0.0] [0.0, 0.0, 0.0] [0.696, 0.073, -0.085] [0.192, 0.058, 0.0] [0.0, -0.0, 0.0] [0.0, 0.0, -0.0] [0.201, -0.043, -0.043] [0.0, -0.0, -0.0]</t>
  </si>
  <si>
    <t>[1.0, -0.265, -0.032] [0.151, 0.032, -0.032] [0.639, 0.192, 0.0] [0.149, -0.045, -0.0] [0.0, 0.0, -0.0] [0.0, 0.0, -0.0] [0.0, 0.0, 0.0] [0.0, -0.0, 0.0]</t>
  </si>
  <si>
    <t>[1.0, -0.272, -0.068] [0.605, 0.155, -0.065] [0.0, 0.0, -0.0] [0.641, -0.192, -0.0] [0.013, -0.003, -0.003] [0.0, 0.0, -0.0] [0.0, 0.0, 0.0] [0.0, -0.0, -0.0]</t>
  </si>
  <si>
    <t>[1.0, -0.272, -0.053] [0.25, 0.053, -0.053] [0.502, 0.151, 0.0] [0.248, -0.074, -0.0] [0.0, -0.0, -0.0] [0.0, 0.0, -0.0] [0.0, 0.0, 0.0] [0.0, -0.0, -0.0]</t>
  </si>
  <si>
    <t>[1.0, -0.3, -0.0] [0.0, 0.0, -0.0] [0.862, 0.162, -0.0] [0.0, -0.0, 0.0] [0.0, 0.0, -0.0] [0.0, 0.0, -0.0] [0.0, 0.0, 0.0] [0.0, -0.0, -0.0]</t>
  </si>
  <si>
    <t>[1.0, -0.3, -0.0] [0.338, -0.072, 0.072] [1.0, -0.3, 0.0] [0.071, -0.015, -0.015] [0.059, -0.013, -0.013] [0.308, 0.0, 0.092] [0.132, -0.039, 0.0] [-0.0, -0.0, -0.0]</t>
  </si>
  <si>
    <t>[1.0, -0.3, -0.0] [0.0, -0.0, -0.0] [1.0, -0.3, 0.0] [0.0, 0.0, -0.0] [0.0, -0.0, -0.0] [-0.0, -0.0, 0.0] [0.0, -0.0, 0.0] [0.0, 0.0, -0.0]</t>
  </si>
  <si>
    <t>[1.0, -0.16, 0.018] [0.0, 0.0, -0.0] [0.795, 0.239, 0.0] [0.084, 0.018, 0.018] [0.0, 0.0, -0.0] [0.0, 0.0, -0.0] [0.076, 0.0, -0.023] [0.0, -0.0, -0.0]</t>
  </si>
  <si>
    <t>[1.0, 0.3, 0.0] [0.0, 0.0, -0.0] [0.195, 0.051, 0.019] [1.0, 0.212, 0.212] [0.103, -0.0, 0.031] [-0.0, 0.0, 0.0] [0.0, -0.0, -0.0] [0.962, 0.131, -0.234]</t>
  </si>
  <si>
    <t>[1.0, -0.047, 0.039] [0.0, 0.0, -0.0] [0.733, 0.22, 0.0] [0.185, 0.039, 0.039] [0.0, 0.0, 0.0] [0.0, 0.0, -0.0] [0.167, -0.0, -0.05] [0.0, 0.0, 0.0]</t>
  </si>
  <si>
    <t>[1.0, -0.17, -0.027] [0.125, 0.027, -0.027] [0.7, 0.21, 0.0] [0.124, -0.037, -0.0] [0.0, -0.0, -0.0] [0.0, 0.0, -0.0] [0.0, 0.0, 0.0] [0.0, -0.0, 0.0]</t>
  </si>
  <si>
    <t>[1.0, -0.005, -0.079] [0.371, 0.079, -0.079] [0.412, 0.123, -0.0] [0.367, -0.11, 0.0] [0.0, -0.0, -0.0] [0.0, 0.0, -0.0] [0.0, 0.0, -0.0] [0.0, 0.0, 0.0]</t>
  </si>
  <si>
    <t>[1.0, -0.128, -0.04] [0.187, 0.04, -0.04] [0.627, 0.188, -0.0] [0.186, -0.056, 0.0] [0.0, -0.0, -0.0] [0.0, 0.0, -0.0] [0.0, 0.0, 0.0] [-0.0, -0.0, -0.0]</t>
  </si>
  <si>
    <t>[1.0, -0.142, -0.0] [0.0, 0.0, -0.0] [0.878, 0.264, 0.0] [0.0, -0.0, 0.0] [0.0, -0.0, -0.0] [0.0, -0.0, 0.0] [0.0, 0.0, 0.0] [0.0, 0.0, -0.0]</t>
  </si>
  <si>
    <t>[1.0, 0.3, 0.0] [0.972, 0.209, -0.199] [0.0, 0.0, -0.0] [0.613, 0.13, 0.13] [0.0, 0.0, 0.0] [0.263, 0.056, -0.056] [0.0, 0.0, -0.0] [0.009, 0.003, 0.0]</t>
  </si>
  <si>
    <t>[1.0, 0.3, -0.0] [0.0, 0.0, -0.0] [1.0, 0.3, -0.0] [0.0, -0.0, 0.0] [0.0, -0.0, -0.0] [-0.0, -0.0, -0.0] [0.0, 0.0, -0.0] [0.0, -0.0, 0.0]</t>
  </si>
  <si>
    <t>[1.0, -0.234, 0.021] [0.0, 0.0, -0.0] [0.763, 0.229, 0.0] [0.097, 0.021, 0.021] [0.0, -0.0, 0.0] [0.0, 0.0, -0.0] [0.088, -0.0, -0.026] [0.0, -0.0, 0.0]</t>
  </si>
  <si>
    <t>[1.0, 0.0, 0.3] [0.652, -0.138, -0.138] [0.0, -0.0, -0.0] [0.883, 0.265, -0.0] [0.675, 0.143, 0.143] [0.516, -0.11, -0.11] [1.0, 0.0, -0.3] [1.0, -0.076, -0.269]</t>
  </si>
  <si>
    <t>[1.0, -0.2, 0.056] [0.0, 0.0, -0.0] [0.616, 0.185, -0.0] [0.266, 0.056, 0.056] [0.0, 0.0, 0.0] [0.0, -0.0, -0.0] [0.24, 0.0, -0.072] [0.0, -0.0, 0.0]</t>
  </si>
  <si>
    <t>[1.0, -0.213, -0.029] [0.137, 0.029, -0.029] [0.673, 0.202, 0.0] [0.136, -0.041, 0.0] [0.0, -0.0, -0.0] [0.0, 0.0, -0.0] [0.0, 0.0, 0.0] [0.0, -0.0, 0.0]</t>
  </si>
  <si>
    <t>[1.0, -0.105, -0.105] [0.493, 0.105, -0.105] [0.217, 0.065, 0.0] [0.489, -0.147, -0.0] [0.0, -0.0, 0.0] [0.0, -0.0, 0.0] [0.0, 0.0, 0.0] [0.0, 0.0, 0.0]</t>
  </si>
  <si>
    <t>[1.0, -0.19, -0.045] [0.214, 0.045, -0.045] [0.574, 0.172, -0.0] [0.212, -0.064, -0.0] [0.0, 0.0, -0.0] [0.0, 0.0, -0.0] [0.0, 0.0, 0.0] [0.0, -0.0, 0.0]</t>
  </si>
  <si>
    <t>[1.0, -0.254, 0.0] [0.0, 0.0, -0.0] [0.847, 0.254, -0.0] [0.0, -0.0, 0.0] [0.0, -0.0, -0.0] [0.0, 0.0, -0.0] [0.0, 0.0, 0.0] [0.0, -0.0, -0.0]</t>
  </si>
  <si>
    <t>[1.0, 0.3, -0.0] [1.0, 0.0, 0.0] [0.5, 0.0, 0.15] [1.0, -0.25, 0.12] [1.0, 0.0, 0.0] [1.0, 0.0, 0.224] [0.103, -0.014, 0.0] [1.0, 0.0, 0.3]</t>
  </si>
  <si>
    <t>[1.0, -0.124, -0.225] [0.0, 0.0, 0.0] [0.72, 0.153, -0.153] [0.28, 0.028, -0.072] [0.0, -0.0, 0.0] [0.0, -0.0, 0.0] [0.0, -0.0, -0.0] [0.0, -0.0, -0.0]</t>
  </si>
  <si>
    <t>[1.0, -0.231, -0.102] [0.202, 0.061, -0.0] [0.592, 0.178, 0.0] [0.0, 0.0, 0.0] [0.0, -0.0, -0.0] [0.0, 0.0, 0.0] [0.241, 0.051, 0.051] [0.0, 0.0, -0.0]</t>
  </si>
  <si>
    <t>[1.0, -0.3, -0.0] [0.0, 0.0, -0.0] [1.0, 0.3, 0.0] [0.0, -0.0, -0.0] [0.0, -0.0, -0.0] [0.0, -0.0, -0.0] [0.0, -0.0, 0.0] [-0.0, -0.0, 0.0]</t>
  </si>
  <si>
    <t>[1.0, 0.228, -0.092] [0.0, -0.0, -0.0] [-0.0, 0.0, -0.0] [0.0, -0.0, -0.0] [0.0, -0.0, -0.0] [0.653, 0.0, 0.196] [0.0, 0.0, 0.0] [0.404, -0.085, 0.086]</t>
  </si>
  <si>
    <t>[0.0, 0.0, 0.0] [0.0, 0.0, 0.0] [0.0, 0.0, 0.0] [0.0, 0.0, 0.0] [0.0, 0.0, 0.0] [0.0, 0.0, 0.0] [0.0, 0.0, 0.0] [0.0, 0.0, 0.0]</t>
  </si>
  <si>
    <t>[1.0, -0.175, -0.227] [0.0, 0.0, -0.0] [0.68, 0.204, 0.0] [0.183, 0.039, 0.039] [0.0, 0.0, 0.0] [0.0, 0.0, -0.0] [0.269, -0.012, -0.076] [0.0, -0.0, -0.0]</t>
  </si>
  <si>
    <t>[1.0, -0.136, -0.244] [0.673, 0.202, -0.0] [-0.0, 0.0, -0.0] [1.0, -0.3, -0.0] [1.0, -0.3, 0.0] [0.0, -0.0, -0.0] [0.809, 0.028, 0.231] [0.052, 0.011, -0.011]</t>
  </si>
  <si>
    <t>[0.626, -0.145, -0.103] [0.362, 0.0, 0.109] [0.0, -0.0, 0.0] [1.0, -0.3, -0.0] [1.0, -0.3, -0.0] [0.326, 0.069, 0.069] [0.0, 0.0, 0.0] [1.0, -0.292, 0.019]</t>
  </si>
  <si>
    <t>[1.0, -0.212, -0.212] [0.709, -0.0, 0.213] [-0.0, -0.0, -0.0] [1.0, -0.299, -0.002] [0.918, -0.276, 0.0] [0.0, 0.0, 0.0] [0.687, -0.206, -0.0] [1.0, -0.15, -0.238]</t>
  </si>
  <si>
    <t>[1.0, -0.3, 0.0] [0.0, -0.0, -0.0] [0.885, -0.083, -0.231] [1.0, 0.212, 0.212] [0.863, -0.259, 0.0] [0.0, 0.0, 0.0] [0.018, 0.004, 0.004] [1.0, 0.286, -0.033]</t>
  </si>
  <si>
    <t>[1.0, -0.3, -0.0] [0.0, 0.0, 0.0] [0.0, -0.0, -0.0] [0.84, -0.238, 0.033] [1.0, 0.233, -0.161] [0.866, -0.1, 0.218] [0.0, -0.0, -0.0] [1.0, 0.3, 0.0]</t>
  </si>
  <si>
    <t>[1.0, -0.3, -0.0] [0.0, -0.0, 0.0] [0.667, -0.186, -0.033] [1.0, -0.103, 0.257] [1.0, -0.132, -0.246] [0.682, -0.204, 0.0] [0.0, 0.0, -0.0] [1.0, 0.3, 0.0]</t>
  </si>
  <si>
    <t>[1.0, -0.021, 0.0] [0.0, 0.0, 0.0] [0.0, -0.0, -0.0] [1.0, 0.154, 0.165] [0.713, -0.214, 0.0] [0.0, -0.0, -0.0] [1.0, 0.11, 0.254] [0.0, 0.0, -0.0]</t>
  </si>
  <si>
    <t>[0.847, -0.254, 0.0] [-0.0, -0.0, 0.0] [0.0, -0.0, 0.0] [0.894, -0.268, -0.0] [1.0, 0.123, 0.008] [0.391, 0.083, 0.083] [0.0, -0.0, 0.0] [1.0, -0.3, -0.0]</t>
  </si>
  <si>
    <t>[1.0, 0.3, 0.0] [1.0, 0.3, 0.0] [1.0, 0.042, 0.058] [1.0, 0.212, -0.212] [0.996, 0.24, 0.143] [1.0, 0.003, 0.299] [1.0, 0.0, -0.3] [1.0, -0.3, -0.0]</t>
  </si>
  <si>
    <t>[1.0, -0.251, -0.119] [0.314, 0.094, -0.0] [-0.0, -0.0, -0.0] [1.0, -0.3, -0.0] [1.0, -0.3, 0.0] [0.0, -0.0, -0.0] [0.688, -0.009, 0.203] [0.195, 0.041, -0.041]</t>
  </si>
  <si>
    <t>[0.748, -0.203, -0.051] [0.183, -0.0, 0.055] [0.0, -0.0, 0.0] [1.0, -0.3, -0.0] [1.0, -0.3, 0.0] [0.186, 0.039, 0.039] [0.0, -0.0, -0.0] [1.0, -0.285, 0.036]</t>
  </si>
  <si>
    <t>[0.972, -0.206, -0.206] [0.423, 0.09, 0.09] [0.0, 0.0, -0.0] [1.0, -0.3, -0.0] [1.0, -0.3, 0.0] [0.0, -0.0, -0.0] [0.201, -0.06, 0.0] [1.0, -0.002, -0.082]</t>
  </si>
  <si>
    <t>[1.0, -0.3, -0.0] [0.0, 0.0, 0.0] [0.477, -0.101, -0.101] [1.0, 0.231, 0.167] [0.92, -0.276, 0.0] [0.0, -0.0, 0.0] [0.029, 0.006, 0.006] [1.0, 0.286, -0.034]</t>
  </si>
  <si>
    <t>[1.0, -0.3, -0.0] [0.0, 0.0, 0.0] [0.0, -0.0, 0.0] [0.915, -0.259, 0.037] [1.0, 0.184, -0.114] [0.509, -0.108, 0.108] [0.0, 0.0, 0.0] [1.0, 0.3, 0.0]</t>
  </si>
  <si>
    <t>[1.0, -0.3, -0.0] [0.0, 0.0, 0.0] [0.238, -0.05, -0.05] [1.0, -0.233, 0.161] [0.806, -0.172, -0.168] [0.641, -0.192, -0.0] [0.0, 0.0, 0.0] [1.0, 0.3, 0.0]</t>
  </si>
  <si>
    <t>[1.0, -0.3, -0.0] [0.0, 0.0, 0.0] [0.0, 0.0, -0.0] [1.0, -0.123, 0.249] [0.678, -0.203, 0.0] [0.0, -0.0, 0.0] [0.932, 0.178, 0.206] [0.266, 0.08, -0.0]</t>
  </si>
  <si>
    <t>[0.911, -0.273, 0.0] [0.0, 0.0, 0.0] [0.0, -0.0, -0.0] [0.891, -0.267, -0.0] [1.0, 0.217, 0.0] [0.0, -0.0, 0.0] [-0.0, 0.0, -0.0] [1.0, -0.12, 0.027]</t>
  </si>
  <si>
    <t>[1.0, -0.3, -0.0] [0.0, 0.0, 0.0] [0.076, -0.016, -0.016] [1.0, -0.28, 0.049] [0.939, -0.278, -0.01] [0.202, -0.061, -0.0] [0.0, 0.0, -0.0] [1.0, 0.3, 0.0]</t>
  </si>
  <si>
    <t>[1.0, -0.227, -0.175] [0.477, 0.143, 0.0] [0.0, 0.0, -0.0] [1.0, -0.3, -0.0] [1.0, -0.3, 0.0] [0.0, 0.0, -0.0] [0.75, 0.009, 0.221] [0.123, 0.026, -0.026]</t>
  </si>
  <si>
    <t>[0.692, -0.177, -0.075] [0.265, 0.0, 0.079] [0.0, -0.0, 0.0] [1.0, -0.3, -0.0] [1.0, -0.3, 0.0] [0.25, 0.053, 0.053] [0.0, 0.0, -0.0] [1.0, -0.288, 0.028]</t>
  </si>
  <si>
    <t>[1.0, -0.212, -0.212] [0.486, 0.103, 0.103] [0.0, 0.0, -0.0] [1.0, -0.3, -0.0] [0.952, -0.286, 0.0] [0.0, 0.0, -0.0] [0.345, -0.103, 0.0] [1.0, -0.134, -0.142]</t>
  </si>
  <si>
    <t>[1.0, -0.3, -0.0] [0.0, 0.0, 0.0] [0.636, -0.099, -0.15] [1.0, 0.212, 0.212] [0.875, -0.262, 0.0] [0.0, -0.0, 0.0] [0.055, 0.012, 0.012] [1.0, 0.281, -0.045]</t>
  </si>
  <si>
    <t>[1.0, -0.3, -0.0] [0.0, -0.0, 0.0] [0.0, -0.0, 0.0] [0.882, -0.25, 0.035] [1.0, 0.248, -0.125] [0.609, -0.104, 0.14] [0.0, 0.0, 0.0] [1.0, 0.3, -0.0]</t>
  </si>
  <si>
    <t>[1.0, -0.3, -0.0] [0.0, -0.0, -0.0] [0.504, -0.135, -0.04] [1.0, -0.207, 0.214] [0.945, -0.201, -0.201] [0.618, -0.185, 0.0] [0.0, 0.0, -0.0] [1.0, 0.3, -0.0]</t>
  </si>
  <si>
    <t>[1.0, -0.3, -0.0] [0.0, 0.0, 0.0] [0.0, 0.0, -0.0] [1.0, 0.053, 0.18] [0.714, -0.214, -0.0] [0.0, -0.0, 0.0] [1.0, 0.111, 0.254] [0.08, 0.017, -0.017]</t>
  </si>
  <si>
    <t>[0.881, -0.264, -0.0] [0.0, 0.0, -0.0] [-0.0, -0.0, 0.0] [0.881, -0.264, 0.0] [1.0, 0.264, 0.0] [-0.0, -0.0, 0.0] [0.0, -0.0, -0.0] [1.0, -0.258, 0.058]</t>
  </si>
  <si>
    <t>[1.0, -0.212, 0.212] [0.107, -0.011, 0.028] [0.144, 0.031, -0.031] [0.008, 0.0, 0.002] [1.0, -0.212, 0.212] [0.136, -0.029, -0.029] [0.0, 0.0, -0.0] [0.0, -0.0, 0.0]</t>
  </si>
  <si>
    <t>[0.0, 0.0, -0.0] [0.0, -0.0, -0.0] [0.117, -0.035, 0.0] [1.0, -0.212, -0.212] [0.0, -0.0, -0.0] [0.033, 0.0, 0.01] [0.059, 0.01, 0.013] [1.0, 0.095, 0.261]</t>
  </si>
  <si>
    <t>[1.0, -0.3, -0.0] [0.0, 0.0, 0.0] [0.0, 0.0, -0.0] [1.0, 0.142, 0.156] [0.801, -0.24, -0.0] [0.0, -0.0, 0.0] [1.0, 0.072, 0.27] [0.301, 0.064, -0.064]</t>
  </si>
  <si>
    <t>[1.0, -0.3, 0.0] [0.003, 0.0, 0.001] [0.0, -0.0, 0.0] [1.0, -0.284, 0.04] [1.0, 0.28, -0.02] [0.026, 0.006, 0.006] [0.0, 0.0, -0.0] [1.0, -0.3, -0.0]</t>
  </si>
  <si>
    <t>[1.0, -0.3, -0.0] [0.0, -0.0, 0.0] [0.299, -0.063, -0.063] [1.0, -0.27, 0.072] [0.756, -0.187, -0.097] [0.805, -0.242, 0.0] [0.0, 0.0, -0.0] [1.0, 0.3, 0.0]</t>
  </si>
  <si>
    <t>[0.78, -0.165, -0.165] [0.747, 0.158, 0.158] [0.0, -0.0, -0.0] [1.0, -0.3, -0.0] [1.0, -0.3, 0.0] [0.0, 0.0, -0.0] [0.113, -0.034, 0.0] [1.0, 0.065, 0.118]</t>
  </si>
  <si>
    <t>[1.0, -0.062, 0.274] [0.345, -0.103, 0.0] [0.441, -0.101, -0.042]</t>
  </si>
  <si>
    <t>[1.0, -0.068, -0.135] [0.319, -0.096, 0.0] [0.477, -0.119, -0.059]</t>
  </si>
  <si>
    <t>[1.0, -0.065, 0.069] [0.332, -0.1, 0.0] [0.458, -0.115, -0.054]</t>
  </si>
  <si>
    <t>[1.0, 0.096, 0.133] [0.442, 0.132, 0.0] [0.452, -0.062, -0.11]</t>
  </si>
  <si>
    <t>[1.0, 0.089, -0.022] [0.43, 0.129, -0.0] [0.467, -0.067, -0.112]</t>
  </si>
  <si>
    <t>[1.0, 0.092, 0.054] [0.435, 0.131, -0.0] [0.46, -0.065, -0.111]</t>
  </si>
  <si>
    <t>[1.0, 0.032, 0.287] [0.113, 0.034, -0.0] [0.478, 0.072, 0.018]</t>
  </si>
  <si>
    <t>[1.0, 0.017, -0.293] [0.118, 0.035, 0.001] [0.489, -0.105, -0.101]</t>
  </si>
  <si>
    <t>[1.0, 0.028, 0.074] [0.119, 0.036, -0.0] [0.454, -0.097, -0.095]</t>
  </si>
  <si>
    <t>[0.894, -0.162, 0.201] [1.0, -0.242, -0.14] [0.464, 0.059, 0.115]</t>
  </si>
  <si>
    <t>[0.941, -0.153, -0.219] [1.0, -0.22, 0.193] [0.445, -0.128, -0.013]</t>
  </si>
  <si>
    <t>[0.723, -0.205, 0.0] [1.0, -0.3, -0.0] [0.353, -0.081, 0.051]</t>
  </si>
  <si>
    <t>[1.0, 0.14, 0.171] [0.652, 0.196, 0.0] [0.452, -0.039, -0.119]</t>
  </si>
  <si>
    <t>[1.0, 0.126, -0.082] [0.621, 0.186, -0.0] [0.475, -0.048, -0.123]</t>
  </si>
  <si>
    <t>[1.0, 0.133, 0.041] [0.636, 0.191, -0.0] [0.464, -0.044, -0.121]</t>
  </si>
  <si>
    <t>[0.807, 0.095, 0.203] [1.0, 0.135, -0.244] [0.426, 0.124, 0.01]</t>
  </si>
  <si>
    <t>[0.908, 0.087, -0.236] [1.0, 0.129, 0.246] [0.424, -0.06, -0.102]</t>
  </si>
  <si>
    <t>[0.295, 0.082, -0.016] [1.0, 0.12, 0.014] [0.149, 0.032, -0.032]</t>
  </si>
  <si>
    <t>[1.0, -0.107, 0.256] [0.562, -0.168, -0.0] [0.475, 0.002, 0.05]</t>
  </si>
  <si>
    <t>[1.0, -0.113, -0.25] [0.524, -0.157, 0.0] [0.49, -0.13, -0.042]</t>
  </si>
  <si>
    <t>[1.0, -0.112, 0.066] [0.557, -0.167, -0.0] [0.461, -0.124, -0.034]</t>
  </si>
  <si>
    <t>[1.0, 0.112, 0.147] [0.521, 0.156, 0.0] [0.452, -0.054, -0.113]</t>
  </si>
  <si>
    <t>[1.0, 0.103, -0.045] [0.503, 0.151, -0.0] [0.47, -0.06, -0.116]</t>
  </si>
  <si>
    <t>[1.0, 0.108, 0.049] [0.512, 0.153, -0.0] [0.461, -0.057, -0.115]</t>
  </si>
  <si>
    <t>[1.0, 0.062, 0.274] [0.508, 0.081, -0.119] [0.506, 0.136, 0.039]</t>
  </si>
  <si>
    <t>[1.0, 0.048, -0.28] [0.502, 0.077, 0.119] [0.479, -0.091, -0.106]</t>
  </si>
  <si>
    <t>[1.0, 0.047, -0.133] [0.515, -0.114, -0.097] [0.525, -0.111, 0.111]</t>
  </si>
  <si>
    <t>[1.0, 0.058, 0.018] [0.504, 0.151, -0.0] [0.466, -0.004, -0.138]</t>
  </si>
  <si>
    <t>[1.0, 0.096, -0.24] [0.882, 0.116, -0.217] [0.114, 0.024, -0.024]</t>
  </si>
  <si>
    <t>[1.0, 0.017, 0.13] [0.168, 0.05, -0.0] [0.801, -0.167, -0.171]</t>
  </si>
  <si>
    <t>[1.0, -0.081, 0.068] [0.509, 0.153, -0.0] [0.459, -0.119, -0.046]</t>
  </si>
  <si>
    <t>[1.0, 0.274, -0.063] [0.524, -0.034, 0.037] [0.498, 0.106, -0.106]</t>
  </si>
  <si>
    <t>[1.0, 0.098, -0.259] [0.4, -0.04, -0.06] [0.429, -0.129, 0.0] [0.0, 0.0, -0.0] [0.0, 0.0, -0.0]</t>
  </si>
  <si>
    <t>[1.0, 0.09, 0.047] [0.474, -0.035, -0.128] [0.375, -0.112, 0.0] [0.0, 0.0, -0.0] [0.0, 0.0, -0.0]</t>
  </si>
  <si>
    <t>[1.0, 0.095, -0.114] [0.429, -0.038, -0.113] [0.408, -0.122, 0.0] [0.0, -0.0, 0.0] [0.0, 0.0, -0.0]</t>
  </si>
  <si>
    <t>[1.0, 0.044, -0.282] [0.592, 0.173, 0.011] [0.0, -0.0, -0.0] [0.557, -0.118, 0.118] [0.111, -0.033, 0.0]</t>
  </si>
  <si>
    <t>[1.0, 0.044, 0.282] [0.678, 0.144, -0.144] [0.0, 0.0, 0.0] [0.461, -0.098, 0.096] [0.089, -0.019, -0.019]</t>
  </si>
  <si>
    <t>[1.0, 0.074, 0.127] [0.675, 0.202, 0.0] [0.0, -0.0, -0.0] [0.612, -0.13, 0.13] [0.068, -0.014, -0.014]</t>
  </si>
  <si>
    <t>[1.0, 0.023, -0.291] [0.455, 0.0, 0.136] [0.099, -0.017, -0.023] [0.0, 0.0, -0.0] [0.0, 0.0, 0.0]</t>
  </si>
  <si>
    <t>[1.0, 0.025, 0.267] [0.53, -0.003, -0.157] [0.048, -0.014, -0.0] [0.0, -0.0, -0.0] [0.0, 0.0, -0.0]</t>
  </si>
  <si>
    <t>[1.0, 0.026, -0.123] [0.419, -0.006, -0.123] [0.067, -0.02, 0.0] [-0.0, -0.0, 0.0] [0.0, 0.0, -0.0]</t>
  </si>
  <si>
    <t>[1.0, 0.186, -0.223] [0.517, -0.073, 0.125] [1.0, -0.251, -0.118] [0.0, 0.0, 0.0] [0.005, 0.001, 0.001]</t>
  </si>
  <si>
    <t>[1.0, 0.186, 0.223] [0.512, -0.081, -0.12] [1.0, -0.252, 0.116] [0.0, -0.0, -0.0] [0.01, 0.003, -0.0]</t>
  </si>
  <si>
    <t>[1.0, 0.248, -0.126] [0.542, -0.094, -0.1] [1.0, -0.3, -0.0] [-0.0, -0.0, 0.0] [0.107, 0.032, -0.0]</t>
  </si>
  <si>
    <t>[1.0, 0.047, -0.28] [1.0, 0.197, 0.219] [0.473, 0.059, -0.117] [1.0, 0.0, 0.3] [0.462, -0.139, 0.0]</t>
  </si>
  <si>
    <t>[0.778, 0.059, 0.209] [1.0, 0.212, -0.212] [0.001, 0.0, 0.0] [0.851, 0.0, -0.255] [0.634, -0.134, -0.134]</t>
  </si>
  <si>
    <t>[0.628, -0.12, -0.139] [1.0, 0.098, -0.26] [0.099, 0.03, -0.0] [1.0, 0.0, 0.3] [0.873, -0.185, -0.185]</t>
  </si>
  <si>
    <t>[1.0, 0.024, -0.29] [0.733, 0.027, 0.209] [1.0, -0.0, -0.3] [0.136, 0.0, 0.041] [0.144, -0.03, 0.03]</t>
  </si>
  <si>
    <t>[1.0, 0.069, 0.272] [1.0, -0.0, -0.3] [0.364, 0.0, 0.109] [0.105, -0.0, -0.032] [0.603, 0.103, -0.138]</t>
  </si>
  <si>
    <t>[0.0, -0.0, 0.0] [1.0, 0.079, -0.105] [1.0, 0.3, 0.0] [0.09, 0.027, -0.0] [0.934, 0.077, 0.248]</t>
  </si>
  <si>
    <t>[1.0, 0.133, -0.245] [0.441, -0.054, 0.051] [0.598, -0.18, 0.0] [0.0, 0.0, -0.0] [0.0, 0.0, -0.0]</t>
  </si>
  <si>
    <t>[1.0, 0.123, 0.135] [0.503, -0.05, -0.13] [0.533, -0.16, 0.0] [-0.0, -0.0, -0.0] [0.0, 0.0, -0.0]</t>
  </si>
  <si>
    <t>[1.0, 0.135, -0.108] [0.435, -0.057, -0.107] [0.606, -0.182, -0.0] [0.0, -0.0, 0.0] [-0.0, 0.0, 0.0]</t>
  </si>
  <si>
    <t>[1.0, 0.059, -0.275] [0.784, 0.166, 0.166] [0.0, -0.0, -0.0] [0.745, -0.056, 0.2] [0.28, -0.084, 0.0]</t>
  </si>
  <si>
    <t>[1.0, -0.031, 0.287] [0.892, 0.189, -0.189] [0.0, -0.0, 0.0] [0.581, -0.165, -0.023] [0.293, -0.062, -0.062]</t>
  </si>
  <si>
    <t>[1.0, 0.028, 0.16] [0.932, 0.28, 0.0] [0.0, -0.0, 0.0] [0.962, -0.204, 0.204] [0.291, -0.062, -0.062]</t>
  </si>
  <si>
    <t>[1.0, 0.03, -0.288] [0.514, 0.043, 0.136] [0.515, -0.0, -0.154] [0.101, -0.021, 0.021] [0.0, 0.0, -0.0]</t>
  </si>
  <si>
    <t>[1.0, 0.049, 0.28] [0.741, 0.0, -0.222] [0.015, -0.0, 0.004] [0.03, 0.0, -0.009] [0.254, 0.054, -0.054]</t>
  </si>
  <si>
    <t>[1.0, 0.103, -0.164] [0.421, -0.089, -0.089] [0.619, -0.186, -0.0] [0.241, 0.0, -0.072] [0.0, -0.0, 0.0]</t>
  </si>
  <si>
    <t>[1.0, 0.134, 0.002] [0.803, 0.241, 0.0] [0.0, 0.0, -0.0] [0.244, -0.052, 0.052] [0.28, -0.059, -0.059]</t>
  </si>
  <si>
    <t>[1.0, 0.084, 0.173] [0.0, -0.0, 0.0] [0.0, -0.0, -0.0] [0.007, -0.002, -0.0] [0.981, -0.036, 0.279]</t>
  </si>
  <si>
    <t>[1.0, 0.014, -0.26] [0.913, -0.036, -0.259] [0.09, -0.027, -0.0] [0.0, -0.0, -0.0] [0.0, 0.0, -0.0]</t>
  </si>
  <si>
    <t>[1.0, 0.3, 0.0] [0.591, -0.176, 0.002] [0.321, 0.096, 0.0] [0.002, -0.001, 0.0] [0.09, -0.027, 0.0]</t>
  </si>
  <si>
    <t>[1.0, -0.3, -0.0] [0.574, 0.172, -0.0] [0.355, -0.106, 0.0] [0.003, 0.001, -0.0] [0.074, 0.018, 0.011]</t>
  </si>
  <si>
    <t>[1.0, -0.104, -0.059] [0.796, 0.0, 0.239] [0.429, 0.105, -0.058]</t>
  </si>
  <si>
    <t>[1.0, -0.03, -0.203] [0.636, 0.0, 0.191] [0.505, 0.031, -0.138]</t>
  </si>
  <si>
    <t>[1.0, -0.088, -0.127] [0.747, 0.0, 0.224] [0.446, 0.089, -0.097]</t>
  </si>
  <si>
    <t>[1.0, 0.181, -0.058] [0.672, -0.18, -0.051] [0.706, 0.0, 0.212]</t>
  </si>
  <si>
    <t>[1.0, 0.151, -0.167] [0.694, -0.151, -0.139] [0.63, 0.0, 0.189]</t>
  </si>
  <si>
    <t>[1.0, 0.167, -0.109] [0.682, -0.166, -0.092] [0.671, 0.0, 0.201]</t>
  </si>
  <si>
    <t>[1.0, 0.079, -0.106] [0.602, -0.078, 0.148] [0.531, 0.0, 0.159]</t>
  </si>
  <si>
    <t>[1.0, -0.0, -0.3] [0.65, 0.0, 0.009] [0.375, 0.001, 0.075]</t>
  </si>
  <si>
    <t>[1.0, 0.095, -0.261] [0.541, -0.094, 0.106] [0.516, 0.0, 0.155]</t>
  </si>
  <si>
    <t>[1.0, 0.071, 0.233] [0.744, -0.07, 0.194] [0.879, 0.0, -0.264]</t>
  </si>
  <si>
    <t>[1.0, 0.15, 0.082] [0.688, -0.148, 0.072] [1.0, -0.0, -0.3]</t>
  </si>
  <si>
    <t>[1.0, 0.136, 0.162] [0.697, -0.135, 0.138] [1.0, 0.0, -0.3]</t>
  </si>
  <si>
    <t>[1.0, 0.086, 0.264] [1.0, -0.064, -0.249] [0.629, -0.02, 0.18]</t>
  </si>
  <si>
    <t>[1.0, 0.012, 0.074] [1.0, 0.0, -0.3] [0.505, -0.011, 0.073]</t>
  </si>
  <si>
    <t>[1.0, 0.041, 0.17] [1.0, 0.0, -0.3] [0.529, -0.04, 0.13]</t>
  </si>
  <si>
    <t>[1.0, 0.0, 0.3] [0.953, 0.0, -0.009] [0.653, 0.001, -0.075]</t>
  </si>
  <si>
    <t>[1.0, 0.094, 0.181] [0.975, -0.092, -0.254] [0.909, 0.0, -0.273]</t>
  </si>
  <si>
    <t>[1.0, 0.0, 0.3] [1.0, 0.024, -0.122] [0.694, -0.023, -0.178]</t>
  </si>
  <si>
    <t>[1.0, -0.048, 0.069] [0.773, 0.0, 0.232] [0.581, 0.05, -0.154]</t>
  </si>
  <si>
    <t>[1.0, 0.094, -0.065] [0.613, -0.093, 0.145] [0.817, -0.0, -0.245]</t>
  </si>
  <si>
    <t>[1.0, 0.018, 0.006] [0.673, -0.017, 0.195] [0.669, 0.0, -0.201]</t>
  </si>
  <si>
    <t>[1.0, 0.18, 0.059] [0.778, -0.179, -0.131] [0.735, 0.0, 0.221]</t>
  </si>
  <si>
    <t>[1.0, 0.063, -0.07] [0.863, -0.062, -0.233] [0.515, 0.0, 0.155]</t>
  </si>
  <si>
    <t>[1.0, 0.136, -0.006] [0.814, -0.134, -0.188] [0.647, 0.0, 0.194]</t>
  </si>
  <si>
    <t>[1.0, 0.0, 0.3] [0.801, 0.0, 0.24] [0.514, 0.001, 0.154]</t>
  </si>
  <si>
    <t>[1.0, 0.0, -0.3] [0.801, 0.0, -0.24] [0.514, 0.001, -0.154]</t>
  </si>
  <si>
    <t>[1.0, 0.078, -0.006] [0.744, -0.076, -0.192] [0.658, 0.0, 0.197]</t>
  </si>
  <si>
    <t>[1.0, 0.078, 0.006] [0.744, -0.076, 0.192] [0.658, -0.0, -0.197]</t>
  </si>
  <si>
    <t>[1.0, 0.03, -0.288] [0.779, -0.029, 0.117] [0.569, 0.0, 0.171]</t>
  </si>
  <si>
    <t>[1.0, 0.03, 0.288] [0.779, -0.029, -0.117] [0.569, -0.0, -0.171]</t>
  </si>
  <si>
    <t>[1.0, -0.3, 0.0] [0.801, -0.24, 0.0] [0.514, -0.154, -0.0]</t>
  </si>
  <si>
    <t>[1.0, 0.3, 0.0] [0.801, 0.24, -0.0] [0.514, 0.154, 0.0]</t>
  </si>
  <si>
    <t>[1.0, 0.0, -0.3] [0.295, 0.0, 0.088] [0.494, -0.0, 0.148] [1.0, 0.0, 0.3] [0.93, -0.0, -0.279] [0.202, 0.009, -0.057]</t>
  </si>
  <si>
    <t>[1.0, 0.0, 0.3] [0.128, 0.0, -0.038] [0.657, -0.0, -0.197] [1.0, -0.046, -0.281] [1.0, -0.009, 0.296] [0.111, 0.0, 0.033]</t>
  </si>
  <si>
    <t>[1.0, -0.024, 0.096] [0.553, 0.0, 0.166] [0.357, -0.076, -0.076] [1.0, -0.3, 0.0] [1.0, -0.3, -0.0] [0.113, -0.034, 0.0]</t>
  </si>
  <si>
    <t>[1.0, -0.215, -0.206] [0.0, 0.0, 0.0] [0.735, -0.202, 0.046] [1.0, 0.092, 0.262] [0.0, -0.0, -0.0] [0.591, 0.125, -0.125]</t>
  </si>
  <si>
    <t>[1.0, -0.212, 0.212] [0.0, -0.0, 0.0] [0.858, -0.206, -0.123] [1.0, 0.095, -0.261] [0.0, -0.0, 0.0] [0.466, 0.129, 0.027]</t>
  </si>
  <si>
    <t>[1.0, -0.228, 0.173] [0.0, -0.0, 0.0] [0.765, -0.229, 0.0] [1.0, 0.119, 0.182] [0.0, -0.0, 0.0] [0.47, 0.141, -0.0]</t>
  </si>
  <si>
    <t>[1.0, -0.082, -0.266] [0.0, 0.0, 0.0] [0.633, -0.095, 0.15] [1.0, 0.0, 0.3] [0.199, 0.0, -0.06] [0.422, -0.0, -0.127]</t>
  </si>
  <si>
    <t>[1.0, -0.091, 0.262] [0.0, -0.0, -0.0] [0.748, -0.12, -0.175] [1.0, 0.0, -0.3] [0.218, 0.0, 0.065] [0.311, 0.0, 0.093]</t>
  </si>
  <si>
    <t>[1.0, -0.233, -0.001] [0.041, 0.0, -0.012] [0.411, 0.0, -0.123] [1.0, -0.244, 0.135] [0.0, -0.0, 0.0] [0.0, 0.0, 0.0]</t>
  </si>
  <si>
    <t>[0.551, 0.0, -0.165] [0.345, 0.0, 0.103] [1.0, 0.0, 0.3] [0.372, -0.0, 0.112] [0.758, 0.024, -0.218] [1.0, -0.0, -0.3]</t>
  </si>
  <si>
    <t>[0.688, 0.0, 0.206] [0.164, 0.0, -0.049] [1.0, 0.0, -0.3] [0.4, 0.085, -0.085] [0.956, 0.152, 0.224] [1.0, 0.0, 0.3]</t>
  </si>
  <si>
    <t>[0.373, 0.0, 0.112] [0.63, -0.04, 0.173] [1.0, -0.008, -0.06] [0.0, 0.0, -0.0] [1.0, 0.3, 0.0] [1.0, -0.3, -0.0]</t>
  </si>
  <si>
    <t>[0.725, -0.169, -0.118] [0.0, 0.0, -0.0] [1.0, -0.212, 0.212] [0.689, 0.172, 0.085] [0.0, -0.0, -0.0] [1.0, 0.155, -0.236]</t>
  </si>
  <si>
    <t>[0.831, -0.198, 0.125] [0.0, -0.0, -0.0] [1.0, -0.212, -0.212] [0.591, 0.154, -0.057] [0.0, -0.0, 0.0] [1.0, 0.187, 0.223]</t>
  </si>
  <si>
    <t>[0.736, -0.221, -0.0] [0.0, 0.0, -0.0] [1.0, -0.196, 0.161] [0.586, 0.176, 0.0] [0.0, -0.0, -0.0] [1.0, 0.238, 0.151]</t>
  </si>
  <si>
    <t>[0.659, -0.002, -0.197] [0.0, 0.0, 0.0] [1.0, -0.135, 0.244] [0.51, 0.108, 0.108] [0.157, 0.0, -0.047] [1.0, 0.0, -0.3]</t>
  </si>
  <si>
    <t>[0.763, -0.028, 0.217] [0.0, -0.0, 0.0] [1.0, -0.167, -0.231] [0.408, 0.087, -0.087] [0.128, -0.0, 0.038] [1.0, 0.0, 0.3]</t>
  </si>
  <si>
    <t>[0.415, -0.088, 0.088] [0.0, 0.0, -0.0] [1.0, -0.029, 0.288] [0.0, 0.0, 0.0] [0.027, 0.008, -0.0] [1.0, 0.087, 0.197]</t>
  </si>
  <si>
    <t>[1.0, -0.0, -0.3] [0.412, -0.0, 0.124] [0.962, 0.0, 0.288] [1.0, -0.069, 0.272] [1.0, -0.0, -0.3] [0.914, -0.046, -0.255]</t>
  </si>
  <si>
    <t>[1.0, 0.0, 0.3] [0.205, -0.0, -0.062] [0.964, -0.0, -0.289] [1.0, -0.151, -0.237] [1.0, -0.035, 0.286] [1.0, -0.048, 0.28]</t>
  </si>
  <si>
    <t>[1.0, -0.026, 0.289] [0.796, 0.0, 0.239] [0.946, -0.102, -0.242] [1.0, -0.3, 0.0] [1.0, -0.033, -0.286] [1.0, -0.3, -0.0]</t>
  </si>
  <si>
    <t>[1.0, -0.229, -0.172] [0.0, -0.0, -0.0] [1.0, -0.241, 0.143] [1.0, 0.152, 0.237] [0.0, -0.0, -0.0] [0.943, 0.168, -0.213]</t>
  </si>
  <si>
    <t>[0.989, -0.242, 0.133] [0.0, -0.0, -0.0] [1.0, -0.228, -0.174] [1.0, 0.14, -0.242] [0.0, -0.0, 0.0] [0.936, 0.199, 0.199]</t>
  </si>
  <si>
    <t>[0.99, -0.279, 0.043] [0.0, -0.0, -0.0] [1.0, -0.3, -0.0] [1.0, 0.258, 0.057] [0.0, -0.0, 0.0] [0.907, 0.272, -0.0]</t>
  </si>
  <si>
    <t>[1.0, -0.086, -0.264] [0.0, 0.0, -0.0] [0.995, -0.11, 0.253] [1.0, 0.0, 0.3] [0.171, -0.0, -0.051] [0.965, 0.0, -0.289]</t>
  </si>
  <si>
    <t>[1.0, -0.087, 0.264] [0.0, -0.0, -0.0] [0.999, -0.139, -0.242] [1.0, 0.0, -0.3] [0.176, 0.0, 0.053] [0.962, 0.0, 0.289]</t>
  </si>
  <si>
    <t>[0.95, -0.285, 0.0] [0.0, -0.0, -0.0] [1.0, -0.3, -0.0] [1.0, 0.198, -0.218] [0.971, 0.0, -0.291] [0.811, 0.218, 0.061]</t>
  </si>
  <si>
    <t>[1.0, -0.174, -0.228] [0.957, -0.0, -0.287] [0.905, -0.242, 0.072] [1.0, 0.3, 0.0] [0.0, -0.0, 0.0] [0.93, 0.279, 0.0]</t>
  </si>
  <si>
    <t>[1.0, -0.212, 0.212] [0.053, 0.016, -0.0] [0.0, 0.0, -0.0] [0.033, 0.0, -0.01] [0.161, 0.044, -0.01] [1.0, 0.199, -0.218]</t>
  </si>
  <si>
    <t>[0.0, 0.0, 0.0] [0.08, -0.017, -0.017] [1.0, -0.159, -0.234] [1.0, 0.059, 0.253] [0.297, -0.089, -0.0] [0.0, 0.0, 0.0]</t>
  </si>
  <si>
    <t>[1.0, 0.08, -0.015] [0.0, -0.0, 0.0] [0.955, -0.287, -0.0] [1.0, -0.3, -0.0] [0.175, 0.052, 0.0] [0.969, 0.291, 0.0]</t>
  </si>
  <si>
    <t>[0.961, -0.288, -0.0] [0.0, -0.0, 0.0] [1.0, 0.081, -0.01] [1.0, 0.3, 0.0] [0.173, -0.052, 0.0] [0.964, -0.289, 0.0]</t>
  </si>
  <si>
    <t>[1.0, -0.096, -0.0] [0.998, -0.115, 0.003] [-0.0, 0.0, -0.0] [0.0, 0.0, -0.0]</t>
  </si>
  <si>
    <t>[1.0, -0.075, -0.269] [0.794, -0.03, -0.188] [0.209, -0.063, -0.0] [0.0, -0.0, -0.0]</t>
  </si>
  <si>
    <t>[1.0, -0.066, -0.198] [0.785, -0.04, -0.219] [0.216, -0.046, -0.046] [0.0, -0.0, -0.0]</t>
  </si>
  <si>
    <t>[1.0, -0.059, -0.271] [0.749, -0.024, -0.215] [0.255, -0.054, -0.054] [0.0, -0.0, -0.0]</t>
  </si>
  <si>
    <t>[1.0, -0.087, -0.264] [0.863, -0.099, -0.143] [0.026, -0.008, -0.0] [0.0, -0.0, -0.0]</t>
  </si>
  <si>
    <t>[1.0, -0.092, -0.12] [0.888, -0.112, -0.22] [0.009, -0.002, -0.002] [0.0, -0.0, -0.0]</t>
  </si>
  <si>
    <t>[1.0, -0.087, -0.221] [0.853, -0.103, -0.213] [0.023, -0.005, -0.005] [0.0, -0.0, -0.0]</t>
  </si>
  <si>
    <t>[1.0, -0.114, -0.253] [0.857, 0.006, 0.255] [1.0, -0.029, 0.288] [0.415, -0.088, 0.088]</t>
  </si>
  <si>
    <t>[1.0, -0.073, 0.27] [0.732, -0.0, -0.22] [0.988, -0.0, -0.296] [0.614, -0.092, -0.146]</t>
  </si>
  <si>
    <t>[1.0, -0.237, 0.152] [0.991, -0.21, -0.21] [1.0, 0.141, 0.242] [1.0, -0.178, 0.122]</t>
  </si>
  <si>
    <t>[1.0, -0.096, -0.0] [0.998, -0.115, 0.003] [0.0, 0.0, -0.0] [0.0, 0.0, -0.0]</t>
  </si>
  <si>
    <t>[1.0, -0.096, 0.0] [0.998, -0.115, 0.003] [-0.0, 0.0, -0.0] [0.0, 0.0, -0.0]</t>
  </si>
  <si>
    <t>[1.0, -0.096, -0.0] [0.998, -0.115, 0.003] [0.0, -0.0, 0.0] [0.0, -0.0, 0.0]</t>
  </si>
  <si>
    <t>[1.0, -0.063, -0.274] [0.762, 0.041, -0.115] [0.394, -0.118, -0.0] [0.0, -0.0, -0.0]</t>
  </si>
  <si>
    <t>[1.0, -0.061, -0.154] [0.755, -0.0, -0.227] [0.346, -0.073, -0.073] [0.024, -0.007, -0.0]</t>
  </si>
  <si>
    <t>[1.0, -0.084, -0.265] [0.757, 0.0, -0.227] [0.326, -0.083, -0.036] [0.065, -0.02, -0.0]</t>
  </si>
  <si>
    <t>[1.0, -0.086, -0.264] [0.976, -0.088, 0.228] [0.036, -0.011, -0.0] [0.0, -0.0, -0.0]</t>
  </si>
  <si>
    <t>[1.0, -0.096, 0.0] [0.998, -0.115, 0.003] [0.0, -0.0, -0.0] [0.0, 0.0, 0.0]</t>
  </si>
  <si>
    <t>[1.0, -0.096, -0.0] [0.998, -0.115, 0.003] [0.0, 0.0, -0.0] [0.0, -0.0, -0.0]</t>
  </si>
  <si>
    <t>[1.0, -0.036, -0.268] [0.876, 0.0, -0.263] [0.022, -0.005, -0.005] [0.18, -0.054, -0.0]</t>
  </si>
  <si>
    <t>[1.0, -0.096, 0.0] [0.998, -0.115, 0.003] [0.0, 0.0, -0.0] [0.0, 0.0, -0.0]</t>
  </si>
  <si>
    <t>[1.0, -0.088, -0.258] [0.98, -0.107, -0.25] [0.027, -0.006, -0.006] [0.0, -0.0, -0.0]</t>
  </si>
  <si>
    <t>[1.0, 0.078, -0.0] [0.962, -0.286, 0.007] [0.0, -0.0, 0.0] [0.0, 0.0, -0.0]</t>
  </si>
  <si>
    <t>[0.961, -0.288, -0.0] [1.0, 0.081, -0.002] [0.0, 0.0, -0.0] [0.0, 0.0, 0.0]</t>
  </si>
  <si>
    <t>[0.0, 0.0, 0.0] [0.0, 0.0, 0.0]</t>
  </si>
  <si>
    <t>[1.0, 0.213, -0.21] [0.152, -0.046, 0.0] [0.0, 0.0, 0.0] [0.982, -0.295, -0.0] [0.576, -0.073, 0.143]</t>
  </si>
  <si>
    <t>[1.0, 0.259, -0.1] [0.03, -0.009, -0.0] [0.0, -0.0, -0.0] [0.741, -0.222, -0.0] [0.552, 0.139, 0.064]</t>
  </si>
  <si>
    <t>[1.0, 0.222, -0.188] [0.08, -0.024, -0.0] [0.0, 0.0, -0.0] [0.903, -0.271, -0.0] [0.529, 0.045, 0.14]</t>
  </si>
  <si>
    <t>[1.0, 0.127, 0.217] [0.038, 0.011, 0.0] [0.0, -0.0, -0.0] [0.761, -0.0, -0.228] [0.828, -0.249, 0.0]</t>
  </si>
  <si>
    <t>[1.0, 0.233, 0.161] [0.021, 0.006, -0.0] [0.0, 0.0, -0.0] [0.767, 0.114, -0.183] [0.706, -0.212, 0.0]</t>
  </si>
  <si>
    <t>[1.0, 0.21, 0.213] [0.061, 0.018, -0.0] [0.0, -0.0, -0.0] [0.781, 0.033, -0.221] [0.815, -0.245, 0.0]</t>
  </si>
  <si>
    <t>[1.0, 0.126, 0.038] [0.0, -0.0, -0.0] [0.0, 0.0, -0.0] [0.666, -0.177, -0.055] [0.528, -0.158, 0.0]</t>
  </si>
  <si>
    <t>[1.0, 0.3, -0.0] [0.0, -0.0, -0.0] [0.515, -0.155, 0.0] [0.28, 0.059, -0.025] [0.088, 0.026, 0.0]</t>
  </si>
  <si>
    <t>[1.0, 0.278, 0.053] [0.0, -0.0, -0.0] [0.178, -0.053, -0.0] [0.464, -0.109, -0.073] [0.388, -0.116, 0.0]</t>
  </si>
  <si>
    <t>[1.0, 0.0, -0.3] [0.7, -0.21, -0.0] [0.781, -0.234, 0.0] [0.96, -0.288, -0.0] [1.0, 0.089, 0.064]</t>
  </si>
  <si>
    <t>[1.0, 0.212, -0.212] [0.53, -0.159, -0.0] [0.745, 0.164, 0.007] [0.809, -0.243, -0.0] [1.0, 0.3, 0.0]</t>
  </si>
  <si>
    <t>[1.0, 0.089, -0.263] [0.713, -0.214, 0.0] [1.0, -0.192, 0.012] [0.753, -0.226, 0.0] [1.0, 0.3, 0.0]</t>
  </si>
  <si>
    <t>[1.0, -0.123, 0.249] [0.241, 0.072, -0.0] [0.426, -0.128, -0.0] [1.0, 0.216, -0.202] [0.756, -0.227, -0.0]</t>
  </si>
  <si>
    <t>[1.0, 0.212, 0.212] [0.366, 0.11, -0.0] [0.504, -0.057, -0.127] [1.0, 0.295, -0.013] [0.635, -0.191, 0.0]</t>
  </si>
  <si>
    <t>[1.0, 0.063, 0.274] [0.343, 0.103, -0.0] [0.481, -0.102, -0.102] [1.0, 0.258, -0.102] [0.759, -0.228, 0.0]</t>
  </si>
  <si>
    <t>[0.691, -0.155, 0.127] [1.0, 0.022, -0.291] [1.0, -0.212, -0.212] [1.0, -0.113, 0.253] [1.0, -0.231, -0.166]</t>
  </si>
  <si>
    <t>[0.123, 0.026, 0.026] [0.949, 0.069, 0.256] [1.0, 0.3, -0.0] [1.0, 0.3, -0.0] [0.707, 0.21, -0.006]</t>
  </si>
  <si>
    <t>[0.263, -0.056, 0.056] [1.0, 0.0, -0.3] [1.0, 0.259, -0.1] [1.0, 0.171, 0.229] [0.894, -0.107, -0.224]</t>
  </si>
  <si>
    <t>[1.0, 0.092, -0.262] [0.237, -0.071, 0.0] [0.211, -0.063, -0.0] [1.0, -0.3, -0.0] [0.614, 0.038, 0.169]</t>
  </si>
  <si>
    <t>[1.0, 0.266, -0.082] [0.182, -0.055, 0.0] [0.0, -0.0, -0.0] [0.82, -0.243, -0.008] [0.928, 0.278, 0.0]</t>
  </si>
  <si>
    <t>[1.0, 0.16, -0.234] [0.21, -0.063, 0.0] [0.099, -0.03, -0.0] [1.0, -0.3, -0.0] [0.734, 0.161, 0.143]</t>
  </si>
  <si>
    <t>[1.0, 0.064, 0.273] [0.117, 0.035, -0.0] [0.0, 0.0, -0.0] [0.94, 0.046, -0.263] [0.978, -0.293, 0.0]</t>
  </si>
  <si>
    <t>[1.0, 0.221, 0.192] [0.125, 0.032, 0.013] [0.0, 0.0, -0.0] [1.0, 0.22, -0.193] [0.823, -0.247, 0.0]</t>
  </si>
  <si>
    <t>[1.0, 0.14, 0.242] [0.117, 0.035, 0.0] [0.0, -0.0, -0.0] [0.965, 0.13, -0.236] [0.911, -0.273, 0.0]</t>
  </si>
  <si>
    <t>[1.0, -0.298, -0.004] [0.001, 0.0, -0.0] [0.0, -0.0, 0.0] [0.86, -0.257, -0.003] [0.57, -0.171, 0.0]</t>
  </si>
  <si>
    <t>[1.0, 0.3, 0.0] [0.008, 0.002, 0.002] [-0.0, 0.0, 0.0] [0.838, 0.246, -0.013] [0.585, 0.164, -0.027]</t>
  </si>
  <si>
    <t>[1.0, 0.147, 0.208] [0.124, 0.037, -0.0] [0.0, 0.0, -0.0] [0.869, 0.149, -0.199] [1.0, -0.3, 0.0]</t>
  </si>
  <si>
    <t>[1.0, 0.225, -0.181] [0.287, -0.086, 0.0] [0.234, -0.07, 0.0] [1.0, -0.3, 0.0] [0.536, 0.133, 0.067]</t>
  </si>
  <si>
    <t>[1.0, 0.286, 0.034] [0.0, -0.0, -0.0] [0.841, -0.252, -0.0] [0.204, -0.014, -0.055] [0.068, -0.02, 0.0]</t>
  </si>
  <si>
    <t>[1.0, -0.3, -0.0] [1.0, 0.008, -0.297] [1.0, 0.3, 0.0] [0.844, 0.253, 0.0] [0.551, 0.011, -0.033]</t>
  </si>
  <si>
    <t>[1.0, -0.0, -0.3] [0.008, 0.002, -0.0] [0.0, 0.0, 0.0] [0.866, -0.012, -0.255] [0.572, -0.006, -0.169]</t>
  </si>
  <si>
    <t>[1.0, 0.011, 0.296] [0.005, -0.001, 0.001] [0.0, 0.0, 0.0] [0.863, 0.005, 0.257] [0.571, -0.0, 0.171]</t>
  </si>
  <si>
    <t>[1.0, 0.0, -0.3] [0.0, 0.0, -0.0] [0.4, 0.0, 0.12] [1.0, -0.01, -0.261] [0.984, 0.209, 0.209] [0.481, 0.0, -0.144]</t>
  </si>
  <si>
    <t>[1.0, 0.212, -0.212] [-0.0, 0.0, 0.0] [0.554, -0.0, 0.166] [1.0, -0.012, 0.295] [0.949, 0.17, 0.214] [0.332, -0.07, 0.07]</t>
  </si>
  <si>
    <t>[1.0, 0.0, -0.3] [0.0, 0.0, -0.0] [0.476, -0.0, 0.143] [1.0, -0.102, 0.165] [0.917, 0.194, 0.194] [0.389, 0.0, -0.117]</t>
  </si>
  <si>
    <t>[1.0, 0.0, 0.3] [0.571, 0.0, -0.171] [0.0, -0.0, -0.0] [1.0, 0.173, -0.196] [0.786, 0.0, 0.236] [0.9, 0.0, -0.27]</t>
  </si>
  <si>
    <t>[1.0, 0.212, 0.212] [0.687, -0.0, -0.206] [0.0, -0.0, -0.0] [1.0, -0.101, 0.258] [0.592, -0.172, -0.013] [0.95, 0.0, -0.285]</t>
  </si>
  <si>
    <t>[1.0, 0.0, 0.3] [0.643, 0.0, -0.193] [-0.0, 0.0, -0.0] [1.0, 0.052, 0.235] [0.678, -0.0, 0.203] [0.842, -0.0, -0.252]</t>
  </si>
  <si>
    <t>[1.0, -0.111, 0.084] [0.0, 0.0, -0.0] [0.0, 0.0, -0.0] [1.0, 0.095, -0.261] [0.973, -0.0, 0.292] [0.87, 0.0, -0.261]</t>
  </si>
  <si>
    <t>[1.0, 0.287, 0.032] [0.0, -0.0, 0.0] [0.0, -0.0, -0.0] [1.0, 0.0, 0.3] [0.971, -0.103, -0.117] [0.601, 0.0, -0.18]</t>
  </si>
  <si>
    <t>[1.0, 0.265, 0.084] [0.0, 0.0, -0.0] [0.0, 0.0, -0.0] [1.0, 0.051, -0.016] [0.883, 0.0, 0.265] [0.781, 0.0, -0.234]</t>
  </si>
  <si>
    <t>[0.324, -0.069, -0.069] [0.316, -0.067, 0.067] [1.0, -0.035, 0.286] [1.0, 0.212, -0.212] [0.681, -0.0, 0.204] [0.282, 0.085, -0.0]</t>
  </si>
  <si>
    <t>[0.132, 0.0, -0.039] [0.0, 0.0, 0.0] [1.0, 0.212, 0.212] [1.0, 0.029, -0.128] [0.668, -0.2, 0.0] [0.547, 0.0, 0.164]</t>
  </si>
  <si>
    <t>[0.024, 0.0, -0.007] [0.0, 0.0, -0.0] [1.0, 0.02, 0.292] [1.0, 0.156, -0.235] [0.708, -0.15, 0.15] [0.452, 0.0, 0.136]</t>
  </si>
  <si>
    <t>[0.726, -0.0, 0.218] [1.0, -0.022, -0.291] [1.0, -0.212, -0.212] [1.0, -0.13, -0.246] [0.226, 0.068, 0.0] [0.679, -0.0, -0.204]</t>
  </si>
  <si>
    <t>[0.0, -0.0, 0.0] [1.0, 0.212, -0.212] [0.179, 0.0, -0.054] [1.0, -0.163, 0.111] [0.406, -0.086, -0.086] [0.705, -0.15, -0.15]</t>
  </si>
  <si>
    <t>[0.0, -0.0, 0.0] [1.0, 0.051, -0.279] [0.171, 0.0, -0.051] [1.0, -0.045, -0.281] [0.48, 0.0, -0.144] [0.678, -0.144, -0.144]</t>
  </si>
  <si>
    <t>[0.237, -0.05, -0.05] [1.0, -0.255, 0.108] [1.0, -0.3, 0.0] [1.0, 0.115, -0.253] [0.326, -0.0, 0.098] [0.294, -0.0, -0.088]</t>
  </si>
  <si>
    <t>[0.096, 0.02, -0.02] [1.0, 0.243, 0.138] [1.0, 0.3, -0.0] [1.0, 0.0, 0.3] [0.308, -0.089, -0.008] [0.332, 0.0, 0.1]</t>
  </si>
  <si>
    <t>[0.0, 0.0, -0.0] [1.0, 0.0, 0.3] [1.0, 0.239, -0.148] [1.0, 0.156, -0.236] [0.226, 0.0, 0.068] [0.298, 0.083, -0.014]</t>
  </si>
  <si>
    <t>[0.873, -0.185, -0.185] [0.098, -0.021, 0.021] [1.0, -0.0, 0.3] [1.0, 0.147, -0.239] [1.0, 0.03, 0.288] [0.376, -0.0, -0.113]</t>
  </si>
  <si>
    <t>[0.929, -0.0, -0.279] [0.0, 0.0, -0.0] [1.0, 0.212, 0.212] [1.0, -0.258, -0.101] [0.696, -0.209, -0.0] [0.849, -0.021, 0.246]</t>
  </si>
  <si>
    <t>[0.819, -0.0, -0.246] [0.0, -0.0, 0.0] [1.0, 0.0, 0.3] [1.0, -0.065, -0.273] [0.764, -0.068, 0.201] [0.661, 0.0, 0.198]</t>
  </si>
  <si>
    <t>[0.649, -0.138, 0.138] [1.0, 0.0, -0.3] [0.045, -0.01, -0.01] [1.0, -0.0, -0.3] [0.5, 0.104, 0.107] [0.873, -0.0, -0.262]</t>
  </si>
  <si>
    <t>[0.672, -0.0, 0.202] [1.0, 0.212, -0.212] [0.0, 0.0, -0.0] [1.0, 0.1, 0.167] [0.816, -0.173, -0.173] [0.723, -0.153, -0.153]</t>
  </si>
  <si>
    <t>[0.704, -0.0, 0.211] [1.0, 0.141, -0.242] [-0.0, -0.0, -0.0] [1.0, 0.078, -0.268] [0.644, -0.137, -0.137] [0.896, 0.0, -0.269]</t>
  </si>
  <si>
    <t>[1.0, -0.3, 0.0] [0.601, -0.18, 0.0] [0.615, -0.185, -0.0] [1.0, 0.033, -0.286] [0.677, -0.0, 0.203] [0.701, 0.0, -0.21]</t>
  </si>
  <si>
    <t>[1.0, 0.3, 0.0] [0.594, 0.178, 0.0] [0.612, 0.184, 0.0] [1.0, -0.009, 0.296] [0.807, -0.171, -0.171] [0.57, -0.121, 0.121]</t>
  </si>
  <si>
    <t>[0.576, -0.0, 0.173] [1.0, 0.018, -0.293] [0.0, -0.0, -0.0] [0.862, 0.251, -0.019] [0.33, 0.07, -0.07] [1.0, -0.212, -0.212]</t>
  </si>
  <si>
    <t>[0.92, 0.0, -0.276] [0.2, -0.042, 0.042] [1.0, 0.016, 0.294] [0.724, -0.183, -0.082] [1.0, -0.212, 0.212] [0.0, 0.0, 0.0]</t>
  </si>
  <si>
    <t>[1.0, 0.264, 0.086] [0.0, -0.0, 0.0] [0.0, -0.0, -0.0] [0.719, -0.034, 0.048] [1.0, 0.148, 0.239] [1.0, 0.212, -0.212]</t>
  </si>
  <si>
    <t>[0.851, -0.236, -0.046] [1.0, 0.197, 0.218] [1.0, 0.23, -0.169] [1.0, 0.108, -0.255] [0.0, -0.0, 0.0] [0.0, -0.0, 0.0]</t>
  </si>
  <si>
    <t>[1.0, 0.0, -0.3] [0.616, 0.0, -0.185] [0.618, -0.028, -0.174] [1.0, 0.3, 0.0] [0.671, -0.142, 0.142] [0.578, 0.174, 0.0]</t>
  </si>
  <si>
    <t>[1.0, 0.0, 0.3] [0.636, 0.0, 0.191] [0.627, 0.0, 0.188] [1.0, -0.277, -0.056] [0.613, 0.184, -0.0] [0.59, -0.125, -0.125]</t>
  </si>
  <si>
    <t>[1.0, -0.09, -0.263] [0.12, -0.025, 0.025] [1.0, -0.118, -0.251] [0.438, -0.128, -0.008]</t>
  </si>
  <si>
    <t>[1.0, 0.212, -0.212] [0.297, 0.0, 0.089] [0.734, -0.024, -0.024] [0.315, -0.094, -0.0]</t>
  </si>
  <si>
    <t>[1.0, 0.129, -0.247] [0.251, 0.0, 0.075] [0.807, -0.059, -0.218] [0.381, -0.114, 0.0]</t>
  </si>
  <si>
    <t>[1.0, 0.18, 0.225] [0.42, -0.072, -0.096] [1.0, 0.002, -0.299] [0.562, 0.169, 0.0]</t>
  </si>
  <si>
    <t>[1.0, 0.213, 0.209] [0.417, 0.0, -0.125] [1.0, -0.027, -0.224] [0.574, 0.122, 0.122]</t>
  </si>
  <si>
    <t>[1.0, 0.197, 0.218] [0.407, 0.0, -0.122] [1.0, -0.021, -0.291] [0.563, 0.146, 0.055]</t>
  </si>
  <si>
    <t>[1.0, -0.207, 0.052] [0.0, -0.0, -0.0] [0.763, 0.014, -0.223] [0.167, 0.05, 0.0]</t>
  </si>
  <si>
    <t>[1.0, 0.281, 0.046] [0.0, 0.0, -0.0] [0.78, 0.013, 0.09] [0.219, 0.046, 0.046]</t>
  </si>
  <si>
    <t>[1.0, 0.184, 0.055] [0.0, -0.0, -0.0] [0.715, 0.016, -0.208] [0.209, 0.063, 0.0]</t>
  </si>
  <si>
    <t>[0.846, 0.0, -0.254] [1.0, -0.037, 0.285] [1.0, 0.105, -0.256] [0.73, -0.013, -0.213]</t>
  </si>
  <si>
    <t>[1.0, 0.0, -0.3] [1.0, 0.145, 0.24] [1.0, 0.065, 0.273] [0.564, -0.094, -0.099]</t>
  </si>
  <si>
    <t>[0.913, 0.0, -0.274] [1.0, 0.0, 0.3] [1.0, 0.117, 0.075] [0.637, -0.041, -0.174]</t>
  </si>
  <si>
    <t>[1.0, 0.0, 0.3] [0.934, -0.0, -0.28] [0.996, -0.105, -0.255] [0.67, 0.181, -0.048]</t>
  </si>
  <si>
    <t>[1.0, 0.0, 0.3] [0.916, 0.0, -0.275] [0.955, -0.093, 0.094] [0.606, 0.129, 0.129]</t>
  </si>
  <si>
    <t>[1.0, 0.0, 0.3] [1.0, 0.0, -0.3] [0.989, -0.12, -0.231] [0.744, 0.12, 0.173]</t>
  </si>
  <si>
    <t>[0.245, -0.052, 0.052] [1.0, -0.288, -0.029] [1.0, -0.039, -0.284] [0.966, 0.136, -0.233]</t>
  </si>
  <si>
    <t>[0.14, 0.03, 0.03] [1.0, 0.276, -0.058] [1.0, -0.057, 0.276] [0.919, -0.012, 0.271]</t>
  </si>
  <si>
    <t>[0.0, -0.0, -0.0] [1.0, 0.245, -0.134] [1.0, -0.145, -0.102] [0.926, 0.091, -0.24]</t>
  </si>
  <si>
    <t>[1.0, 0.0, -0.3] [0.643, -0.122, 0.142] [0.854, -0.026, -0.245] [0.522, -0.111, -0.111]</t>
  </si>
  <si>
    <t>[1.0, 0.193, -0.22] [0.787, 0.0, 0.236] [0.514, 0.113, 0.1] [0.291, -0.087, -0.0]</t>
  </si>
  <si>
    <t>[1.0, 0.069, -0.271] [0.771, 0.0, 0.231] [0.605, 0.077, -0.149] [0.384, -0.115, 0.0]</t>
  </si>
  <si>
    <t>[1.0, 0.073, 0.27] [0.603, -0.031, -0.168] [1.0, -0.033, -0.287] [0.593, 0.178, -0.0]</t>
  </si>
  <si>
    <t>[1.0, 0.135, 0.244] [0.594, 0.0, -0.178] [1.0, -0.049, -0.109] [0.595, 0.126, 0.126]</t>
  </si>
  <si>
    <t>[1.0, 0.092, 0.262] [0.63, 0.0, -0.189] [1.0, -0.052, -0.272] [0.636, 0.135, 0.135]</t>
  </si>
  <si>
    <t>[1.0, -0.27, 0.072] [0.512, -0.146, -0.018] [1.0, 0.0, -0.3] [0.503, 0.097, -0.111]</t>
  </si>
  <si>
    <t>[1.0, 0.287, 0.032] [0.501, 0.114, -0.088] [1.0, -0.064, 0.273] [0.512, 0.0, 0.154]</t>
  </si>
  <si>
    <t>[1.0, 0.229, 0.171] [0.622, -0.027, -0.175] [1.0, -0.144, -0.24] [0.629, 0.189, 0.0]</t>
  </si>
  <si>
    <t>[1.0, 0.221, -0.192] [0.691, -0.129, 0.154] [1.0, 0.16, -0.234] [0.701, -0.21, 0.0]</t>
  </si>
  <si>
    <t>[1.0, 0.283, 0.041] [0.179, -0.029, -0.041] [1.0, -0.03, -0.288] [0.186, 0.056, 0.0]</t>
  </si>
  <si>
    <t>[0.215, -0.046, 0.046] [1.0, 0.229, -0.101] [0.228, -0.068, 0.0] [1.0, 0.099, -0.259]</t>
  </si>
  <si>
    <t>[1.0, 0.236, -0.154] [0.618, -0.062, -0.16] [1.0, 0.193, -0.22] [0.623, 0.187, 0.0]</t>
  </si>
  <si>
    <t>[1.0, 0.0, 0.3] [0.495, 0.0, 0.06] [1.0, -0.3, -0.0] [0.488, -0.062, -0.081]</t>
  </si>
  <si>
    <t>[1.0, 0.299, -0.002] [0.0, 0.0, 0.0] [0.283, 0.061, 0.059] [0.714, -0.183, -0.076] [0.0, -0.0, -0.0]</t>
  </si>
  <si>
    <t>[1.0, 0.293, 0.018] [0.0, -0.0, 0.0] [0.14, 0.042, 0.0] [0.426, -0.094, -0.081] [0.376, 0.0, 0.0]</t>
  </si>
  <si>
    <t>[1.0, 0.297, 0.008] [0.0, -0.0, 0.0] [0.174, 0.052, 0.0] [0.677, -0.17, -0.079] [0.084, 0.0, 0.0]</t>
  </si>
  <si>
    <t>[1.0, 0.252, 0.116] [0.0, 0.0, 0.0] [0.199, -0.054, 0.013] [0.774, -0.198, -0.082] [0.0, -0.0, -0.0]</t>
  </si>
  <si>
    <t>[1.0, 0.258, 0.102] [0.0, 0.0, 0.0] [0.138, -0.041, -0.0] [0.4, -0.084, -0.085] [0.437, 0.0, 0.0]</t>
  </si>
  <si>
    <t>[1.0, 0.255, 0.108] [0.0, 0.0, 0.0] [0.157, -0.047, -0.0] [0.58, -0.139, -0.084] [0.23, 0.0, 0.0]</t>
  </si>
  <si>
    <t>[1.0, 0.274, 0.062] [0.0, 0.0, 0.0] [0.274, -0.004, 0.08] [0.709, -0.181, -0.078] [0.0, -0.0, -0.0]</t>
  </si>
  <si>
    <t>[1.0, 0.273, 0.066] [0.0, 0.0, 0.0] [0.021, -0.006, -0.0] [0.801, -0.075, -0.082] [0.0, 0.0, 0.0]</t>
  </si>
  <si>
    <t>[1.0, 0.274, 0.063] [0.0, 0.0, 0.0] [0.097, -0.004, 0.028] [0.723, -0.184, -0.078] [0.0, -0.0, -0.0]</t>
  </si>
  <si>
    <t>[1.0, 0.24, -0.145] [0.0, 0.0, -0.0] [0.725, 0.217, 0.0] [0.289, 0.0, -0.087] [0.638, -0.151, 0.0]</t>
  </si>
  <si>
    <t>[1.0, 0.287, -0.031] [0.0, -0.0, 0.0] [0.313, 0.094, -0.0] [0.989, 0.151, -0.09] [0.0, 0.0, 0.0]</t>
  </si>
  <si>
    <t>[1.0, 0.272, -0.068] [0.0, -0.0, 0.0] [0.447, 0.134, -0.0] [0.512, 0.153, 0.0] [0.457, -0.1, -0.089]</t>
  </si>
  <si>
    <t>[1.0, 0.206, 0.215] [0.232, 0.0, -0.07] [0.379, -0.114, 0.0] [0.845, -0.232, -0.051] [0.0, -0.0, -0.0]</t>
  </si>
  <si>
    <t>[1.0, 0.243, 0.137] [0.0, 0.0, 0.0] [0.247, -0.074, -0.0] [0.404, 0.069, -0.092] [0.563, 0.0, 0.0]</t>
  </si>
  <si>
    <t>[1.0, 0.232, 0.164] [0.0, 0.0, -0.0] [0.333, -0.1, 0.0] [0.331, 0.015, -0.093] [0.634, 0.0, 0.0]</t>
  </si>
  <si>
    <t>[1.0, -0.281, 0.047] [1.0, -0.3, 0.0] [1.0, 0.044, 0.067] [0.504, -0.151, 0.0] [0.478, -0.101, -0.101]</t>
  </si>
  <si>
    <t>[1.0, 0.279, 0.051] [0.645, 0.175, 0.045] [0.0, 0.0, -0.0] [1.0, 0.252, -0.115] [0.085, 0.025, -0.0]</t>
  </si>
  <si>
    <t>[0.866, -0.227, 0.08] [1.0, 0.256, 0.105] [1.0, 0.0, -0.3] [1.0, 0.195, -0.198] [1.0, 0.3, 0.0]</t>
  </si>
  <si>
    <t>[1.0, 0.285, -0.036] [0.0, 0.0, -0.0] [0.37, 0.098, 0.032] [0.391, -0.117, 0.0] [0.371, -0.079, -0.079]</t>
  </si>
  <si>
    <t>[1.0, 0.3, -0.0] [0.0, 0.0, 0.0] [0.201, 0.06, -0.0] [0.302, -0.017, -0.083] [0.554, 0.0, 0.0]</t>
  </si>
  <si>
    <t>[1.0, 0.294, -0.015] [0.0, -0.0, 0.0] [0.255, 0.077, 0.0] [0.546, -0.108, 0.0] [0.272, 0.0, -0.082]</t>
  </si>
  <si>
    <t>[1.0, 0.24, 0.145] [0.0, 0.0, 0.0] [0.274, -0.082, -0.0] [0.769, -0.195, -0.085] [0.051, 0.0, 0.0]</t>
  </si>
  <si>
    <t>[1.0, 0.253, 0.115] [0.0, 0.0, 0.0] [0.177, -0.053, -0.0] [0.334, -0.03, -0.088] [0.549, 0.0, 0.0]</t>
  </si>
  <si>
    <t>[1.0, 0.248, 0.126] [0.0, 0.0, 0.0] [0.212, -0.064, -0.0] [0.422, -0.091, -0.087] [0.437, 0.0, 0.0]</t>
  </si>
  <si>
    <t>[1.0, 0.275, 0.061] [0.0, 0.0, -0.0] [0.697, -0.004, 0.207] [0.678, -0.172, -0.076] [0.0, 0.0, 0.0]</t>
  </si>
  <si>
    <t>[1.0, 0.27, 0.072] [0.0, -0.0, -0.0] [0.043, -0.013, -0.0] [0.97, 0.199, -0.091] [0.0, 0.0, 0.0]</t>
  </si>
  <si>
    <t>[1.0, 0.273, 0.066] [0.0, 0.0, 0.0] [0.235, -0.07, -0.0] [0.844, -0.099, -0.021] [0.0, 0.0, 0.0]</t>
  </si>
  <si>
    <t>[1.0, 0.272, 0.068] [0.0, -0.0, 0.0] [0.234, 0.07, 0.0] [0.669, -0.102, -0.159] [0.163, 0.0, 0.0]</t>
  </si>
  <si>
    <t>[1.0, 0.27, 0.073] [0.0, 0.0, 0.0] [0.012, -0.002, 0.003] [0.992, -0.26, -0.092] [0.0, -0.0, -0.0]</t>
  </si>
  <si>
    <t>[1.0, 0.293, 0.018] [0.405, 0.091, -0.074] [0.686, 0.05, -0.185] [0.0, 0.0, -0.0] [0.0, 0.0, -0.0]</t>
  </si>
  <si>
    <t>[1.0, -0.003, -0.109] [0.0, -0.0, -0.0] [0.0, 0.0, 0.0] [0.932, 0.0, -0.28] [0.032, -0.007, -0.007]</t>
  </si>
  <si>
    <t>[1.0, 0.007, 0.297] [0.0, -0.0, -0.0] [0.0, 0.0, -0.0] [0.037, 0.0, 0.0] [1.0, 0.003, 0.113]</t>
  </si>
  <si>
    <t>FORCE</t>
  </si>
  <si>
    <t>IMAGE</t>
  </si>
  <si>
    <t>DESCRIPTION</t>
  </si>
  <si>
    <t>VECTOR</t>
  </si>
  <si>
    <t>LIMIT</t>
  </si>
  <si>
    <t>N</t>
  </si>
  <si>
    <t>petri-hold_-X</t>
  </si>
  <si>
    <t>petri-hold_Y</t>
  </si>
  <si>
    <t>petri-hold_-Y</t>
  </si>
  <si>
    <t>petri-hold_Z</t>
  </si>
  <si>
    <t>petri-hold_-Z</t>
  </si>
  <si>
    <t>petri-write</t>
  </si>
  <si>
    <t>marker-hold_X</t>
  </si>
  <si>
    <t>marker-hold_-X</t>
  </si>
  <si>
    <t>marker-hold_Y</t>
  </si>
  <si>
    <t>marker-hold_-Y</t>
  </si>
  <si>
    <t>marker-hold_Z</t>
  </si>
  <si>
    <t>marker-hold_-Z</t>
  </si>
  <si>
    <t>marker-uncap</t>
  </si>
  <si>
    <t>marker-recap</t>
  </si>
  <si>
    <t>marker-write</t>
  </si>
  <si>
    <t>marker_cap-hold_X</t>
  </si>
  <si>
    <t>marker_cap-hold_-X</t>
  </si>
  <si>
    <t>marker_cap-hold_Y</t>
  </si>
  <si>
    <t>marker_cap-hold_-Y</t>
  </si>
  <si>
    <t>marker_cap-hold_Z</t>
  </si>
  <si>
    <t>marker_cap-hold_-Z</t>
  </si>
  <si>
    <t>marker_cap-uncap</t>
  </si>
  <si>
    <t>marker_cap-recap</t>
  </si>
  <si>
    <t>GRASP</t>
  </si>
  <si>
    <t>OBJ</t>
  </si>
  <si>
    <t>petri-hold_X</t>
  </si>
  <si>
    <t>[0.209, -0.063, 0.0] [0.097, -0.029, 0.0] [0.0, -0.0, 0.0] [0.016, -0.0, -0.005] [0.097, -0.029, -0.0] [0.0, 0.0, 0.0] [0.016, -0.0, -0.005]</t>
  </si>
  <si>
    <t>[0.154, -0.008, 0.004] [0.025, 0.006, -0.005] [0.0, -0.0, 0.0] [0.0, 0.0, 0.0] [0.018, 0.0, 0.005]</t>
  </si>
  <si>
    <t>[0.248, -0.074, -0.0] [0.0, 0.0, 0.0] [0.0, -0.0, 0.0] [0.038, -0.008, 0.008] [0.081, -0.017, 0.017] [0.028, 0.008, 0.0] [0.0, -0.0, -0.0] [0.053, 0.011, 0.011] [0.048, -0.01, -0.01]</t>
  </si>
  <si>
    <t>NONE</t>
  </si>
  <si>
    <t>[0.0, -0.0, 0.0] [0.245, -0.074, -0.0] [0.0, 0.0, -0.0] [0.245, -0.074, -0.0] [0.0, 0.0, -0.0] [0.0, 0.0, 0.0]</t>
  </si>
  <si>
    <t>[0.245, -0.074, -0.0] [0.0, -0.0, -0.0] [0.245, -0.074, 0.0] [0.0, 0.0, -0.0] [0.0, -0.0, -0.0] [-0.0, -0.0, 0.0] [0.0, -0.0, 0.0] [0.0, 0.0, -0.0]</t>
  </si>
  <si>
    <t>[0.029, 0.009, 0.0] [0.029, 0.009, 0.0] [0.029, 0.001, 0.002] [0.029, 0.006, -0.006] [0.029, 0.007, 0.004] [0.029, 0.0, 0.009] [0.029, 0.0, -0.009] [0.029, -0.009, -0.0]</t>
  </si>
  <si>
    <t>[0.25, 0.075, -0.0] [0.107, 0.032, -0.0] [0.018, -0.005, -0.0] [0.0, -0.0, -0.0] [0.107, 0.032, 0.0] [0.018, -0.005, -0.0] [0.0, 0.0, 0.0]</t>
  </si>
  <si>
    <t>[0.005, 0.001, 0.001] [0.055, 0.0, 0.016] [0.055, -0.015, -0.003] [0.055, 0.012, -0.011] [0.0, 0.0, -0.0]</t>
  </si>
  <si>
    <t>[0.248, 0.074, -0.0] [-0.0, -0.0, -0.0] [0.0, 0.0, 0.0] [0.039, 0.008, -0.008] [0.08, 0.017, -0.017] [0.028, -0.008, -0.0] [0.0, 0.0, -0.0] [0.054, -0.011, -0.011] [0.047, 0.01, 0.01]</t>
  </si>
  <si>
    <t>[0.015, 0.004, 0.0] [0.088, 0.026, 0.0] [0.012, 0.003, 0.003] [0.047, 0.014, -0.0] [0.039, -0.012, -0.0] [0.088, 0.021, 0.014]</t>
  </si>
  <si>
    <t>[0.245, 0.074, -0.0] [0.0, 0.0, -0.0] [0.245, 0.074, -0.0] [0.0, -0.0, 0.0] [0.0, -0.0, -0.0] [-0.0, -0.0, -0.0] [0.0, 0.0, -0.0] [0.0, -0.0, 0.0]</t>
  </si>
  <si>
    <t>[0.168, -0.05, -0.0] [0.0, 0.0, 0.0] [0.013, -0.003, -0.003] [0.168, -0.047, 0.008] [0.158, -0.047, -0.002] [0.034, -0.01, -0.0] [0.0, 0.0, -0.0] [0.168, 0.05, 0.0]</t>
  </si>
  <si>
    <t>[0.7, 0.178, 0.078] [0.172, -0.051, 0.0] [-0.0, 0.0, 0.0] [0.25, -0.053, -0.053] [0.389, 0.105, -0.029] [0.0, 0.0, 0.0] [0.0, 0.0, -0.0]</t>
  </si>
  <si>
    <t>[0.062, 0.013, -0.013] [0.0, -0.0, -0.0] [0.028, -0.004, 0.007] [0.062, 0.0, 0.019] [0.062, -0.012, -0.008]</t>
  </si>
  <si>
    <t>[0.787, -0.009, 0.113] [0.0, 0.0, -0.0] [0.0, -0.0, 0.0] [0.022, -0.005, 0.005] [0.383, -0.115, -0.0] [0.0, -0.0, -0.0] [0.0, -0.0, -0.0] [0.382, -0.081, -0.081] [0.0, 0.0, 0.0]</t>
  </si>
  <si>
    <t>[0.148, 0.031, 0.031] [0.362, -0.097, -0.027] [0.178, -0.053, -0.0] [0.056, -0.012, 0.012] [0.0, 0.0, -0.0] [0.144, 0.0, 0.043]</t>
  </si>
  <si>
    <t>[0.557, -0.111, 0.031] [0.0, 0.0, -0.0] [0.343, 0.103, -0.0] [0.148, 0.031, 0.031] [0.0, 0.0, 0.0] [0.0, -0.0, -0.0] [0.134, 0.0, -0.04] [0.0, -0.0, 0.0]</t>
  </si>
  <si>
    <t>[0.44, -0.093, -0.093] [0.214, 0.045, 0.045] [0.0, 0.0, -0.0] [0.44, -0.132, -0.0] [0.419, -0.126, 0.0] [0.0, 0.0, -0.0] [0.152, -0.045, 0.0] [0.44, -0.059, -0.062]</t>
  </si>
  <si>
    <t>[0.7, 0.178, -0.078] [0.389, 0.105, 0.029] [0.0, 0.0, 0.0] [0.0, -0.0, 0.0] [0.172, -0.051, 0.0] [0.0, -0.0, 0.0] [0.25, 0.053, -0.053]</t>
  </si>
  <si>
    <t>[0.129, -0.014, 0.033] [0.129, -0.003, -0.019] [0.056, 0.014, -0.007] [0.0, 0.0, 0.0] [0.0, -0.0, 0.0]</t>
  </si>
  <si>
    <t>[0.787, -0.011, -0.109] [0.0, -0.0, 0.0] [-0.0, 0.0, 0.0] [0.053, 0.011, -0.011] [0.386, 0.116, 0.0] [0.0, -0.0, 0.0] [0.0, -0.0, 0.0] [0.348, 0.074, 0.074] [0.0, -0.0, 0.0]</t>
  </si>
  <si>
    <t>[0.111, -0.033, -0.0] [0.281, -0.069, 0.037] [0.09, 0.0, -0.027] [0.093, -0.02, -0.02] [0.0, 0.0, 0.0] [0.135, 0.029, -0.029]</t>
  </si>
  <si>
    <t>[1.71, -0.325, -0.077] [0.366, 0.077, -0.077] [0.982, 0.294, -0.0] [0.363, -0.109, -0.0] [0.0, 0.0, -0.0] [0.0, 0.0, -0.0] [0.0, 0.0, 0.0] [0.0, -0.0, 0.0]</t>
  </si>
  <si>
    <t>[0.559, -0.168, -0.0] [0.0, -0.0, -0.0] [0.282, -0.075, -0.022] [0.559, -0.116, 0.12] [0.528, -0.112, -0.112] [0.345, -0.103, 0.0] [0.0, 0.0, -0.0] [0.559, 0.168, -0.0]</t>
  </si>
  <si>
    <t>[0.383, 0.115, 0.0] [0.0, 0.0, 0.0] [0.005, -0.002, -0.0] [0.123, -0.0, 0.037] [0.0, -0.0, 0.0] [0.005, -0.002, -0.0] [0.123, -0.0, 0.037]</t>
  </si>
  <si>
    <t>[0.175, -0.052, -0.002] [0.175, -0.037, -0.037] [0.075, -0.011, -0.018] [0.024, 0.005, 0.005] [0.146, -0.044, -0.0]</t>
  </si>
  <si>
    <t>[0.458, -0.091, 0.0] [0.156, -0.047, 0.0] [0.0, 0.0, 0.0] [-0.0, -0.0, 0.0] [0.0, -0.0, -0.0] [0.156, -0.047, -0.0] [0.0, -0.0, -0.0] [0.0, -0.0, 0.0] [0.0, -0.0, -0.0]</t>
  </si>
  <si>
    <t>[0.195, -0.05, 0.0] [0.242, 0.073, 0.0] [0.195, -0.05, -0.0]</t>
  </si>
  <si>
    <t>[0.04, -0.009, 0.006] [0.025, 0.006, -0.003] [0.04, -0.008, -0.008] [0.04, -0.012, -0.0] [0.04, 0.011, -0.002] [0.04, -0.01, -0.005]</t>
  </si>
  <si>
    <t>[0.961, -0.244, 0.0] [0.0, 0.0, -0.0] [0.814, 0.244, -0.0] [0.0, -0.0, 0.0] [0.0, -0.0, -0.0] [0.0, 0.0, -0.0] [0.0, 0.0, 0.0] [0.0, -0.0, -0.0]</t>
  </si>
  <si>
    <t>[0.461, -0.138, -0.0] [0.0, 0.0, 0.0] [0.0, 0.0, -0.0] [0.461, 0.024, 0.083] [0.329, -0.099, -0.0] [0.0, -0.0, 0.0] [0.461, 0.051, 0.117] [0.037, 0.008, -0.008]</t>
  </si>
  <si>
    <t>[0.626, 0.188, -0.0] [0.386, -0.098, 0.0] [0.0, -0.0, 0.0] [0.0, -0.0, -0.0] [0.386, -0.098, 0.0] [0.0, 0.0, 0.0] [0.0, 0.0, 0.0]</t>
  </si>
  <si>
    <t>[0.172, 0.036, 0.036] [0.172, 0.047, 0.01] [0.074, 0.022, 0.0] [0.017, -0.005, -0.0] [0.14, 0.024, 0.032]</t>
  </si>
  <si>
    <t>[0.344, 0.103, 0.0] [-0.0, 0.0, 0.0] [-0.0, -0.0, 0.0] [0.0, 0.0, -0.0] [0.246, -0.063, 0.0] [0.0, 0.0, 0.0] [0.0, 0.0, -0.0] [0.0, 0.0, -0.0] [0.246, -0.063, 0.0]</t>
  </si>
  <si>
    <t>[0.005, -0.001, 0.001] [0.301, -0.09, -0.0] [0.0, 0.0, 0.0] [0.191, -0.055, 0.005] [0.0, 0.0, -0.0] [0.147, 0.034, 0.024]</t>
  </si>
  <si>
    <t>[0.033, 0.01, -0.0] [0.033, 0.0, 0.0] [0.016, 0.0, 0.005] [0.033, -0.008, 0.004] [0.033, 0.0, 0.0] [0.033, 0.0, 0.007] [0.003, -0.0, 0.0] [0.033, 0.0, 0.01]</t>
  </si>
  <si>
    <t>[0.544, -0.163, -0.0] [0.0, 0.0, -0.0] [-0.0, -0.0, 0.0] [0.544, -0.163, 0.0] [0.618, 0.163, 0.0] [-0.0, -0.0, 0.0] [0.0, -0.0, -0.0] [0.618, -0.159, 0.036]</t>
  </si>
  <si>
    <t>[11.117, 3.335, -0.0] [6.859, -1.745, 0.0] [0.0, -0.0, 0.0] [0.0, -0.0, -0.0] [6.859, -1.745, 0.0] [0.0, 0.0, 0.0] [0.0, 0.0, 0.0]</t>
  </si>
  <si>
    <t>[3.059, 0.649, 0.649] [3.059, 0.844, 0.174] [1.321, 0.398, 0.0] [0.297, -0.089, -0.0] [2.484, 0.422, 0.572]</t>
  </si>
  <si>
    <t>[6.104, 1.831, 0.0] [-0.0, 0.0, 0.0] [-0.0, -0.0, 0.0] [0.0, 0.0, -0.0] [4.358, -1.111, 0.0] [0.0, 0.0, 0.0] [0.0, 0.0, -0.0] [0.0, 0.0, -0.0] [4.358, -1.111, 0.0]</t>
  </si>
  <si>
    <t>[0.169, -0.036, 0.036] [0.338, 0.101, 0.0] [0.169, -0.036, -0.036]</t>
  </si>
  <si>
    <t>[0.085, -0.016, 0.016] [5.343, -1.603, -0.0] [0.0, 0.0, 0.0] [3.382, -0.983, 0.08] [0.0, 0.0, -0.0] [2.607, 0.604, 0.427]</t>
  </si>
  <si>
    <t>[0.84, -0.252, -0.0] [0.0, 0.0, -0.0] [0.84, 0.252, 0.0] [0.0, -0.0, -0.0] [0.0, -0.0, -0.0] [0.0, -0.0, -0.0] [0.0, -0.0, 0.0] [-0.0, -0.0, 0.0]</t>
  </si>
  <si>
    <t>[9.671, -2.898, -0.0] [0.0, 0.0, -0.0] [-0.0, -0.0, 0.0] [9.671, -2.898, 0.0] [10.977, 2.898, 0.0] [-0.0, -0.0, 0.0] [0.0, -0.0, -0.0] [10.977, -2.832, 0.637]</t>
  </si>
  <si>
    <t>[0.239, 0.007, 0.018] [0.028, 0.009, -0.0] [0.109, -0.023, -0.023]</t>
  </si>
  <si>
    <t>[0.189, 0.005, -0.023] [0.079, -0.001, -0.023] [0.013, -0.004, 0.0] [-0.0, -0.0, 0.0] [0.0, 0.0, -0.0]</t>
  </si>
  <si>
    <t>[0.359, 0.034, -0.094] [0.194, -0.034, 0.038] [0.185, 0.0, 0.056]</t>
  </si>
  <si>
    <t>[0.06, -0.014, -0.0] [0.002, 0.0, -0.001] [0.025, 0.0, -0.007] [0.06, -0.015, 0.008] [0.0, -0.0, 0.0] [0.0, 0.0, 0.0]</t>
  </si>
  <si>
    <t>[0.76, -0.066, -0.168] [0.648, -0.078, -0.162] [0.017, -0.004, -0.004] [0.0, -0.0, -0.0]</t>
  </si>
  <si>
    <t>[0.034, 0.009, -0.002] [0.114, 0.014, 0.002] [0.017, 0.004, -0.004]</t>
  </si>
  <si>
    <t>[0.0, -0.0, 0.0] [0.033, 0.003, -0.003] [0.033, 0.01, 0.0] [0.003, 0.001, -0.0] [0.031, 0.003, 0.008]</t>
  </si>
  <si>
    <t>[0.312, 0.0, 0.094] [0.312, 0.007, -0.038] [0.217, -0.007, -0.056]</t>
  </si>
  <si>
    <t>[0.026, -0.005, 0.005] [0.0, 0.0, -0.0] [0.062, -0.002, 0.018] [0.0, 0.0, 0.0] [0.002, 0.0, -0.0] [0.062, 0.005, 0.012]</t>
  </si>
  <si>
    <t>[0.288, -0.032, 0.019] [0.16, -0.048, -0.0] [0.133, -0.036, -0.01]</t>
  </si>
  <si>
    <t>[0.327, 0.044, -0.035] [0.142, -0.019, -0.035] [0.198, -0.06, -0.0] [0.0, -0.0, 0.0] [-0.0, 0.0, 0.0]</t>
  </si>
  <si>
    <t>[0.617, 0.011, 0.004] [0.415, -0.01, 0.12] [0.413, 0.0, -0.124]</t>
  </si>
  <si>
    <t>[0.043, -0.001, 0.012] [0.034, 0.0, 0.01] [0.041, -0.004, -0.01] [0.043, -0.013, 0.0] [0.043, -0.001, -0.012] [0.043, -0.013, -0.0]</t>
  </si>
  <si>
    <t>[1.001, 0.108, 0.049] [0.513, 0.153, -0.0] [0.461, -0.057, -0.115]</t>
  </si>
  <si>
    <t>[0.125, 0.004, 0.02] [0.116, 0.035, 0.0] [0.0, -0.0, 0.0] [0.12, -0.026, 0.026] [0.036, -0.008, -0.008]</t>
  </si>
  <si>
    <t>[0.637, 0.087, -0.004] [0.519, -0.085, -0.12] [0.412, 0.0, 0.124]</t>
  </si>
  <si>
    <t>[0.091, -0.026, 0.004] [0.0, -0.0, -0.0] [0.092, -0.028, -0.0] [0.092, 0.024, 0.005] [0.0, -0.0, 0.0] [0.083, 0.025, -0.0]</t>
  </si>
  <si>
    <t>[0.485, -0.041, -0.129] [0.367, 0.0, -0.11] [0.158, -0.04, -0.017] [0.032, -0.01, -0.0]</t>
  </si>
  <si>
    <t>[0.166, 0.01, 0.045] [0.084, 0.013, -0.02] [0.084, 0.023, 0.006]</t>
  </si>
  <si>
    <t>[0.163, 0.005, -0.047] [0.084, 0.007, 0.022] [0.084, -0.0, -0.025] [0.016, -0.003, 0.003] [0.0, 0.0, -0.0]</t>
  </si>
  <si>
    <t>[0.141, 0.0, 0.042] [0.113, 0.0, 0.034] [0.072, 0.0, 0.022]</t>
  </si>
  <si>
    <t>[0.085, -0.007, -0.022] [0.0, 0.0, -0.0] [0.085, -0.009, 0.022] [0.085, 0.0, 0.026] [0.015, -0.0, -0.004] [0.082, 0.0, -0.025]</t>
  </si>
  <si>
    <t>[0.2, -0.017, -0.053] [0.195, -0.018, 0.046] [0.007, -0.002, -0.0] [0.0, -0.0, -0.0]</t>
  </si>
  <si>
    <t>[0.208, 0.01, -0.058] [0.104, 0.016, 0.025] [0.1, -0.019, -0.022]</t>
  </si>
  <si>
    <t>[0.161, 0.008, 0.045] [0.119, 0.0, -0.036] [0.002, -0.0, 0.001] [0.005, 0.0, -0.001] [0.041, 0.009, -0.009]</t>
  </si>
  <si>
    <t>[0.141, 0.0, -0.042] [0.113, 0.0, -0.034] [0.072, 0.0, -0.022]</t>
  </si>
  <si>
    <t>[0.085, -0.007, 0.022] [0.0, -0.0, -0.0] [0.085, -0.012, -0.021] [0.085, 0.0, -0.026] [0.015, 0.0, 0.005] [0.082, 0.0, 0.025]</t>
  </si>
  <si>
    <t>[48.832, 2.344, -13.673] [24.514, 3.76, 5.811] [23.391, -4.444, -5.176]</t>
  </si>
  <si>
    <t>[37.643, 1.845, 10.54] [27.893, 0.0, -8.357] [0.565, -0.0, 0.151] [1.129, 0.0, -0.339] [9.561, 2.033, -2.033]</t>
  </si>
  <si>
    <t>[33.141, 0.0, -9.942] [26.546, 0.0, -7.954] [17.034, 0.033, -5.104]</t>
  </si>
  <si>
    <t>[19.983, -1.739, 5.276] [0.0, -0.0, -0.0] [19.963, -2.778, -4.836] [19.983, 0.0, -5.995] [3.517, 0.0, 1.059] [19.224, 0.0, 5.775]</t>
  </si>
  <si>
    <t>[58.169, 3.606, 15.938] [29.55, 4.712, -6.922] [29.434, 7.911, 2.269]</t>
  </si>
  <si>
    <t>[57.203, 1.716, -16.474] [29.402, 2.46, 7.78] [29.46, -0.0, -8.809] [5.778, -1.201, 1.201] [0.0, 0.0, -0.0]</t>
  </si>
  <si>
    <t>[49.62, 0.0, 14.886] [39.746, 0.0, 11.909] [25.505, 0.05, 7.641]</t>
  </si>
  <si>
    <t>[29.815, -2.564, -7.871] [0.0, 0.0, -0.0] [29.666, -3.28, 7.543] [29.815, 0.0, 8.944] [5.098, -0.0, -1.521] [28.771, 0.0, -8.617]</t>
  </si>
  <si>
    <t>[70.278, -6.044, -18.553] [68.591, -6.184, 16.023] [2.53, -0.773, -0.0] [0.0, -0.0, -0.0]</t>
  </si>
  <si>
    <t>[3.999, 0.248, 1.096] [2.031, 0.324, -0.476] [2.023, 0.544, 0.156]</t>
  </si>
  <si>
    <t>[3.932, 0.118, -1.132] [2.021, 0.169, 0.535] [2.025, -0.0, -0.606] [0.397, -0.083, 0.083] [0.0, 0.0, -0.0]</t>
  </si>
  <si>
    <t>[3.411, 0.0, 1.023] [2.732, 0.0, 0.819] [1.753, 0.003, 0.525]</t>
  </si>
  <si>
    <t>[2.05, -0.176, -0.541] [0.0, 0.0, -0.0] [2.04, -0.225, 0.519] [2.05, 0.0, 0.615] [0.351, -0.0, -0.105] [1.978, 0.0, -0.592]</t>
  </si>
  <si>
    <t>[4.831, -0.415, -1.275] [4.715, -0.425, 1.101] [0.174, -0.053, -0.0] [0.0, -0.0, -0.0]</t>
  </si>
  <si>
    <t>[0.078, 0.022, 0.004] [0.0, -0.0, -0.0] [0.014, -0.004, -0.0] [0.036, -0.009, -0.006] [0.03, -0.009, 0.0]</t>
  </si>
  <si>
    <t>[0.029, 0.008, 0.002] [0.0, 0.0, -0.0] [0.0, 0.0, -0.0] [0.029, 0.001, -0.0] [0.026, 0.0, 0.008] [0.023, 0.0, -0.007]</t>
  </si>
  <si>
    <t>[0.044, 0.008, 0.002] [0.0, -0.0, -0.0] [0.031, 0.001, -0.009] [0.009, 0.003, 0.0]</t>
  </si>
  <si>
    <t>[0.096, 0.026, 0.006] [0.0, 0.0, 0.0] [0.009, -0.0, 0.003] [0.069, -0.018, -0.007] [0.0, -0.0, -0.0]</t>
  </si>
  <si>
    <t>[0.004, -0.001, 0.001] [0.016, 0.0, -0.005] [0.016, 0.004, -0.002] [0.016, 0.003, 0.004] [0.014, -0.002, -0.004]</t>
  </si>
  <si>
    <t>[0.0, 0.0, -0.0] [0.017, 0.0, 0.005] [0.017, 0.004, -0.003] [0.017, 0.003, -0.004] [0.004, 0.0, 0.001] [0.005, 0.001, -0.0]</t>
  </si>
  <si>
    <t>[0.0, -0.0, -0.0] [0.021, 0.005, -0.003] [0.021, -0.003, -0.002] [0.019, 0.002, -0.005]</t>
  </si>
  <si>
    <t>[0.006, -0.002, 0.001] [0.007, 0.002, 0.001] [0.007, 0.0, -0.002] [0.007, 0.001, -0.001] [0.007, 0.002, 0.0]</t>
  </si>
  <si>
    <t>[0.08, 0.013, -0.019] [0.017, -0.005, 0.0] [0.008, -0.002, -0.0] [0.08, -0.024, -0.0] [0.059, 0.013, 0.011]</t>
  </si>
  <si>
    <t>[0.024, -0.0, -0.007] [0.0, -0.0, 0.0] [0.029, 0.0, 0.009] [0.029, -0.002, -0.008] [0.022, -0.002, 0.006] [0.019, 0.0, 0.006]</t>
  </si>
  <si>
    <t>[0.056, 0.004, -0.015] [0.043, 0.0, 0.013] [0.034, 0.004, -0.008] [0.022, -0.006, 0.0]</t>
  </si>
  <si>
    <t>[0.135, 0.04, -0.002] [0.0, -0.0, 0.0] [0.034, 0.01, 0.0] [0.074, -0.015, 0.0] [0.037, 0.0, -0.011]</t>
  </si>
  <si>
    <t>[0.112, 0.016, 0.027] [0.013, 0.004, 0.0] [0.0, -0.0, -0.0] [0.108, 0.015, -0.026] [0.102, -0.031, 0.0]</t>
  </si>
  <si>
    <t>[0.022, -0.0, 0.007] [0.031, 0.004, -0.008] [-0.0, -0.0, -0.0] [0.031, 0.002, -0.008] [0.02, -0.004, -0.004] [0.028, 0.0, -0.008]</t>
  </si>
  <si>
    <t>[0.105, 0.01, 0.028] [0.066, 0.0, -0.02] [0.105, -0.005, -0.029] [0.067, 0.014, 0.014]</t>
  </si>
  <si>
    <t>[0.19, 0.047, 0.024] [0.0, 0.0, 0.0] [0.04, -0.012, -0.0] [0.08, -0.017, -0.017] [0.083, 0.0, 0.0]</t>
  </si>
  <si>
    <t>[0.03, -0.009, -0.0] [0.0, 0.0, -0.0] [0.0, -0.0, 0.0] [0.026, -0.008, -0.0] [0.017, -0.005, 0.0]</t>
  </si>
  <si>
    <t>[0.019, -0.006, 0.0] [0.011, -0.003, 0.0] [0.012, -0.004, -0.0] [0.019, 0.001, -0.005] [0.013, -0.0, 0.004] [0.013, 0.0, -0.004]</t>
  </si>
  <si>
    <t>[0.028, -0.008, 0.002] [0.014, -0.004, -0.001] [0.028, 0.0, -0.008] [0.014, 0.003, -0.003]</t>
  </si>
  <si>
    <t>[0.04, 0.011, 0.002] [0.0, 0.0, -0.0] [0.028, -0.0, 0.008] [0.027, -0.007, -0.003] [0.0, 0.0, 0.0]</t>
  </si>
  <si>
    <t>[0.031, 0.009, 0.0] [0.0, 0.0, 0.0] [-0.0, 0.0, 0.0] [0.026, 0.008, -0.0] [0.018, 0.005, -0.001]</t>
  </si>
  <si>
    <t>[0.014, 0.004, 0.0] [0.008, 0.002, 0.0] [0.009, 0.003, 0.0] [0.014, -0.0, 0.004] [0.011, -0.002, -0.002] [0.008, -0.002, 0.002]</t>
  </si>
  <si>
    <t>[0.025, 0.007, 0.001] [0.013, 0.003, -0.002] [0.025, -0.002, 0.007] [0.013, 0.0, 0.004]</t>
  </si>
  <si>
    <t>[0.05, 0.014, 0.004] [0.0, -0.0, -0.0] [0.002, -0.001, -0.0] [0.048, 0.01, -0.005] [0.0, 0.0, 0.0]</t>
  </si>
  <si>
    <t>[31.68, -9.441, -0.127] [0.032, 0.0, -0.0] [0.0, -0.0, 0.0] [27.245, -8.142, -0.095] [18.058, -5.417, 0.0]</t>
  </si>
  <si>
    <t>[20.318, -6.095, 0.0] [12.211, -3.657, 0.0] [12.496, -3.759, -0.0] [20.318, 0.67, -5.811] [13.755, -0.0, 4.125] [14.243, 0.0, -4.267]</t>
  </si>
  <si>
    <t>[29.677, -8.013, 2.137] [15.195, -4.333, -0.534] [29.677, 0.0, -8.903] [14.928, 2.879, -3.294]</t>
  </si>
  <si>
    <t>[41.818, 11.5, 2.551] [0.0, 0.0, -0.0] [29.147, -0.167, 8.656] [28.353, -7.193, -3.178] [0.0, 0.0, 0.0]</t>
  </si>
  <si>
    <t>[48.297, 14.489, 0.0] [0.386, 0.097, 0.097] [-0.0, 0.0, 0.0] [40.473, 11.881, -0.628] [28.254, 7.921, -1.304]</t>
  </si>
  <si>
    <t>[22.551, 6.765, 0.0] [13.395, 4.014, 0.0] [13.801, 4.149, 0.0] [22.551, -0.203, 6.675] [18.199, -3.856, -3.856] [12.854, -2.729, 2.729]</t>
  </si>
  <si>
    <t>[38.347, 11.006, 1.227] [19.212, 4.372, -3.375] [38.347, -2.454, 10.469] [19.634, 0.0, 5.905]</t>
  </si>
  <si>
    <t>[78.621, 21.228, 5.661] [0.0, -0.0, -0.0] [3.381, -1.022, -0.0] [76.262, 15.646, -7.155] [0.0, 0.0, 0.0]</t>
  </si>
  <si>
    <t>inf</t>
  </si>
  <si>
    <t>min</t>
  </si>
  <si>
    <t>all tasks - limited</t>
  </si>
  <si>
    <t>grasp_</t>
  </si>
  <si>
    <t>all tasks - all grasps</t>
  </si>
  <si>
    <t>petri</t>
  </si>
  <si>
    <t>t+5</t>
  </si>
  <si>
    <t>t+2</t>
  </si>
  <si>
    <t>f21</t>
  </si>
  <si>
    <t>t+6</t>
  </si>
  <si>
    <t>marker_cap</t>
  </si>
  <si>
    <t>t16</t>
  </si>
  <si>
    <t>f17</t>
  </si>
  <si>
    <t>grp</t>
  </si>
  <si>
    <t>max</t>
  </si>
  <si>
    <t>grp_</t>
  </si>
  <si>
    <t>t+1</t>
  </si>
  <si>
    <t>c12</t>
  </si>
  <si>
    <t>c8</t>
  </si>
  <si>
    <t>t+4</t>
  </si>
  <si>
    <t>t+3.5</t>
  </si>
  <si>
    <t>t+8</t>
  </si>
  <si>
    <t>f26</t>
  </si>
  <si>
    <t>frc</t>
  </si>
  <si>
    <t>frc_</t>
  </si>
  <si>
    <t>hold_X</t>
  </si>
  <si>
    <t>hold_-X</t>
  </si>
  <si>
    <t>hold_Z</t>
  </si>
  <si>
    <t>hold_-Z</t>
  </si>
  <si>
    <t>hold_-Y</t>
  </si>
  <si>
    <t>hold_Y</t>
  </si>
  <si>
    <t>none</t>
  </si>
  <si>
    <t>description</t>
  </si>
  <si>
    <t>vector</t>
  </si>
  <si>
    <t>[[-0.147, 'W', 'com']]</t>
  </si>
  <si>
    <t>[0.147, 0.0, 0.0, 0.0, 0.0, 0.0]</t>
  </si>
  <si>
    <t>[-0.147, 0.0, 0.0, 0.0, 0.0, 0.0]</t>
  </si>
  <si>
    <t>[0.0, 0.147, 0.0, 0.0, 0.0, 0.0]</t>
  </si>
  <si>
    <t>[0.0, -0.147, 0.0, 0.0, 0.0, 0.0]</t>
  </si>
  <si>
    <t>[0.0, 0.0, 0.147, 0.0, 0.0, 0.0]</t>
  </si>
  <si>
    <t>[0.0, 0.0, -0.147, 0.0, 0.0, 0.0]</t>
  </si>
  <si>
    <t>[[-0.147, 'Z', 'com'], [-2.465, 'Z', 3, 3, 1.5]]</t>
  </si>
  <si>
    <t>[0.0, 0.0, -2.612, -0.074, 0.074, 0.0]</t>
  </si>
  <si>
    <t>[[0.098, 'W', 'com']]</t>
  </si>
  <si>
    <t>[0.098, 0.0, 0.0, 0.0, 0.0, 0.0]</t>
  </si>
  <si>
    <t>[-0.098, 0.0, 0.0, 0.0, 0.0, 0.0]</t>
  </si>
  <si>
    <t>[0.0, 0.098, 0.0, 0.0, 0.0, 0.0]</t>
  </si>
  <si>
    <t>[0.0, -0.098, 0.0, 0.0, 0.0, 0.0]</t>
  </si>
  <si>
    <t>[0.0, 0.0, 0.098, 0.0, 0.0, 0.0]</t>
  </si>
  <si>
    <t>[0.0, 0.0, -0.098, 0.0, 0.0, 0.0]</t>
  </si>
  <si>
    <t>[[0.098, 'Y', 'com'], [-23, 'Z', 0, 0, 0]]</t>
  </si>
  <si>
    <t>[0.0, 0.098, -23.0, 0.0, 0.0, 0.0]</t>
  </si>
  <si>
    <t>[[0.098, 'Y', 'com'], [34.436, 'Z', 0, 0, 0]]</t>
  </si>
  <si>
    <t>[0.0, 0.098, 34.436, 0.0, 0.0, 0.0]</t>
  </si>
  <si>
    <t>[[-0.098, 'Z', 'com'], [2.465, 'Z', 0, 0, 0]]</t>
  </si>
  <si>
    <t>[0.0, 0.0, 2.367, 0.0, 0.0, 0.0]</t>
  </si>
  <si>
    <t>[[0.022, 'W', 'com']]</t>
  </si>
  <si>
    <t>[0.022, 0.0, 0.0, 0.0, 0.0, 0.0]</t>
  </si>
  <si>
    <t>[-0.022, 0.0, 0.0, 0.0, 0.0, 0.0]</t>
  </si>
  <si>
    <t>[0.0, 0.022, 0.0, 0.0, 0.0, 0.0]</t>
  </si>
  <si>
    <t>[0.0, -0.022, 0.0, 0.0, 0.0, 0.0]</t>
  </si>
  <si>
    <t>[0.0, 0.0, 0.022, 0.0, 0.0, 0.0]</t>
  </si>
  <si>
    <t>[0.0, 0.0, -0.022, 0.0, 0.0, 0.0]</t>
  </si>
  <si>
    <t>[[0.022, 'Y', 'com'], [23, 'Z', 0, 0, 0]]</t>
  </si>
  <si>
    <t>[0.0, 0.022, 23.0, 0.0, 0.0, 0.0]</t>
  </si>
  <si>
    <t>[[0.022, 'Y', 'com'], [-34.436, 'Z', 0, 0, 0]]</t>
  </si>
  <si>
    <t>[0.0, 0.022, -34.436, 0.0, 0.0, 0.0]</t>
  </si>
  <si>
    <t>object</t>
  </si>
  <si>
    <t>lower</t>
  </si>
  <si>
    <t>upper</t>
  </si>
  <si>
    <t>force</t>
  </si>
  <si>
    <t>photos file names</t>
  </si>
  <si>
    <t>REQUIRED</t>
  </si>
  <si>
    <t>ALL TASKS w/ ALL GRASPS</t>
  </si>
  <si>
    <t>ALL TASK / GRASPS LIMITED</t>
  </si>
  <si>
    <t>ALL TASKS</t>
  </si>
  <si>
    <t>ALL GRASPS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</si>
</sst>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1" x14ac:knownFonts="1">
    <font>
      <sz val="11"/>
      <color theme="1"/>
      <name val="Calibri"/>
      <family val="2"/>
      <scheme val="minor"/>
    </font>
    <font>
      <b/>
      <sz val="11"/>
      <color theme="1"/>
      <name val="Calibri"/>
      <family val="2"/>
      <scheme val="minor"/>
    </font>
    <font>
      <sz val="11"/>
      <color rgb="FF454545"/>
      <name val="Courier New"/>
      <family val="3"/>
    </font>
    <font>
      <b/>
      <sz val="14"/>
      <color theme="0"/>
      <name val="Calibri"/>
      <family val="2"/>
      <scheme val="minor"/>
    </font>
    <font>
      <b/>
      <sz val="11"/>
      <name val="Calibri"/>
      <family val="2"/>
    </font>
    <font>
      <sz val="11"/>
      <name val="Calibri"/>
      <family val="2"/>
      <scheme val="minor"/>
    </font>
    <font>
      <b/>
      <sz val="11"/>
      <name val="Calibri"/>
      <family val="2"/>
    </font>
    <font>
      <b/>
      <sz val="11"/>
      <name val="Calibri"/>
      <family val="2"/>
    </font>
    <font>
      <b/>
      <sz val="11"/>
      <name val="Calibri"/>
      <family val="2"/>
    </font>
    <font>
      <b/>
      <sz val="11"/>
      <name val="Calibri"/>
      <family val="2"/>
    </font>
    <font>
      <b/>
      <sz val="11"/>
      <name val="Calibri"/>
      <family val="2"/>
    </font>
  </fonts>
  <fills count="11">
    <fill>
      <patternFill patternType="none"/>
    </fill>
    <fill>
      <patternFill patternType="gray125"/>
    </fill>
    <fill>
      <patternFill patternType="solid">
        <fgColor rgb="FFFFC000"/>
        <bgColor indexed="64"/>
      </patternFill>
    </fill>
    <fill>
      <patternFill patternType="solid">
        <fgColor theme="5"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2"/>
        <bgColor indexed="64"/>
      </patternFill>
    </fill>
    <fill>
      <patternFill patternType="solid">
        <fgColor rgb="FFC00000"/>
        <bgColor indexed="64"/>
      </patternFill>
    </fill>
    <fill>
      <patternFill patternType="solid">
        <fgColor theme="5" tint="0.59999389629810485"/>
        <bgColor indexed="64"/>
      </patternFill>
    </fill>
    <fill>
      <patternFill patternType="solid">
        <fgColor rgb="FF00B05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auto="1"/>
      </left>
      <right/>
      <top style="thin">
        <color auto="1"/>
      </top>
      <bottom style="thin">
        <color auto="1"/>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auto="1"/>
      </left>
      <right/>
      <top style="thin">
        <color auto="1"/>
      </top>
      <bottom/>
      <diagonal/>
    </border>
    <border>
      <left style="thin">
        <color auto="1"/>
      </left>
      <right/>
      <top/>
      <bottom style="thin">
        <color auto="1"/>
      </bottom>
      <diagonal/>
    </border>
    <border>
      <left style="thin">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58">
    <xf numFmtId="0" fontId="0" fillId="0" borderId="0" xfId="0"/>
    <xf numFmtId="0" fontId="0" fillId="0" borderId="2" xfId="0"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1" fillId="0" borderId="23" xfId="0" applyFont="1" applyBorder="1" applyAlignment="1">
      <alignment horizontal="left" vertical="top"/>
    </xf>
    <xf numFmtId="0" fontId="0" fillId="0" borderId="21" xfId="0" applyBorder="1" applyAlignment="1">
      <alignment horizontal="left" vertical="top"/>
    </xf>
    <xf numFmtId="0" fontId="0" fillId="0" borderId="25" xfId="0" applyBorder="1" applyAlignment="1">
      <alignment horizontal="left" vertical="top"/>
    </xf>
    <xf numFmtId="0" fontId="0" fillId="0" borderId="23" xfId="0" applyBorder="1" applyAlignment="1">
      <alignment horizontal="left" vertical="top"/>
    </xf>
    <xf numFmtId="0" fontId="0" fillId="0" borderId="22" xfId="0" applyBorder="1" applyAlignment="1">
      <alignment horizontal="left" vertical="top"/>
    </xf>
    <xf numFmtId="0" fontId="0" fillId="0" borderId="0" xfId="0" applyAlignment="1">
      <alignment horizontal="center" vertical="center" wrapText="1"/>
    </xf>
    <xf numFmtId="2" fontId="1" fillId="0" borderId="9" xfId="0" applyNumberFormat="1" applyFont="1" applyBorder="1" applyAlignment="1">
      <alignment horizontal="center" vertical="center"/>
    </xf>
    <xf numFmtId="2" fontId="0" fillId="2" borderId="9" xfId="0" applyNumberFormat="1" applyFill="1" applyBorder="1" applyAlignment="1">
      <alignment horizontal="center" vertical="center"/>
    </xf>
    <xf numFmtId="2" fontId="0" fillId="0" borderId="9" xfId="0" applyNumberFormat="1" applyBorder="1" applyAlignment="1">
      <alignment horizontal="center" vertical="center"/>
    </xf>
    <xf numFmtId="0" fontId="1" fillId="0" borderId="12" xfId="0" applyFont="1" applyBorder="1" applyAlignment="1">
      <alignment horizontal="center" vertical="center" wrapText="1"/>
    </xf>
    <xf numFmtId="0" fontId="1" fillId="0" borderId="27" xfId="0" applyFont="1" applyBorder="1" applyAlignment="1">
      <alignment horizontal="center" vertical="center" wrapText="1"/>
    </xf>
    <xf numFmtId="0" fontId="0" fillId="0" borderId="12" xfId="0" applyBorder="1" applyAlignment="1">
      <alignment horizontal="right"/>
    </xf>
    <xf numFmtId="0" fontId="0" fillId="0" borderId="29" xfId="0" applyBorder="1" applyAlignment="1">
      <alignment horizontal="right"/>
    </xf>
    <xf numFmtId="0" fontId="0" fillId="0" borderId="28" xfId="0" applyBorder="1" applyAlignment="1">
      <alignment horizontal="right"/>
    </xf>
    <xf numFmtId="0" fontId="0" fillId="0" borderId="14" xfId="0" applyBorder="1" applyAlignment="1">
      <alignment horizontal="right"/>
    </xf>
    <xf numFmtId="0" fontId="0" fillId="0" borderId="27" xfId="0" applyBorder="1" applyAlignment="1">
      <alignment horizontal="right"/>
    </xf>
    <xf numFmtId="2" fontId="0" fillId="3" borderId="12" xfId="0" applyNumberFormat="1" applyFill="1" applyBorder="1" applyAlignment="1">
      <alignment horizontal="left"/>
    </xf>
    <xf numFmtId="2" fontId="0" fillId="0" borderId="29" xfId="0" applyNumberFormat="1" applyBorder="1" applyAlignment="1">
      <alignment horizontal="left"/>
    </xf>
    <xf numFmtId="2" fontId="0" fillId="0" borderId="28" xfId="0" applyNumberFormat="1" applyBorder="1" applyAlignment="1">
      <alignment horizontal="left"/>
    </xf>
    <xf numFmtId="2" fontId="0" fillId="3" borderId="14" xfId="0" applyNumberFormat="1" applyFill="1" applyBorder="1" applyAlignment="1">
      <alignment horizontal="left"/>
    </xf>
    <xf numFmtId="2" fontId="0" fillId="0" borderId="27" xfId="0" applyNumberFormat="1" applyBorder="1" applyAlignment="1">
      <alignment horizontal="left"/>
    </xf>
    <xf numFmtId="2" fontId="0" fillId="3" borderId="28" xfId="0" applyNumberFormat="1" applyFill="1" applyBorder="1" applyAlignment="1">
      <alignment horizontal="left"/>
    </xf>
    <xf numFmtId="2" fontId="0" fillId="3" borderId="29" xfId="0" applyNumberFormat="1" applyFill="1" applyBorder="1" applyAlignment="1">
      <alignment horizontal="left"/>
    </xf>
    <xf numFmtId="2" fontId="0" fillId="4" borderId="27" xfId="0" applyNumberFormat="1" applyFill="1" applyBorder="1" applyAlignment="1">
      <alignment horizontal="left"/>
    </xf>
    <xf numFmtId="2" fontId="0" fillId="0" borderId="14" xfId="0" applyNumberFormat="1" applyBorder="1" applyAlignment="1">
      <alignment horizontal="left"/>
    </xf>
    <xf numFmtId="2" fontId="0" fillId="3" borderId="27" xfId="0" applyNumberFormat="1" applyFill="1" applyBorder="1" applyAlignment="1">
      <alignment horizontal="left"/>
    </xf>
    <xf numFmtId="0" fontId="0" fillId="0" borderId="1" xfId="0" applyBorder="1" applyAlignment="1">
      <alignment horizontal="right"/>
    </xf>
    <xf numFmtId="0" fontId="0" fillId="0" borderId="3" xfId="0" applyBorder="1" applyAlignment="1">
      <alignment horizontal="right"/>
    </xf>
    <xf numFmtId="0" fontId="0" fillId="0" borderId="6" xfId="0" applyBorder="1" applyAlignment="1">
      <alignment horizontal="right"/>
    </xf>
    <xf numFmtId="0" fontId="0" fillId="0" borderId="2" xfId="0" applyBorder="1" applyAlignment="1">
      <alignment horizontal="right"/>
    </xf>
    <xf numFmtId="0" fontId="0" fillId="0" borderId="8" xfId="0" applyBorder="1" applyAlignment="1">
      <alignment horizontal="right"/>
    </xf>
    <xf numFmtId="0" fontId="0" fillId="0" borderId="30" xfId="0" applyBorder="1" applyAlignment="1">
      <alignment horizontal="center" vertical="center"/>
    </xf>
    <xf numFmtId="0" fontId="0" fillId="0" borderId="3" xfId="0" applyBorder="1" applyAlignment="1">
      <alignment horizontal="center" vertical="center"/>
    </xf>
    <xf numFmtId="0" fontId="1" fillId="0" borderId="12" xfId="0" applyFont="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28" xfId="0" applyBorder="1" applyAlignment="1">
      <alignment horizontal="center" vertical="center"/>
    </xf>
    <xf numFmtId="0" fontId="0" fillId="0" borderId="35" xfId="0"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29" xfId="0" applyBorder="1" applyAlignment="1">
      <alignment horizontal="center" vertical="center"/>
    </xf>
    <xf numFmtId="0" fontId="1" fillId="0" borderId="7" xfId="0" applyFont="1" applyBorder="1" applyAlignment="1">
      <alignment horizontal="center" vertical="center" textRotation="90"/>
    </xf>
    <xf numFmtId="0" fontId="0" fillId="0" borderId="37" xfId="0" applyBorder="1" applyAlignment="1">
      <alignment horizontal="center" vertical="center"/>
    </xf>
    <xf numFmtId="0" fontId="1" fillId="0" borderId="37" xfId="0" applyFont="1" applyBorder="1" applyAlignment="1">
      <alignment horizontal="center" vertical="center"/>
    </xf>
    <xf numFmtId="0" fontId="1" fillId="0" borderId="5" xfId="0" applyFont="1" applyBorder="1" applyAlignment="1">
      <alignment horizontal="center" vertical="center"/>
    </xf>
    <xf numFmtId="0" fontId="0" fillId="0" borderId="0" xfId="0" applyAlignment="1">
      <alignment vertical="center"/>
    </xf>
    <xf numFmtId="0" fontId="1" fillId="0" borderId="6" xfId="0" applyFont="1" applyBorder="1" applyAlignment="1">
      <alignment horizontal="center" vertical="center"/>
    </xf>
    <xf numFmtId="0" fontId="1" fillId="0" borderId="0" xfId="0" applyFont="1" applyAlignment="1">
      <alignment vertical="center" textRotation="90"/>
    </xf>
    <xf numFmtId="0" fontId="1" fillId="0" borderId="0" xfId="0" applyFont="1" applyAlignment="1">
      <alignment vertical="center"/>
    </xf>
    <xf numFmtId="0" fontId="1" fillId="0" borderId="20" xfId="0" applyFont="1" applyBorder="1" applyAlignment="1">
      <alignment vertical="center" textRotation="90"/>
    </xf>
    <xf numFmtId="0" fontId="1" fillId="0" borderId="7" xfId="0" applyFont="1" applyBorder="1" applyAlignment="1">
      <alignment horizontal="center" vertical="center" wrapText="1"/>
    </xf>
    <xf numFmtId="0" fontId="1" fillId="0" borderId="0" xfId="0" applyFont="1" applyAlignment="1">
      <alignment horizontal="center" vertical="center" textRotation="90"/>
    </xf>
    <xf numFmtId="0" fontId="2" fillId="0" borderId="0" xfId="0" applyFont="1" applyAlignment="1">
      <alignment horizontal="left" vertical="center"/>
    </xf>
    <xf numFmtId="0" fontId="1" fillId="6" borderId="6" xfId="0" applyFont="1" applyFill="1" applyBorder="1" applyAlignment="1">
      <alignment horizontal="center" vertical="center"/>
    </xf>
    <xf numFmtId="0" fontId="0" fillId="6" borderId="6" xfId="0" applyFill="1" applyBorder="1" applyAlignment="1">
      <alignment horizontal="center" vertical="center"/>
    </xf>
    <xf numFmtId="0" fontId="0" fillId="6" borderId="3" xfId="0" applyFill="1" applyBorder="1" applyAlignment="1">
      <alignment horizontal="center" vertical="center"/>
    </xf>
    <xf numFmtId="0" fontId="0" fillId="6" borderId="8" xfId="0" applyFill="1" applyBorder="1" applyAlignment="1">
      <alignment horizontal="center" vertical="center"/>
    </xf>
    <xf numFmtId="0" fontId="0" fillId="6" borderId="2" xfId="0" applyFill="1" applyBorder="1" applyAlignment="1">
      <alignment horizontal="center" vertical="center"/>
    </xf>
    <xf numFmtId="0" fontId="0" fillId="6" borderId="30" xfId="0" applyFill="1" applyBorder="1" applyAlignment="1">
      <alignment horizontal="center" vertical="center"/>
    </xf>
    <xf numFmtId="0" fontId="1" fillId="0" borderId="4" xfId="0" applyFont="1" applyBorder="1" applyAlignment="1">
      <alignment horizontal="left" vertical="top" wrapText="1"/>
    </xf>
    <xf numFmtId="0" fontId="1" fillId="0" borderId="10" xfId="0" applyFont="1" applyBorder="1" applyAlignment="1">
      <alignment horizontal="left" vertical="top" wrapText="1"/>
    </xf>
    <xf numFmtId="0" fontId="1" fillId="0" borderId="20" xfId="0" applyFont="1" applyBorder="1" applyAlignment="1">
      <alignment horizontal="left" vertical="top" wrapText="1"/>
    </xf>
    <xf numFmtId="0" fontId="1" fillId="0" borderId="7" xfId="0" applyFont="1" applyBorder="1" applyAlignment="1">
      <alignment horizontal="left" vertical="top" wrapText="1"/>
    </xf>
    <xf numFmtId="0" fontId="1" fillId="0" borderId="20" xfId="0" applyFont="1" applyBorder="1" applyAlignment="1">
      <alignment horizontal="left" vertical="top"/>
    </xf>
    <xf numFmtId="0" fontId="0" fillId="0" borderId="38" xfId="0" applyBorder="1" applyAlignment="1">
      <alignment horizontal="right"/>
    </xf>
    <xf numFmtId="0" fontId="0" fillId="0" borderId="38"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38" xfId="0" applyBorder="1" applyAlignment="1">
      <alignment horizontal="center"/>
    </xf>
    <xf numFmtId="0" fontId="0" fillId="0" borderId="8" xfId="0" applyBorder="1" applyAlignment="1">
      <alignment horizontal="center"/>
    </xf>
    <xf numFmtId="0" fontId="0" fillId="0" borderId="39" xfId="0" applyBorder="1" applyAlignment="1">
      <alignment horizontal="center" vertical="center"/>
    </xf>
    <xf numFmtId="0" fontId="0" fillId="0" borderId="39" xfId="0" quotePrefix="1" applyBorder="1" applyAlignment="1">
      <alignment horizontal="center" vertical="center"/>
    </xf>
    <xf numFmtId="164" fontId="1" fillId="0" borderId="5" xfId="0" applyNumberFormat="1" applyFont="1" applyBorder="1" applyAlignment="1">
      <alignment horizontal="center" vertical="center"/>
    </xf>
    <xf numFmtId="164" fontId="0" fillId="0" borderId="2" xfId="0" applyNumberFormat="1" applyBorder="1" applyAlignment="1">
      <alignment horizontal="right"/>
    </xf>
    <xf numFmtId="164" fontId="0" fillId="0" borderId="3" xfId="0" applyNumberFormat="1" applyBorder="1" applyAlignment="1">
      <alignment horizontal="right"/>
    </xf>
    <xf numFmtId="164" fontId="0" fillId="0" borderId="6" xfId="0" applyNumberFormat="1" applyBorder="1" applyAlignment="1">
      <alignment horizontal="right"/>
    </xf>
    <xf numFmtId="164" fontId="0" fillId="0" borderId="38" xfId="0" applyNumberFormat="1" applyBorder="1" applyAlignment="1">
      <alignment horizontal="right"/>
    </xf>
    <xf numFmtId="164" fontId="0" fillId="0" borderId="8" xfId="0" applyNumberFormat="1" applyBorder="1" applyAlignment="1">
      <alignment horizontal="right"/>
    </xf>
    <xf numFmtId="164" fontId="0" fillId="0" borderId="0" xfId="0" applyNumberFormat="1" applyAlignment="1">
      <alignment horizontal="center" vertical="center"/>
    </xf>
    <xf numFmtId="0" fontId="1" fillId="0" borderId="8" xfId="0" applyFont="1" applyBorder="1" applyAlignment="1">
      <alignment horizontal="center" vertical="center"/>
    </xf>
    <xf numFmtId="0" fontId="0" fillId="0" borderId="8" xfId="0" applyBorder="1" applyAlignment="1">
      <alignment horizontal="center" vertical="center"/>
    </xf>
    <xf numFmtId="0" fontId="0" fillId="0" borderId="24" xfId="0" applyBorder="1" applyAlignment="1">
      <alignment horizontal="left" vertical="top"/>
    </xf>
    <xf numFmtId="0" fontId="0" fillId="0" borderId="13" xfId="0" applyBorder="1" applyAlignment="1">
      <alignment horizontal="left" vertical="top"/>
    </xf>
    <xf numFmtId="0" fontId="0" fillId="0" borderId="11" xfId="0" applyBorder="1" applyAlignment="1">
      <alignment horizontal="left" vertical="top"/>
    </xf>
    <xf numFmtId="0" fontId="1" fillId="0" borderId="16" xfId="0" applyFont="1" applyBorder="1" applyAlignment="1">
      <alignment horizontal="left" vertical="top"/>
    </xf>
    <xf numFmtId="0" fontId="1" fillId="0" borderId="11" xfId="0" applyFont="1" applyBorder="1" applyAlignment="1">
      <alignment horizontal="left" vertical="top"/>
    </xf>
    <xf numFmtId="0" fontId="0" fillId="0" borderId="0" xfId="0" applyAlignment="1">
      <alignment horizontal="left" vertical="top"/>
    </xf>
    <xf numFmtId="0" fontId="4" fillId="0" borderId="40" xfId="0" applyFont="1" applyBorder="1" applyAlignment="1">
      <alignment horizontal="center" vertical="top"/>
    </xf>
    <xf numFmtId="2" fontId="0" fillId="0" borderId="0" xfId="0" applyNumberFormat="1" applyAlignment="1">
      <alignment vertical="center"/>
    </xf>
    <xf numFmtId="0" fontId="1" fillId="7" borderId="0" xfId="0" applyFont="1" applyFill="1" applyAlignment="1">
      <alignment horizontal="center" vertical="center"/>
    </xf>
    <xf numFmtId="0" fontId="0" fillId="7" borderId="0" xfId="0" applyFill="1"/>
    <xf numFmtId="0" fontId="9" fillId="0" borderId="44" xfId="0" applyFont="1" applyBorder="1" applyAlignment="1">
      <alignment horizontal="center" vertical="center"/>
    </xf>
    <xf numFmtId="0" fontId="8" fillId="0" borderId="43" xfId="0" applyFont="1" applyBorder="1" applyAlignment="1">
      <alignment horizontal="center" vertical="center"/>
    </xf>
    <xf numFmtId="0" fontId="6" fillId="0" borderId="41" xfId="0" applyFont="1" applyBorder="1" applyAlignment="1">
      <alignment horizontal="center" vertical="center"/>
    </xf>
    <xf numFmtId="0" fontId="4" fillId="0" borderId="40" xfId="0" applyFont="1" applyBorder="1" applyAlignment="1">
      <alignment horizontal="center" vertical="center"/>
    </xf>
    <xf numFmtId="0" fontId="7" fillId="0" borderId="42" xfId="0" applyFont="1" applyBorder="1" applyAlignment="1">
      <alignment horizontal="center" vertical="center"/>
    </xf>
    <xf numFmtId="0" fontId="1" fillId="0" borderId="7" xfId="0" applyFont="1" applyBorder="1" applyAlignment="1">
      <alignment horizontal="center" vertical="center"/>
    </xf>
    <xf numFmtId="0" fontId="0" fillId="0" borderId="0" xfId="0" applyAlignment="1">
      <alignment horizontal="left" vertical="center"/>
    </xf>
    <xf numFmtId="0" fontId="1" fillId="10" borderId="0" xfId="0" applyFont="1" applyFill="1" applyAlignment="1">
      <alignment horizontal="center" vertical="center"/>
    </xf>
    <xf numFmtId="0" fontId="0" fillId="0" borderId="45" xfId="0" applyBorder="1" applyAlignment="1">
      <alignment horizontal="center" vertical="center"/>
    </xf>
    <xf numFmtId="0" fontId="0" fillId="6" borderId="45" xfId="0" applyFill="1" applyBorder="1" applyAlignment="1">
      <alignment horizontal="center" vertical="center"/>
    </xf>
    <xf numFmtId="0" fontId="0" fillId="0" borderId="0" xfId="0"/>
    <xf numFmtId="0" fontId="0" fillId="0" borderId="17" xfId="0" applyBorder="1" applyAlignment="1">
      <alignment horizontal="left" vertical="top"/>
    </xf>
    <xf numFmtId="0" fontId="0" fillId="0" borderId="16" xfId="0" applyBorder="1" applyAlignment="1">
      <alignment horizontal="left" vertical="top"/>
    </xf>
    <xf numFmtId="0" fontId="1" fillId="0" borderId="0" xfId="0" applyFont="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0" xfId="0" applyAlignment="1">
      <alignment horizontal="center" vertical="center"/>
    </xf>
    <xf numFmtId="2" fontId="0" fillId="0" borderId="0" xfId="0" applyNumberForma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xf numFmtId="49" fontId="0" fillId="0" borderId="0" xfId="0" applyNumberFormat="1" applyAlignment="1">
      <alignment horizontal="center" vertical="center"/>
    </xf>
    <xf numFmtId="49" fontId="7" fillId="0" borderId="42" xfId="0" applyNumberFormat="1" applyFont="1" applyBorder="1" applyAlignment="1">
      <alignment horizontal="center" vertical="center"/>
    </xf>
    <xf numFmtId="49" fontId="4" fillId="0" borderId="40" xfId="0" applyNumberFormat="1" applyFont="1" applyBorder="1" applyAlignment="1">
      <alignment horizontal="center" vertical="center"/>
    </xf>
    <xf numFmtId="49" fontId="0" fillId="0" borderId="0" xfId="0" applyNumberFormat="1" applyAlignment="1">
      <alignment shrinkToFit="1"/>
    </xf>
    <xf numFmtId="164" fontId="0" fillId="0" borderId="0" xfId="0" applyNumberFormat="1" applyAlignment="1">
      <alignment shrinkToFit="1"/>
    </xf>
    <xf numFmtId="0" fontId="0" fillId="0" borderId="0" xfId="0" applyAlignment="1">
      <alignment shrinkToFit="1"/>
    </xf>
    <xf numFmtId="0" fontId="10" fillId="0" borderId="46" xfId="0" applyFont="1" applyBorder="1" applyAlignment="1">
      <alignment horizontal="center" vertical="top"/>
    </xf>
    <xf numFmtId="49" fontId="10" fillId="0" borderId="46" xfId="0" applyNumberFormat="1" applyFont="1" applyBorder="1" applyAlignment="1">
      <alignment horizontal="center" vertical="top"/>
    </xf>
    <xf numFmtId="0" fontId="0" fillId="0" borderId="0" xfId="0" applyNumberFormat="1" applyAlignment="1">
      <alignment horizontal="left" vertical="center"/>
    </xf>
    <xf numFmtId="0" fontId="0" fillId="0" borderId="0" xfId="0" applyNumberFormat="1" applyAlignment="1">
      <alignment horizontal="center" vertical="center"/>
    </xf>
    <xf numFmtId="0" fontId="5" fillId="5" borderId="0" xfId="0" applyFont="1" applyFill="1" applyAlignment="1">
      <alignment horizontal="center" vertical="top" wrapText="1"/>
    </xf>
    <xf numFmtId="0" fontId="0" fillId="0" borderId="0" xfId="0"/>
    <xf numFmtId="0" fontId="1" fillId="0" borderId="19" xfId="0" applyFont="1" applyBorder="1" applyAlignment="1">
      <alignment horizontal="left" vertical="top"/>
    </xf>
    <xf numFmtId="0" fontId="0" fillId="0" borderId="18" xfId="0" applyBorder="1"/>
    <xf numFmtId="0" fontId="0" fillId="0" borderId="19" xfId="0" applyBorder="1"/>
    <xf numFmtId="0" fontId="1" fillId="0" borderId="24" xfId="0" applyFont="1" applyBorder="1" applyAlignment="1">
      <alignment horizontal="left" vertical="top"/>
    </xf>
    <xf numFmtId="0" fontId="1" fillId="0" borderId="0" xfId="0" applyFont="1" applyAlignment="1">
      <alignment horizontal="left" vertical="top"/>
    </xf>
    <xf numFmtId="0" fontId="0" fillId="0" borderId="24" xfId="0" applyBorder="1"/>
    <xf numFmtId="0" fontId="0" fillId="0" borderId="16" xfId="0" applyBorder="1" applyAlignment="1">
      <alignment horizontal="left" vertical="top"/>
    </xf>
    <xf numFmtId="0" fontId="0" fillId="0" borderId="17" xfId="0" applyBorder="1" applyAlignment="1">
      <alignment horizontal="left" vertical="top"/>
    </xf>
    <xf numFmtId="0" fontId="0" fillId="0" borderId="19" xfId="0" applyBorder="1" applyAlignment="1">
      <alignment horizontal="left" vertical="top"/>
    </xf>
    <xf numFmtId="0" fontId="1" fillId="0" borderId="13" xfId="0" applyFont="1" applyBorder="1" applyAlignment="1">
      <alignment horizontal="left" vertical="top"/>
    </xf>
    <xf numFmtId="0" fontId="1" fillId="0" borderId="17" xfId="0" applyFont="1" applyBorder="1" applyAlignment="1">
      <alignment horizontal="left" vertical="top"/>
    </xf>
    <xf numFmtId="0" fontId="0" fillId="0" borderId="18" xfId="0" applyBorder="1" applyAlignment="1">
      <alignment horizontal="left" vertical="top"/>
    </xf>
    <xf numFmtId="0" fontId="1" fillId="0" borderId="29" xfId="0" applyFont="1" applyBorder="1" applyAlignment="1">
      <alignment horizontal="center" vertical="center" wrapText="1"/>
    </xf>
    <xf numFmtId="0" fontId="0" fillId="0" borderId="26" xfId="0" applyBorder="1"/>
    <xf numFmtId="0" fontId="0" fillId="0" borderId="29" xfId="0" applyBorder="1"/>
    <xf numFmtId="0" fontId="1" fillId="9" borderId="0" xfId="0" applyFont="1" applyFill="1" applyAlignment="1">
      <alignment horizontal="center" vertical="center" wrapText="1"/>
    </xf>
    <xf numFmtId="0" fontId="0" fillId="0" borderId="0" xfId="0" applyAlignment="1">
      <alignment horizontal="center" vertical="center"/>
    </xf>
    <xf numFmtId="0" fontId="3" fillId="8" borderId="0" xfId="0" applyFont="1" applyFill="1" applyAlignment="1">
      <alignment horizontal="center" vertical="center" wrapText="1"/>
    </xf>
    <xf numFmtId="2" fontId="0" fillId="0" borderId="0" xfId="0" applyNumberFormat="1" applyAlignment="1">
      <alignment horizontal="center" vertical="center"/>
    </xf>
    <xf numFmtId="0" fontId="1" fillId="0" borderId="0" xfId="0" applyFont="1" applyAlignment="1">
      <alignment horizontal="center" vertical="center" wrapText="1"/>
    </xf>
    <xf numFmtId="0" fontId="1" fillId="0" borderId="29" xfId="0" applyFont="1" applyBorder="1" applyAlignment="1">
      <alignment horizontal="center" vertical="center"/>
    </xf>
    <xf numFmtId="0" fontId="1" fillId="4" borderId="0" xfId="0" applyFont="1" applyFill="1" applyAlignment="1">
      <alignment horizontal="center" vertical="center"/>
    </xf>
    <xf numFmtId="0" fontId="1" fillId="4" borderId="18"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xf>
    <xf numFmtId="0" fontId="1" fillId="0" borderId="0" xfId="0" applyFont="1"/>
  </cellXfs>
  <cellStyles count="1">
    <cellStyle name="Normal" xfId="0" builtinId="0"/>
  </cellStyles>
  <dxfs count="34">
    <dxf>
      <fill>
        <patternFill>
          <bgColor theme="1" tint="0.499984740745262"/>
        </patternFill>
      </fill>
    </dxf>
    <dxf>
      <fill>
        <patternFill>
          <bgColor theme="2"/>
        </patternFill>
      </fill>
    </dxf>
    <dxf>
      <font>
        <color theme="5"/>
      </font>
      <fill>
        <patternFill>
          <bgColor theme="5" tint="0.39994506668294322"/>
        </patternFill>
      </fill>
    </dxf>
    <dxf>
      <fill>
        <patternFill>
          <bgColor theme="1" tint="0.499984740745262"/>
        </patternFill>
      </fill>
    </dxf>
    <dxf>
      <fill>
        <patternFill>
          <bgColor theme="1" tint="0.499984740745262"/>
        </patternFill>
      </fill>
    </dxf>
    <dxf>
      <fill>
        <patternFill>
          <bgColor theme="2"/>
        </patternFill>
      </fill>
    </dxf>
    <dxf>
      <font>
        <color theme="5"/>
      </font>
      <fill>
        <patternFill>
          <bgColor theme="5" tint="0.39994506668294322"/>
        </patternFill>
      </fill>
    </dxf>
    <dxf>
      <fill>
        <patternFill>
          <bgColor theme="1" tint="0.499984740745262"/>
        </patternFill>
      </fill>
    </dxf>
    <dxf>
      <fill>
        <patternFill>
          <bgColor theme="1" tint="0.499984740745262"/>
        </patternFill>
      </fill>
    </dxf>
    <dxf>
      <fill>
        <patternFill>
          <bgColor theme="2"/>
        </patternFill>
      </fill>
    </dxf>
    <dxf>
      <font>
        <color theme="5"/>
      </font>
      <fill>
        <patternFill>
          <bgColor theme="5" tint="0.39994506668294322"/>
        </patternFill>
      </fill>
    </dxf>
    <dxf>
      <fill>
        <patternFill>
          <bgColor theme="1" tint="0.499984740745262"/>
        </patternFill>
      </fill>
    </dxf>
    <dxf>
      <fill>
        <patternFill>
          <bgColor theme="2"/>
        </patternFill>
      </fill>
    </dxf>
    <dxf>
      <font>
        <color theme="5"/>
      </font>
      <fill>
        <patternFill>
          <bgColor theme="5" tint="0.39994506668294322"/>
        </patternFill>
      </fill>
    </dxf>
    <dxf>
      <fill>
        <patternFill>
          <bgColor theme="2"/>
        </patternFill>
      </fill>
    </dxf>
    <dxf>
      <font>
        <color theme="5"/>
      </font>
      <fill>
        <patternFill>
          <bgColor theme="5" tint="0.39994506668294322"/>
        </patternFill>
      </fill>
    </dxf>
    <dxf>
      <fill>
        <patternFill>
          <bgColor theme="1" tint="0.499984740745262"/>
        </patternFill>
      </fill>
    </dxf>
    <dxf>
      <font>
        <color theme="5"/>
      </font>
      <fill>
        <patternFill>
          <bgColor theme="5" tint="0.59996337778862885"/>
        </patternFill>
      </fill>
    </dxf>
    <dxf>
      <font>
        <color theme="5"/>
      </font>
      <fill>
        <patternFill>
          <bgColor theme="5" tint="-0.24994659260841701"/>
        </patternFill>
      </fill>
    </dxf>
    <dxf>
      <font>
        <color theme="5"/>
      </font>
      <fill>
        <patternFill>
          <bgColor theme="5" tint="0.39994506668294322"/>
        </patternFill>
      </fill>
    </dxf>
    <dxf>
      <font>
        <color theme="5"/>
      </font>
      <fill>
        <patternFill>
          <bgColor theme="5" tint="0.59996337778862885"/>
        </patternFill>
      </fill>
    </dxf>
    <dxf>
      <font>
        <color theme="5"/>
      </font>
      <fill>
        <patternFill>
          <bgColor theme="5" tint="-0.24994659260841701"/>
        </patternFill>
      </fill>
    </dxf>
    <dxf>
      <font>
        <color theme="5"/>
      </font>
      <fill>
        <patternFill>
          <bgColor theme="5" tint="0.39994506668294322"/>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5" tint="0.59996337778862885"/>
        </patternFill>
      </fill>
    </dxf>
    <dxf>
      <font>
        <color theme="0"/>
      </font>
      <fill>
        <patternFill>
          <bgColor rgb="FF0070C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Force Required</a:t>
            </a:r>
            <a:r>
              <a:rPr lang="en-US" baseline="0"/>
              <a:t> to Perform each Task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'FORCE - PERTURBATION'!$E$1</c:f>
              <c:strCache>
                <c:ptCount val="1"/>
                <c:pt idx="0">
                  <c:v>REQUIRED</c:v>
                </c:pt>
              </c:strCache>
            </c:strRef>
          </c:tx>
          <c:spPr>
            <a:solidFill>
              <a:schemeClr val="accent1"/>
            </a:solidFill>
            <a:ln w="25400">
              <a:noFill/>
            </a:ln>
            <a:effectLst/>
          </c:spPr>
          <c:cat>
            <c:strRef>
              <c:f>'FORCE - PERTURBATION'!$A$2:$A$35</c:f>
              <c:strCache>
                <c:ptCount val="24"/>
                <c:pt idx="0">
                  <c:v>marker_cap-hold_-X</c:v>
                </c:pt>
                <c:pt idx="1">
                  <c:v>marker_cap-hold_-Z</c:v>
                </c:pt>
                <c:pt idx="2">
                  <c:v>marker_cap-hold_Z</c:v>
                </c:pt>
                <c:pt idx="3">
                  <c:v>marker_cap-hold_X</c:v>
                </c:pt>
                <c:pt idx="4">
                  <c:v>marker_cap-hold_Y</c:v>
                </c:pt>
                <c:pt idx="5">
                  <c:v>petri-hold_X</c:v>
                </c:pt>
                <c:pt idx="6">
                  <c:v>marker_cap-hold_-Y</c:v>
                </c:pt>
                <c:pt idx="7">
                  <c:v>marker-hold_-X</c:v>
                </c:pt>
                <c:pt idx="8">
                  <c:v>petri-hold_-Z</c:v>
                </c:pt>
                <c:pt idx="9">
                  <c:v>petri-hold_Z</c:v>
                </c:pt>
                <c:pt idx="10">
                  <c:v>marker-hold_Y</c:v>
                </c:pt>
                <c:pt idx="11">
                  <c:v>petri-hold_-X</c:v>
                </c:pt>
                <c:pt idx="12">
                  <c:v>marker-hold_X</c:v>
                </c:pt>
                <c:pt idx="13">
                  <c:v>petri-hold_Y</c:v>
                </c:pt>
                <c:pt idx="14">
                  <c:v>marker-hold_Z</c:v>
                </c:pt>
                <c:pt idx="15">
                  <c:v>marker-hold_-Z</c:v>
                </c:pt>
                <c:pt idx="16">
                  <c:v>marker-hold_-Y</c:v>
                </c:pt>
                <c:pt idx="17">
                  <c:v>petri-hold_-Y</c:v>
                </c:pt>
                <c:pt idx="18">
                  <c:v>petri-write</c:v>
                </c:pt>
                <c:pt idx="19">
                  <c:v>marker-write</c:v>
                </c:pt>
                <c:pt idx="20">
                  <c:v>marker-uncap</c:v>
                </c:pt>
                <c:pt idx="21">
                  <c:v>marker_cap-uncap</c:v>
                </c:pt>
                <c:pt idx="22">
                  <c:v>marker_cap-recap</c:v>
                </c:pt>
                <c:pt idx="23">
                  <c:v>marker-recap</c:v>
                </c:pt>
              </c:strCache>
            </c:strRef>
          </c:cat>
          <c:val>
            <c:numRef>
              <c:f>'FORCE - PERTURBATION'!$E$2:$E$35</c:f>
              <c:numCache>
                <c:formatCode>General</c:formatCode>
                <c:ptCount val="24"/>
                <c:pt idx="0">
                  <c:v>7.0000000000000001E-3</c:v>
                </c:pt>
                <c:pt idx="1">
                  <c:v>1.4E-2</c:v>
                </c:pt>
                <c:pt idx="2">
                  <c:v>1.9E-2</c:v>
                </c:pt>
                <c:pt idx="3">
                  <c:v>2.9000000000000001E-2</c:v>
                </c:pt>
                <c:pt idx="4">
                  <c:v>2.9000000000000001E-2</c:v>
                </c:pt>
                <c:pt idx="5">
                  <c:v>2.9000000000000001E-2</c:v>
                </c:pt>
                <c:pt idx="6">
                  <c:v>3.1E-2</c:v>
                </c:pt>
                <c:pt idx="7">
                  <c:v>3.3000000000000002E-2</c:v>
                </c:pt>
                <c:pt idx="8">
                  <c:v>3.3000000000000002E-2</c:v>
                </c:pt>
                <c:pt idx="9">
                  <c:v>0.04</c:v>
                </c:pt>
                <c:pt idx="10">
                  <c:v>4.2999999999999997E-2</c:v>
                </c:pt>
                <c:pt idx="11">
                  <c:v>5.5E-2</c:v>
                </c:pt>
                <c:pt idx="12">
                  <c:v>0.06</c:v>
                </c:pt>
                <c:pt idx="13">
                  <c:v>6.2E-2</c:v>
                </c:pt>
                <c:pt idx="14">
                  <c:v>8.5000000000000006E-2</c:v>
                </c:pt>
                <c:pt idx="15">
                  <c:v>8.5000000000000006E-2</c:v>
                </c:pt>
                <c:pt idx="16">
                  <c:v>9.1999999999999998E-2</c:v>
                </c:pt>
                <c:pt idx="17">
                  <c:v>0.129</c:v>
                </c:pt>
                <c:pt idx="18">
                  <c:v>0.33800000000000002</c:v>
                </c:pt>
                <c:pt idx="19">
                  <c:v>2.0499999999999998</c:v>
                </c:pt>
                <c:pt idx="20">
                  <c:v>19.983000000000001</c:v>
                </c:pt>
                <c:pt idx="21">
                  <c:v>20.318000000000001</c:v>
                </c:pt>
                <c:pt idx="22">
                  <c:v>22.550999999999998</c:v>
                </c:pt>
                <c:pt idx="23">
                  <c:v>29.815000000000001</c:v>
                </c:pt>
              </c:numCache>
            </c:numRef>
          </c:val>
          <c:extLst>
            <c:ext xmlns:c16="http://schemas.microsoft.com/office/drawing/2014/chart" uri="{C3380CC4-5D6E-409C-BE32-E72D297353CC}">
              <c16:uniqueId val="{00000000-D9D9-48B6-9FBC-F2D4E367BF24}"/>
            </c:ext>
          </c:extLst>
        </c:ser>
        <c:ser>
          <c:idx val="1"/>
          <c:order val="1"/>
          <c:tx>
            <c:strRef>
              <c:f>'FORCE - PERTURBATION'!$F$1</c:f>
              <c:strCache>
                <c:ptCount val="1"/>
                <c:pt idx="0">
                  <c:v>ALL GRASPS</c:v>
                </c:pt>
              </c:strCache>
            </c:strRef>
          </c:tx>
          <c:spPr>
            <a:solidFill>
              <a:schemeClr val="accent2"/>
            </a:solidFill>
            <a:ln>
              <a:noFill/>
            </a:ln>
            <a:effectLst/>
          </c:spPr>
          <c:cat>
            <c:strRef>
              <c:f>'FORCE - PERTURBATION'!$A$2:$A$35</c:f>
              <c:strCache>
                <c:ptCount val="24"/>
                <c:pt idx="0">
                  <c:v>marker_cap-hold_-X</c:v>
                </c:pt>
                <c:pt idx="1">
                  <c:v>marker_cap-hold_-Z</c:v>
                </c:pt>
                <c:pt idx="2">
                  <c:v>marker_cap-hold_Z</c:v>
                </c:pt>
                <c:pt idx="3">
                  <c:v>marker_cap-hold_X</c:v>
                </c:pt>
                <c:pt idx="4">
                  <c:v>marker_cap-hold_Y</c:v>
                </c:pt>
                <c:pt idx="5">
                  <c:v>petri-hold_X</c:v>
                </c:pt>
                <c:pt idx="6">
                  <c:v>marker_cap-hold_-Y</c:v>
                </c:pt>
                <c:pt idx="7">
                  <c:v>marker-hold_-X</c:v>
                </c:pt>
                <c:pt idx="8">
                  <c:v>petri-hold_-Z</c:v>
                </c:pt>
                <c:pt idx="9">
                  <c:v>petri-hold_Z</c:v>
                </c:pt>
                <c:pt idx="10">
                  <c:v>marker-hold_Y</c:v>
                </c:pt>
                <c:pt idx="11">
                  <c:v>petri-hold_-X</c:v>
                </c:pt>
                <c:pt idx="12">
                  <c:v>marker-hold_X</c:v>
                </c:pt>
                <c:pt idx="13">
                  <c:v>petri-hold_Y</c:v>
                </c:pt>
                <c:pt idx="14">
                  <c:v>marker-hold_Z</c:v>
                </c:pt>
                <c:pt idx="15">
                  <c:v>marker-hold_-Z</c:v>
                </c:pt>
                <c:pt idx="16">
                  <c:v>marker-hold_-Y</c:v>
                </c:pt>
                <c:pt idx="17">
                  <c:v>petri-hold_-Y</c:v>
                </c:pt>
                <c:pt idx="18">
                  <c:v>petri-write</c:v>
                </c:pt>
                <c:pt idx="19">
                  <c:v>marker-write</c:v>
                </c:pt>
                <c:pt idx="20">
                  <c:v>marker-uncap</c:v>
                </c:pt>
                <c:pt idx="21">
                  <c:v>marker_cap-uncap</c:v>
                </c:pt>
                <c:pt idx="22">
                  <c:v>marker_cap-recap</c:v>
                </c:pt>
                <c:pt idx="23">
                  <c:v>marker-recap</c:v>
                </c:pt>
              </c:strCache>
            </c:strRef>
          </c:cat>
          <c:val>
            <c:numRef>
              <c:f>'FORCE - PERTURBATION'!$F$2:$F$35</c:f>
              <c:numCache>
                <c:formatCode>General</c:formatCode>
                <c:ptCount val="24"/>
                <c:pt idx="0">
                  <c:v>2.1000000000000001E-2</c:v>
                </c:pt>
                <c:pt idx="1">
                  <c:v>0.05</c:v>
                </c:pt>
                <c:pt idx="2">
                  <c:v>0.04</c:v>
                </c:pt>
                <c:pt idx="3">
                  <c:v>9.6000000000000002E-2</c:v>
                </c:pt>
                <c:pt idx="4">
                  <c:v>0.13500000000000001</c:v>
                </c:pt>
                <c:pt idx="5">
                  <c:v>0.248</c:v>
                </c:pt>
                <c:pt idx="6">
                  <c:v>0.19</c:v>
                </c:pt>
                <c:pt idx="7">
                  <c:v>0.312</c:v>
                </c:pt>
                <c:pt idx="8">
                  <c:v>0.626</c:v>
                </c:pt>
                <c:pt idx="9">
                  <c:v>0.96099999999999997</c:v>
                </c:pt>
                <c:pt idx="10">
                  <c:v>0.61699999999999999</c:v>
                </c:pt>
                <c:pt idx="11">
                  <c:v>0.25</c:v>
                </c:pt>
                <c:pt idx="12">
                  <c:v>0.76</c:v>
                </c:pt>
                <c:pt idx="13">
                  <c:v>0.78700000000000003</c:v>
                </c:pt>
                <c:pt idx="14">
                  <c:v>0.2</c:v>
                </c:pt>
                <c:pt idx="15">
                  <c:v>0.20799999999999999</c:v>
                </c:pt>
                <c:pt idx="16">
                  <c:v>1.0009999999999999</c:v>
                </c:pt>
                <c:pt idx="17">
                  <c:v>1.71</c:v>
                </c:pt>
                <c:pt idx="18">
                  <c:v>11.117000000000001</c:v>
                </c:pt>
                <c:pt idx="19">
                  <c:v>4.8310000000000004</c:v>
                </c:pt>
                <c:pt idx="20">
                  <c:v>48.832000000000001</c:v>
                </c:pt>
                <c:pt idx="21">
                  <c:v>41.817999999999998</c:v>
                </c:pt>
                <c:pt idx="22">
                  <c:v>78.620999999999995</c:v>
                </c:pt>
                <c:pt idx="23">
                  <c:v>70.278000000000006</c:v>
                </c:pt>
              </c:numCache>
            </c:numRef>
          </c:val>
          <c:extLst>
            <c:ext xmlns:c16="http://schemas.microsoft.com/office/drawing/2014/chart" uri="{C3380CC4-5D6E-409C-BE32-E72D297353CC}">
              <c16:uniqueId val="{00000001-D9D9-48B6-9FBC-F2D4E367BF24}"/>
            </c:ext>
          </c:extLst>
        </c:ser>
        <c:dLbls>
          <c:showLegendKey val="0"/>
          <c:showVal val="0"/>
          <c:showCatName val="0"/>
          <c:showSerName val="0"/>
          <c:showPercent val="0"/>
          <c:showBubbleSize val="0"/>
        </c:dLbls>
        <c:axId val="561810112"/>
        <c:axId val="561808144"/>
      </c:areaChart>
      <c:lineChart>
        <c:grouping val="standard"/>
        <c:varyColors val="0"/>
        <c:ser>
          <c:idx val="2"/>
          <c:order val="2"/>
          <c:tx>
            <c:strRef>
              <c:f>'FORCE - PERTURBATION'!$G$1</c:f>
              <c:strCache>
                <c:ptCount val="1"/>
                <c:pt idx="0">
                  <c:v>LIMIT</c:v>
                </c:pt>
              </c:strCache>
            </c:strRef>
          </c:tx>
          <c:spPr>
            <a:ln w="28575" cap="rnd">
              <a:solidFill>
                <a:schemeClr val="accent3"/>
              </a:solidFill>
              <a:round/>
            </a:ln>
            <a:effectLst/>
          </c:spPr>
          <c:marker>
            <c:symbol val="none"/>
          </c:marker>
          <c:val>
            <c:numRef>
              <c:f>'FORCE - PERTURBATION'!$G$12:$G$35</c:f>
              <c:numCache>
                <c:formatCode>General</c:formatCode>
                <c:ptCount val="24"/>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numCache>
            </c:numRef>
          </c:val>
          <c:smooth val="0"/>
          <c:extLst>
            <c:ext xmlns:c16="http://schemas.microsoft.com/office/drawing/2014/chart" uri="{C3380CC4-5D6E-409C-BE32-E72D297353CC}">
              <c16:uniqueId val="{00000002-D9D9-48B6-9FBC-F2D4E367BF24}"/>
            </c:ext>
          </c:extLst>
        </c:ser>
        <c:dLbls>
          <c:showLegendKey val="0"/>
          <c:showVal val="0"/>
          <c:showCatName val="0"/>
          <c:showSerName val="0"/>
          <c:showPercent val="0"/>
          <c:showBubbleSize val="0"/>
        </c:dLbls>
        <c:marker val="1"/>
        <c:smooth val="0"/>
        <c:axId val="561810112"/>
        <c:axId val="561808144"/>
      </c:lineChart>
      <c:catAx>
        <c:axId val="561810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Forces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08144"/>
        <c:crossesAt val="0"/>
        <c:auto val="1"/>
        <c:lblAlgn val="ctr"/>
        <c:lblOffset val="100"/>
        <c:noMultiLvlLbl val="0"/>
      </c:catAx>
      <c:valAx>
        <c:axId val="561808144"/>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Newtons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10112"/>
        <c:crosses val="autoZero"/>
        <c:crossBetween val="between"/>
        <c:majorUnit val="1"/>
        <c:minorUnit val="0.1"/>
      </c:valAx>
      <c:dTable>
        <c:showHorzBorder val="1"/>
        <c:showVertBorder val="1"/>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Force required</a:t>
            </a:r>
            <a:r>
              <a:rPr lang="en-US" baseline="0"/>
              <a:t> to perform a Grasp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'FORCE - GRASP'!$C$1</c:f>
              <c:strCache>
                <c:ptCount val="1"/>
                <c:pt idx="0">
                  <c:v>REQUIRED</c:v>
                </c:pt>
              </c:strCache>
            </c:strRef>
          </c:tx>
          <c:spPr>
            <a:solidFill>
              <a:schemeClr val="accent1"/>
            </a:solidFill>
            <a:ln w="25400">
              <a:noFill/>
            </a:ln>
            <a:effectLst/>
          </c:spPr>
          <c:cat>
            <c:strRef>
              <c:extLst>
                <c:ext xmlns:c15="http://schemas.microsoft.com/office/drawing/2012/chart" uri="{02D57815-91ED-43cb-92C2-25804820EDAC}">
                  <c15:fullRef>
                    <c15:sqref>'FORCE - GRASP'!$A$1:$A$51</c15:sqref>
                  </c15:fullRef>
                </c:ext>
              </c:extLst>
              <c:f>'FORCE - GRASP'!$A$2:$A$51</c:f>
              <c:strCache>
                <c:ptCount val="16"/>
                <c:pt idx="0">
                  <c:v>petri-t+2</c:v>
                </c:pt>
                <c:pt idx="1">
                  <c:v>petri-t+4</c:v>
                </c:pt>
                <c:pt idx="2">
                  <c:v>petri-c12</c:v>
                </c:pt>
                <c:pt idx="3">
                  <c:v>petri-t+3.5</c:v>
                </c:pt>
                <c:pt idx="4">
                  <c:v>petri-t+1</c:v>
                </c:pt>
                <c:pt idx="5">
                  <c:v>petri-t+5</c:v>
                </c:pt>
                <c:pt idx="6">
                  <c:v>petri-c8</c:v>
                </c:pt>
                <c:pt idx="7">
                  <c:v>marker_cap-f17</c:v>
                </c:pt>
                <c:pt idx="8">
                  <c:v>marker-t+6</c:v>
                </c:pt>
                <c:pt idx="9">
                  <c:v>marker_cap-f21</c:v>
                </c:pt>
                <c:pt idx="10">
                  <c:v>marker_cap-c16</c:v>
                </c:pt>
                <c:pt idx="11">
                  <c:v>marker-f26</c:v>
                </c:pt>
                <c:pt idx="12">
                  <c:v>marker-f21</c:v>
                </c:pt>
                <c:pt idx="13">
                  <c:v>marker-c8</c:v>
                </c:pt>
                <c:pt idx="14">
                  <c:v>marker-t+8</c:v>
                </c:pt>
                <c:pt idx="15">
                  <c:v>marker_cap-t16</c:v>
                </c:pt>
              </c:strCache>
            </c:strRef>
          </c:cat>
          <c:val>
            <c:numRef>
              <c:extLst>
                <c:ext xmlns:c15="http://schemas.microsoft.com/office/drawing/2012/chart" uri="{02D57815-91ED-43cb-92C2-25804820EDAC}">
                  <c15:fullRef>
                    <c15:sqref>'FORCE - GRASP'!$C$2:$C$51</c15:sqref>
                  </c15:fullRef>
                </c:ext>
              </c:extLst>
              <c:f>'FORCE - GRASP'!$C$3:$C$51</c:f>
              <c:numCache>
                <c:formatCode>0.000</c:formatCode>
                <c:ptCount val="15"/>
                <c:pt idx="0">
                  <c:v>3.3000000000000002E-2</c:v>
                </c:pt>
                <c:pt idx="1">
                  <c:v>5.5E-2</c:v>
                </c:pt>
                <c:pt idx="2">
                  <c:v>0.04</c:v>
                </c:pt>
                <c:pt idx="3">
                  <c:v>0.248</c:v>
                </c:pt>
                <c:pt idx="4">
                  <c:v>2.9000000000000001E-2</c:v>
                </c:pt>
                <c:pt idx="5">
                  <c:v>0.20899999999999999</c:v>
                </c:pt>
                <c:pt idx="6">
                  <c:v>1.4E-2</c:v>
                </c:pt>
                <c:pt idx="7">
                  <c:v>4.2999999999999997E-2</c:v>
                </c:pt>
                <c:pt idx="8">
                  <c:v>2.1000000000000001E-2</c:v>
                </c:pt>
                <c:pt idx="9">
                  <c:v>1.6E-2</c:v>
                </c:pt>
                <c:pt idx="10">
                  <c:v>0.14099999999999999</c:v>
                </c:pt>
                <c:pt idx="11">
                  <c:v>3.3000000000000002E-2</c:v>
                </c:pt>
                <c:pt idx="12">
                  <c:v>0.114</c:v>
                </c:pt>
                <c:pt idx="13">
                  <c:v>0.2</c:v>
                </c:pt>
                <c:pt idx="14">
                  <c:v>7.0000000000000001E-3</c:v>
                </c:pt>
              </c:numCache>
            </c:numRef>
          </c:val>
          <c:extLst>
            <c:ext xmlns:c16="http://schemas.microsoft.com/office/drawing/2014/chart" uri="{C3380CC4-5D6E-409C-BE32-E72D297353CC}">
              <c16:uniqueId val="{00000000-2166-42BD-BD1C-96CE2BF1583D}"/>
            </c:ext>
          </c:extLst>
        </c:ser>
        <c:ser>
          <c:idx val="1"/>
          <c:order val="1"/>
          <c:tx>
            <c:strRef>
              <c:f>'FORCE - GRASP'!$D$1</c:f>
              <c:strCache>
                <c:ptCount val="1"/>
                <c:pt idx="0">
                  <c:v>ALL TASKS</c:v>
                </c:pt>
              </c:strCache>
            </c:strRef>
          </c:tx>
          <c:spPr>
            <a:solidFill>
              <a:schemeClr val="accent2"/>
            </a:solidFill>
            <a:ln>
              <a:noFill/>
            </a:ln>
            <a:effectLst/>
          </c:spPr>
          <c:cat>
            <c:strRef>
              <c:extLst>
                <c:ext xmlns:c15="http://schemas.microsoft.com/office/drawing/2012/chart" uri="{02D57815-91ED-43cb-92C2-25804820EDAC}">
                  <c15:fullRef>
                    <c15:sqref>'FORCE - GRASP'!$A$1:$A$51</c15:sqref>
                  </c15:fullRef>
                </c:ext>
              </c:extLst>
              <c:f>'FORCE - GRASP'!$A$2:$A$51</c:f>
              <c:strCache>
                <c:ptCount val="16"/>
                <c:pt idx="0">
                  <c:v>petri-t+2</c:v>
                </c:pt>
                <c:pt idx="1">
                  <c:v>petri-t+4</c:v>
                </c:pt>
                <c:pt idx="2">
                  <c:v>petri-c12</c:v>
                </c:pt>
                <c:pt idx="3">
                  <c:v>petri-t+3.5</c:v>
                </c:pt>
                <c:pt idx="4">
                  <c:v>petri-t+1</c:v>
                </c:pt>
                <c:pt idx="5">
                  <c:v>petri-t+5</c:v>
                </c:pt>
                <c:pt idx="6">
                  <c:v>petri-c8</c:v>
                </c:pt>
                <c:pt idx="7">
                  <c:v>marker_cap-f17</c:v>
                </c:pt>
                <c:pt idx="8">
                  <c:v>marker-t+6</c:v>
                </c:pt>
                <c:pt idx="9">
                  <c:v>marker_cap-f21</c:v>
                </c:pt>
                <c:pt idx="10">
                  <c:v>marker_cap-c16</c:v>
                </c:pt>
                <c:pt idx="11">
                  <c:v>marker-f26</c:v>
                </c:pt>
                <c:pt idx="12">
                  <c:v>marker-f21</c:v>
                </c:pt>
                <c:pt idx="13">
                  <c:v>marker-c8</c:v>
                </c:pt>
                <c:pt idx="14">
                  <c:v>marker-t+8</c:v>
                </c:pt>
                <c:pt idx="15">
                  <c:v>marker_cap-t16</c:v>
                </c:pt>
              </c:strCache>
            </c:strRef>
          </c:cat>
          <c:val>
            <c:numRef>
              <c:extLst>
                <c:ext xmlns:c15="http://schemas.microsoft.com/office/drawing/2012/chart" uri="{02D57815-91ED-43cb-92C2-25804820EDAC}">
                  <c15:fullRef>
                    <c15:sqref>'FORCE - GRASP'!$D$2:$D$51</c15:sqref>
                  </c15:fullRef>
                </c:ext>
              </c:extLst>
              <c:f>'FORCE - GRASP'!$D$3:$D$51</c:f>
              <c:numCache>
                <c:formatCode>0.000</c:formatCode>
                <c:ptCount val="15"/>
                <c:pt idx="0">
                  <c:v>1.71</c:v>
                </c:pt>
                <c:pt idx="1">
                  <c:v>3.0590000000000002</c:v>
                </c:pt>
                <c:pt idx="2">
                  <c:v>5.343</c:v>
                </c:pt>
                <c:pt idx="3">
                  <c:v>6.1040000000000001</c:v>
                </c:pt>
                <c:pt idx="4">
                  <c:v>10.977</c:v>
                </c:pt>
                <c:pt idx="5">
                  <c:v>11.117000000000001</c:v>
                </c:pt>
                <c:pt idx="6">
                  <c:v>22.550999999999998</c:v>
                </c:pt>
                <c:pt idx="7">
                  <c:v>29.815000000000001</c:v>
                </c:pt>
                <c:pt idx="8">
                  <c:v>38.347000000000001</c:v>
                </c:pt>
                <c:pt idx="9">
                  <c:v>48.296999999999997</c:v>
                </c:pt>
                <c:pt idx="10">
                  <c:v>49.62</c:v>
                </c:pt>
                <c:pt idx="11">
                  <c:v>57.203000000000003</c:v>
                </c:pt>
                <c:pt idx="12">
                  <c:v>58.168999999999997</c:v>
                </c:pt>
                <c:pt idx="13">
                  <c:v>70.278000000000006</c:v>
                </c:pt>
                <c:pt idx="14">
                  <c:v>78.620999999999995</c:v>
                </c:pt>
              </c:numCache>
            </c:numRef>
          </c:val>
          <c:extLst>
            <c:ext xmlns:c16="http://schemas.microsoft.com/office/drawing/2014/chart" uri="{C3380CC4-5D6E-409C-BE32-E72D297353CC}">
              <c16:uniqueId val="{00000001-2166-42BD-BD1C-96CE2BF1583D}"/>
            </c:ext>
          </c:extLst>
        </c:ser>
        <c:dLbls>
          <c:showLegendKey val="0"/>
          <c:showVal val="0"/>
          <c:showCatName val="0"/>
          <c:showSerName val="0"/>
          <c:showPercent val="0"/>
          <c:showBubbleSize val="0"/>
        </c:dLbls>
        <c:axId val="561810112"/>
        <c:axId val="561808144"/>
      </c:areaChart>
      <c:lineChart>
        <c:grouping val="standard"/>
        <c:varyColors val="0"/>
        <c:ser>
          <c:idx val="2"/>
          <c:order val="2"/>
          <c:tx>
            <c:strRef>
              <c:f>'FORCE - GRASP'!$E$1</c:f>
              <c:strCache>
                <c:ptCount val="1"/>
                <c:pt idx="0">
                  <c:v>LIMIT</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'FORCE - GRASP'!$A$2:$A$51</c15:sqref>
                  </c15:fullRef>
                </c:ext>
              </c:extLst>
              <c:f>'FORCE - GRASP'!$A$3:$A$51</c:f>
              <c:strCache>
                <c:ptCount val="15"/>
                <c:pt idx="0">
                  <c:v>petri-t+4</c:v>
                </c:pt>
                <c:pt idx="1">
                  <c:v>petri-c12</c:v>
                </c:pt>
                <c:pt idx="2">
                  <c:v>petri-t+3.5</c:v>
                </c:pt>
                <c:pt idx="3">
                  <c:v>petri-t+1</c:v>
                </c:pt>
                <c:pt idx="4">
                  <c:v>petri-t+5</c:v>
                </c:pt>
                <c:pt idx="5">
                  <c:v>petri-c8</c:v>
                </c:pt>
                <c:pt idx="6">
                  <c:v>marker_cap-f17</c:v>
                </c:pt>
                <c:pt idx="7">
                  <c:v>marker-t+6</c:v>
                </c:pt>
                <c:pt idx="8">
                  <c:v>marker_cap-f21</c:v>
                </c:pt>
                <c:pt idx="9">
                  <c:v>marker_cap-c16</c:v>
                </c:pt>
                <c:pt idx="10">
                  <c:v>marker-f26</c:v>
                </c:pt>
                <c:pt idx="11">
                  <c:v>marker-f21</c:v>
                </c:pt>
                <c:pt idx="12">
                  <c:v>marker-c8</c:v>
                </c:pt>
                <c:pt idx="13">
                  <c:v>marker-t+8</c:v>
                </c:pt>
                <c:pt idx="14">
                  <c:v>marker_cap-t16</c:v>
                </c:pt>
              </c:strCache>
            </c:strRef>
          </c:cat>
          <c:val>
            <c:numRef>
              <c:extLst>
                <c:ext xmlns:c15="http://schemas.microsoft.com/office/drawing/2012/chart" uri="{02D57815-91ED-43cb-92C2-25804820EDAC}">
                  <c15:fullRef>
                    <c15:sqref>'FORCE - GRASP'!$E$2:$E$51</c15:sqref>
                  </c15:fullRef>
                </c:ext>
              </c:extLst>
              <c:f>'FORCE - GRASP'!$E$3:$E$51</c:f>
              <c:numCache>
                <c:formatCode>General</c:formatCode>
                <c:ptCount val="15"/>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numCache>
            </c:numRef>
          </c:val>
          <c:smooth val="0"/>
          <c:extLst>
            <c:ext xmlns:c16="http://schemas.microsoft.com/office/drawing/2014/chart" uri="{C3380CC4-5D6E-409C-BE32-E72D297353CC}">
              <c16:uniqueId val="{00000002-2166-42BD-BD1C-96CE2BF1583D}"/>
            </c:ext>
          </c:extLst>
        </c:ser>
        <c:dLbls>
          <c:showLegendKey val="0"/>
          <c:showVal val="0"/>
          <c:showCatName val="0"/>
          <c:showSerName val="0"/>
          <c:showPercent val="0"/>
          <c:showBubbleSize val="0"/>
        </c:dLbls>
        <c:marker val="1"/>
        <c:smooth val="0"/>
        <c:axId val="561810112"/>
        <c:axId val="561808144"/>
      </c:lineChart>
      <c:catAx>
        <c:axId val="561810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Forces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08144"/>
        <c:crossesAt val="0"/>
        <c:auto val="1"/>
        <c:lblAlgn val="ctr"/>
        <c:lblOffset val="100"/>
        <c:noMultiLvlLbl val="0"/>
      </c:catAx>
      <c:valAx>
        <c:axId val="561808144"/>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Newtons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10112"/>
        <c:crosses val="autoZero"/>
        <c:crossBetween val="between"/>
        <c:majorUnit val="1"/>
        <c:minorUnit val="0.1"/>
      </c:valAx>
      <c:dTable>
        <c:showHorzBorder val="1"/>
        <c:showVertBorder val="1"/>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Force Required</a:t>
            </a:r>
            <a:r>
              <a:rPr lang="en-US" baseline="0"/>
              <a:t> to utilize each Object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'FORCE - OBJ'!$C$1</c:f>
              <c:strCache>
                <c:ptCount val="1"/>
                <c:pt idx="0">
                  <c:v>REQUIRED</c:v>
                </c:pt>
              </c:strCache>
            </c:strRef>
          </c:tx>
          <c:spPr>
            <a:solidFill>
              <a:schemeClr val="accent1"/>
            </a:solidFill>
            <a:ln w="25400">
              <a:noFill/>
            </a:ln>
            <a:effectLst/>
          </c:spPr>
          <c:cat>
            <c:strRef>
              <c:f>'FORCE - OBJ'!$A$1:$A$4</c:f>
              <c:strCache>
                <c:ptCount val="4"/>
                <c:pt idx="0">
                  <c:v>OBJ</c:v>
                </c:pt>
                <c:pt idx="1">
                  <c:v>PETRI</c:v>
                </c:pt>
                <c:pt idx="2">
                  <c:v>MARKER CAP</c:v>
                </c:pt>
                <c:pt idx="3">
                  <c:v>MARKER</c:v>
                </c:pt>
              </c:strCache>
            </c:strRef>
          </c:cat>
          <c:val>
            <c:numRef>
              <c:f>'FORCE - OBJ'!$C$2:$C$4</c:f>
              <c:numCache>
                <c:formatCode>General</c:formatCode>
                <c:ptCount val="3"/>
                <c:pt idx="0">
                  <c:v>2.9000000000000001E-2</c:v>
                </c:pt>
                <c:pt idx="1">
                  <c:v>7.0000000000000001E-3</c:v>
                </c:pt>
                <c:pt idx="2">
                  <c:v>3.3000000000000002E-2</c:v>
                </c:pt>
              </c:numCache>
            </c:numRef>
          </c:val>
          <c:extLst>
            <c:ext xmlns:c16="http://schemas.microsoft.com/office/drawing/2014/chart" uri="{C3380CC4-5D6E-409C-BE32-E72D297353CC}">
              <c16:uniqueId val="{00000000-C9A0-4F2E-9BB5-750094E95B86}"/>
            </c:ext>
          </c:extLst>
        </c:ser>
        <c:ser>
          <c:idx val="1"/>
          <c:order val="1"/>
          <c:tx>
            <c:strRef>
              <c:f>'FORCE - OBJ'!$D$1</c:f>
              <c:strCache>
                <c:ptCount val="1"/>
                <c:pt idx="0">
                  <c:v>ALL TASK / GRASPS LIMITED</c:v>
                </c:pt>
              </c:strCache>
            </c:strRef>
          </c:tx>
          <c:spPr>
            <a:solidFill>
              <a:schemeClr val="accent2"/>
            </a:solidFill>
            <a:ln>
              <a:noFill/>
            </a:ln>
            <a:effectLst/>
          </c:spPr>
          <c:cat>
            <c:strRef>
              <c:f>'FORCE - OBJ'!$A$1:$A$4</c:f>
              <c:strCache>
                <c:ptCount val="4"/>
                <c:pt idx="0">
                  <c:v>OBJ</c:v>
                </c:pt>
                <c:pt idx="1">
                  <c:v>PETRI</c:v>
                </c:pt>
                <c:pt idx="2">
                  <c:v>MARKER CAP</c:v>
                </c:pt>
                <c:pt idx="3">
                  <c:v>MARKER</c:v>
                </c:pt>
              </c:strCache>
            </c:strRef>
          </c:cat>
          <c:val>
            <c:numRef>
              <c:f>'FORCE - OBJ'!$D$2:$D$4</c:f>
              <c:numCache>
                <c:formatCode>General</c:formatCode>
                <c:ptCount val="3"/>
                <c:pt idx="0">
                  <c:v>0.33800000000000002</c:v>
                </c:pt>
                <c:pt idx="1">
                  <c:v>22.550999999999998</c:v>
                </c:pt>
                <c:pt idx="2">
                  <c:v>29.815000000000001</c:v>
                </c:pt>
              </c:numCache>
            </c:numRef>
          </c:val>
          <c:extLst>
            <c:ext xmlns:c16="http://schemas.microsoft.com/office/drawing/2014/chart" uri="{C3380CC4-5D6E-409C-BE32-E72D297353CC}">
              <c16:uniqueId val="{00000001-C9A0-4F2E-9BB5-750094E95B86}"/>
            </c:ext>
          </c:extLst>
        </c:ser>
        <c:ser>
          <c:idx val="3"/>
          <c:order val="2"/>
          <c:tx>
            <c:strRef>
              <c:f>'FORCE - OBJ'!$E$1</c:f>
              <c:strCache>
                <c:ptCount val="1"/>
                <c:pt idx="0">
                  <c:v>ALL TASKS w/ ALL GRASPS</c:v>
                </c:pt>
              </c:strCache>
            </c:strRef>
          </c:tx>
          <c:spPr>
            <a:solidFill>
              <a:schemeClr val="accent4"/>
            </a:solidFill>
            <a:ln>
              <a:noFill/>
            </a:ln>
            <a:effectLst/>
          </c:spPr>
          <c:cat>
            <c:strRef>
              <c:f>'FORCE - OBJ'!$A$2:$A$4</c:f>
              <c:strCache>
                <c:ptCount val="3"/>
                <c:pt idx="0">
                  <c:v>PETRI</c:v>
                </c:pt>
                <c:pt idx="1">
                  <c:v>MARKER CAP</c:v>
                </c:pt>
                <c:pt idx="2">
                  <c:v>MARKER</c:v>
                </c:pt>
              </c:strCache>
            </c:strRef>
          </c:cat>
          <c:val>
            <c:numRef>
              <c:f>'FORCE - OBJ'!$E$2:$E$4</c:f>
              <c:numCache>
                <c:formatCode>General</c:formatCode>
                <c:ptCount val="3"/>
                <c:pt idx="0">
                  <c:v>11.117000000000001</c:v>
                </c:pt>
                <c:pt idx="1">
                  <c:v>78.620999999999995</c:v>
                </c:pt>
                <c:pt idx="2">
                  <c:v>70.278000000000006</c:v>
                </c:pt>
              </c:numCache>
            </c:numRef>
          </c:val>
          <c:extLst>
            <c:ext xmlns:c16="http://schemas.microsoft.com/office/drawing/2014/chart" uri="{C3380CC4-5D6E-409C-BE32-E72D297353CC}">
              <c16:uniqueId val="{00000003-C9A0-4F2E-9BB5-750094E95B86}"/>
            </c:ext>
          </c:extLst>
        </c:ser>
        <c:dLbls>
          <c:showLegendKey val="0"/>
          <c:showVal val="0"/>
          <c:showCatName val="0"/>
          <c:showSerName val="0"/>
          <c:showPercent val="0"/>
          <c:showBubbleSize val="0"/>
        </c:dLbls>
        <c:axId val="561810112"/>
        <c:axId val="561808144"/>
      </c:areaChart>
      <c:lineChart>
        <c:grouping val="standard"/>
        <c:varyColors val="0"/>
        <c:ser>
          <c:idx val="2"/>
          <c:order val="3"/>
          <c:tx>
            <c:strRef>
              <c:f>'FORCE - OBJ'!$F$1</c:f>
              <c:strCache>
                <c:ptCount val="1"/>
                <c:pt idx="0">
                  <c:v>LIMIT</c:v>
                </c:pt>
              </c:strCache>
            </c:strRef>
          </c:tx>
          <c:spPr>
            <a:ln w="28575" cap="rnd">
              <a:solidFill>
                <a:schemeClr val="accent3"/>
              </a:solidFill>
              <a:round/>
            </a:ln>
            <a:effectLst/>
          </c:spPr>
          <c:marker>
            <c:symbol val="none"/>
          </c:marker>
          <c:cat>
            <c:strRef>
              <c:f>'FORCE - OBJ'!$A$2:$A$4</c:f>
              <c:strCache>
                <c:ptCount val="3"/>
                <c:pt idx="0">
                  <c:v>PETRI</c:v>
                </c:pt>
                <c:pt idx="1">
                  <c:v>MARKER CAP</c:v>
                </c:pt>
                <c:pt idx="2">
                  <c:v>MARKER</c:v>
                </c:pt>
              </c:strCache>
            </c:strRef>
          </c:cat>
          <c:val>
            <c:numRef>
              <c:f>'FORCE - OBJ'!$F$2:$F$4</c:f>
              <c:numCache>
                <c:formatCode>General</c:formatCode>
                <c:ptCount val="3"/>
                <c:pt idx="0">
                  <c:v>30</c:v>
                </c:pt>
                <c:pt idx="1">
                  <c:v>30</c:v>
                </c:pt>
                <c:pt idx="2">
                  <c:v>30</c:v>
                </c:pt>
              </c:numCache>
            </c:numRef>
          </c:val>
          <c:smooth val="0"/>
          <c:extLst>
            <c:ext xmlns:c16="http://schemas.microsoft.com/office/drawing/2014/chart" uri="{C3380CC4-5D6E-409C-BE32-E72D297353CC}">
              <c16:uniqueId val="{00000002-C9A0-4F2E-9BB5-750094E95B86}"/>
            </c:ext>
          </c:extLst>
        </c:ser>
        <c:dLbls>
          <c:showLegendKey val="0"/>
          <c:showVal val="0"/>
          <c:showCatName val="0"/>
          <c:showSerName val="0"/>
          <c:showPercent val="0"/>
          <c:showBubbleSize val="0"/>
        </c:dLbls>
        <c:marker val="1"/>
        <c:smooth val="0"/>
        <c:axId val="561810112"/>
        <c:axId val="561808144"/>
      </c:lineChart>
      <c:catAx>
        <c:axId val="561810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Objects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08144"/>
        <c:crossesAt val="0"/>
        <c:auto val="1"/>
        <c:lblAlgn val="ctr"/>
        <c:lblOffset val="100"/>
        <c:noMultiLvlLbl val="0"/>
      </c:catAx>
      <c:valAx>
        <c:axId val="561808144"/>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Newtons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10112"/>
        <c:crosses val="autoZero"/>
        <c:crossBetween val="between"/>
        <c:majorUnit val="1"/>
        <c:minorUnit val="0.1"/>
      </c:valAx>
      <c:dTable>
        <c:showHorzBorder val="1"/>
        <c:showVertBorder val="1"/>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8" Type="http://schemas.openxmlformats.org/officeDocument/2006/relationships/image" Target="../media/image32.png"/><Relationship Id="rId13" Type="http://schemas.openxmlformats.org/officeDocument/2006/relationships/image" Target="../media/image37.png"/><Relationship Id="rId18" Type="http://schemas.openxmlformats.org/officeDocument/2006/relationships/image" Target="../media/image42.png"/><Relationship Id="rId3" Type="http://schemas.openxmlformats.org/officeDocument/2006/relationships/image" Target="../media/image27.png"/><Relationship Id="rId21" Type="http://schemas.openxmlformats.org/officeDocument/2006/relationships/image" Target="../media/image45.png"/><Relationship Id="rId7" Type="http://schemas.openxmlformats.org/officeDocument/2006/relationships/image" Target="../media/image31.png"/><Relationship Id="rId12" Type="http://schemas.openxmlformats.org/officeDocument/2006/relationships/image" Target="../media/image36.png"/><Relationship Id="rId17" Type="http://schemas.openxmlformats.org/officeDocument/2006/relationships/image" Target="../media/image41.png"/><Relationship Id="rId25" Type="http://schemas.openxmlformats.org/officeDocument/2006/relationships/chart" Target="../charts/chart1.xml"/><Relationship Id="rId2" Type="http://schemas.openxmlformats.org/officeDocument/2006/relationships/image" Target="../media/image26.png"/><Relationship Id="rId16" Type="http://schemas.openxmlformats.org/officeDocument/2006/relationships/image" Target="../media/image40.png"/><Relationship Id="rId20" Type="http://schemas.openxmlformats.org/officeDocument/2006/relationships/image" Target="../media/image44.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24" Type="http://schemas.openxmlformats.org/officeDocument/2006/relationships/image" Target="../media/image48.png"/><Relationship Id="rId5" Type="http://schemas.openxmlformats.org/officeDocument/2006/relationships/image" Target="../media/image29.png"/><Relationship Id="rId15" Type="http://schemas.openxmlformats.org/officeDocument/2006/relationships/image" Target="../media/image39.png"/><Relationship Id="rId23" Type="http://schemas.openxmlformats.org/officeDocument/2006/relationships/image" Target="../media/image47.png"/><Relationship Id="rId10" Type="http://schemas.openxmlformats.org/officeDocument/2006/relationships/image" Target="../media/image34.png"/><Relationship Id="rId19" Type="http://schemas.openxmlformats.org/officeDocument/2006/relationships/image" Target="../media/image43.png"/><Relationship Id="rId4" Type="http://schemas.openxmlformats.org/officeDocument/2006/relationships/image" Target="../media/image28.png"/><Relationship Id="rId9" Type="http://schemas.openxmlformats.org/officeDocument/2006/relationships/image" Target="../media/image33.png"/><Relationship Id="rId14" Type="http://schemas.openxmlformats.org/officeDocument/2006/relationships/image" Target="../media/image38.png"/><Relationship Id="rId22" Type="http://schemas.openxmlformats.org/officeDocument/2006/relationships/image" Target="../media/image4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5223</xdr:colOff>
      <xdr:row>3</xdr:row>
      <xdr:rowOff>0</xdr:rowOff>
    </xdr:from>
    <xdr:to>
      <xdr:col>1</xdr:col>
      <xdr:colOff>1597025</xdr:colOff>
      <xdr:row>3</xdr:row>
      <xdr:rowOff>1113443</xdr:rowOff>
    </xdr:to>
    <xdr:pic>
      <xdr:nvPicPr>
        <xdr:cNvPr id="2" name="Image 1" descr="60mm Petri Dish No Vents"/>
        <xdr:cNvPicPr>
          <a:picLocks noChangeAspect="1" noChangeArrowheads="1"/>
        </xdr:cNvPicPr>
      </xdr:nvPicPr>
      <xdr:blipFill>
        <a:blip xmlns:r="http://schemas.openxmlformats.org/officeDocument/2006/relationships" r:embed="rId1" cstate="print"/>
        <a:srcRect/>
        <a:stretch>
          <a:fillRect/>
        </a:stretch>
      </xdr:blipFill>
      <xdr:spPr bwMode="auto">
        <a:xfrm>
          <a:off x="767223" y="247650"/>
          <a:ext cx="1518777" cy="1113443"/>
        </a:xfrm>
        <a:prstGeom prst="rect">
          <a:avLst/>
        </a:prstGeom>
        <a:noFill/>
        <a:ln>
          <a:prstDash val="solid"/>
        </a:ln>
      </xdr:spPr>
    </xdr:pic>
    <xdr:clientData/>
  </xdr:twoCellAnchor>
  <xdr:twoCellAnchor editAs="oneCell">
    <xdr:from>
      <xdr:col>1</xdr:col>
      <xdr:colOff>1</xdr:colOff>
      <xdr:row>4</xdr:row>
      <xdr:rowOff>1</xdr:rowOff>
    </xdr:from>
    <xdr:to>
      <xdr:col>1</xdr:col>
      <xdr:colOff>1276275</xdr:colOff>
      <xdr:row>5</xdr:row>
      <xdr:rowOff>1</xdr:rowOff>
    </xdr:to>
    <xdr:pic>
      <xdr:nvPicPr>
        <xdr:cNvPr id="3" name="Image 2"/>
        <xdr:cNvPicPr>
          <a:picLocks noChangeAspect="1"/>
        </xdr:cNvPicPr>
      </xdr:nvPicPr>
      <xdr:blipFill>
        <a:blip xmlns:r="http://schemas.openxmlformats.org/officeDocument/2006/relationships" r:embed="rId2" cstate="print"/>
        <a:stretch>
          <a:fillRect/>
        </a:stretch>
      </xdr:blipFill>
      <xdr:spPr>
        <a:xfrm>
          <a:off x="762001" y="1390651"/>
          <a:ext cx="1276274" cy="1143000"/>
        </a:xfrm>
        <a:prstGeom prst="rect">
          <a:avLst/>
        </a:prstGeom>
        <a:ln>
          <a:prstDash val="solid"/>
        </a:ln>
      </xdr:spPr>
    </xdr:pic>
    <xdr:clientData/>
  </xdr:twoCellAnchor>
  <xdr:twoCellAnchor editAs="oneCell">
    <xdr:from>
      <xdr:col>1</xdr:col>
      <xdr:colOff>1</xdr:colOff>
      <xdr:row>6</xdr:row>
      <xdr:rowOff>0</xdr:rowOff>
    </xdr:from>
    <xdr:to>
      <xdr:col>1</xdr:col>
      <xdr:colOff>1597026</xdr:colOff>
      <xdr:row>6</xdr:row>
      <xdr:rowOff>876965</xdr:rowOff>
    </xdr:to>
    <xdr:pic>
      <xdr:nvPicPr>
        <xdr:cNvPr id="4" name="Image 3"/>
        <xdr:cNvPicPr>
          <a:picLocks noChangeAspect="1"/>
        </xdr:cNvPicPr>
      </xdr:nvPicPr>
      <xdr:blipFill>
        <a:blip xmlns:r="http://schemas.openxmlformats.org/officeDocument/2006/relationships" r:embed="rId3" cstate="print"/>
        <a:stretch>
          <a:fillRect/>
        </a:stretch>
      </xdr:blipFill>
      <xdr:spPr>
        <a:xfrm rot="16200000" flipH="1">
          <a:off x="1085518" y="3353133"/>
          <a:ext cx="876965" cy="1524000"/>
        </a:xfrm>
        <a:prstGeom prst="rect">
          <a:avLst/>
        </a:prstGeom>
        <a:ln>
          <a:prstDash val="solid"/>
        </a:ln>
      </xdr:spPr>
    </xdr:pic>
    <xdr:clientData/>
  </xdr:twoCellAnchor>
  <xdr:twoCellAnchor editAs="oneCell">
    <xdr:from>
      <xdr:col>1</xdr:col>
      <xdr:colOff>0</xdr:colOff>
      <xdr:row>6</xdr:row>
      <xdr:rowOff>1123950</xdr:rowOff>
    </xdr:from>
    <xdr:to>
      <xdr:col>1</xdr:col>
      <xdr:colOff>676434</xdr:colOff>
      <xdr:row>8</xdr:row>
      <xdr:rowOff>0</xdr:rowOff>
    </xdr:to>
    <xdr:pic>
      <xdr:nvPicPr>
        <xdr:cNvPr id="5" name="Image 4"/>
        <xdr:cNvPicPr>
          <a:picLocks noChangeAspect="1"/>
        </xdr:cNvPicPr>
      </xdr:nvPicPr>
      <xdr:blipFill>
        <a:blip xmlns:r="http://schemas.openxmlformats.org/officeDocument/2006/relationships" r:embed="rId4" cstate="print"/>
        <a:stretch>
          <a:fillRect/>
        </a:stretch>
      </xdr:blipFill>
      <xdr:spPr>
        <a:xfrm>
          <a:off x="762000" y="4800600"/>
          <a:ext cx="676434" cy="1162050"/>
        </a:xfrm>
        <a:prstGeom prst="rect">
          <a:avLst/>
        </a:prstGeom>
        <a:ln>
          <a:prstDash val="solid"/>
        </a:ln>
      </xdr:spPr>
    </xdr:pic>
    <xdr:clientData/>
  </xdr:twoCellAnchor>
  <xdr:twoCellAnchor editAs="oneCell">
    <xdr:from>
      <xdr:col>1</xdr:col>
      <xdr:colOff>0</xdr:colOff>
      <xdr:row>8</xdr:row>
      <xdr:rowOff>0</xdr:rowOff>
    </xdr:from>
    <xdr:to>
      <xdr:col>1</xdr:col>
      <xdr:colOff>657724</xdr:colOff>
      <xdr:row>9</xdr:row>
      <xdr:rowOff>0</xdr:rowOff>
    </xdr:to>
    <xdr:pic>
      <xdr:nvPicPr>
        <xdr:cNvPr id="6" name="Image 5"/>
        <xdr:cNvPicPr>
          <a:picLocks noChangeAspect="1"/>
        </xdr:cNvPicPr>
      </xdr:nvPicPr>
      <xdr:blipFill>
        <a:blip xmlns:r="http://schemas.openxmlformats.org/officeDocument/2006/relationships" r:embed="rId5" cstate="print"/>
        <a:stretch>
          <a:fillRect/>
        </a:stretch>
      </xdr:blipFill>
      <xdr:spPr>
        <a:xfrm>
          <a:off x="762000" y="5962650"/>
          <a:ext cx="657724" cy="1143000"/>
        </a:xfrm>
        <a:prstGeom prst="rect">
          <a:avLst/>
        </a:prstGeom>
        <a:ln>
          <a:prstDash val="solid"/>
        </a:ln>
      </xdr:spPr>
    </xdr:pic>
    <xdr:clientData/>
  </xdr:twoCellAnchor>
  <xdr:twoCellAnchor editAs="oneCell">
    <xdr:from>
      <xdr:col>1</xdr:col>
      <xdr:colOff>0</xdr:colOff>
      <xdr:row>10</xdr:row>
      <xdr:rowOff>0</xdr:rowOff>
    </xdr:from>
    <xdr:to>
      <xdr:col>1</xdr:col>
      <xdr:colOff>654488</xdr:colOff>
      <xdr:row>11</xdr:row>
      <xdr:rowOff>0</xdr:rowOff>
    </xdr:to>
    <xdr:pic>
      <xdr:nvPicPr>
        <xdr:cNvPr id="7" name="Image 6"/>
        <xdr:cNvPicPr>
          <a:picLocks noChangeAspect="1"/>
        </xdr:cNvPicPr>
      </xdr:nvPicPr>
      <xdr:blipFill>
        <a:blip xmlns:r="http://schemas.openxmlformats.org/officeDocument/2006/relationships" r:embed="rId6" cstate="print"/>
        <a:stretch>
          <a:fillRect/>
        </a:stretch>
      </xdr:blipFill>
      <xdr:spPr>
        <a:xfrm>
          <a:off x="762000" y="8248650"/>
          <a:ext cx="654488" cy="1143000"/>
        </a:xfrm>
        <a:prstGeom prst="rect">
          <a:avLst/>
        </a:prstGeom>
        <a:ln>
          <a:prstDash val="solid"/>
        </a:ln>
      </xdr:spPr>
    </xdr:pic>
    <xdr:clientData/>
  </xdr:twoCellAnchor>
  <xdr:twoCellAnchor editAs="oneCell">
    <xdr:from>
      <xdr:col>1</xdr:col>
      <xdr:colOff>1</xdr:colOff>
      <xdr:row>13</xdr:row>
      <xdr:rowOff>0</xdr:rowOff>
    </xdr:from>
    <xdr:to>
      <xdr:col>1</xdr:col>
      <xdr:colOff>1210689</xdr:colOff>
      <xdr:row>14</xdr:row>
      <xdr:rowOff>0</xdr:rowOff>
    </xdr:to>
    <xdr:pic>
      <xdr:nvPicPr>
        <xdr:cNvPr id="8" name="Image 7"/>
        <xdr:cNvPicPr>
          <a:picLocks noChangeAspect="1"/>
        </xdr:cNvPicPr>
      </xdr:nvPicPr>
      <xdr:blipFill rotWithShape="1">
        <a:blip xmlns:r="http://schemas.openxmlformats.org/officeDocument/2006/relationships" r:embed="rId7" cstate="print"/>
        <a:srcRect l="16834" t="35606" r="19865" b="29924"/>
        <a:stretch>
          <a:fillRect/>
        </a:stretch>
      </xdr:blipFill>
      <xdr:spPr>
        <a:xfrm>
          <a:off x="762001" y="11677650"/>
          <a:ext cx="1210688" cy="1143000"/>
        </a:xfrm>
        <a:prstGeom prst="rect">
          <a:avLst/>
        </a:prstGeom>
        <a:ln>
          <a:prstDash val="solid"/>
        </a:ln>
      </xdr:spPr>
    </xdr:pic>
    <xdr:clientData/>
  </xdr:twoCellAnchor>
  <xdr:twoCellAnchor editAs="oneCell">
    <xdr:from>
      <xdr:col>1</xdr:col>
      <xdr:colOff>0</xdr:colOff>
      <xdr:row>9</xdr:row>
      <xdr:rowOff>0</xdr:rowOff>
    </xdr:from>
    <xdr:to>
      <xdr:col>1</xdr:col>
      <xdr:colOff>654224</xdr:colOff>
      <xdr:row>10</xdr:row>
      <xdr:rowOff>0</xdr:rowOff>
    </xdr:to>
    <xdr:pic>
      <xdr:nvPicPr>
        <xdr:cNvPr id="10" name="Image 9"/>
        <xdr:cNvPicPr>
          <a:picLocks noChangeAspect="1"/>
        </xdr:cNvPicPr>
      </xdr:nvPicPr>
      <xdr:blipFill>
        <a:blip xmlns:r="http://schemas.openxmlformats.org/officeDocument/2006/relationships" r:embed="rId8" cstate="print"/>
        <a:stretch>
          <a:fillRect/>
        </a:stretch>
      </xdr:blipFill>
      <xdr:spPr>
        <a:xfrm flipH="1">
          <a:off x="762000" y="7105650"/>
          <a:ext cx="654224" cy="1143000"/>
        </a:xfrm>
        <a:prstGeom prst="rect">
          <a:avLst/>
        </a:prstGeom>
        <a:ln>
          <a:prstDash val="solid"/>
        </a:ln>
      </xdr:spPr>
    </xdr:pic>
    <xdr:clientData/>
  </xdr:twoCellAnchor>
  <xdr:twoCellAnchor editAs="oneCell">
    <xdr:from>
      <xdr:col>2</xdr:col>
      <xdr:colOff>0</xdr:colOff>
      <xdr:row>8</xdr:row>
      <xdr:rowOff>1</xdr:rowOff>
    </xdr:from>
    <xdr:to>
      <xdr:col>2</xdr:col>
      <xdr:colOff>647409</xdr:colOff>
      <xdr:row>9</xdr:row>
      <xdr:rowOff>1</xdr:rowOff>
    </xdr:to>
    <xdr:pic>
      <xdr:nvPicPr>
        <xdr:cNvPr id="13" name="Image 12"/>
        <xdr:cNvPicPr>
          <a:picLocks noChangeAspect="1"/>
        </xdr:cNvPicPr>
      </xdr:nvPicPr>
      <xdr:blipFill>
        <a:blip xmlns:r="http://schemas.openxmlformats.org/officeDocument/2006/relationships" r:embed="rId9"/>
        <a:stretch>
          <a:fillRect/>
        </a:stretch>
      </xdr:blipFill>
      <xdr:spPr>
        <a:xfrm>
          <a:off x="2286000" y="5962651"/>
          <a:ext cx="647409" cy="1143000"/>
        </a:xfrm>
        <a:prstGeom prst="rect">
          <a:avLst/>
        </a:prstGeom>
        <a:ln>
          <a:prstDash val="solid"/>
        </a:ln>
      </xdr:spPr>
    </xdr:pic>
    <xdr:clientData/>
  </xdr:twoCellAnchor>
  <xdr:twoCellAnchor editAs="oneCell">
    <xdr:from>
      <xdr:col>2</xdr:col>
      <xdr:colOff>0</xdr:colOff>
      <xdr:row>14</xdr:row>
      <xdr:rowOff>0</xdr:rowOff>
    </xdr:from>
    <xdr:to>
      <xdr:col>2</xdr:col>
      <xdr:colOff>412093</xdr:colOff>
      <xdr:row>15</xdr:row>
      <xdr:rowOff>0</xdr:rowOff>
    </xdr:to>
    <xdr:pic>
      <xdr:nvPicPr>
        <xdr:cNvPr id="14" name="Image 13"/>
        <xdr:cNvPicPr>
          <a:picLocks noChangeAspect="1"/>
        </xdr:cNvPicPr>
      </xdr:nvPicPr>
      <xdr:blipFill>
        <a:blip xmlns:r="http://schemas.openxmlformats.org/officeDocument/2006/relationships" r:embed="rId10"/>
        <a:stretch>
          <a:fillRect/>
        </a:stretch>
      </xdr:blipFill>
      <xdr:spPr>
        <a:xfrm>
          <a:off x="2286000" y="12820650"/>
          <a:ext cx="412093" cy="1143000"/>
        </a:xfrm>
        <a:prstGeom prst="rect">
          <a:avLst/>
        </a:prstGeom>
        <a:ln>
          <a:prstDash val="solid"/>
        </a:ln>
      </xdr:spPr>
    </xdr:pic>
    <xdr:clientData/>
  </xdr:twoCellAnchor>
  <xdr:twoCellAnchor editAs="oneCell">
    <xdr:from>
      <xdr:col>2</xdr:col>
      <xdr:colOff>57150</xdr:colOff>
      <xdr:row>5</xdr:row>
      <xdr:rowOff>1142999</xdr:rowOff>
    </xdr:from>
    <xdr:to>
      <xdr:col>2</xdr:col>
      <xdr:colOff>1587500</xdr:colOff>
      <xdr:row>6</xdr:row>
      <xdr:rowOff>1017092</xdr:rowOff>
    </xdr:to>
    <xdr:pic>
      <xdr:nvPicPr>
        <xdr:cNvPr id="15" name="Image 14"/>
        <xdr:cNvPicPr>
          <a:picLocks noChangeAspect="1"/>
        </xdr:cNvPicPr>
      </xdr:nvPicPr>
      <xdr:blipFill>
        <a:blip xmlns:r="http://schemas.openxmlformats.org/officeDocument/2006/relationships" r:embed="rId11"/>
        <a:stretch>
          <a:fillRect/>
        </a:stretch>
      </xdr:blipFill>
      <xdr:spPr>
        <a:xfrm>
          <a:off x="2343150" y="3676649"/>
          <a:ext cx="1466850" cy="1017093"/>
        </a:xfrm>
        <a:prstGeom prst="rect">
          <a:avLst/>
        </a:prstGeom>
        <a:ln>
          <a:prstDash val="solid"/>
        </a:ln>
      </xdr:spPr>
    </xdr:pic>
    <xdr:clientData/>
  </xdr:twoCellAnchor>
  <xdr:twoCellAnchor editAs="oneCell">
    <xdr:from>
      <xdr:col>2</xdr:col>
      <xdr:colOff>0</xdr:colOff>
      <xdr:row>7</xdr:row>
      <xdr:rowOff>19050</xdr:rowOff>
    </xdr:from>
    <xdr:to>
      <xdr:col>2</xdr:col>
      <xdr:colOff>1000476</xdr:colOff>
      <xdr:row>8</xdr:row>
      <xdr:rowOff>0</xdr:rowOff>
    </xdr:to>
    <xdr:pic>
      <xdr:nvPicPr>
        <xdr:cNvPr id="16" name="Image 15"/>
        <xdr:cNvPicPr>
          <a:picLocks noChangeAspect="1"/>
        </xdr:cNvPicPr>
      </xdr:nvPicPr>
      <xdr:blipFill>
        <a:blip xmlns:r="http://schemas.openxmlformats.org/officeDocument/2006/relationships" r:embed="rId12"/>
        <a:stretch>
          <a:fillRect/>
        </a:stretch>
      </xdr:blipFill>
      <xdr:spPr>
        <a:xfrm flipH="1">
          <a:off x="2285999" y="4838700"/>
          <a:ext cx="1000476" cy="1123950"/>
        </a:xfrm>
        <a:prstGeom prst="rect">
          <a:avLst/>
        </a:prstGeom>
        <a:ln>
          <a:prstDash val="solid"/>
        </a:ln>
      </xdr:spPr>
    </xdr:pic>
    <xdr:clientData/>
  </xdr:twoCellAnchor>
  <xdr:twoCellAnchor editAs="oneCell">
    <xdr:from>
      <xdr:col>2</xdr:col>
      <xdr:colOff>0</xdr:colOff>
      <xdr:row>4</xdr:row>
      <xdr:rowOff>0</xdr:rowOff>
    </xdr:from>
    <xdr:to>
      <xdr:col>2</xdr:col>
      <xdr:colOff>332544</xdr:colOff>
      <xdr:row>5</xdr:row>
      <xdr:rowOff>0</xdr:rowOff>
    </xdr:to>
    <xdr:pic>
      <xdr:nvPicPr>
        <xdr:cNvPr id="17" name="Image 16"/>
        <xdr:cNvPicPr>
          <a:picLocks noChangeAspect="1"/>
        </xdr:cNvPicPr>
      </xdr:nvPicPr>
      <xdr:blipFill>
        <a:blip xmlns:r="http://schemas.openxmlformats.org/officeDocument/2006/relationships" r:embed="rId13"/>
        <a:stretch>
          <a:fillRect/>
        </a:stretch>
      </xdr:blipFill>
      <xdr:spPr>
        <a:xfrm flipH="1">
          <a:off x="2286000" y="1390650"/>
          <a:ext cx="332544" cy="1143000"/>
        </a:xfrm>
        <a:prstGeom prst="rect">
          <a:avLst/>
        </a:prstGeom>
        <a:ln>
          <a:prstDash val="solid"/>
        </a:ln>
      </xdr:spPr>
    </xdr:pic>
    <xdr:clientData/>
  </xdr:twoCellAnchor>
  <xdr:twoCellAnchor editAs="oneCell">
    <xdr:from>
      <xdr:col>2</xdr:col>
      <xdr:colOff>0</xdr:colOff>
      <xdr:row>10</xdr:row>
      <xdr:rowOff>1</xdr:rowOff>
    </xdr:from>
    <xdr:to>
      <xdr:col>2</xdr:col>
      <xdr:colOff>540616</xdr:colOff>
      <xdr:row>11</xdr:row>
      <xdr:rowOff>1</xdr:rowOff>
    </xdr:to>
    <xdr:pic>
      <xdr:nvPicPr>
        <xdr:cNvPr id="18" name="Image 17"/>
        <xdr:cNvPicPr>
          <a:picLocks noChangeAspect="1"/>
        </xdr:cNvPicPr>
      </xdr:nvPicPr>
      <xdr:blipFill>
        <a:blip xmlns:r="http://schemas.openxmlformats.org/officeDocument/2006/relationships" r:embed="rId14"/>
        <a:stretch>
          <a:fillRect/>
        </a:stretch>
      </xdr:blipFill>
      <xdr:spPr>
        <a:xfrm>
          <a:off x="2286000" y="8248651"/>
          <a:ext cx="540616" cy="1143000"/>
        </a:xfrm>
        <a:prstGeom prst="rect">
          <a:avLst/>
        </a:prstGeom>
        <a:ln>
          <a:prstDash val="solid"/>
        </a:ln>
      </xdr:spPr>
    </xdr:pic>
    <xdr:clientData/>
  </xdr:twoCellAnchor>
  <xdr:twoCellAnchor editAs="oneCell">
    <xdr:from>
      <xdr:col>2</xdr:col>
      <xdr:colOff>0</xdr:colOff>
      <xdr:row>2</xdr:row>
      <xdr:rowOff>247649</xdr:rowOff>
    </xdr:from>
    <xdr:to>
      <xdr:col>2</xdr:col>
      <xdr:colOff>1587500</xdr:colOff>
      <xdr:row>3</xdr:row>
      <xdr:rowOff>899662</xdr:rowOff>
    </xdr:to>
    <xdr:pic>
      <xdr:nvPicPr>
        <xdr:cNvPr id="19" name="Image 18"/>
        <xdr:cNvPicPr>
          <a:picLocks noChangeAspect="1"/>
        </xdr:cNvPicPr>
      </xdr:nvPicPr>
      <xdr:blipFill>
        <a:blip xmlns:r="http://schemas.openxmlformats.org/officeDocument/2006/relationships" r:embed="rId15"/>
        <a:stretch>
          <a:fillRect/>
        </a:stretch>
      </xdr:blipFill>
      <xdr:spPr>
        <a:xfrm>
          <a:off x="2286000" y="247649"/>
          <a:ext cx="1524000" cy="899663"/>
        </a:xfrm>
        <a:prstGeom prst="rect">
          <a:avLst/>
        </a:prstGeom>
        <a:ln>
          <a:prstDash val="solid"/>
        </a:ln>
      </xdr:spPr>
    </xdr:pic>
    <xdr:clientData/>
  </xdr:twoCellAnchor>
  <xdr:twoCellAnchor editAs="oneCell">
    <xdr:from>
      <xdr:col>2</xdr:col>
      <xdr:colOff>0</xdr:colOff>
      <xdr:row>13</xdr:row>
      <xdr:rowOff>1</xdr:rowOff>
    </xdr:from>
    <xdr:to>
      <xdr:col>3</xdr:col>
      <xdr:colOff>2616</xdr:colOff>
      <xdr:row>14</xdr:row>
      <xdr:rowOff>1</xdr:rowOff>
    </xdr:to>
    <xdr:pic>
      <xdr:nvPicPr>
        <xdr:cNvPr id="20" name="Image 19"/>
        <xdr:cNvPicPr>
          <a:picLocks noChangeAspect="1"/>
        </xdr:cNvPicPr>
      </xdr:nvPicPr>
      <xdr:blipFill>
        <a:blip xmlns:r="http://schemas.openxmlformats.org/officeDocument/2006/relationships" r:embed="rId16"/>
        <a:stretch>
          <a:fillRect/>
        </a:stretch>
      </xdr:blipFill>
      <xdr:spPr>
        <a:xfrm>
          <a:off x="2286000" y="11677651"/>
          <a:ext cx="1539316" cy="1143000"/>
        </a:xfrm>
        <a:prstGeom prst="rect">
          <a:avLst/>
        </a:prstGeom>
        <a:ln>
          <a:prstDash val="solid"/>
        </a:ln>
      </xdr:spPr>
    </xdr:pic>
    <xdr:clientData/>
  </xdr:twoCellAnchor>
  <xdr:twoCellAnchor editAs="oneCell">
    <xdr:from>
      <xdr:col>2</xdr:col>
      <xdr:colOff>0</xdr:colOff>
      <xdr:row>12</xdr:row>
      <xdr:rowOff>0</xdr:rowOff>
    </xdr:from>
    <xdr:to>
      <xdr:col>2</xdr:col>
      <xdr:colOff>666700</xdr:colOff>
      <xdr:row>13</xdr:row>
      <xdr:rowOff>0</xdr:rowOff>
    </xdr:to>
    <xdr:pic>
      <xdr:nvPicPr>
        <xdr:cNvPr id="22" name="Image 21"/>
        <xdr:cNvPicPr>
          <a:picLocks noChangeAspect="1"/>
        </xdr:cNvPicPr>
      </xdr:nvPicPr>
      <xdr:blipFill>
        <a:blip xmlns:r="http://schemas.openxmlformats.org/officeDocument/2006/relationships" r:embed="rId17"/>
        <a:stretch>
          <a:fillRect/>
        </a:stretch>
      </xdr:blipFill>
      <xdr:spPr>
        <a:xfrm>
          <a:off x="2286000" y="10534650"/>
          <a:ext cx="666700" cy="1143000"/>
        </a:xfrm>
        <a:prstGeom prst="rect">
          <a:avLst/>
        </a:prstGeom>
        <a:ln>
          <a:prstDash val="solid"/>
        </a:ln>
      </xdr:spPr>
    </xdr:pic>
    <xdr:clientData/>
  </xdr:twoCellAnchor>
  <xdr:twoCellAnchor editAs="oneCell">
    <xdr:from>
      <xdr:col>2</xdr:col>
      <xdr:colOff>0</xdr:colOff>
      <xdr:row>17</xdr:row>
      <xdr:rowOff>0</xdr:rowOff>
    </xdr:from>
    <xdr:to>
      <xdr:col>2</xdr:col>
      <xdr:colOff>767472</xdr:colOff>
      <xdr:row>18</xdr:row>
      <xdr:rowOff>0</xdr:rowOff>
    </xdr:to>
    <xdr:pic>
      <xdr:nvPicPr>
        <xdr:cNvPr id="23" name="Image 22"/>
        <xdr:cNvPicPr>
          <a:picLocks noChangeAspect="1"/>
        </xdr:cNvPicPr>
      </xdr:nvPicPr>
      <xdr:blipFill>
        <a:blip xmlns:r="http://schemas.openxmlformats.org/officeDocument/2006/relationships" r:embed="rId18"/>
        <a:stretch>
          <a:fillRect/>
        </a:stretch>
      </xdr:blipFill>
      <xdr:spPr>
        <a:xfrm>
          <a:off x="2286000" y="16249650"/>
          <a:ext cx="767472" cy="1143000"/>
        </a:xfrm>
        <a:prstGeom prst="rect">
          <a:avLst/>
        </a:prstGeom>
        <a:ln>
          <a:prstDash val="solid"/>
        </a:ln>
      </xdr:spPr>
    </xdr:pic>
    <xdr:clientData/>
  </xdr:twoCellAnchor>
  <xdr:twoCellAnchor editAs="oneCell">
    <xdr:from>
      <xdr:col>2</xdr:col>
      <xdr:colOff>0</xdr:colOff>
      <xdr:row>9</xdr:row>
      <xdr:rowOff>9525</xdr:rowOff>
    </xdr:from>
    <xdr:to>
      <xdr:col>2</xdr:col>
      <xdr:colOff>255529</xdr:colOff>
      <xdr:row>10</xdr:row>
      <xdr:rowOff>0</xdr:rowOff>
    </xdr:to>
    <xdr:pic>
      <xdr:nvPicPr>
        <xdr:cNvPr id="24" name="Image 23"/>
        <xdr:cNvPicPr>
          <a:picLocks noChangeAspect="1"/>
        </xdr:cNvPicPr>
      </xdr:nvPicPr>
      <xdr:blipFill>
        <a:blip xmlns:r="http://schemas.openxmlformats.org/officeDocument/2006/relationships" r:embed="rId19"/>
        <a:stretch>
          <a:fillRect/>
        </a:stretch>
      </xdr:blipFill>
      <xdr:spPr>
        <a:xfrm>
          <a:off x="2286000" y="7115175"/>
          <a:ext cx="255529" cy="1133475"/>
        </a:xfrm>
        <a:prstGeom prst="rect">
          <a:avLst/>
        </a:prstGeom>
        <a:ln>
          <a:prstDash val="solid"/>
        </a:ln>
      </xdr:spPr>
    </xdr:pic>
    <xdr:clientData/>
  </xdr:twoCellAnchor>
  <xdr:twoCellAnchor editAs="oneCell">
    <xdr:from>
      <xdr:col>1</xdr:col>
      <xdr:colOff>0</xdr:colOff>
      <xdr:row>17</xdr:row>
      <xdr:rowOff>0</xdr:rowOff>
    </xdr:from>
    <xdr:to>
      <xdr:col>1</xdr:col>
      <xdr:colOff>1308387</xdr:colOff>
      <xdr:row>17</xdr:row>
      <xdr:rowOff>1095375</xdr:rowOff>
    </xdr:to>
    <xdr:pic>
      <xdr:nvPicPr>
        <xdr:cNvPr id="26" name="Image 25"/>
        <xdr:cNvPicPr>
          <a:picLocks noChangeAspect="1"/>
        </xdr:cNvPicPr>
      </xdr:nvPicPr>
      <xdr:blipFill>
        <a:blip xmlns:r="http://schemas.openxmlformats.org/officeDocument/2006/relationships" r:embed="rId20" cstate="print"/>
        <a:stretch>
          <a:fillRect/>
        </a:stretch>
      </xdr:blipFill>
      <xdr:spPr>
        <a:xfrm>
          <a:off x="762000" y="16249650"/>
          <a:ext cx="1308387" cy="1095375"/>
        </a:xfrm>
        <a:prstGeom prst="rect">
          <a:avLst/>
        </a:prstGeom>
        <a:ln>
          <a:prstDash val="solid"/>
        </a:ln>
      </xdr:spPr>
    </xdr:pic>
    <xdr:clientData/>
  </xdr:twoCellAnchor>
  <xdr:twoCellAnchor editAs="oneCell">
    <xdr:from>
      <xdr:col>1</xdr:col>
      <xdr:colOff>0</xdr:colOff>
      <xdr:row>16</xdr:row>
      <xdr:rowOff>0</xdr:rowOff>
    </xdr:from>
    <xdr:to>
      <xdr:col>1</xdr:col>
      <xdr:colOff>657724</xdr:colOff>
      <xdr:row>17</xdr:row>
      <xdr:rowOff>0</xdr:rowOff>
    </xdr:to>
    <xdr:pic>
      <xdr:nvPicPr>
        <xdr:cNvPr id="27" name="Image 26"/>
        <xdr:cNvPicPr>
          <a:picLocks noChangeAspect="1"/>
        </xdr:cNvPicPr>
      </xdr:nvPicPr>
      <xdr:blipFill>
        <a:blip xmlns:r="http://schemas.openxmlformats.org/officeDocument/2006/relationships" r:embed="rId21" cstate="print"/>
        <a:stretch>
          <a:fillRect/>
        </a:stretch>
      </xdr:blipFill>
      <xdr:spPr>
        <a:xfrm>
          <a:off x="762000" y="15106650"/>
          <a:ext cx="657724" cy="1143000"/>
        </a:xfrm>
        <a:prstGeom prst="rect">
          <a:avLst/>
        </a:prstGeom>
        <a:ln>
          <a:prstDash val="solid"/>
        </a:ln>
      </xdr:spPr>
    </xdr:pic>
    <xdr:clientData/>
  </xdr:twoCellAnchor>
  <xdr:twoCellAnchor editAs="oneCell">
    <xdr:from>
      <xdr:col>1</xdr:col>
      <xdr:colOff>1</xdr:colOff>
      <xdr:row>15</xdr:row>
      <xdr:rowOff>0</xdr:rowOff>
    </xdr:from>
    <xdr:to>
      <xdr:col>1</xdr:col>
      <xdr:colOff>1597026</xdr:colOff>
      <xdr:row>15</xdr:row>
      <xdr:rowOff>976548</xdr:rowOff>
    </xdr:to>
    <xdr:pic>
      <xdr:nvPicPr>
        <xdr:cNvPr id="28" name="Image 27"/>
        <xdr:cNvPicPr>
          <a:picLocks noChangeAspect="1"/>
        </xdr:cNvPicPr>
      </xdr:nvPicPr>
      <xdr:blipFill rotWithShape="1">
        <a:blip xmlns:r="http://schemas.openxmlformats.org/officeDocument/2006/relationships" r:embed="rId22" cstate="print"/>
        <a:srcRect t="34343" b="28788"/>
        <a:stretch>
          <a:fillRect/>
        </a:stretch>
      </xdr:blipFill>
      <xdr:spPr>
        <a:xfrm>
          <a:off x="762001" y="13963650"/>
          <a:ext cx="1524000" cy="976548"/>
        </a:xfrm>
        <a:prstGeom prst="rect">
          <a:avLst/>
        </a:prstGeom>
        <a:ln>
          <a:prstDash val="solid"/>
        </a:ln>
      </xdr:spPr>
    </xdr:pic>
    <xdr:clientData/>
  </xdr:twoCellAnchor>
  <xdr:twoCellAnchor editAs="oneCell">
    <xdr:from>
      <xdr:col>2</xdr:col>
      <xdr:colOff>1</xdr:colOff>
      <xdr:row>15</xdr:row>
      <xdr:rowOff>0</xdr:rowOff>
    </xdr:from>
    <xdr:to>
      <xdr:col>2</xdr:col>
      <xdr:colOff>1587501</xdr:colOff>
      <xdr:row>15</xdr:row>
      <xdr:rowOff>691487</xdr:rowOff>
    </xdr:to>
    <xdr:pic>
      <xdr:nvPicPr>
        <xdr:cNvPr id="29" name="Image 28"/>
        <xdr:cNvPicPr>
          <a:picLocks noChangeAspect="1"/>
        </xdr:cNvPicPr>
      </xdr:nvPicPr>
      <xdr:blipFill>
        <a:blip xmlns:r="http://schemas.openxmlformats.org/officeDocument/2006/relationships" r:embed="rId23"/>
        <a:stretch>
          <a:fillRect/>
        </a:stretch>
      </xdr:blipFill>
      <xdr:spPr>
        <a:xfrm>
          <a:off x="2286001" y="13963650"/>
          <a:ext cx="1524000" cy="691487"/>
        </a:xfrm>
        <a:prstGeom prst="rect">
          <a:avLst/>
        </a:prstGeom>
        <a:ln>
          <a:prstDash val="solid"/>
        </a:ln>
      </xdr:spPr>
    </xdr:pic>
    <xdr:clientData/>
  </xdr:twoCellAnchor>
  <xdr:twoCellAnchor editAs="oneCell">
    <xdr:from>
      <xdr:col>2</xdr:col>
      <xdr:colOff>0</xdr:colOff>
      <xdr:row>16</xdr:row>
      <xdr:rowOff>0</xdr:rowOff>
    </xdr:from>
    <xdr:to>
      <xdr:col>2</xdr:col>
      <xdr:colOff>833443</xdr:colOff>
      <xdr:row>17</xdr:row>
      <xdr:rowOff>0</xdr:rowOff>
    </xdr:to>
    <xdr:pic>
      <xdr:nvPicPr>
        <xdr:cNvPr id="30" name="Image 29"/>
        <xdr:cNvPicPr>
          <a:picLocks noChangeAspect="1"/>
        </xdr:cNvPicPr>
      </xdr:nvPicPr>
      <xdr:blipFill>
        <a:blip xmlns:r="http://schemas.openxmlformats.org/officeDocument/2006/relationships" r:embed="rId24"/>
        <a:stretch>
          <a:fillRect/>
        </a:stretch>
      </xdr:blipFill>
      <xdr:spPr>
        <a:xfrm>
          <a:off x="2286000" y="15106650"/>
          <a:ext cx="833443" cy="1143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2</xdr:col>
      <xdr:colOff>0</xdr:colOff>
      <xdr:row>17</xdr:row>
      <xdr:rowOff>0</xdr:rowOff>
    </xdr:to>
    <xdr:pic>
      <xdr:nvPicPr>
        <xdr:cNvPr id="2" name="Image 1"/>
        <xdr:cNvPicPr>
          <a:picLocks/>
        </xdr:cNvPicPr>
      </xdr:nvPicPr>
      <xdr:blipFill>
        <a:blip xmlns:r="http://schemas.openxmlformats.org/officeDocument/2006/relationships" r:embed="rId1" cstate="print"/>
        <a:stretch>
          <a:fillRect/>
        </a:stretch>
      </xdr:blipFill>
      <xdr:spPr>
        <a:xfrm>
          <a:off x="1247775" y="190500"/>
          <a:ext cx="1438275" cy="1143000"/>
        </a:xfrm>
        <a:prstGeom prst="rect">
          <a:avLst/>
        </a:prstGeom>
        <a:ln>
          <a:prstDash val="solid"/>
        </a:ln>
      </xdr:spPr>
    </xdr:pic>
    <xdr:clientData/>
  </xdr:twoCellAnchor>
  <xdr:twoCellAnchor editAs="oneCell">
    <xdr:from>
      <xdr:col>1</xdr:col>
      <xdr:colOff>0</xdr:colOff>
      <xdr:row>22</xdr:row>
      <xdr:rowOff>0</xdr:rowOff>
    </xdr:from>
    <xdr:to>
      <xdr:col>2</xdr:col>
      <xdr:colOff>0</xdr:colOff>
      <xdr:row>23</xdr:row>
      <xdr:rowOff>0</xdr:rowOff>
    </xdr:to>
    <xdr:pic>
      <xdr:nvPicPr>
        <xdr:cNvPr id="3" name="Image 2"/>
        <xdr:cNvPicPr>
          <a:picLocks/>
        </xdr:cNvPicPr>
      </xdr:nvPicPr>
      <xdr:blipFill>
        <a:blip xmlns:r="http://schemas.openxmlformats.org/officeDocument/2006/relationships" r:embed="rId2" cstate="print"/>
        <a:stretch>
          <a:fillRect/>
        </a:stretch>
      </xdr:blipFill>
      <xdr:spPr>
        <a:xfrm>
          <a:off x="1247775" y="1333500"/>
          <a:ext cx="1438275" cy="1143000"/>
        </a:xfrm>
        <a:prstGeom prst="rect">
          <a:avLst/>
        </a:prstGeom>
        <a:ln>
          <a:prstDash val="solid"/>
        </a:ln>
      </xdr:spPr>
    </xdr:pic>
    <xdr:clientData/>
  </xdr:twoCellAnchor>
  <xdr:twoCellAnchor editAs="oneCell">
    <xdr:from>
      <xdr:col>1</xdr:col>
      <xdr:colOff>0</xdr:colOff>
      <xdr:row>24</xdr:row>
      <xdr:rowOff>0</xdr:rowOff>
    </xdr:from>
    <xdr:to>
      <xdr:col>2</xdr:col>
      <xdr:colOff>0</xdr:colOff>
      <xdr:row>25</xdr:row>
      <xdr:rowOff>0</xdr:rowOff>
    </xdr:to>
    <xdr:pic>
      <xdr:nvPicPr>
        <xdr:cNvPr id="4" name="Image 3"/>
        <xdr:cNvPicPr>
          <a:picLocks/>
        </xdr:cNvPicPr>
      </xdr:nvPicPr>
      <xdr:blipFill>
        <a:blip xmlns:r="http://schemas.openxmlformats.org/officeDocument/2006/relationships" r:embed="rId3" cstate="print"/>
        <a:stretch>
          <a:fillRect/>
        </a:stretch>
      </xdr:blipFill>
      <xdr:spPr>
        <a:xfrm>
          <a:off x="1247775" y="2476500"/>
          <a:ext cx="1438275" cy="1143000"/>
        </a:xfrm>
        <a:prstGeom prst="rect">
          <a:avLst/>
        </a:prstGeom>
        <a:ln>
          <a:prstDash val="solid"/>
        </a:ln>
      </xdr:spPr>
    </xdr:pic>
    <xdr:clientData/>
  </xdr:twoCellAnchor>
  <xdr:twoCellAnchor editAs="oneCell">
    <xdr:from>
      <xdr:col>1</xdr:col>
      <xdr:colOff>0</xdr:colOff>
      <xdr:row>28</xdr:row>
      <xdr:rowOff>0</xdr:rowOff>
    </xdr:from>
    <xdr:to>
      <xdr:col>2</xdr:col>
      <xdr:colOff>0</xdr:colOff>
      <xdr:row>29</xdr:row>
      <xdr:rowOff>0</xdr:rowOff>
    </xdr:to>
    <xdr:pic>
      <xdr:nvPicPr>
        <xdr:cNvPr id="5" name="Image 4"/>
        <xdr:cNvPicPr>
          <a:picLocks/>
        </xdr:cNvPicPr>
      </xdr:nvPicPr>
      <xdr:blipFill>
        <a:blip xmlns:r="http://schemas.openxmlformats.org/officeDocument/2006/relationships" r:embed="rId4" cstate="print"/>
        <a:stretch>
          <a:fillRect/>
        </a:stretch>
      </xdr:blipFill>
      <xdr:spPr>
        <a:xfrm>
          <a:off x="1247775" y="3619500"/>
          <a:ext cx="1438275" cy="1143000"/>
        </a:xfrm>
        <a:prstGeom prst="rect">
          <a:avLst/>
        </a:prstGeom>
        <a:ln>
          <a:prstDash val="solid"/>
        </a:ln>
      </xdr:spPr>
    </xdr:pic>
    <xdr:clientData/>
  </xdr:twoCellAnchor>
  <xdr:twoCellAnchor editAs="oneCell">
    <xdr:from>
      <xdr:col>1</xdr:col>
      <xdr:colOff>0</xdr:colOff>
      <xdr:row>20</xdr:row>
      <xdr:rowOff>0</xdr:rowOff>
    </xdr:from>
    <xdr:to>
      <xdr:col>2</xdr:col>
      <xdr:colOff>0</xdr:colOff>
      <xdr:row>21</xdr:row>
      <xdr:rowOff>0</xdr:rowOff>
    </xdr:to>
    <xdr:pic>
      <xdr:nvPicPr>
        <xdr:cNvPr id="6" name="Image 5"/>
        <xdr:cNvPicPr>
          <a:picLocks/>
        </xdr:cNvPicPr>
      </xdr:nvPicPr>
      <xdr:blipFill>
        <a:blip xmlns:r="http://schemas.openxmlformats.org/officeDocument/2006/relationships" r:embed="rId5" cstate="print"/>
        <a:stretch>
          <a:fillRect/>
        </a:stretch>
      </xdr:blipFill>
      <xdr:spPr>
        <a:xfrm>
          <a:off x="1247775" y="4762500"/>
          <a:ext cx="1438275" cy="1143000"/>
        </a:xfrm>
        <a:prstGeom prst="rect">
          <a:avLst/>
        </a:prstGeom>
        <a:ln>
          <a:prstDash val="solid"/>
        </a:ln>
      </xdr:spPr>
    </xdr:pic>
    <xdr:clientData/>
  </xdr:twoCellAnchor>
  <xdr:twoCellAnchor editAs="oneCell">
    <xdr:from>
      <xdr:col>1</xdr:col>
      <xdr:colOff>0</xdr:colOff>
      <xdr:row>19</xdr:row>
      <xdr:rowOff>0</xdr:rowOff>
    </xdr:from>
    <xdr:to>
      <xdr:col>2</xdr:col>
      <xdr:colOff>0</xdr:colOff>
      <xdr:row>20</xdr:row>
      <xdr:rowOff>0</xdr:rowOff>
    </xdr:to>
    <xdr:pic>
      <xdr:nvPicPr>
        <xdr:cNvPr id="7" name="Image 6"/>
        <xdr:cNvPicPr>
          <a:picLocks/>
        </xdr:cNvPicPr>
      </xdr:nvPicPr>
      <xdr:blipFill>
        <a:blip xmlns:r="http://schemas.openxmlformats.org/officeDocument/2006/relationships" r:embed="rId6" cstate="print"/>
        <a:stretch>
          <a:fillRect/>
        </a:stretch>
      </xdr:blipFill>
      <xdr:spPr>
        <a:xfrm>
          <a:off x="1247775" y="5905500"/>
          <a:ext cx="1438275" cy="1143000"/>
        </a:xfrm>
        <a:prstGeom prst="rect">
          <a:avLst/>
        </a:prstGeom>
        <a:ln>
          <a:prstDash val="solid"/>
        </a:ln>
      </xdr:spPr>
    </xdr:pic>
    <xdr:clientData/>
  </xdr:twoCellAnchor>
  <xdr:twoCellAnchor editAs="oneCell">
    <xdr:from>
      <xdr:col>1</xdr:col>
      <xdr:colOff>0</xdr:colOff>
      <xdr:row>29</xdr:row>
      <xdr:rowOff>0</xdr:rowOff>
    </xdr:from>
    <xdr:to>
      <xdr:col>2</xdr:col>
      <xdr:colOff>0</xdr:colOff>
      <xdr:row>30</xdr:row>
      <xdr:rowOff>0</xdr:rowOff>
    </xdr:to>
    <xdr:pic>
      <xdr:nvPicPr>
        <xdr:cNvPr id="8" name="Image 7"/>
        <xdr:cNvPicPr>
          <a:picLocks/>
        </xdr:cNvPicPr>
      </xdr:nvPicPr>
      <xdr:blipFill>
        <a:blip xmlns:r="http://schemas.openxmlformats.org/officeDocument/2006/relationships" r:embed="rId7" cstate="print"/>
        <a:stretch>
          <a:fillRect/>
        </a:stretch>
      </xdr:blipFill>
      <xdr:spPr>
        <a:xfrm>
          <a:off x="1247775" y="7048500"/>
          <a:ext cx="1438275" cy="1143000"/>
        </a:xfrm>
        <a:prstGeom prst="rect">
          <a:avLst/>
        </a:prstGeom>
        <a:ln>
          <a:prstDash val="solid"/>
        </a:ln>
      </xdr:spPr>
    </xdr:pic>
    <xdr:clientData/>
  </xdr:twoCellAnchor>
  <xdr:twoCellAnchor editAs="oneCell">
    <xdr:from>
      <xdr:col>1</xdr:col>
      <xdr:colOff>0</xdr:colOff>
      <xdr:row>23</xdr:row>
      <xdr:rowOff>0</xdr:rowOff>
    </xdr:from>
    <xdr:to>
      <xdr:col>2</xdr:col>
      <xdr:colOff>0</xdr:colOff>
      <xdr:row>24</xdr:row>
      <xdr:rowOff>0</xdr:rowOff>
    </xdr:to>
    <xdr:pic>
      <xdr:nvPicPr>
        <xdr:cNvPr id="9" name="Image 8"/>
        <xdr:cNvPicPr>
          <a:picLocks/>
        </xdr:cNvPicPr>
      </xdr:nvPicPr>
      <xdr:blipFill>
        <a:blip xmlns:r="http://schemas.openxmlformats.org/officeDocument/2006/relationships" r:embed="rId8" cstate="print"/>
        <a:stretch>
          <a:fillRect/>
        </a:stretch>
      </xdr:blipFill>
      <xdr:spPr>
        <a:xfrm>
          <a:off x="1247775" y="8191500"/>
          <a:ext cx="1438275" cy="1143000"/>
        </a:xfrm>
        <a:prstGeom prst="rect">
          <a:avLst/>
        </a:prstGeom>
        <a:ln>
          <a:prstDash val="solid"/>
        </a:ln>
      </xdr:spPr>
    </xdr:pic>
    <xdr:clientData/>
  </xdr:twoCellAnchor>
  <xdr:twoCellAnchor editAs="oneCell">
    <xdr:from>
      <xdr:col>1</xdr:col>
      <xdr:colOff>0</xdr:colOff>
      <xdr:row>18</xdr:row>
      <xdr:rowOff>0</xdr:rowOff>
    </xdr:from>
    <xdr:to>
      <xdr:col>2</xdr:col>
      <xdr:colOff>0</xdr:colOff>
      <xdr:row>19</xdr:row>
      <xdr:rowOff>0</xdr:rowOff>
    </xdr:to>
    <xdr:pic>
      <xdr:nvPicPr>
        <xdr:cNvPr id="10" name="Image 9"/>
        <xdr:cNvPicPr>
          <a:picLocks/>
        </xdr:cNvPicPr>
      </xdr:nvPicPr>
      <xdr:blipFill>
        <a:blip xmlns:r="http://schemas.openxmlformats.org/officeDocument/2006/relationships" r:embed="rId9" cstate="print"/>
        <a:stretch>
          <a:fillRect/>
        </a:stretch>
      </xdr:blipFill>
      <xdr:spPr>
        <a:xfrm>
          <a:off x="1247775" y="9334500"/>
          <a:ext cx="1438275" cy="1143000"/>
        </a:xfrm>
        <a:prstGeom prst="rect">
          <a:avLst/>
        </a:prstGeom>
        <a:ln>
          <a:prstDash val="solid"/>
        </a:ln>
      </xdr:spPr>
    </xdr:pic>
    <xdr:clientData/>
  </xdr:twoCellAnchor>
  <xdr:twoCellAnchor editAs="oneCell">
    <xdr:from>
      <xdr:col>1</xdr:col>
      <xdr:colOff>0</xdr:colOff>
      <xdr:row>21</xdr:row>
      <xdr:rowOff>0</xdr:rowOff>
    </xdr:from>
    <xdr:to>
      <xdr:col>2</xdr:col>
      <xdr:colOff>0</xdr:colOff>
      <xdr:row>22</xdr:row>
      <xdr:rowOff>0</xdr:rowOff>
    </xdr:to>
    <xdr:pic>
      <xdr:nvPicPr>
        <xdr:cNvPr id="11" name="Image 10"/>
        <xdr:cNvPicPr>
          <a:picLocks/>
        </xdr:cNvPicPr>
      </xdr:nvPicPr>
      <xdr:blipFill>
        <a:blip xmlns:r="http://schemas.openxmlformats.org/officeDocument/2006/relationships" r:embed="rId10" cstate="print"/>
        <a:stretch>
          <a:fillRect/>
        </a:stretch>
      </xdr:blipFill>
      <xdr:spPr>
        <a:xfrm>
          <a:off x="1247775" y="10477500"/>
          <a:ext cx="1438275" cy="1143000"/>
        </a:xfrm>
        <a:prstGeom prst="rect">
          <a:avLst/>
        </a:prstGeom>
        <a:ln>
          <a:prstDash val="solid"/>
        </a:ln>
      </xdr:spPr>
    </xdr:pic>
    <xdr:clientData/>
  </xdr:twoCellAnchor>
  <xdr:twoCellAnchor editAs="oneCell">
    <xdr:from>
      <xdr:col>1</xdr:col>
      <xdr:colOff>0</xdr:colOff>
      <xdr:row>27</xdr:row>
      <xdr:rowOff>0</xdr:rowOff>
    </xdr:from>
    <xdr:to>
      <xdr:col>2</xdr:col>
      <xdr:colOff>0</xdr:colOff>
      <xdr:row>28</xdr:row>
      <xdr:rowOff>0</xdr:rowOff>
    </xdr:to>
    <xdr:pic>
      <xdr:nvPicPr>
        <xdr:cNvPr id="12" name="Image 11"/>
        <xdr:cNvPicPr>
          <a:picLocks/>
        </xdr:cNvPicPr>
      </xdr:nvPicPr>
      <xdr:blipFill>
        <a:blip xmlns:r="http://schemas.openxmlformats.org/officeDocument/2006/relationships" r:embed="rId11" cstate="print"/>
        <a:stretch>
          <a:fillRect/>
        </a:stretch>
      </xdr:blipFill>
      <xdr:spPr>
        <a:xfrm>
          <a:off x="1247775" y="11620500"/>
          <a:ext cx="1438275" cy="1143000"/>
        </a:xfrm>
        <a:prstGeom prst="rect">
          <a:avLst/>
        </a:prstGeom>
        <a:ln>
          <a:prstDash val="solid"/>
        </a:ln>
      </xdr:spPr>
    </xdr:pic>
    <xdr:clientData/>
  </xdr:twoCellAnchor>
  <xdr:twoCellAnchor editAs="oneCell">
    <xdr:from>
      <xdr:col>1</xdr:col>
      <xdr:colOff>0</xdr:colOff>
      <xdr:row>25</xdr:row>
      <xdr:rowOff>0</xdr:rowOff>
    </xdr:from>
    <xdr:to>
      <xdr:col>2</xdr:col>
      <xdr:colOff>0</xdr:colOff>
      <xdr:row>26</xdr:row>
      <xdr:rowOff>0</xdr:rowOff>
    </xdr:to>
    <xdr:pic>
      <xdr:nvPicPr>
        <xdr:cNvPr id="13" name="Image 12"/>
        <xdr:cNvPicPr>
          <a:picLocks/>
        </xdr:cNvPicPr>
      </xdr:nvPicPr>
      <xdr:blipFill>
        <a:blip xmlns:r="http://schemas.openxmlformats.org/officeDocument/2006/relationships" r:embed="rId12" cstate="print"/>
        <a:stretch>
          <a:fillRect/>
        </a:stretch>
      </xdr:blipFill>
      <xdr:spPr>
        <a:xfrm>
          <a:off x="1247775" y="12763500"/>
          <a:ext cx="1438275" cy="1143000"/>
        </a:xfrm>
        <a:prstGeom prst="rect">
          <a:avLst/>
        </a:prstGeom>
        <a:ln>
          <a:prstDash val="solid"/>
        </a:ln>
      </xdr:spPr>
    </xdr:pic>
    <xdr:clientData/>
  </xdr:twoCellAnchor>
  <xdr:twoCellAnchor editAs="oneCell">
    <xdr:from>
      <xdr:col>1</xdr:col>
      <xdr:colOff>0</xdr:colOff>
      <xdr:row>26</xdr:row>
      <xdr:rowOff>0</xdr:rowOff>
    </xdr:from>
    <xdr:to>
      <xdr:col>2</xdr:col>
      <xdr:colOff>0</xdr:colOff>
      <xdr:row>27</xdr:row>
      <xdr:rowOff>0</xdr:rowOff>
    </xdr:to>
    <xdr:pic>
      <xdr:nvPicPr>
        <xdr:cNvPr id="14" name="Image 13"/>
        <xdr:cNvPicPr>
          <a:picLocks/>
        </xdr:cNvPicPr>
      </xdr:nvPicPr>
      <xdr:blipFill>
        <a:blip xmlns:r="http://schemas.openxmlformats.org/officeDocument/2006/relationships" r:embed="rId13" cstate="print"/>
        <a:stretch>
          <a:fillRect/>
        </a:stretch>
      </xdr:blipFill>
      <xdr:spPr>
        <a:xfrm>
          <a:off x="1247775" y="13906500"/>
          <a:ext cx="1438275" cy="1143000"/>
        </a:xfrm>
        <a:prstGeom prst="rect">
          <a:avLst/>
        </a:prstGeom>
        <a:ln>
          <a:prstDash val="solid"/>
        </a:ln>
      </xdr:spPr>
    </xdr:pic>
    <xdr:clientData/>
  </xdr:twoCellAnchor>
  <xdr:twoCellAnchor editAs="oneCell">
    <xdr:from>
      <xdr:col>1</xdr:col>
      <xdr:colOff>0</xdr:colOff>
      <xdr:row>31</xdr:row>
      <xdr:rowOff>0</xdr:rowOff>
    </xdr:from>
    <xdr:to>
      <xdr:col>2</xdr:col>
      <xdr:colOff>0</xdr:colOff>
      <xdr:row>32</xdr:row>
      <xdr:rowOff>0</xdr:rowOff>
    </xdr:to>
    <xdr:pic>
      <xdr:nvPicPr>
        <xdr:cNvPr id="15" name="Image 14"/>
        <xdr:cNvPicPr>
          <a:picLocks/>
        </xdr:cNvPicPr>
      </xdr:nvPicPr>
      <xdr:blipFill>
        <a:blip xmlns:r="http://schemas.openxmlformats.org/officeDocument/2006/relationships" r:embed="rId14" cstate="print"/>
        <a:stretch>
          <a:fillRect/>
        </a:stretch>
      </xdr:blipFill>
      <xdr:spPr>
        <a:xfrm>
          <a:off x="1247775" y="15049500"/>
          <a:ext cx="1438275" cy="1143000"/>
        </a:xfrm>
        <a:prstGeom prst="rect">
          <a:avLst/>
        </a:prstGeom>
        <a:ln>
          <a:prstDash val="solid"/>
        </a:ln>
      </xdr:spPr>
    </xdr:pic>
    <xdr:clientData/>
  </xdr:twoCellAnchor>
  <xdr:twoCellAnchor editAs="oneCell">
    <xdr:from>
      <xdr:col>1</xdr:col>
      <xdr:colOff>0</xdr:colOff>
      <xdr:row>34</xdr:row>
      <xdr:rowOff>0</xdr:rowOff>
    </xdr:from>
    <xdr:to>
      <xdr:col>2</xdr:col>
      <xdr:colOff>0</xdr:colOff>
      <xdr:row>35</xdr:row>
      <xdr:rowOff>0</xdr:rowOff>
    </xdr:to>
    <xdr:pic>
      <xdr:nvPicPr>
        <xdr:cNvPr id="16" name="Image 15"/>
        <xdr:cNvPicPr>
          <a:picLocks/>
        </xdr:cNvPicPr>
      </xdr:nvPicPr>
      <xdr:blipFill>
        <a:blip xmlns:r="http://schemas.openxmlformats.org/officeDocument/2006/relationships" r:embed="rId15" cstate="print"/>
        <a:stretch>
          <a:fillRect/>
        </a:stretch>
      </xdr:blipFill>
      <xdr:spPr>
        <a:xfrm>
          <a:off x="1247775" y="16192500"/>
          <a:ext cx="1438275" cy="1143000"/>
        </a:xfrm>
        <a:prstGeom prst="rect">
          <a:avLst/>
        </a:prstGeom>
        <a:ln>
          <a:prstDash val="solid"/>
        </a:ln>
      </xdr:spPr>
    </xdr:pic>
    <xdr:clientData/>
  </xdr:twoCellAnchor>
  <xdr:twoCellAnchor editAs="oneCell">
    <xdr:from>
      <xdr:col>1</xdr:col>
      <xdr:colOff>0</xdr:colOff>
      <xdr:row>30</xdr:row>
      <xdr:rowOff>0</xdr:rowOff>
    </xdr:from>
    <xdr:to>
      <xdr:col>2</xdr:col>
      <xdr:colOff>0</xdr:colOff>
      <xdr:row>31</xdr:row>
      <xdr:rowOff>0</xdr:rowOff>
    </xdr:to>
    <xdr:pic>
      <xdr:nvPicPr>
        <xdr:cNvPr id="17" name="Image 16"/>
        <xdr:cNvPicPr>
          <a:picLocks/>
        </xdr:cNvPicPr>
      </xdr:nvPicPr>
      <xdr:blipFill>
        <a:blip xmlns:r="http://schemas.openxmlformats.org/officeDocument/2006/relationships" r:embed="rId16" cstate="print"/>
        <a:stretch>
          <a:fillRect/>
        </a:stretch>
      </xdr:blipFill>
      <xdr:spPr>
        <a:xfrm>
          <a:off x="1247775" y="17335500"/>
          <a:ext cx="1438275" cy="1143000"/>
        </a:xfrm>
        <a:prstGeom prst="rect">
          <a:avLst/>
        </a:prstGeom>
        <a:ln>
          <a:prstDash val="solid"/>
        </a:ln>
      </xdr:spPr>
    </xdr:pic>
    <xdr:clientData/>
  </xdr:twoCellAnchor>
  <xdr:twoCellAnchor editAs="oneCell">
    <xdr:from>
      <xdr:col>1</xdr:col>
      <xdr:colOff>0</xdr:colOff>
      <xdr:row>14</xdr:row>
      <xdr:rowOff>0</xdr:rowOff>
    </xdr:from>
    <xdr:to>
      <xdr:col>2</xdr:col>
      <xdr:colOff>0</xdr:colOff>
      <xdr:row>15</xdr:row>
      <xdr:rowOff>0</xdr:rowOff>
    </xdr:to>
    <xdr:pic>
      <xdr:nvPicPr>
        <xdr:cNvPr id="18" name="Image 17"/>
        <xdr:cNvPicPr>
          <a:picLocks/>
        </xdr:cNvPicPr>
      </xdr:nvPicPr>
      <xdr:blipFill>
        <a:blip xmlns:r="http://schemas.openxmlformats.org/officeDocument/2006/relationships" r:embed="rId17" cstate="print"/>
        <a:stretch>
          <a:fillRect/>
        </a:stretch>
      </xdr:blipFill>
      <xdr:spPr>
        <a:xfrm>
          <a:off x="1247775" y="18478500"/>
          <a:ext cx="1438275" cy="1143000"/>
        </a:xfrm>
        <a:prstGeom prst="rect">
          <a:avLst/>
        </a:prstGeom>
        <a:ln>
          <a:prstDash val="solid"/>
        </a:ln>
      </xdr:spPr>
    </xdr:pic>
    <xdr:clientData/>
  </xdr:twoCellAnchor>
  <xdr:twoCellAnchor editAs="oneCell">
    <xdr:from>
      <xdr:col>1</xdr:col>
      <xdr:colOff>0</xdr:colOff>
      <xdr:row>11</xdr:row>
      <xdr:rowOff>0</xdr:rowOff>
    </xdr:from>
    <xdr:to>
      <xdr:col>2</xdr:col>
      <xdr:colOff>0</xdr:colOff>
      <xdr:row>12</xdr:row>
      <xdr:rowOff>0</xdr:rowOff>
    </xdr:to>
    <xdr:pic>
      <xdr:nvPicPr>
        <xdr:cNvPr id="19" name="Image 18"/>
        <xdr:cNvPicPr>
          <a:picLocks/>
        </xdr:cNvPicPr>
      </xdr:nvPicPr>
      <xdr:blipFill>
        <a:blip xmlns:r="http://schemas.openxmlformats.org/officeDocument/2006/relationships" r:embed="rId18" cstate="print"/>
        <a:stretch>
          <a:fillRect/>
        </a:stretch>
      </xdr:blipFill>
      <xdr:spPr>
        <a:xfrm>
          <a:off x="1247775" y="19621500"/>
          <a:ext cx="1438275" cy="1143000"/>
        </a:xfrm>
        <a:prstGeom prst="rect">
          <a:avLst/>
        </a:prstGeom>
        <a:ln>
          <a:prstDash val="solid"/>
        </a:ln>
      </xdr:spPr>
    </xdr:pic>
    <xdr:clientData/>
  </xdr:twoCellAnchor>
  <xdr:twoCellAnchor editAs="oneCell">
    <xdr:from>
      <xdr:col>1</xdr:col>
      <xdr:colOff>0</xdr:colOff>
      <xdr:row>15</xdr:row>
      <xdr:rowOff>0</xdr:rowOff>
    </xdr:from>
    <xdr:to>
      <xdr:col>2</xdr:col>
      <xdr:colOff>0</xdr:colOff>
      <xdr:row>16</xdr:row>
      <xdr:rowOff>0</xdr:rowOff>
    </xdr:to>
    <xdr:pic>
      <xdr:nvPicPr>
        <xdr:cNvPr id="20" name="Image 19"/>
        <xdr:cNvPicPr>
          <a:picLocks/>
        </xdr:cNvPicPr>
      </xdr:nvPicPr>
      <xdr:blipFill>
        <a:blip xmlns:r="http://schemas.openxmlformats.org/officeDocument/2006/relationships" r:embed="rId19" cstate="print"/>
        <a:stretch>
          <a:fillRect/>
        </a:stretch>
      </xdr:blipFill>
      <xdr:spPr>
        <a:xfrm>
          <a:off x="1247775" y="20764500"/>
          <a:ext cx="1438275" cy="1143000"/>
        </a:xfrm>
        <a:prstGeom prst="rect">
          <a:avLst/>
        </a:prstGeom>
        <a:ln>
          <a:prstDash val="solid"/>
        </a:ln>
      </xdr:spPr>
    </xdr:pic>
    <xdr:clientData/>
  </xdr:twoCellAnchor>
  <xdr:twoCellAnchor editAs="oneCell">
    <xdr:from>
      <xdr:col>1</xdr:col>
      <xdr:colOff>0</xdr:colOff>
      <xdr:row>17</xdr:row>
      <xdr:rowOff>0</xdr:rowOff>
    </xdr:from>
    <xdr:to>
      <xdr:col>2</xdr:col>
      <xdr:colOff>0</xdr:colOff>
      <xdr:row>18</xdr:row>
      <xdr:rowOff>0</xdr:rowOff>
    </xdr:to>
    <xdr:pic>
      <xdr:nvPicPr>
        <xdr:cNvPr id="21" name="Image 20"/>
        <xdr:cNvPicPr>
          <a:picLocks/>
        </xdr:cNvPicPr>
      </xdr:nvPicPr>
      <xdr:blipFill>
        <a:blip xmlns:r="http://schemas.openxmlformats.org/officeDocument/2006/relationships" r:embed="rId20" cstate="print"/>
        <a:stretch>
          <a:fillRect/>
        </a:stretch>
      </xdr:blipFill>
      <xdr:spPr>
        <a:xfrm>
          <a:off x="1247775" y="21907500"/>
          <a:ext cx="1438275" cy="1143000"/>
        </a:xfrm>
        <a:prstGeom prst="rect">
          <a:avLst/>
        </a:prstGeom>
        <a:ln>
          <a:prstDash val="solid"/>
        </a:ln>
      </xdr:spPr>
    </xdr:pic>
    <xdr:clientData/>
  </xdr:twoCellAnchor>
  <xdr:twoCellAnchor editAs="oneCell">
    <xdr:from>
      <xdr:col>1</xdr:col>
      <xdr:colOff>0</xdr:colOff>
      <xdr:row>13</xdr:row>
      <xdr:rowOff>0</xdr:rowOff>
    </xdr:from>
    <xdr:to>
      <xdr:col>2</xdr:col>
      <xdr:colOff>0</xdr:colOff>
      <xdr:row>14</xdr:row>
      <xdr:rowOff>0</xdr:rowOff>
    </xdr:to>
    <xdr:pic>
      <xdr:nvPicPr>
        <xdr:cNvPr id="22" name="Image 21"/>
        <xdr:cNvPicPr>
          <a:picLocks/>
        </xdr:cNvPicPr>
      </xdr:nvPicPr>
      <xdr:blipFill>
        <a:blip xmlns:r="http://schemas.openxmlformats.org/officeDocument/2006/relationships" r:embed="rId21" cstate="print"/>
        <a:stretch>
          <a:fillRect/>
        </a:stretch>
      </xdr:blipFill>
      <xdr:spPr>
        <a:xfrm>
          <a:off x="1247775" y="23050500"/>
          <a:ext cx="1438275" cy="1143000"/>
        </a:xfrm>
        <a:prstGeom prst="rect">
          <a:avLst/>
        </a:prstGeom>
        <a:ln>
          <a:prstDash val="solid"/>
        </a:ln>
      </xdr:spPr>
    </xdr:pic>
    <xdr:clientData/>
  </xdr:twoCellAnchor>
  <xdr:twoCellAnchor editAs="oneCell">
    <xdr:from>
      <xdr:col>1</xdr:col>
      <xdr:colOff>0</xdr:colOff>
      <xdr:row>12</xdr:row>
      <xdr:rowOff>0</xdr:rowOff>
    </xdr:from>
    <xdr:to>
      <xdr:col>2</xdr:col>
      <xdr:colOff>0</xdr:colOff>
      <xdr:row>13</xdr:row>
      <xdr:rowOff>0</xdr:rowOff>
    </xdr:to>
    <xdr:pic>
      <xdr:nvPicPr>
        <xdr:cNvPr id="23" name="Image 22"/>
        <xdr:cNvPicPr>
          <a:picLocks/>
        </xdr:cNvPicPr>
      </xdr:nvPicPr>
      <xdr:blipFill>
        <a:blip xmlns:r="http://schemas.openxmlformats.org/officeDocument/2006/relationships" r:embed="rId22" cstate="print"/>
        <a:stretch>
          <a:fillRect/>
        </a:stretch>
      </xdr:blipFill>
      <xdr:spPr>
        <a:xfrm>
          <a:off x="1247775" y="24193500"/>
          <a:ext cx="1438275" cy="1143000"/>
        </a:xfrm>
        <a:prstGeom prst="rect">
          <a:avLst/>
        </a:prstGeom>
        <a:ln>
          <a:prstDash val="solid"/>
        </a:ln>
      </xdr:spPr>
    </xdr:pic>
    <xdr:clientData/>
  </xdr:twoCellAnchor>
  <xdr:twoCellAnchor editAs="oneCell">
    <xdr:from>
      <xdr:col>1</xdr:col>
      <xdr:colOff>0</xdr:colOff>
      <xdr:row>32</xdr:row>
      <xdr:rowOff>0</xdr:rowOff>
    </xdr:from>
    <xdr:to>
      <xdr:col>2</xdr:col>
      <xdr:colOff>0</xdr:colOff>
      <xdr:row>33</xdr:row>
      <xdr:rowOff>0</xdr:rowOff>
    </xdr:to>
    <xdr:pic>
      <xdr:nvPicPr>
        <xdr:cNvPr id="24" name="Image 23"/>
        <xdr:cNvPicPr>
          <a:picLocks/>
        </xdr:cNvPicPr>
      </xdr:nvPicPr>
      <xdr:blipFill>
        <a:blip xmlns:r="http://schemas.openxmlformats.org/officeDocument/2006/relationships" r:embed="rId23" cstate="print"/>
        <a:stretch>
          <a:fillRect/>
        </a:stretch>
      </xdr:blipFill>
      <xdr:spPr>
        <a:xfrm>
          <a:off x="1247775" y="25336500"/>
          <a:ext cx="1438275" cy="1143000"/>
        </a:xfrm>
        <a:prstGeom prst="rect">
          <a:avLst/>
        </a:prstGeom>
        <a:ln>
          <a:prstDash val="solid"/>
        </a:ln>
      </xdr:spPr>
    </xdr:pic>
    <xdr:clientData/>
  </xdr:twoCellAnchor>
  <xdr:twoCellAnchor editAs="oneCell">
    <xdr:from>
      <xdr:col>1</xdr:col>
      <xdr:colOff>0</xdr:colOff>
      <xdr:row>33</xdr:row>
      <xdr:rowOff>0</xdr:rowOff>
    </xdr:from>
    <xdr:to>
      <xdr:col>2</xdr:col>
      <xdr:colOff>0</xdr:colOff>
      <xdr:row>34</xdr:row>
      <xdr:rowOff>0</xdr:rowOff>
    </xdr:to>
    <xdr:pic>
      <xdr:nvPicPr>
        <xdr:cNvPr id="25" name="Image 24"/>
        <xdr:cNvPicPr>
          <a:picLocks/>
        </xdr:cNvPicPr>
      </xdr:nvPicPr>
      <xdr:blipFill>
        <a:blip xmlns:r="http://schemas.openxmlformats.org/officeDocument/2006/relationships" r:embed="rId24" cstate="print"/>
        <a:stretch>
          <a:fillRect/>
        </a:stretch>
      </xdr:blipFill>
      <xdr:spPr>
        <a:xfrm>
          <a:off x="1247775" y="26479500"/>
          <a:ext cx="1438275" cy="1143000"/>
        </a:xfrm>
        <a:prstGeom prst="rect">
          <a:avLst/>
        </a:prstGeom>
        <a:ln>
          <a:prstDash val="solid"/>
        </a:ln>
      </xdr:spPr>
    </xdr:pic>
    <xdr:clientData/>
  </xdr:twoCellAnchor>
  <xdr:twoCellAnchor>
    <xdr:from>
      <xdr:col>7</xdr:col>
      <xdr:colOff>209550</xdr:colOff>
      <xdr:row>11</xdr:row>
      <xdr:rowOff>100012</xdr:rowOff>
    </xdr:from>
    <xdr:to>
      <xdr:col>29</xdr:col>
      <xdr:colOff>409575</xdr:colOff>
      <xdr:row>15</xdr:row>
      <xdr:rowOff>1142999</xdr:rowOff>
    </xdr:to>
    <xdr:graphicFrame macro="">
      <xdr:nvGraphicFramePr>
        <xdr:cNvPr id="28"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147206</xdr:colOff>
      <xdr:row>1</xdr:row>
      <xdr:rowOff>121229</xdr:rowOff>
    </xdr:from>
    <xdr:to>
      <xdr:col>15</xdr:col>
      <xdr:colOff>44163</xdr:colOff>
      <xdr:row>38</xdr:row>
      <xdr:rowOff>510888</xdr:rowOff>
    </xdr:to>
    <xdr:graphicFrame macro="">
      <xdr:nvGraphicFramePr>
        <xdr:cNvPr id="3" name="Graphique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214313</xdr:colOff>
      <xdr:row>1</xdr:row>
      <xdr:rowOff>63500</xdr:rowOff>
    </xdr:from>
    <xdr:to>
      <xdr:col>18</xdr:col>
      <xdr:colOff>279401</xdr:colOff>
      <xdr:row>52</xdr:row>
      <xdr:rowOff>39687</xdr:rowOff>
    </xdr:to>
    <xdr:graphicFrame macro="">
      <xdr:nvGraphicFramePr>
        <xdr:cNvPr id="2" name="Graphique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O18"/>
  <sheetViews>
    <sheetView workbookViewId="0">
      <selection activeCell="I24" sqref="I24"/>
    </sheetView>
  </sheetViews>
  <sheetFormatPr baseColWidth="10" defaultRowHeight="15" x14ac:dyDescent="0.25"/>
  <sheetData>
    <row r="1" spans="1:15" x14ac:dyDescent="0.25">
      <c r="A1" s="130" t="s">
        <v>0</v>
      </c>
      <c r="B1" s="131"/>
      <c r="C1" s="131"/>
      <c r="D1" s="131"/>
      <c r="E1" s="131"/>
      <c r="F1" s="131"/>
      <c r="G1" s="131"/>
      <c r="H1" s="131"/>
      <c r="I1" s="131"/>
      <c r="J1" s="131"/>
      <c r="K1" s="131"/>
      <c r="L1" s="131"/>
      <c r="M1" s="131"/>
      <c r="N1" s="131"/>
      <c r="O1" s="131"/>
    </row>
    <row r="2" spans="1:15" x14ac:dyDescent="0.25">
      <c r="A2" s="131"/>
      <c r="B2" s="131"/>
      <c r="C2" s="131"/>
      <c r="D2" s="131"/>
      <c r="E2" s="131"/>
      <c r="F2" s="131"/>
      <c r="G2" s="131"/>
      <c r="H2" s="131"/>
      <c r="I2" s="131"/>
      <c r="J2" s="131"/>
      <c r="K2" s="131"/>
      <c r="L2" s="131"/>
      <c r="M2" s="131"/>
      <c r="N2" s="131"/>
      <c r="O2" s="131"/>
    </row>
    <row r="3" spans="1:15" x14ac:dyDescent="0.25">
      <c r="A3" s="131"/>
      <c r="B3" s="131"/>
      <c r="C3" s="131"/>
      <c r="D3" s="131"/>
      <c r="E3" s="131"/>
      <c r="F3" s="131"/>
      <c r="G3" s="131"/>
      <c r="H3" s="131"/>
      <c r="I3" s="131"/>
      <c r="J3" s="131"/>
      <c r="K3" s="131"/>
      <c r="L3" s="131"/>
      <c r="M3" s="131"/>
      <c r="N3" s="131"/>
      <c r="O3" s="131"/>
    </row>
    <row r="4" spans="1:15" x14ac:dyDescent="0.25">
      <c r="A4" s="131"/>
      <c r="B4" s="131"/>
      <c r="C4" s="131"/>
      <c r="D4" s="131"/>
      <c r="E4" s="131"/>
      <c r="F4" s="131"/>
      <c r="G4" s="131"/>
      <c r="H4" s="131"/>
      <c r="I4" s="131"/>
      <c r="J4" s="131"/>
      <c r="K4" s="131"/>
      <c r="L4" s="131"/>
      <c r="M4" s="131"/>
      <c r="N4" s="131"/>
      <c r="O4" s="131"/>
    </row>
    <row r="5" spans="1:15" x14ac:dyDescent="0.25">
      <c r="A5" s="131"/>
      <c r="B5" s="131"/>
      <c r="C5" s="131"/>
      <c r="D5" s="131"/>
      <c r="E5" s="131"/>
      <c r="F5" s="131"/>
      <c r="G5" s="131"/>
      <c r="H5" s="131"/>
      <c r="I5" s="131"/>
      <c r="J5" s="131"/>
      <c r="K5" s="131"/>
      <c r="L5" s="131"/>
      <c r="M5" s="131"/>
      <c r="N5" s="131"/>
      <c r="O5" s="131"/>
    </row>
    <row r="6" spans="1:15" x14ac:dyDescent="0.25">
      <c r="A6" s="131"/>
      <c r="B6" s="131"/>
      <c r="C6" s="131"/>
      <c r="D6" s="131"/>
      <c r="E6" s="131"/>
      <c r="F6" s="131"/>
      <c r="G6" s="131"/>
      <c r="H6" s="131"/>
      <c r="I6" s="131"/>
      <c r="J6" s="131"/>
      <c r="K6" s="131"/>
      <c r="L6" s="131"/>
      <c r="M6" s="131"/>
      <c r="N6" s="131"/>
      <c r="O6" s="131"/>
    </row>
    <row r="7" spans="1:15" x14ac:dyDescent="0.25">
      <c r="A7" s="131"/>
      <c r="B7" s="131"/>
      <c r="C7" s="131"/>
      <c r="D7" s="131"/>
      <c r="E7" s="131"/>
      <c r="F7" s="131"/>
      <c r="G7" s="131"/>
      <c r="H7" s="131"/>
      <c r="I7" s="131"/>
      <c r="J7" s="131"/>
      <c r="K7" s="131"/>
      <c r="L7" s="131"/>
      <c r="M7" s="131"/>
      <c r="N7" s="131"/>
      <c r="O7" s="131"/>
    </row>
    <row r="8" spans="1:15" x14ac:dyDescent="0.25">
      <c r="A8" s="131"/>
      <c r="B8" s="131"/>
      <c r="C8" s="131"/>
      <c r="D8" s="131"/>
      <c r="E8" s="131"/>
      <c r="F8" s="131"/>
      <c r="G8" s="131"/>
      <c r="H8" s="131"/>
      <c r="I8" s="131"/>
      <c r="J8" s="131"/>
      <c r="K8" s="131"/>
      <c r="L8" s="131"/>
      <c r="M8" s="131"/>
      <c r="N8" s="131"/>
      <c r="O8" s="131"/>
    </row>
    <row r="9" spans="1:15" x14ac:dyDescent="0.25">
      <c r="A9" s="131"/>
      <c r="B9" s="131"/>
      <c r="C9" s="131"/>
      <c r="D9" s="131"/>
      <c r="E9" s="131"/>
      <c r="F9" s="131"/>
      <c r="G9" s="131"/>
      <c r="H9" s="131"/>
      <c r="I9" s="131"/>
      <c r="J9" s="131"/>
      <c r="K9" s="131"/>
      <c r="L9" s="131"/>
      <c r="M9" s="131"/>
      <c r="N9" s="131"/>
      <c r="O9" s="131"/>
    </row>
    <row r="10" spans="1:15" x14ac:dyDescent="0.25">
      <c r="A10" s="131"/>
      <c r="B10" s="131"/>
      <c r="C10" s="131"/>
      <c r="D10" s="131"/>
      <c r="E10" s="131"/>
      <c r="F10" s="131"/>
      <c r="G10" s="131"/>
      <c r="H10" s="131"/>
      <c r="I10" s="131"/>
      <c r="J10" s="131"/>
      <c r="K10" s="131"/>
      <c r="L10" s="131"/>
      <c r="M10" s="131"/>
      <c r="N10" s="131"/>
      <c r="O10" s="131"/>
    </row>
    <row r="11" spans="1:15" x14ac:dyDescent="0.25">
      <c r="A11" s="131"/>
      <c r="B11" s="131"/>
      <c r="C11" s="131"/>
      <c r="D11" s="131"/>
      <c r="E11" s="131"/>
      <c r="F11" s="131"/>
      <c r="G11" s="131"/>
      <c r="H11" s="131"/>
      <c r="I11" s="131"/>
      <c r="J11" s="131"/>
      <c r="K11" s="131"/>
      <c r="L11" s="131"/>
      <c r="M11" s="131"/>
      <c r="N11" s="131"/>
      <c r="O11" s="131"/>
    </row>
    <row r="12" spans="1:15" x14ac:dyDescent="0.25">
      <c r="A12" s="131"/>
      <c r="B12" s="131"/>
      <c r="C12" s="131"/>
      <c r="D12" s="131"/>
      <c r="E12" s="131"/>
      <c r="F12" s="131"/>
      <c r="G12" s="131"/>
      <c r="H12" s="131"/>
      <c r="I12" s="131"/>
      <c r="J12" s="131"/>
      <c r="K12" s="131"/>
      <c r="L12" s="131"/>
      <c r="M12" s="131"/>
      <c r="N12" s="131"/>
      <c r="O12" s="131"/>
    </row>
    <row r="13" spans="1:15" x14ac:dyDescent="0.25">
      <c r="A13" s="131"/>
      <c r="B13" s="131"/>
      <c r="C13" s="131"/>
      <c r="D13" s="131"/>
      <c r="E13" s="131"/>
      <c r="F13" s="131"/>
      <c r="G13" s="131"/>
      <c r="H13" s="131"/>
      <c r="I13" s="131"/>
      <c r="J13" s="131"/>
      <c r="K13" s="131"/>
      <c r="L13" s="131"/>
      <c r="M13" s="131"/>
      <c r="N13" s="131"/>
      <c r="O13" s="131"/>
    </row>
    <row r="14" spans="1:15" x14ac:dyDescent="0.25">
      <c r="A14" s="131"/>
      <c r="B14" s="131"/>
      <c r="C14" s="131"/>
      <c r="D14" s="131"/>
      <c r="E14" s="131"/>
      <c r="F14" s="131"/>
      <c r="G14" s="131"/>
      <c r="H14" s="131"/>
      <c r="I14" s="131"/>
      <c r="J14" s="131"/>
      <c r="K14" s="131"/>
      <c r="L14" s="131"/>
      <c r="M14" s="131"/>
      <c r="N14" s="131"/>
      <c r="O14" s="131"/>
    </row>
    <row r="15" spans="1:15" x14ac:dyDescent="0.25">
      <c r="A15" s="131"/>
      <c r="B15" s="131"/>
      <c r="C15" s="131"/>
      <c r="D15" s="131"/>
      <c r="E15" s="131"/>
      <c r="F15" s="131"/>
      <c r="G15" s="131"/>
      <c r="H15" s="131"/>
      <c r="I15" s="131"/>
      <c r="J15" s="131"/>
      <c r="K15" s="131"/>
      <c r="L15" s="131"/>
      <c r="M15" s="131"/>
      <c r="N15" s="131"/>
      <c r="O15" s="131"/>
    </row>
    <row r="16" spans="1:15" x14ac:dyDescent="0.25">
      <c r="A16" s="131"/>
      <c r="B16" s="131"/>
      <c r="C16" s="131"/>
      <c r="D16" s="131"/>
      <c r="E16" s="131"/>
      <c r="F16" s="131"/>
      <c r="G16" s="131"/>
      <c r="H16" s="131"/>
      <c r="I16" s="131"/>
      <c r="J16" s="131"/>
      <c r="K16" s="131"/>
      <c r="L16" s="131"/>
      <c r="M16" s="131"/>
      <c r="N16" s="131"/>
      <c r="O16" s="131"/>
    </row>
    <row r="17" spans="1:15" x14ac:dyDescent="0.25">
      <c r="A17" s="131"/>
      <c r="B17" s="131"/>
      <c r="C17" s="131"/>
      <c r="D17" s="131"/>
      <c r="E17" s="131"/>
      <c r="F17" s="131"/>
      <c r="G17" s="131"/>
      <c r="H17" s="131"/>
      <c r="I17" s="131"/>
      <c r="J17" s="131"/>
      <c r="K17" s="131"/>
      <c r="L17" s="131"/>
      <c r="M17" s="131"/>
      <c r="N17" s="131"/>
      <c r="O17" s="131"/>
    </row>
    <row r="18" spans="1:15" x14ac:dyDescent="0.25">
      <c r="A18" s="131"/>
      <c r="B18" s="131"/>
      <c r="C18" s="131"/>
      <c r="D18" s="131"/>
      <c r="E18" s="131"/>
      <c r="F18" s="131"/>
      <c r="G18" s="131"/>
      <c r="H18" s="131"/>
      <c r="I18" s="131"/>
      <c r="J18" s="131"/>
      <c r="K18" s="131"/>
      <c r="L18" s="131"/>
      <c r="M18" s="131"/>
      <c r="N18" s="131"/>
      <c r="O18" s="131"/>
    </row>
  </sheetData>
  <mergeCells count="1">
    <mergeCell ref="A1:O18"/>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filterMode="1">
    <tabColor rgb="FFC00000"/>
  </sheetPr>
  <dimension ref="A1:K35"/>
  <sheetViews>
    <sheetView topLeftCell="A30" zoomScaleNormal="100" workbookViewId="0">
      <selection activeCell="K30" sqref="K30"/>
    </sheetView>
  </sheetViews>
  <sheetFormatPr baseColWidth="10" defaultColWidth="11.42578125" defaultRowHeight="90" customHeight="1" x14ac:dyDescent="0.25"/>
  <cols>
    <col min="1" max="1" width="19" style="118" bestFit="1" customWidth="1"/>
    <col min="2" max="2" width="21.5703125" style="115" customWidth="1"/>
    <col min="3" max="3" width="37.140625" style="115" bestFit="1" customWidth="1"/>
    <col min="4" max="4" width="32" style="115" bestFit="1" customWidth="1"/>
    <col min="5" max="5" width="14.5703125" style="115" bestFit="1" customWidth="1"/>
    <col min="6" max="6" width="16" style="115" bestFit="1" customWidth="1"/>
    <col min="7" max="10" width="11.42578125" style="115" customWidth="1"/>
    <col min="11" max="16384" width="11.42578125" style="115"/>
  </cols>
  <sheetData>
    <row r="1" spans="1:9" s="118" customFormat="1" ht="15" customHeight="1" x14ac:dyDescent="0.25">
      <c r="A1" s="118" t="s">
        <v>753</v>
      </c>
      <c r="B1" s="118" t="s">
        <v>754</v>
      </c>
      <c r="C1" s="118" t="s">
        <v>755</v>
      </c>
      <c r="D1" s="118" t="s">
        <v>756</v>
      </c>
      <c r="E1" s="118" t="s">
        <v>975</v>
      </c>
      <c r="F1" s="118" t="s">
        <v>979</v>
      </c>
      <c r="G1" s="106" t="s">
        <v>757</v>
      </c>
      <c r="H1" s="106">
        <v>20</v>
      </c>
      <c r="I1" s="106" t="s">
        <v>758</v>
      </c>
    </row>
    <row r="2" spans="1:9" ht="90" hidden="1" customHeight="1" x14ac:dyDescent="0.25">
      <c r="A2" s="118">
        <v>0</v>
      </c>
      <c r="C2" s="115">
        <f>'force description'!B26</f>
        <v>0</v>
      </c>
      <c r="D2" s="115">
        <f>'force description'!C26</f>
        <v>0</v>
      </c>
      <c r="E2" s="115">
        <f>'force required - perturbation'!B26</f>
        <v>0</v>
      </c>
      <c r="F2" s="115">
        <f>'force required - perturbation'!D26</f>
        <v>0</v>
      </c>
    </row>
    <row r="3" spans="1:9" ht="90" hidden="1" customHeight="1" x14ac:dyDescent="0.25">
      <c r="A3" s="118">
        <v>0</v>
      </c>
      <c r="C3" s="115">
        <f>'force description'!B27</f>
        <v>0</v>
      </c>
      <c r="D3" s="115">
        <f>'force description'!C27</f>
        <v>0</v>
      </c>
      <c r="E3" s="115">
        <f>'force required - perturbation'!B27</f>
        <v>0</v>
      </c>
      <c r="F3" s="115">
        <f>'force required - perturbation'!D27</f>
        <v>0</v>
      </c>
    </row>
    <row r="4" spans="1:9" ht="90" hidden="1" customHeight="1" x14ac:dyDescent="0.25">
      <c r="A4" s="118">
        <v>0</v>
      </c>
      <c r="C4" s="115">
        <f>'force description'!B28</f>
        <v>0</v>
      </c>
      <c r="D4" s="115">
        <f>'force description'!C28</f>
        <v>0</v>
      </c>
      <c r="E4" s="115">
        <f>'force required - perturbation'!B28</f>
        <v>0</v>
      </c>
      <c r="F4" s="115">
        <f>'force required - perturbation'!D28</f>
        <v>0</v>
      </c>
    </row>
    <row r="5" spans="1:9" ht="90" hidden="1" customHeight="1" x14ac:dyDescent="0.25">
      <c r="A5" s="118">
        <v>0</v>
      </c>
      <c r="C5" s="115">
        <f>'force description'!B29</f>
        <v>0</v>
      </c>
      <c r="D5" s="115">
        <f>'force description'!C29</f>
        <v>0</v>
      </c>
      <c r="E5" s="115">
        <f>'force required - perturbation'!B29</f>
        <v>0</v>
      </c>
      <c r="F5" s="115">
        <f>'force required - perturbation'!D29</f>
        <v>0</v>
      </c>
    </row>
    <row r="6" spans="1:9" ht="90" hidden="1" customHeight="1" x14ac:dyDescent="0.25">
      <c r="A6" s="118">
        <v>0</v>
      </c>
      <c r="C6" s="115">
        <f>'force description'!B30</f>
        <v>0</v>
      </c>
      <c r="D6" s="115">
        <f>'force description'!C30</f>
        <v>0</v>
      </c>
      <c r="E6" s="115">
        <f>'force required - perturbation'!B30</f>
        <v>0</v>
      </c>
      <c r="F6" s="115">
        <f>'force required - perturbation'!D30</f>
        <v>0</v>
      </c>
    </row>
    <row r="7" spans="1:9" ht="90" hidden="1" customHeight="1" x14ac:dyDescent="0.25">
      <c r="A7" s="118">
        <v>0</v>
      </c>
      <c r="C7" s="115">
        <f>'force description'!B31</f>
        <v>0</v>
      </c>
      <c r="D7" s="115">
        <f>'force description'!C31</f>
        <v>0</v>
      </c>
      <c r="E7" s="115">
        <f>'force required - perturbation'!B31</f>
        <v>0</v>
      </c>
      <c r="F7" s="115">
        <f>'force required - perturbation'!D31</f>
        <v>0</v>
      </c>
    </row>
    <row r="8" spans="1:9" ht="90" hidden="1" customHeight="1" x14ac:dyDescent="0.25">
      <c r="A8" s="118">
        <v>0</v>
      </c>
      <c r="C8" s="115">
        <f>'force description'!B32</f>
        <v>0</v>
      </c>
      <c r="D8" s="115">
        <f>'force description'!C32</f>
        <v>0</v>
      </c>
      <c r="E8" s="115">
        <f>'force required - perturbation'!B32</f>
        <v>0</v>
      </c>
      <c r="F8" s="115">
        <f>'force required - perturbation'!D32</f>
        <v>0</v>
      </c>
    </row>
    <row r="9" spans="1:9" ht="90" hidden="1" customHeight="1" x14ac:dyDescent="0.25">
      <c r="A9" s="118">
        <v>0</v>
      </c>
      <c r="C9" s="115">
        <f>'force description'!B33</f>
        <v>0</v>
      </c>
      <c r="D9" s="115">
        <f>'force description'!C33</f>
        <v>0</v>
      </c>
      <c r="E9" s="115">
        <f>'force required - perturbation'!B33</f>
        <v>0</v>
      </c>
      <c r="F9" s="115">
        <f>'force required - perturbation'!D33</f>
        <v>0</v>
      </c>
    </row>
    <row r="10" spans="1:9" ht="90" hidden="1" customHeight="1" x14ac:dyDescent="0.25">
      <c r="A10" s="118">
        <v>0</v>
      </c>
      <c r="C10" s="115">
        <f>'force description'!B34</f>
        <v>0</v>
      </c>
      <c r="D10" s="115">
        <f>'force description'!C34</f>
        <v>0</v>
      </c>
      <c r="E10" s="115">
        <f>'force required - perturbation'!B34</f>
        <v>0</v>
      </c>
      <c r="F10" s="115">
        <f>'force required - perturbation'!D34</f>
        <v>0</v>
      </c>
    </row>
    <row r="11" spans="1:9" ht="90" hidden="1" customHeight="1" x14ac:dyDescent="0.25">
      <c r="A11" s="118">
        <v>0</v>
      </c>
      <c r="C11" s="115">
        <f>'force description'!B35</f>
        <v>0</v>
      </c>
      <c r="D11" s="115">
        <f>'force description'!C35</f>
        <v>0</v>
      </c>
      <c r="E11" s="115">
        <f>'force required - perturbation'!B35</f>
        <v>0</v>
      </c>
      <c r="F11" s="115">
        <f>'force required - perturbation'!D35</f>
        <v>0</v>
      </c>
    </row>
    <row r="12" spans="1:9" ht="90" customHeight="1" x14ac:dyDescent="0.25">
      <c r="A12" s="118" t="s">
        <v>775</v>
      </c>
      <c r="C12" s="115" t="str">
        <f>'force description'!B19</f>
        <v>[[0.022, 'W', 'com']]</v>
      </c>
      <c r="D12" s="115" t="str">
        <f>'force description'!C19</f>
        <v>[-0.022, 0.0, 0.0, 0.0, 0.0, 0.0]</v>
      </c>
      <c r="E12" s="115">
        <f>'force required - perturbation'!B19</f>
        <v>7.0000000000000001E-3</v>
      </c>
      <c r="F12" s="115">
        <f>'force required - perturbation'!D19</f>
        <v>2.1000000000000001E-2</v>
      </c>
      <c r="G12" s="115">
        <f>$H$1</f>
        <v>20</v>
      </c>
    </row>
    <row r="13" spans="1:9" ht="90" customHeight="1" x14ac:dyDescent="0.25">
      <c r="A13" s="118" t="s">
        <v>779</v>
      </c>
      <c r="C13" s="115" t="str">
        <f>'force description'!B23</f>
        <v>[[0.022, 'W', 'com']]</v>
      </c>
      <c r="D13" s="115" t="str">
        <f>'force description'!C23</f>
        <v>[0.0, 0.0, -0.022, 0.0, 0.0, 0.0]</v>
      </c>
      <c r="E13" s="115">
        <f>'force required - perturbation'!B23</f>
        <v>1.4E-2</v>
      </c>
      <c r="F13" s="115">
        <f>'force required - perturbation'!D23</f>
        <v>0.05</v>
      </c>
      <c r="G13" s="115">
        <f t="shared" ref="G13:G35" si="0">$H$1</f>
        <v>20</v>
      </c>
    </row>
    <row r="14" spans="1:9" ht="90" customHeight="1" x14ac:dyDescent="0.25">
      <c r="A14" s="118" t="s">
        <v>778</v>
      </c>
      <c r="C14" s="115" t="str">
        <f>'force description'!B22</f>
        <v>[[0.022, 'W', 'com']]</v>
      </c>
      <c r="D14" s="115" t="str">
        <f>'force description'!C22</f>
        <v>[0.0, 0.0, 0.022, 0.0, 0.0, 0.0]</v>
      </c>
      <c r="E14" s="115">
        <f>'force required - perturbation'!B22</f>
        <v>1.9E-2</v>
      </c>
      <c r="F14" s="115">
        <f>'force required - perturbation'!D22</f>
        <v>0.04</v>
      </c>
      <c r="G14" s="115">
        <f t="shared" si="0"/>
        <v>20</v>
      </c>
    </row>
    <row r="15" spans="1:9" ht="90" customHeight="1" x14ac:dyDescent="0.25">
      <c r="A15" s="118" t="s">
        <v>774</v>
      </c>
      <c r="C15" s="115" t="str">
        <f>'force description'!B18</f>
        <v>[[0.022, 'W', 'com']]</v>
      </c>
      <c r="D15" s="115" t="str">
        <f>'force description'!C18</f>
        <v>[0.022, 0.0, 0.0, 0.0, 0.0, 0.0]</v>
      </c>
      <c r="E15" s="115">
        <f>'force required - perturbation'!B18</f>
        <v>2.9000000000000001E-2</v>
      </c>
      <c r="F15" s="115">
        <f>'force required - perturbation'!D18</f>
        <v>9.6000000000000002E-2</v>
      </c>
      <c r="G15" s="115">
        <f t="shared" si="0"/>
        <v>20</v>
      </c>
    </row>
    <row r="16" spans="1:9" ht="90" customHeight="1" x14ac:dyDescent="0.25">
      <c r="A16" s="118" t="s">
        <v>776</v>
      </c>
      <c r="C16" s="115" t="str">
        <f>'force description'!B20</f>
        <v>[[0.022, 'W', 'com']]</v>
      </c>
      <c r="D16" s="115" t="str">
        <f>'force description'!C20</f>
        <v>[0.0, 0.022, 0.0, 0.0, 0.0, 0.0]</v>
      </c>
      <c r="E16" s="115">
        <f>'force required - perturbation'!B20</f>
        <v>2.9000000000000001E-2</v>
      </c>
      <c r="F16" s="115">
        <f>'force required - perturbation'!D20</f>
        <v>0.13500000000000001</v>
      </c>
      <c r="G16" s="115">
        <f t="shared" si="0"/>
        <v>20</v>
      </c>
    </row>
    <row r="17" spans="1:11" ht="90" customHeight="1" x14ac:dyDescent="0.25">
      <c r="A17" s="118" t="str">
        <f>formatting!L2</f>
        <v>petri-hold_X</v>
      </c>
      <c r="C17" s="115" t="str">
        <f>'force description'!B2</f>
        <v>[[-0.147, 'W', 'com']]</v>
      </c>
      <c r="D17" s="115" t="str">
        <f>'force description'!C2</f>
        <v>[0.147, 0.0, 0.0, 0.0, 0.0, 0.0]</v>
      </c>
      <c r="E17" s="115">
        <f>'force required - perturbation'!B2</f>
        <v>2.9000000000000001E-2</v>
      </c>
      <c r="F17" s="115">
        <f>'force required - perturbation'!D2</f>
        <v>0.248</v>
      </c>
      <c r="G17" s="115">
        <f t="shared" si="0"/>
        <v>20</v>
      </c>
    </row>
    <row r="18" spans="1:11" ht="90" customHeight="1" x14ac:dyDescent="0.25">
      <c r="A18" s="118" t="s">
        <v>777</v>
      </c>
      <c r="C18" s="115" t="str">
        <f>'force description'!B21</f>
        <v>[[0.022, 'W', 'com']]</v>
      </c>
      <c r="D18" s="115" t="str">
        <f>'force description'!C21</f>
        <v>[0.0, -0.022, 0.0, 0.0, 0.0, 0.0]</v>
      </c>
      <c r="E18" s="115">
        <f>'force required - perturbation'!B21</f>
        <v>3.1E-2</v>
      </c>
      <c r="F18" s="115">
        <f>'force required - perturbation'!D21</f>
        <v>0.19</v>
      </c>
      <c r="G18" s="115">
        <f t="shared" si="0"/>
        <v>20</v>
      </c>
    </row>
    <row r="19" spans="1:11" ht="90" customHeight="1" x14ac:dyDescent="0.25">
      <c r="A19" s="118" t="s">
        <v>766</v>
      </c>
      <c r="C19" s="115" t="str">
        <f>'force description'!B10</f>
        <v>[[0.098, 'W', 'com']]</v>
      </c>
      <c r="D19" s="115" t="str">
        <f>'force description'!C10</f>
        <v>[-0.098, 0.0, 0.0, 0.0, 0.0, 0.0]</v>
      </c>
      <c r="E19" s="115">
        <f>'force required - perturbation'!B10</f>
        <v>3.3000000000000002E-2</v>
      </c>
      <c r="F19" s="115">
        <f>'force required - perturbation'!D10</f>
        <v>0.312</v>
      </c>
      <c r="G19" s="115">
        <f t="shared" si="0"/>
        <v>20</v>
      </c>
    </row>
    <row r="20" spans="1:11" ht="90" customHeight="1" x14ac:dyDescent="0.25">
      <c r="A20" s="118" t="s">
        <v>763</v>
      </c>
      <c r="C20" s="115" t="str">
        <f>'force description'!B7</f>
        <v>[[-0.147, 'W', 'com']]</v>
      </c>
      <c r="D20" s="115" t="str">
        <f>'force description'!C7</f>
        <v>[0.0, 0.0, -0.147, 0.0, 0.0, 0.0]</v>
      </c>
      <c r="E20" s="115">
        <f>'force required - perturbation'!B7</f>
        <v>3.3000000000000002E-2</v>
      </c>
      <c r="F20" s="115">
        <f>'force required - perturbation'!D7</f>
        <v>0.626</v>
      </c>
      <c r="G20" s="115">
        <f t="shared" si="0"/>
        <v>20</v>
      </c>
    </row>
    <row r="21" spans="1:11" ht="90" customHeight="1" x14ac:dyDescent="0.25">
      <c r="A21" s="118" t="s">
        <v>762</v>
      </c>
      <c r="C21" s="115" t="str">
        <f>'force description'!B6</f>
        <v>[[-0.147, 'W', 'com']]</v>
      </c>
      <c r="D21" s="115" t="str">
        <f>'force description'!C6</f>
        <v>[0.0, 0.0, 0.147, 0.0, 0.0, 0.0]</v>
      </c>
      <c r="E21" s="115">
        <f>'force required - perturbation'!B6</f>
        <v>0.04</v>
      </c>
      <c r="F21" s="115">
        <f>'force required - perturbation'!D6</f>
        <v>0.96099999999999997</v>
      </c>
      <c r="G21" s="115">
        <f t="shared" si="0"/>
        <v>20</v>
      </c>
    </row>
    <row r="22" spans="1:11" ht="90" customHeight="1" x14ac:dyDescent="0.25">
      <c r="A22" s="118" t="s">
        <v>767</v>
      </c>
      <c r="C22" s="115" t="str">
        <f>'force description'!B11</f>
        <v>[[0.098, 'W', 'com']]</v>
      </c>
      <c r="D22" s="115" t="str">
        <f>'force description'!C11</f>
        <v>[0.0, 0.098, 0.0, 0.0, 0.0, 0.0]</v>
      </c>
      <c r="E22" s="115">
        <f>'force required - perturbation'!B11</f>
        <v>4.2999999999999997E-2</v>
      </c>
      <c r="F22" s="115">
        <f>'force required - perturbation'!D11</f>
        <v>0.61699999999999999</v>
      </c>
      <c r="G22" s="115">
        <f t="shared" si="0"/>
        <v>20</v>
      </c>
    </row>
    <row r="23" spans="1:11" ht="90" customHeight="1" x14ac:dyDescent="0.25">
      <c r="A23" s="118" t="s">
        <v>759</v>
      </c>
      <c r="C23" s="115" t="str">
        <f>'force description'!B3</f>
        <v>[[-0.147, 'W', 'com']]</v>
      </c>
      <c r="D23" s="115" t="str">
        <f>'force description'!C3</f>
        <v>[-0.147, 0.0, 0.0, 0.0, 0.0, 0.0]</v>
      </c>
      <c r="E23" s="115">
        <f>'force required - perturbation'!B3</f>
        <v>5.5E-2</v>
      </c>
      <c r="F23" s="115">
        <f>'force required - perturbation'!D3</f>
        <v>0.25</v>
      </c>
      <c r="G23" s="115">
        <f t="shared" si="0"/>
        <v>20</v>
      </c>
    </row>
    <row r="24" spans="1:11" ht="90" customHeight="1" x14ac:dyDescent="0.25">
      <c r="A24" s="118" t="s">
        <v>765</v>
      </c>
      <c r="C24" s="115" t="str">
        <f>'force description'!B9</f>
        <v>[[0.098, 'W', 'com']]</v>
      </c>
      <c r="D24" s="115" t="str">
        <f>'force description'!C9</f>
        <v>[0.098, 0.0, 0.0, 0.0, 0.0, 0.0]</v>
      </c>
      <c r="E24" s="115">
        <f>'force required - perturbation'!B9</f>
        <v>0.06</v>
      </c>
      <c r="F24" s="115">
        <f>'force required - perturbation'!D9</f>
        <v>0.76</v>
      </c>
      <c r="G24" s="115">
        <f t="shared" si="0"/>
        <v>20</v>
      </c>
    </row>
    <row r="25" spans="1:11" ht="90" customHeight="1" x14ac:dyDescent="0.25">
      <c r="A25" s="118" t="s">
        <v>760</v>
      </c>
      <c r="C25" s="115" t="str">
        <f>'force description'!B4</f>
        <v>[[-0.147, 'W', 'com']]</v>
      </c>
      <c r="D25" s="115" t="str">
        <f>'force description'!C4</f>
        <v>[0.0, 0.147, 0.0, 0.0, 0.0, 0.0]</v>
      </c>
      <c r="E25" s="115">
        <f>'force required - perturbation'!B4</f>
        <v>6.2E-2</v>
      </c>
      <c r="F25" s="115">
        <f>'force required - perturbation'!D4</f>
        <v>0.78700000000000003</v>
      </c>
      <c r="G25" s="115">
        <f t="shared" si="0"/>
        <v>20</v>
      </c>
    </row>
    <row r="26" spans="1:11" ht="90" customHeight="1" x14ac:dyDescent="0.25">
      <c r="A26" s="118" t="s">
        <v>769</v>
      </c>
      <c r="C26" s="115" t="str">
        <f>'force description'!B13</f>
        <v>[[0.098, 'W', 'com']]</v>
      </c>
      <c r="D26" s="115" t="str">
        <f>'force description'!C13</f>
        <v>[0.0, 0.0, 0.098, 0.0, 0.0, 0.0]</v>
      </c>
      <c r="E26" s="115">
        <f>'force required - perturbation'!B13</f>
        <v>8.5000000000000006E-2</v>
      </c>
      <c r="F26" s="115">
        <f>'force required - perturbation'!D13</f>
        <v>0.2</v>
      </c>
      <c r="G26" s="115">
        <f t="shared" si="0"/>
        <v>20</v>
      </c>
    </row>
    <row r="27" spans="1:11" ht="90" customHeight="1" x14ac:dyDescent="0.25">
      <c r="A27" s="118" t="s">
        <v>770</v>
      </c>
      <c r="C27" s="115" t="str">
        <f>'force description'!B14</f>
        <v>[[0.098, 'W', 'com']]</v>
      </c>
      <c r="D27" s="115" t="str">
        <f>'force description'!C14</f>
        <v>[0.0, 0.0, -0.098, 0.0, 0.0, 0.0]</v>
      </c>
      <c r="E27" s="115">
        <f>'force required - perturbation'!B14</f>
        <v>8.5000000000000006E-2</v>
      </c>
      <c r="F27" s="115">
        <f>'force required - perturbation'!D14</f>
        <v>0.20799999999999999</v>
      </c>
      <c r="G27" s="115">
        <f t="shared" si="0"/>
        <v>20</v>
      </c>
    </row>
    <row r="28" spans="1:11" ht="90" customHeight="1" x14ac:dyDescent="0.25">
      <c r="A28" s="118" t="s">
        <v>768</v>
      </c>
      <c r="C28" s="115" t="str">
        <f>'force description'!B12</f>
        <v>[[0.098, 'W', 'com']]</v>
      </c>
      <c r="D28" s="115" t="str">
        <f>'force description'!C12</f>
        <v>[0.0, -0.098, 0.0, 0.0, 0.0, 0.0]</v>
      </c>
      <c r="E28" s="115">
        <f>'force required - perturbation'!B12</f>
        <v>9.1999999999999998E-2</v>
      </c>
      <c r="F28" s="115">
        <f>'force required - perturbation'!D12</f>
        <v>1.0009999999999999</v>
      </c>
      <c r="G28" s="115">
        <f t="shared" si="0"/>
        <v>20</v>
      </c>
    </row>
    <row r="29" spans="1:11" ht="90" customHeight="1" x14ac:dyDescent="0.25">
      <c r="A29" s="118" t="s">
        <v>761</v>
      </c>
      <c r="C29" s="115" t="str">
        <f>'force description'!B5</f>
        <v>[[-0.147, 'W', 'com']]</v>
      </c>
      <c r="D29" s="115" t="str">
        <f>'force description'!C5</f>
        <v>[0.0, -0.147, 0.0, 0.0, 0.0, 0.0]</v>
      </c>
      <c r="E29" s="115">
        <f>'force required - perturbation'!B5</f>
        <v>0.129</v>
      </c>
      <c r="F29" s="115">
        <f>'force required - perturbation'!D5</f>
        <v>1.71</v>
      </c>
      <c r="G29" s="115">
        <f t="shared" si="0"/>
        <v>20</v>
      </c>
    </row>
    <row r="30" spans="1:11" ht="90" customHeight="1" x14ac:dyDescent="0.25">
      <c r="A30" s="118" t="s">
        <v>764</v>
      </c>
      <c r="C30" s="115" t="str">
        <f>'force description'!B8</f>
        <v>[[-0.147, 'Z', 'com'], [-2.465, 'Z', 3, 3, 1.5]]</v>
      </c>
      <c r="D30" s="115" t="str">
        <f>'force description'!C8</f>
        <v>[0.0, 0.0, -2.612, -0.074, 0.074, 0.0]</v>
      </c>
      <c r="E30" s="115">
        <f>'force required - perturbation'!B8</f>
        <v>0.33800000000000002</v>
      </c>
      <c r="F30" s="115">
        <f>'force required - perturbation'!D8</f>
        <v>11.117000000000001</v>
      </c>
      <c r="G30" s="115">
        <f t="shared" si="0"/>
        <v>20</v>
      </c>
      <c r="K30" s="115">
        <f>2.6*3/100</f>
        <v>7.8000000000000014E-2</v>
      </c>
    </row>
    <row r="31" spans="1:11" ht="90" customHeight="1" x14ac:dyDescent="0.25">
      <c r="A31" s="118" t="s">
        <v>773</v>
      </c>
      <c r="C31" s="115" t="str">
        <f>'force description'!B17</f>
        <v>[[-0.098, 'Z', 'com'], [2.465, 'Z', 0, 0, 0]]</v>
      </c>
      <c r="D31" s="115" t="str">
        <f>'force description'!C17</f>
        <v>[0.0, 0.0, 2.367, 0.0, 0.0, 0.0]</v>
      </c>
      <c r="E31" s="115">
        <f>'force required - perturbation'!B17</f>
        <v>2.0499999999999998</v>
      </c>
      <c r="F31" s="115">
        <f>'force required - perturbation'!D17</f>
        <v>4.8310000000000004</v>
      </c>
      <c r="G31" s="115">
        <f t="shared" si="0"/>
        <v>20</v>
      </c>
    </row>
    <row r="32" spans="1:11" ht="90" customHeight="1" x14ac:dyDescent="0.25">
      <c r="A32" s="118" t="s">
        <v>771</v>
      </c>
      <c r="C32" s="115" t="str">
        <f>'force description'!B15</f>
        <v>[[0.098, 'Y', 'com'], [-23, 'Z', 0, 0, 0]]</v>
      </c>
      <c r="D32" s="115" t="str">
        <f>'force description'!C15</f>
        <v>[0.0, 0.098, -23.0, 0.0, 0.0, 0.0]</v>
      </c>
      <c r="E32" s="115">
        <f>'force required - perturbation'!B15</f>
        <v>19.983000000000001</v>
      </c>
      <c r="F32" s="115">
        <f>'force required - perturbation'!D15</f>
        <v>48.832000000000001</v>
      </c>
      <c r="G32" s="115">
        <f t="shared" si="0"/>
        <v>20</v>
      </c>
    </row>
    <row r="33" spans="1:7" ht="90" customHeight="1" x14ac:dyDescent="0.25">
      <c r="A33" s="118" t="s">
        <v>780</v>
      </c>
      <c r="C33" s="115" t="str">
        <f>'force description'!B24</f>
        <v>[[0.022, 'Y', 'com'], [23, 'Z', 0, 0, 0]]</v>
      </c>
      <c r="D33" s="115" t="str">
        <f>'force description'!C24</f>
        <v>[0.0, 0.022, 23.0, 0.0, 0.0, 0.0]</v>
      </c>
      <c r="E33" s="115">
        <f>'force required - perturbation'!B24</f>
        <v>20.318000000000001</v>
      </c>
      <c r="F33" s="115">
        <f>'force required - perturbation'!D24</f>
        <v>41.817999999999998</v>
      </c>
      <c r="G33" s="115">
        <f t="shared" si="0"/>
        <v>20</v>
      </c>
    </row>
    <row r="34" spans="1:7" ht="90" customHeight="1" x14ac:dyDescent="0.25">
      <c r="A34" s="118" t="s">
        <v>781</v>
      </c>
      <c r="C34" s="115" t="str">
        <f>'force description'!B25</f>
        <v>[[0.022, 'Y', 'com'], [-34.436, 'Z', 0, 0, 0]]</v>
      </c>
      <c r="D34" s="115" t="str">
        <f>'force description'!C25</f>
        <v>[0.0, 0.022, -34.436, 0.0, 0.0, 0.0]</v>
      </c>
      <c r="E34" s="115">
        <f>'force required - perturbation'!B25</f>
        <v>22.550999999999998</v>
      </c>
      <c r="F34" s="115">
        <f>'force required - perturbation'!D25</f>
        <v>78.620999999999995</v>
      </c>
      <c r="G34" s="115">
        <f t="shared" si="0"/>
        <v>20</v>
      </c>
    </row>
    <row r="35" spans="1:7" ht="90" customHeight="1" x14ac:dyDescent="0.25">
      <c r="A35" s="118" t="s">
        <v>772</v>
      </c>
      <c r="C35" s="115" t="str">
        <f>'force description'!B16</f>
        <v>[[0.098, 'Y', 'com'], [34.436, 'Z', 0, 0, 0]]</v>
      </c>
      <c r="D35" s="115" t="str">
        <f>'force description'!C16</f>
        <v>[0.0, 0.098, 34.436, 0.0, 0.0, 0.0]</v>
      </c>
      <c r="E35" s="115">
        <f>'force required - perturbation'!B16</f>
        <v>29.815000000000001</v>
      </c>
      <c r="F35" s="115">
        <f>'force required - perturbation'!D16</f>
        <v>70.278000000000006</v>
      </c>
      <c r="G35" s="115">
        <f t="shared" si="0"/>
        <v>20</v>
      </c>
    </row>
  </sheetData>
  <autoFilter ref="A1:F35">
    <filterColumn colId="0">
      <filters>
        <filter val="marker_cap-hold_X"/>
        <filter val="marker_cap-hold_-X"/>
        <filter val="marker_cap-hold_Y"/>
        <filter val="marker_cap-hold_-Y"/>
        <filter val="marker_cap-hold_Z"/>
        <filter val="marker_cap-hold_-Z"/>
        <filter val="marker_cap-recap"/>
        <filter val="marker_cap-uncap"/>
        <filter val="marker-hold_X"/>
        <filter val="marker-hold_-X"/>
        <filter val="marker-hold_Y"/>
        <filter val="marker-hold_-Y"/>
        <filter val="marker-hold_Z"/>
        <filter val="marker-hold_-Z"/>
        <filter val="marker-recap"/>
        <filter val="marker-uncap"/>
        <filter val="marker-write"/>
        <filter val="petri-hold_X"/>
        <filter val="petri-hold_-X"/>
        <filter val="petri-hold_Y"/>
        <filter val="petri-hold_-Y"/>
        <filter val="petri-hold_Z"/>
        <filter val="petri-hold_-Z"/>
        <filter val="petri-write"/>
      </filters>
    </filterColumn>
    <sortState ref="A2:F35">
      <sortCondition ref="E1:E35"/>
    </sortState>
  </autoFilter>
  <conditionalFormatting sqref="E2:F35">
    <cfRule type="expression" dxfId="11" priority="1">
      <formula>E2&gt;$H$1</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rgb="FFFFC000"/>
  </sheetPr>
  <dimension ref="A1:AM52"/>
  <sheetViews>
    <sheetView workbookViewId="0">
      <selection activeCell="B2" sqref="B2:E25"/>
    </sheetView>
  </sheetViews>
  <sheetFormatPr baseColWidth="10" defaultColWidth="11.42578125" defaultRowHeight="15" x14ac:dyDescent="0.25"/>
  <cols>
    <col min="1" max="1" width="19" style="115" bestFit="1" customWidth="1"/>
    <col min="2" max="2" width="7" style="115" bestFit="1" customWidth="1"/>
    <col min="3" max="3" width="5.28515625" style="115" bestFit="1" customWidth="1"/>
    <col min="4" max="4" width="7" style="115" bestFit="1" customWidth="1"/>
    <col min="5" max="5" width="4.85546875" style="115" bestFit="1" customWidth="1"/>
    <col min="6" max="6" width="17.85546875" style="115" bestFit="1" customWidth="1"/>
    <col min="7" max="7" width="8.42578125" style="115" bestFit="1" customWidth="1"/>
    <col min="8" max="8" width="12" style="115" bestFit="1" customWidth="1"/>
    <col min="9" max="9" width="14.140625" style="115" bestFit="1" customWidth="1"/>
    <col min="10" max="10" width="14.85546875" style="115" bestFit="1" customWidth="1"/>
    <col min="11" max="11" width="14.140625" style="115" bestFit="1" customWidth="1"/>
    <col min="12" max="12" width="14.85546875" style="115" bestFit="1" customWidth="1"/>
    <col min="13" max="13" width="14" style="115" bestFit="1" customWidth="1"/>
    <col min="14" max="14" width="14.7109375" style="115" bestFit="1" customWidth="1"/>
    <col min="15" max="15" width="13.28515625" style="115" bestFit="1" customWidth="1"/>
    <col min="16" max="16" width="12.85546875" style="115" bestFit="1" customWidth="1"/>
    <col min="17" max="17" width="12.7109375" style="115" bestFit="1" customWidth="1"/>
    <col min="18" max="18" width="18.28515625" style="115" bestFit="1" customWidth="1"/>
    <col min="19" max="19" width="19" style="115" bestFit="1" customWidth="1"/>
    <col min="20" max="20" width="18.28515625" style="115" bestFit="1" customWidth="1"/>
    <col min="21" max="21" width="19" style="115" bestFit="1" customWidth="1"/>
    <col min="22" max="22" width="18.140625" style="115" bestFit="1" customWidth="1"/>
    <col min="23" max="23" width="18.85546875" style="115" bestFit="1" customWidth="1"/>
    <col min="24" max="24" width="17.42578125" style="115" bestFit="1" customWidth="1"/>
    <col min="25" max="25" width="17" style="115" bestFit="1" customWidth="1"/>
    <col min="26" max="26" width="15.42578125" style="115" bestFit="1" customWidth="1"/>
    <col min="27" max="27" width="23.7109375" style="115" bestFit="1" customWidth="1"/>
    <col min="28" max="28" width="13.5703125" style="115" bestFit="1" customWidth="1"/>
    <col min="29" max="29" width="14.7109375" style="115" bestFit="1" customWidth="1"/>
    <col min="30" max="30" width="16.5703125" style="115" bestFit="1" customWidth="1"/>
    <col min="31" max="31" width="14.140625" style="115" bestFit="1" customWidth="1"/>
    <col min="32" max="32" width="14.7109375" style="115" bestFit="1" customWidth="1"/>
    <col min="33" max="33" width="16.7109375" style="115" bestFit="1" customWidth="1"/>
    <col min="34" max="34" width="17.85546875" style="115" bestFit="1" customWidth="1"/>
    <col min="35" max="35" width="16.28515625" style="115" bestFit="1" customWidth="1"/>
    <col min="36" max="36" width="17.5703125" style="115" bestFit="1" customWidth="1"/>
    <col min="37" max="37" width="19.85546875" style="115" bestFit="1" customWidth="1"/>
    <col min="38" max="38" width="12.42578125" style="115" bestFit="1" customWidth="1"/>
    <col min="39" max="39" width="11.140625" style="115" bestFit="1" customWidth="1"/>
    <col min="40" max="60" width="11.42578125" style="115" customWidth="1"/>
    <col min="61" max="16384" width="11.42578125" style="115"/>
  </cols>
  <sheetData>
    <row r="1" spans="1:39" x14ac:dyDescent="0.25">
      <c r="A1" s="115" t="str">
        <f>'force required - obj'!A1</f>
        <v>inf</v>
      </c>
      <c r="B1" s="126" t="s">
        <v>904</v>
      </c>
      <c r="C1" s="126" t="s">
        <v>916</v>
      </c>
      <c r="D1" s="126" t="s">
        <v>917</v>
      </c>
      <c r="E1" s="126" t="s">
        <v>918</v>
      </c>
      <c r="F1" s="99"/>
      <c r="G1" s="100"/>
      <c r="H1" s="101"/>
      <c r="I1" s="101"/>
      <c r="J1" s="101"/>
      <c r="K1" s="101"/>
      <c r="L1" s="101"/>
      <c r="M1" s="101"/>
      <c r="N1" s="101"/>
      <c r="O1" s="101"/>
      <c r="P1" s="101"/>
      <c r="Q1" s="101"/>
      <c r="R1" s="101"/>
      <c r="S1" s="101"/>
      <c r="T1" s="101"/>
      <c r="U1" s="101"/>
      <c r="V1" s="101"/>
      <c r="W1" s="101"/>
      <c r="X1" s="101"/>
      <c r="Y1" s="101"/>
      <c r="Z1" s="102"/>
      <c r="AA1" s="102"/>
      <c r="AB1" s="102"/>
      <c r="AC1" s="102"/>
      <c r="AD1" s="102"/>
      <c r="AE1" s="102"/>
      <c r="AF1" s="102"/>
      <c r="AG1" s="102"/>
      <c r="AH1" s="102"/>
      <c r="AI1" s="102"/>
      <c r="AJ1" s="102"/>
      <c r="AK1" s="102"/>
      <c r="AL1" s="102"/>
      <c r="AM1" s="102"/>
    </row>
    <row r="2" spans="1:39" x14ac:dyDescent="0.25">
      <c r="A2" s="126" t="s">
        <v>784</v>
      </c>
      <c r="B2" s="129">
        <v>2.9000000000000001E-2</v>
      </c>
      <c r="C2" s="115" t="s">
        <v>909</v>
      </c>
      <c r="D2" s="129">
        <v>0.248</v>
      </c>
      <c r="E2" s="115" t="s">
        <v>919</v>
      </c>
    </row>
    <row r="3" spans="1:39" x14ac:dyDescent="0.25">
      <c r="A3" s="126" t="s">
        <v>759</v>
      </c>
      <c r="B3" s="129">
        <v>5.5E-2</v>
      </c>
      <c r="C3" s="115" t="s">
        <v>920</v>
      </c>
      <c r="D3" s="129">
        <v>0.25</v>
      </c>
      <c r="E3" s="115" t="s">
        <v>921</v>
      </c>
    </row>
    <row r="4" spans="1:39" x14ac:dyDescent="0.25">
      <c r="A4" s="126" t="s">
        <v>760</v>
      </c>
      <c r="B4" s="129">
        <v>6.2E-2</v>
      </c>
      <c r="C4" s="115" t="s">
        <v>920</v>
      </c>
      <c r="D4" s="129">
        <v>0.78700000000000003</v>
      </c>
      <c r="E4" s="115" t="s">
        <v>919</v>
      </c>
    </row>
    <row r="5" spans="1:39" x14ac:dyDescent="0.25">
      <c r="A5" s="126" t="s">
        <v>761</v>
      </c>
      <c r="B5" s="129">
        <v>0.129</v>
      </c>
      <c r="C5" s="115" t="s">
        <v>920</v>
      </c>
      <c r="D5" s="129">
        <v>1.71</v>
      </c>
      <c r="E5" s="115" t="s">
        <v>922</v>
      </c>
    </row>
    <row r="6" spans="1:39" x14ac:dyDescent="0.25">
      <c r="A6" s="126" t="s">
        <v>762</v>
      </c>
      <c r="B6" s="129">
        <v>0.04</v>
      </c>
      <c r="C6" s="115" t="s">
        <v>923</v>
      </c>
      <c r="D6" s="129">
        <v>0.96099999999999997</v>
      </c>
      <c r="E6" s="115" t="s">
        <v>922</v>
      </c>
    </row>
    <row r="7" spans="1:39" x14ac:dyDescent="0.25">
      <c r="A7" s="126" t="s">
        <v>763</v>
      </c>
      <c r="B7" s="129">
        <v>3.3000000000000002E-2</v>
      </c>
      <c r="C7" s="115" t="s">
        <v>922</v>
      </c>
      <c r="D7" s="129">
        <v>0.626</v>
      </c>
      <c r="E7" s="115" t="s">
        <v>921</v>
      </c>
    </row>
    <row r="8" spans="1:39" x14ac:dyDescent="0.25">
      <c r="A8" s="126" t="s">
        <v>764</v>
      </c>
      <c r="B8" s="129">
        <v>0.33800000000000002</v>
      </c>
      <c r="C8" s="115" t="s">
        <v>910</v>
      </c>
      <c r="D8" s="129">
        <v>11.117000000000001</v>
      </c>
      <c r="E8" s="115" t="s">
        <v>921</v>
      </c>
    </row>
    <row r="9" spans="1:39" x14ac:dyDescent="0.25">
      <c r="A9" s="126" t="s">
        <v>765</v>
      </c>
      <c r="B9" s="129">
        <v>0.06</v>
      </c>
      <c r="C9" s="115" t="s">
        <v>912</v>
      </c>
      <c r="D9" s="129">
        <v>0.76</v>
      </c>
      <c r="E9" s="115" t="s">
        <v>924</v>
      </c>
    </row>
    <row r="10" spans="1:39" x14ac:dyDescent="0.25">
      <c r="A10" s="126" t="s">
        <v>766</v>
      </c>
      <c r="B10" s="129">
        <v>3.3000000000000002E-2</v>
      </c>
      <c r="C10" s="115" t="s">
        <v>911</v>
      </c>
      <c r="D10" s="129">
        <v>0.312</v>
      </c>
      <c r="E10" s="115" t="s">
        <v>925</v>
      </c>
    </row>
    <row r="11" spans="1:39" x14ac:dyDescent="0.25">
      <c r="A11" s="126" t="s">
        <v>767</v>
      </c>
      <c r="B11" s="129">
        <v>4.2999999999999997E-2</v>
      </c>
      <c r="C11" s="115" t="s">
        <v>912</v>
      </c>
      <c r="D11" s="129">
        <v>0.61699999999999999</v>
      </c>
      <c r="E11" s="115" t="s">
        <v>925</v>
      </c>
    </row>
    <row r="12" spans="1:39" x14ac:dyDescent="0.25">
      <c r="A12" s="126" t="s">
        <v>768</v>
      </c>
      <c r="B12" s="129">
        <v>9.1999999999999998E-2</v>
      </c>
      <c r="C12" s="115" t="s">
        <v>912</v>
      </c>
      <c r="D12" s="129">
        <v>1.0009999999999999</v>
      </c>
      <c r="E12" s="115" t="s">
        <v>921</v>
      </c>
    </row>
    <row r="13" spans="1:39" x14ac:dyDescent="0.25">
      <c r="A13" s="126" t="s">
        <v>769</v>
      </c>
      <c r="B13" s="129">
        <v>8.5000000000000006E-2</v>
      </c>
      <c r="C13" s="115" t="s">
        <v>912</v>
      </c>
      <c r="D13" s="129">
        <v>0.2</v>
      </c>
      <c r="E13" s="115" t="s">
        <v>924</v>
      </c>
    </row>
    <row r="14" spans="1:39" x14ac:dyDescent="0.25">
      <c r="A14" s="126" t="s">
        <v>770</v>
      </c>
      <c r="B14" s="129">
        <v>8.5000000000000006E-2</v>
      </c>
      <c r="C14" s="115" t="s">
        <v>912</v>
      </c>
      <c r="D14" s="129">
        <v>0.20799999999999999</v>
      </c>
      <c r="E14" s="115" t="s">
        <v>921</v>
      </c>
    </row>
    <row r="15" spans="1:39" x14ac:dyDescent="0.25">
      <c r="A15" s="126" t="s">
        <v>771</v>
      </c>
      <c r="B15" s="129">
        <v>19.983000000000001</v>
      </c>
      <c r="C15" s="115" t="s">
        <v>912</v>
      </c>
      <c r="D15" s="129">
        <v>48.832000000000001</v>
      </c>
      <c r="E15" s="115" t="s">
        <v>921</v>
      </c>
    </row>
    <row r="16" spans="1:39" x14ac:dyDescent="0.25">
      <c r="A16" s="126" t="s">
        <v>772</v>
      </c>
      <c r="B16" s="129">
        <v>29.815000000000001</v>
      </c>
      <c r="C16" s="115" t="s">
        <v>912</v>
      </c>
      <c r="D16" s="129">
        <v>70.278000000000006</v>
      </c>
      <c r="E16" s="115" t="s">
        <v>924</v>
      </c>
    </row>
    <row r="17" spans="1:5" x14ac:dyDescent="0.25">
      <c r="A17" s="126" t="s">
        <v>773</v>
      </c>
      <c r="B17" s="129">
        <v>2.0499999999999998</v>
      </c>
      <c r="C17" s="115" t="s">
        <v>912</v>
      </c>
      <c r="D17" s="129">
        <v>4.8310000000000004</v>
      </c>
      <c r="E17" s="115" t="s">
        <v>924</v>
      </c>
    </row>
    <row r="18" spans="1:5" x14ac:dyDescent="0.25">
      <c r="A18" s="126" t="s">
        <v>774</v>
      </c>
      <c r="B18" s="129">
        <v>2.9000000000000001E-2</v>
      </c>
      <c r="C18" s="115" t="s">
        <v>915</v>
      </c>
      <c r="D18" s="129">
        <v>9.6000000000000002E-2</v>
      </c>
      <c r="E18" s="115" t="s">
        <v>914</v>
      </c>
    </row>
    <row r="19" spans="1:5" x14ac:dyDescent="0.25">
      <c r="A19" s="126" t="s">
        <v>775</v>
      </c>
      <c r="B19" s="129">
        <v>7.0000000000000001E-3</v>
      </c>
      <c r="C19" s="115" t="s">
        <v>914</v>
      </c>
      <c r="D19" s="129">
        <v>2.1000000000000001E-2</v>
      </c>
      <c r="E19" s="115" t="s">
        <v>911</v>
      </c>
    </row>
    <row r="20" spans="1:5" x14ac:dyDescent="0.25">
      <c r="A20" s="126" t="s">
        <v>776</v>
      </c>
      <c r="B20" s="129">
        <v>2.9000000000000001E-2</v>
      </c>
      <c r="C20" s="115" t="s">
        <v>915</v>
      </c>
      <c r="D20" s="129">
        <v>0.13500000000000001</v>
      </c>
      <c r="E20" s="115" t="s">
        <v>914</v>
      </c>
    </row>
    <row r="21" spans="1:5" x14ac:dyDescent="0.25">
      <c r="A21" s="126" t="s">
        <v>777</v>
      </c>
      <c r="B21" s="129">
        <v>3.1E-2</v>
      </c>
      <c r="C21" s="115" t="s">
        <v>915</v>
      </c>
      <c r="D21" s="129">
        <v>0.19</v>
      </c>
      <c r="E21" s="115" t="s">
        <v>914</v>
      </c>
    </row>
    <row r="22" spans="1:5" x14ac:dyDescent="0.25">
      <c r="A22" s="126" t="s">
        <v>778</v>
      </c>
      <c r="B22" s="129">
        <v>1.9E-2</v>
      </c>
      <c r="C22" s="115" t="s">
        <v>915</v>
      </c>
      <c r="D22" s="129">
        <v>0.04</v>
      </c>
      <c r="E22" s="115" t="s">
        <v>914</v>
      </c>
    </row>
    <row r="23" spans="1:5" x14ac:dyDescent="0.25">
      <c r="A23" s="126" t="s">
        <v>779</v>
      </c>
      <c r="B23" s="129">
        <v>1.4E-2</v>
      </c>
      <c r="C23" s="115" t="s">
        <v>915</v>
      </c>
      <c r="D23" s="129">
        <v>0.05</v>
      </c>
      <c r="E23" s="115" t="s">
        <v>914</v>
      </c>
    </row>
    <row r="24" spans="1:5" x14ac:dyDescent="0.25">
      <c r="A24" s="126" t="s">
        <v>780</v>
      </c>
      <c r="B24" s="129">
        <v>20.318000000000001</v>
      </c>
      <c r="C24" s="115" t="s">
        <v>915</v>
      </c>
      <c r="D24" s="129">
        <v>41.817999999999998</v>
      </c>
      <c r="E24" s="115" t="s">
        <v>914</v>
      </c>
    </row>
    <row r="25" spans="1:5" x14ac:dyDescent="0.25">
      <c r="A25" s="126" t="s">
        <v>781</v>
      </c>
      <c r="B25" s="129">
        <v>22.550999999999998</v>
      </c>
      <c r="C25" s="115" t="s">
        <v>915</v>
      </c>
      <c r="D25" s="129">
        <v>78.620999999999995</v>
      </c>
      <c r="E25" s="115" t="s">
        <v>914</v>
      </c>
    </row>
    <row r="26" spans="1:5" x14ac:dyDescent="0.25">
      <c r="A26" s="102"/>
    </row>
    <row r="27" spans="1:5" x14ac:dyDescent="0.25">
      <c r="A27" s="102"/>
    </row>
    <row r="28" spans="1:5" x14ac:dyDescent="0.25">
      <c r="A28" s="102"/>
    </row>
    <row r="29" spans="1:5" x14ac:dyDescent="0.25">
      <c r="A29" s="102"/>
    </row>
    <row r="30" spans="1:5" x14ac:dyDescent="0.25">
      <c r="A30" s="102"/>
    </row>
    <row r="31" spans="1:5" x14ac:dyDescent="0.25">
      <c r="A31" s="102"/>
    </row>
    <row r="32" spans="1:5" x14ac:dyDescent="0.25">
      <c r="A32" s="102"/>
    </row>
    <row r="33" spans="1:1" x14ac:dyDescent="0.25">
      <c r="A33" s="102"/>
    </row>
    <row r="34" spans="1:1" x14ac:dyDescent="0.25">
      <c r="A34" s="102"/>
    </row>
    <row r="35" spans="1:1" x14ac:dyDescent="0.25">
      <c r="A35" s="102"/>
    </row>
    <row r="36" spans="1:1" x14ac:dyDescent="0.25">
      <c r="A36" s="102"/>
    </row>
    <row r="37" spans="1:1" x14ac:dyDescent="0.25">
      <c r="A37" s="102"/>
    </row>
    <row r="38" spans="1:1" x14ac:dyDescent="0.25">
      <c r="A38" s="102"/>
    </row>
    <row r="39" spans="1:1" x14ac:dyDescent="0.25">
      <c r="A39" s="102"/>
    </row>
    <row r="40" spans="1:1" x14ac:dyDescent="0.25">
      <c r="A40" s="102"/>
    </row>
    <row r="41" spans="1:1" x14ac:dyDescent="0.25">
      <c r="A41" s="102"/>
    </row>
    <row r="42" spans="1:1" x14ac:dyDescent="0.25">
      <c r="A42" s="102"/>
    </row>
    <row r="43" spans="1:1" x14ac:dyDescent="0.25">
      <c r="A43" s="102"/>
    </row>
    <row r="44" spans="1:1" x14ac:dyDescent="0.25">
      <c r="A44" s="102"/>
    </row>
    <row r="45" spans="1:1" x14ac:dyDescent="0.25">
      <c r="A45" s="102"/>
    </row>
    <row r="46" spans="1:1" x14ac:dyDescent="0.25">
      <c r="A46" s="102"/>
    </row>
    <row r="47" spans="1:1" x14ac:dyDescent="0.25">
      <c r="A47" s="102"/>
    </row>
    <row r="48" spans="1:1" x14ac:dyDescent="0.25">
      <c r="A48" s="102"/>
    </row>
    <row r="49" spans="1:1" x14ac:dyDescent="0.25">
      <c r="A49" s="102"/>
    </row>
    <row r="50" spans="1:1" x14ac:dyDescent="0.25">
      <c r="A50" s="102"/>
    </row>
    <row r="51" spans="1:1" x14ac:dyDescent="0.25">
      <c r="A51" s="102"/>
    </row>
    <row r="52" spans="1:1" x14ac:dyDescent="0.25">
      <c r="A52" s="102"/>
    </row>
  </sheetData>
  <conditionalFormatting sqref="B2:AM52">
    <cfRule type="expression" dxfId="10" priority="2">
      <formula>B2&lt;0</formula>
    </cfRule>
    <cfRule type="expression" dxfId="9" priority="3">
      <formula>B2=""</formula>
    </cfRule>
  </conditionalFormatting>
  <conditionalFormatting sqref="B2:B4 D2:D4 F2:F4">
    <cfRule type="expression" dxfId="8" priority="1">
      <formula>B2&gt;$A$1</formula>
    </cfRule>
  </conditionalFormatting>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rgb="FFFFC000"/>
  </sheetPr>
  <dimension ref="A1:C25"/>
  <sheetViews>
    <sheetView workbookViewId="0">
      <selection activeCell="L9" sqref="L9"/>
    </sheetView>
  </sheetViews>
  <sheetFormatPr baseColWidth="10" defaultRowHeight="15" x14ac:dyDescent="0.25"/>
  <cols>
    <col min="1" max="1" width="19" style="109" bestFit="1" customWidth="1"/>
    <col min="2" max="2" width="36.28515625" style="109" bestFit="1" customWidth="1"/>
    <col min="3" max="3" width="30.7109375" style="109" bestFit="1" customWidth="1"/>
  </cols>
  <sheetData>
    <row r="1" spans="1:3" x14ac:dyDescent="0.25">
      <c r="B1" s="126" t="s">
        <v>935</v>
      </c>
      <c r="C1" s="126" t="s">
        <v>936</v>
      </c>
    </row>
    <row r="2" spans="1:3" x14ac:dyDescent="0.25">
      <c r="A2" s="126" t="s">
        <v>784</v>
      </c>
      <c r="B2" t="s">
        <v>937</v>
      </c>
      <c r="C2" t="s">
        <v>938</v>
      </c>
    </row>
    <row r="3" spans="1:3" x14ac:dyDescent="0.25">
      <c r="A3" s="126" t="s">
        <v>759</v>
      </c>
      <c r="B3" t="s">
        <v>937</v>
      </c>
      <c r="C3" t="s">
        <v>939</v>
      </c>
    </row>
    <row r="4" spans="1:3" x14ac:dyDescent="0.25">
      <c r="A4" s="126" t="s">
        <v>760</v>
      </c>
      <c r="B4" t="s">
        <v>937</v>
      </c>
      <c r="C4" t="s">
        <v>940</v>
      </c>
    </row>
    <row r="5" spans="1:3" x14ac:dyDescent="0.25">
      <c r="A5" s="126" t="s">
        <v>761</v>
      </c>
      <c r="B5" t="s">
        <v>937</v>
      </c>
      <c r="C5" t="s">
        <v>941</v>
      </c>
    </row>
    <row r="6" spans="1:3" x14ac:dyDescent="0.25">
      <c r="A6" s="126" t="s">
        <v>762</v>
      </c>
      <c r="B6" t="s">
        <v>937</v>
      </c>
      <c r="C6" t="s">
        <v>942</v>
      </c>
    </row>
    <row r="7" spans="1:3" x14ac:dyDescent="0.25">
      <c r="A7" s="126" t="s">
        <v>763</v>
      </c>
      <c r="B7" t="s">
        <v>937</v>
      </c>
      <c r="C7" t="s">
        <v>943</v>
      </c>
    </row>
    <row r="8" spans="1:3" x14ac:dyDescent="0.25">
      <c r="A8" s="126" t="s">
        <v>764</v>
      </c>
      <c r="B8" t="s">
        <v>944</v>
      </c>
      <c r="C8" t="s">
        <v>945</v>
      </c>
    </row>
    <row r="9" spans="1:3" x14ac:dyDescent="0.25">
      <c r="A9" s="126" t="s">
        <v>765</v>
      </c>
      <c r="B9" t="s">
        <v>946</v>
      </c>
      <c r="C9" t="s">
        <v>947</v>
      </c>
    </row>
    <row r="10" spans="1:3" x14ac:dyDescent="0.25">
      <c r="A10" s="126" t="s">
        <v>766</v>
      </c>
      <c r="B10" t="s">
        <v>946</v>
      </c>
      <c r="C10" t="s">
        <v>948</v>
      </c>
    </row>
    <row r="11" spans="1:3" x14ac:dyDescent="0.25">
      <c r="A11" s="126" t="s">
        <v>767</v>
      </c>
      <c r="B11" t="s">
        <v>946</v>
      </c>
      <c r="C11" t="s">
        <v>949</v>
      </c>
    </row>
    <row r="12" spans="1:3" x14ac:dyDescent="0.25">
      <c r="A12" s="126" t="s">
        <v>768</v>
      </c>
      <c r="B12" t="s">
        <v>946</v>
      </c>
      <c r="C12" t="s">
        <v>950</v>
      </c>
    </row>
    <row r="13" spans="1:3" x14ac:dyDescent="0.25">
      <c r="A13" s="126" t="s">
        <v>769</v>
      </c>
      <c r="B13" t="s">
        <v>946</v>
      </c>
      <c r="C13" t="s">
        <v>951</v>
      </c>
    </row>
    <row r="14" spans="1:3" x14ac:dyDescent="0.25">
      <c r="A14" s="126" t="s">
        <v>770</v>
      </c>
      <c r="B14" t="s">
        <v>946</v>
      </c>
      <c r="C14" t="s">
        <v>952</v>
      </c>
    </row>
    <row r="15" spans="1:3" x14ac:dyDescent="0.25">
      <c r="A15" s="126" t="s">
        <v>771</v>
      </c>
      <c r="B15" t="s">
        <v>953</v>
      </c>
      <c r="C15" t="s">
        <v>954</v>
      </c>
    </row>
    <row r="16" spans="1:3" x14ac:dyDescent="0.25">
      <c r="A16" s="126" t="s">
        <v>772</v>
      </c>
      <c r="B16" t="s">
        <v>955</v>
      </c>
      <c r="C16" t="s">
        <v>956</v>
      </c>
    </row>
    <row r="17" spans="1:3" x14ac:dyDescent="0.25">
      <c r="A17" s="126" t="s">
        <v>773</v>
      </c>
      <c r="B17" t="s">
        <v>957</v>
      </c>
      <c r="C17" t="s">
        <v>958</v>
      </c>
    </row>
    <row r="18" spans="1:3" x14ac:dyDescent="0.25">
      <c r="A18" s="126" t="s">
        <v>774</v>
      </c>
      <c r="B18" t="s">
        <v>959</v>
      </c>
      <c r="C18" t="s">
        <v>960</v>
      </c>
    </row>
    <row r="19" spans="1:3" x14ac:dyDescent="0.25">
      <c r="A19" s="126" t="s">
        <v>775</v>
      </c>
      <c r="B19" t="s">
        <v>959</v>
      </c>
      <c r="C19" t="s">
        <v>961</v>
      </c>
    </row>
    <row r="20" spans="1:3" x14ac:dyDescent="0.25">
      <c r="A20" s="126" t="s">
        <v>776</v>
      </c>
      <c r="B20" t="s">
        <v>959</v>
      </c>
      <c r="C20" t="s">
        <v>962</v>
      </c>
    </row>
    <row r="21" spans="1:3" x14ac:dyDescent="0.25">
      <c r="A21" s="126" t="s">
        <v>777</v>
      </c>
      <c r="B21" t="s">
        <v>959</v>
      </c>
      <c r="C21" t="s">
        <v>963</v>
      </c>
    </row>
    <row r="22" spans="1:3" x14ac:dyDescent="0.25">
      <c r="A22" s="126" t="s">
        <v>778</v>
      </c>
      <c r="B22" t="s">
        <v>959</v>
      </c>
      <c r="C22" t="s">
        <v>964</v>
      </c>
    </row>
    <row r="23" spans="1:3" x14ac:dyDescent="0.25">
      <c r="A23" s="126" t="s">
        <v>779</v>
      </c>
      <c r="B23" t="s">
        <v>959</v>
      </c>
      <c r="C23" t="s">
        <v>965</v>
      </c>
    </row>
    <row r="24" spans="1:3" x14ac:dyDescent="0.25">
      <c r="A24" s="126" t="s">
        <v>780</v>
      </c>
      <c r="B24" t="s">
        <v>966</v>
      </c>
      <c r="C24" t="s">
        <v>967</v>
      </c>
    </row>
    <row r="25" spans="1:3" x14ac:dyDescent="0.25">
      <c r="A25" s="126" t="s">
        <v>781</v>
      </c>
      <c r="B25" t="s">
        <v>968</v>
      </c>
      <c r="C25" t="s">
        <v>969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filterMode="1">
    <tabColor rgb="FFC00000"/>
  </sheetPr>
  <dimension ref="A1:G51"/>
  <sheetViews>
    <sheetView zoomScale="110" zoomScaleNormal="110" workbookViewId="0">
      <selection activeCell="D36" sqref="D36"/>
    </sheetView>
  </sheetViews>
  <sheetFormatPr baseColWidth="10" defaultColWidth="11.42578125" defaultRowHeight="90" customHeight="1" x14ac:dyDescent="0.25"/>
  <cols>
    <col min="1" max="1" width="15.140625" style="118" bestFit="1" customWidth="1"/>
    <col min="2" max="2" width="21.5703125" style="115" customWidth="1"/>
    <col min="3" max="3" width="9.42578125" style="115" bestFit="1" customWidth="1"/>
    <col min="4" max="4" width="9.85546875" style="115" bestFit="1" customWidth="1"/>
    <col min="5" max="10" width="11.42578125" style="115" customWidth="1"/>
    <col min="11" max="16384" width="11.42578125" style="115"/>
  </cols>
  <sheetData>
    <row r="1" spans="1:7" s="118" customFormat="1" ht="15.75" customHeight="1" thickBot="1" x14ac:dyDescent="0.3">
      <c r="A1" s="87" t="s">
        <v>782</v>
      </c>
      <c r="B1" s="87" t="s">
        <v>754</v>
      </c>
      <c r="C1" s="118" t="s">
        <v>975</v>
      </c>
      <c r="D1" s="118" t="s">
        <v>978</v>
      </c>
      <c r="E1" s="106" t="s">
        <v>757</v>
      </c>
      <c r="F1" s="106">
        <v>30</v>
      </c>
      <c r="G1" s="106" t="s">
        <v>758</v>
      </c>
    </row>
    <row r="2" spans="1:7" ht="90" hidden="1" customHeight="1" x14ac:dyDescent="0.25">
      <c r="A2" s="118" t="str">
        <f>formatting!B14</f>
        <v>marker-t13</v>
      </c>
      <c r="C2" s="86">
        <f>'force required - grasp'!B14</f>
        <v>0</v>
      </c>
      <c r="D2" s="86">
        <f>'force required - grasp'!D14</f>
        <v>0</v>
      </c>
      <c r="E2" s="115">
        <f>$F$1</f>
        <v>30</v>
      </c>
    </row>
    <row r="3" spans="1:7" ht="90" hidden="1" customHeight="1" x14ac:dyDescent="0.25">
      <c r="A3" s="118" t="str">
        <f>formatting!B19</f>
        <v/>
      </c>
      <c r="C3" s="115">
        <f>'force required - grasp'!B19</f>
        <v>0</v>
      </c>
      <c r="D3" s="115">
        <f>'force required - grasp'!D19</f>
        <v>0</v>
      </c>
      <c r="E3" s="115">
        <f t="shared" ref="E3:E51" si="0">$F$1</f>
        <v>30</v>
      </c>
    </row>
    <row r="4" spans="1:7" ht="90" hidden="1" customHeight="1" x14ac:dyDescent="0.25">
      <c r="A4" s="118" t="str">
        <f>formatting!B20</f>
        <v/>
      </c>
      <c r="C4" s="115">
        <f>'force required - grasp'!B20</f>
        <v>0</v>
      </c>
      <c r="D4" s="115">
        <f>'force required - grasp'!D20</f>
        <v>0</v>
      </c>
      <c r="E4" s="115">
        <f t="shared" si="0"/>
        <v>30</v>
      </c>
    </row>
    <row r="5" spans="1:7" ht="90" hidden="1" customHeight="1" x14ac:dyDescent="0.25">
      <c r="A5" s="118" t="str">
        <f>formatting!B21</f>
        <v/>
      </c>
      <c r="C5" s="115">
        <f>'force required - grasp'!B21</f>
        <v>0</v>
      </c>
      <c r="D5" s="115">
        <f>'force required - grasp'!D21</f>
        <v>0</v>
      </c>
      <c r="E5" s="115">
        <f t="shared" si="0"/>
        <v>30</v>
      </c>
    </row>
    <row r="6" spans="1:7" ht="90" hidden="1" customHeight="1" x14ac:dyDescent="0.25">
      <c r="A6" s="118" t="str">
        <f>formatting!B22</f>
        <v/>
      </c>
      <c r="C6" s="115">
        <f>'force required - grasp'!B22</f>
        <v>0</v>
      </c>
      <c r="D6" s="115">
        <f>'force required - grasp'!D22</f>
        <v>0</v>
      </c>
      <c r="E6" s="115">
        <f t="shared" si="0"/>
        <v>30</v>
      </c>
    </row>
    <row r="7" spans="1:7" ht="90" hidden="1" customHeight="1" x14ac:dyDescent="0.25">
      <c r="A7" s="118" t="str">
        <f>formatting!B23</f>
        <v/>
      </c>
      <c r="C7" s="115">
        <f>'force required - grasp'!B23</f>
        <v>0</v>
      </c>
      <c r="D7" s="115">
        <f>'force required - grasp'!D23</f>
        <v>0</v>
      </c>
      <c r="E7" s="115">
        <f t="shared" si="0"/>
        <v>30</v>
      </c>
    </row>
    <row r="8" spans="1:7" ht="90" hidden="1" customHeight="1" x14ac:dyDescent="0.25">
      <c r="A8" s="118" t="str">
        <f>formatting!B24</f>
        <v/>
      </c>
      <c r="C8" s="115">
        <f>'force required - grasp'!B24</f>
        <v>0</v>
      </c>
      <c r="D8" s="115">
        <f>'force required - grasp'!D24</f>
        <v>0</v>
      </c>
      <c r="E8" s="115">
        <f t="shared" si="0"/>
        <v>30</v>
      </c>
    </row>
    <row r="9" spans="1:7" ht="90" hidden="1" customHeight="1" x14ac:dyDescent="0.25">
      <c r="A9" s="118" t="str">
        <f>formatting!B25</f>
        <v/>
      </c>
      <c r="C9" s="115">
        <f>'force required - grasp'!B25</f>
        <v>0</v>
      </c>
      <c r="D9" s="115">
        <f>'force required - grasp'!D25</f>
        <v>0</v>
      </c>
      <c r="E9" s="115">
        <f t="shared" si="0"/>
        <v>30</v>
      </c>
    </row>
    <row r="10" spans="1:7" ht="90" hidden="1" customHeight="1" x14ac:dyDescent="0.25">
      <c r="A10" s="118" t="str">
        <f>formatting!B26</f>
        <v/>
      </c>
      <c r="C10" s="115">
        <f>'force required - grasp'!B26</f>
        <v>0</v>
      </c>
      <c r="D10" s="115">
        <f>'force required - grasp'!D26</f>
        <v>0</v>
      </c>
      <c r="E10" s="115">
        <f t="shared" si="0"/>
        <v>30</v>
      </c>
    </row>
    <row r="11" spans="1:7" ht="90" hidden="1" customHeight="1" x14ac:dyDescent="0.25">
      <c r="A11" s="118" t="str">
        <f>formatting!B27</f>
        <v/>
      </c>
      <c r="C11" s="115">
        <f>'force required - grasp'!B27</f>
        <v>0</v>
      </c>
      <c r="D11" s="115">
        <f>'force required - grasp'!D27</f>
        <v>0</v>
      </c>
      <c r="E11" s="115">
        <f t="shared" si="0"/>
        <v>30</v>
      </c>
    </row>
    <row r="12" spans="1:7" ht="90" hidden="1" customHeight="1" x14ac:dyDescent="0.25">
      <c r="A12" s="118" t="str">
        <f>formatting!B28</f>
        <v/>
      </c>
      <c r="C12" s="115">
        <f>'force required - grasp'!B28</f>
        <v>0</v>
      </c>
      <c r="D12" s="115">
        <f>'force required - grasp'!D28</f>
        <v>0</v>
      </c>
      <c r="E12" s="115">
        <f t="shared" si="0"/>
        <v>30</v>
      </c>
    </row>
    <row r="13" spans="1:7" ht="90" hidden="1" customHeight="1" x14ac:dyDescent="0.25">
      <c r="A13" s="118" t="str">
        <f>formatting!B29</f>
        <v/>
      </c>
      <c r="C13" s="115">
        <f>'force required - grasp'!B29</f>
        <v>0</v>
      </c>
      <c r="D13" s="115">
        <f>'force required - grasp'!D29</f>
        <v>0</v>
      </c>
      <c r="E13" s="115">
        <f t="shared" si="0"/>
        <v>30</v>
      </c>
    </row>
    <row r="14" spans="1:7" ht="90" hidden="1" customHeight="1" x14ac:dyDescent="0.25">
      <c r="A14" s="118" t="str">
        <f>formatting!B30</f>
        <v/>
      </c>
      <c r="C14" s="115">
        <f>'force required - grasp'!B30</f>
        <v>0</v>
      </c>
      <c r="D14" s="115">
        <f>'force required - grasp'!D30</f>
        <v>0</v>
      </c>
      <c r="E14" s="115">
        <f t="shared" si="0"/>
        <v>30</v>
      </c>
    </row>
    <row r="15" spans="1:7" ht="90" hidden="1" customHeight="1" x14ac:dyDescent="0.25">
      <c r="A15" s="118" t="str">
        <f>formatting!B31</f>
        <v/>
      </c>
      <c r="C15" s="115">
        <f>'force required - grasp'!B31</f>
        <v>0</v>
      </c>
      <c r="D15" s="115">
        <f>'force required - grasp'!D31</f>
        <v>0</v>
      </c>
      <c r="E15" s="115">
        <f t="shared" si="0"/>
        <v>30</v>
      </c>
    </row>
    <row r="16" spans="1:7" ht="90" hidden="1" customHeight="1" x14ac:dyDescent="0.25">
      <c r="A16" s="118" t="str">
        <f>formatting!B32</f>
        <v/>
      </c>
      <c r="C16" s="115">
        <f>'force required - grasp'!B32</f>
        <v>0</v>
      </c>
      <c r="D16" s="115">
        <f>'force required - grasp'!D32</f>
        <v>0</v>
      </c>
      <c r="E16" s="115">
        <f t="shared" si="0"/>
        <v>30</v>
      </c>
    </row>
    <row r="17" spans="1:5" ht="90" hidden="1" customHeight="1" x14ac:dyDescent="0.25">
      <c r="A17" s="118" t="str">
        <f>formatting!B33</f>
        <v/>
      </c>
      <c r="C17" s="115">
        <f>'force required - grasp'!B33</f>
        <v>0</v>
      </c>
      <c r="D17" s="115">
        <f>'force required - grasp'!D33</f>
        <v>0</v>
      </c>
      <c r="E17" s="115">
        <f t="shared" si="0"/>
        <v>30</v>
      </c>
    </row>
    <row r="18" spans="1:5" ht="90" hidden="1" customHeight="1" x14ac:dyDescent="0.25">
      <c r="A18" s="118" t="str">
        <f>formatting!B34</f>
        <v/>
      </c>
      <c r="C18" s="115">
        <f>'force required - grasp'!B34</f>
        <v>0</v>
      </c>
      <c r="D18" s="115">
        <f>'force required - grasp'!D34</f>
        <v>0</v>
      </c>
      <c r="E18" s="115">
        <f t="shared" si="0"/>
        <v>30</v>
      </c>
    </row>
    <row r="19" spans="1:5" ht="90" hidden="1" customHeight="1" x14ac:dyDescent="0.25">
      <c r="A19" s="118" t="str">
        <f>formatting!B35</f>
        <v/>
      </c>
      <c r="C19" s="115">
        <f>'force required - grasp'!B35</f>
        <v>0</v>
      </c>
      <c r="D19" s="115">
        <f>'force required - grasp'!D35</f>
        <v>0</v>
      </c>
      <c r="E19" s="115">
        <f t="shared" si="0"/>
        <v>30</v>
      </c>
    </row>
    <row r="20" spans="1:5" ht="90" hidden="1" customHeight="1" x14ac:dyDescent="0.25">
      <c r="A20" s="118" t="str">
        <f>formatting!B36</f>
        <v/>
      </c>
      <c r="C20" s="115">
        <f>'force required - grasp'!B36</f>
        <v>0</v>
      </c>
      <c r="D20" s="115">
        <f>'force required - grasp'!D36</f>
        <v>0</v>
      </c>
      <c r="E20" s="115">
        <f t="shared" si="0"/>
        <v>30</v>
      </c>
    </row>
    <row r="21" spans="1:5" ht="90" hidden="1" customHeight="1" x14ac:dyDescent="0.25">
      <c r="A21" s="118" t="str">
        <f>formatting!B37</f>
        <v/>
      </c>
      <c r="C21" s="115">
        <f>'force required - grasp'!B37</f>
        <v>0</v>
      </c>
      <c r="D21" s="115">
        <f>'force required - grasp'!D37</f>
        <v>0</v>
      </c>
      <c r="E21" s="115">
        <f t="shared" si="0"/>
        <v>30</v>
      </c>
    </row>
    <row r="22" spans="1:5" ht="90" hidden="1" customHeight="1" x14ac:dyDescent="0.25">
      <c r="A22" s="118" t="str">
        <f>formatting!B38</f>
        <v/>
      </c>
      <c r="C22" s="115">
        <f>'force required - grasp'!B38</f>
        <v>0</v>
      </c>
      <c r="D22" s="115">
        <f>'force required - grasp'!D38</f>
        <v>0</v>
      </c>
      <c r="E22" s="115">
        <f t="shared" si="0"/>
        <v>30</v>
      </c>
    </row>
    <row r="23" spans="1:5" ht="90" hidden="1" customHeight="1" x14ac:dyDescent="0.25">
      <c r="A23" s="118" t="str">
        <f>formatting!B39</f>
        <v/>
      </c>
      <c r="C23" s="115">
        <f>'force required - grasp'!B39</f>
        <v>0</v>
      </c>
      <c r="D23" s="115">
        <f>'force required - grasp'!D39</f>
        <v>0</v>
      </c>
      <c r="E23" s="115">
        <f t="shared" si="0"/>
        <v>30</v>
      </c>
    </row>
    <row r="24" spans="1:5" ht="90" hidden="1" customHeight="1" x14ac:dyDescent="0.25">
      <c r="A24" s="118" t="str">
        <f>formatting!B40</f>
        <v/>
      </c>
      <c r="C24" s="115">
        <f>'force required - grasp'!B40</f>
        <v>0</v>
      </c>
      <c r="D24" s="115">
        <f>'force required - grasp'!D40</f>
        <v>0</v>
      </c>
      <c r="E24" s="115">
        <f t="shared" si="0"/>
        <v>30</v>
      </c>
    </row>
    <row r="25" spans="1:5" ht="90" hidden="1" customHeight="1" x14ac:dyDescent="0.25">
      <c r="A25" s="118" t="str">
        <f>formatting!B41</f>
        <v/>
      </c>
      <c r="C25" s="115">
        <f>'force required - grasp'!B41</f>
        <v>0</v>
      </c>
      <c r="D25" s="115">
        <f>'force required - grasp'!D41</f>
        <v>0</v>
      </c>
      <c r="E25" s="115">
        <f t="shared" si="0"/>
        <v>30</v>
      </c>
    </row>
    <row r="26" spans="1:5" ht="90" hidden="1" customHeight="1" x14ac:dyDescent="0.25">
      <c r="A26" s="118" t="str">
        <f>formatting!B42</f>
        <v/>
      </c>
      <c r="C26" s="115">
        <f>'force required - grasp'!B42</f>
        <v>0</v>
      </c>
      <c r="D26" s="115">
        <f>'force required - grasp'!D42</f>
        <v>0</v>
      </c>
      <c r="E26" s="115">
        <f t="shared" si="0"/>
        <v>30</v>
      </c>
    </row>
    <row r="27" spans="1:5" ht="90" hidden="1" customHeight="1" x14ac:dyDescent="0.25">
      <c r="A27" s="118" t="str">
        <f>formatting!B43</f>
        <v/>
      </c>
      <c r="C27" s="115">
        <f>'force required - grasp'!B43</f>
        <v>0</v>
      </c>
      <c r="D27" s="115">
        <f>'force required - grasp'!D43</f>
        <v>0</v>
      </c>
      <c r="E27" s="115">
        <f t="shared" si="0"/>
        <v>30</v>
      </c>
    </row>
    <row r="28" spans="1:5" ht="90" hidden="1" customHeight="1" x14ac:dyDescent="0.25">
      <c r="A28" s="118" t="str">
        <f>formatting!B44</f>
        <v/>
      </c>
      <c r="C28" s="115">
        <f>'force required - grasp'!B44</f>
        <v>0</v>
      </c>
      <c r="D28" s="115">
        <f>'force required - grasp'!D44</f>
        <v>0</v>
      </c>
      <c r="E28" s="115">
        <f t="shared" si="0"/>
        <v>30</v>
      </c>
    </row>
    <row r="29" spans="1:5" ht="90" hidden="1" customHeight="1" x14ac:dyDescent="0.25">
      <c r="A29" s="118" t="str">
        <f>formatting!B45</f>
        <v/>
      </c>
      <c r="C29" s="115">
        <f>'force required - grasp'!B45</f>
        <v>0</v>
      </c>
      <c r="D29" s="115">
        <f>'force required - grasp'!D45</f>
        <v>0</v>
      </c>
      <c r="E29" s="115">
        <f t="shared" si="0"/>
        <v>30</v>
      </c>
    </row>
    <row r="30" spans="1:5" ht="90" hidden="1" customHeight="1" x14ac:dyDescent="0.25">
      <c r="A30" s="118" t="str">
        <f>formatting!B46</f>
        <v/>
      </c>
      <c r="C30" s="115">
        <f>'force required - grasp'!B46</f>
        <v>0</v>
      </c>
      <c r="D30" s="115">
        <f>'force required - grasp'!D46</f>
        <v>0</v>
      </c>
      <c r="E30" s="115">
        <f t="shared" si="0"/>
        <v>30</v>
      </c>
    </row>
    <row r="31" spans="1:5" ht="90" hidden="1" customHeight="1" x14ac:dyDescent="0.25">
      <c r="A31" s="118" t="str">
        <f>formatting!B47</f>
        <v/>
      </c>
      <c r="C31" s="115">
        <f>'force required - grasp'!B47</f>
        <v>0</v>
      </c>
      <c r="D31" s="115">
        <f>'force required - grasp'!D47</f>
        <v>0</v>
      </c>
      <c r="E31" s="115">
        <f t="shared" si="0"/>
        <v>30</v>
      </c>
    </row>
    <row r="32" spans="1:5" ht="90" hidden="1" customHeight="1" x14ac:dyDescent="0.25">
      <c r="A32" s="118" t="str">
        <f>formatting!B48</f>
        <v/>
      </c>
      <c r="C32" s="115">
        <f>'force required - grasp'!B48</f>
        <v>0</v>
      </c>
      <c r="D32" s="115">
        <f>'force required - grasp'!D48</f>
        <v>0</v>
      </c>
      <c r="E32" s="115">
        <f t="shared" si="0"/>
        <v>30</v>
      </c>
    </row>
    <row r="33" spans="1:5" ht="90" hidden="1" customHeight="1" x14ac:dyDescent="0.25">
      <c r="A33" s="118" t="str">
        <f>formatting!B49</f>
        <v/>
      </c>
      <c r="C33" s="115">
        <f>'force required - grasp'!B49</f>
        <v>0</v>
      </c>
      <c r="D33" s="115">
        <f>'force required - grasp'!D49</f>
        <v>0</v>
      </c>
      <c r="E33" s="115">
        <f t="shared" si="0"/>
        <v>30</v>
      </c>
    </row>
    <row r="34" spans="1:5" ht="90" hidden="1" customHeight="1" x14ac:dyDescent="0.25">
      <c r="A34" s="118" t="str">
        <f>formatting!B50</f>
        <v/>
      </c>
      <c r="C34" s="115">
        <f>'force required - grasp'!B50</f>
        <v>0</v>
      </c>
      <c r="D34" s="115">
        <f>'force required - grasp'!D50</f>
        <v>0</v>
      </c>
      <c r="E34" s="115">
        <f t="shared" si="0"/>
        <v>30</v>
      </c>
    </row>
    <row r="35" spans="1:5" ht="90" hidden="1" customHeight="1" x14ac:dyDescent="0.25">
      <c r="A35" s="118" t="str">
        <f>formatting!B51</f>
        <v/>
      </c>
      <c r="C35" s="115">
        <f>'force required - grasp'!B51</f>
        <v>0</v>
      </c>
      <c r="D35" s="115">
        <f>'force required - grasp'!D51</f>
        <v>0</v>
      </c>
      <c r="E35" s="115">
        <f t="shared" si="0"/>
        <v>30</v>
      </c>
    </row>
    <row r="36" spans="1:5" ht="90" customHeight="1" x14ac:dyDescent="0.25">
      <c r="A36" s="118" t="str">
        <f>formatting!B5</f>
        <v>petri-t+2</v>
      </c>
      <c r="C36" s="86">
        <f>'force required - grasp'!B5</f>
        <v>0.24199999999999999</v>
      </c>
      <c r="D36" s="86">
        <f>'force required - grasp'!D5</f>
        <v>0.33800000000000002</v>
      </c>
      <c r="E36" s="115">
        <f t="shared" si="0"/>
        <v>30</v>
      </c>
    </row>
    <row r="37" spans="1:5" ht="90" customHeight="1" x14ac:dyDescent="0.25">
      <c r="A37" s="118" t="str">
        <f>formatting!B7</f>
        <v>petri-t+4</v>
      </c>
      <c r="C37" s="86">
        <f>'force required - grasp'!B7</f>
        <v>3.3000000000000002E-2</v>
      </c>
      <c r="D37" s="86">
        <f>'force required - grasp'!D7</f>
        <v>1.71</v>
      </c>
      <c r="E37" s="115">
        <f t="shared" si="0"/>
        <v>30</v>
      </c>
    </row>
    <row r="38" spans="1:5" ht="90" customHeight="1" x14ac:dyDescent="0.25">
      <c r="A38" s="118" t="str">
        <f>formatting!B3</f>
        <v>petri-c12</v>
      </c>
      <c r="C38" s="86">
        <f>'force required - grasp'!B3</f>
        <v>5.5E-2</v>
      </c>
      <c r="D38" s="86">
        <f>'force required - grasp'!D3</f>
        <v>3.0590000000000002</v>
      </c>
      <c r="E38" s="115">
        <f t="shared" si="0"/>
        <v>30</v>
      </c>
    </row>
    <row r="39" spans="1:5" ht="90" customHeight="1" x14ac:dyDescent="0.25">
      <c r="A39" s="118" t="str">
        <f>formatting!B6</f>
        <v>petri-t+3.5</v>
      </c>
      <c r="C39" s="86">
        <f>'force required - grasp'!B6</f>
        <v>0.04</v>
      </c>
      <c r="D39" s="86">
        <f>'force required - grasp'!D6</f>
        <v>5.343</v>
      </c>
      <c r="E39" s="115">
        <f t="shared" si="0"/>
        <v>30</v>
      </c>
    </row>
    <row r="40" spans="1:5" ht="90" customHeight="1" x14ac:dyDescent="0.25">
      <c r="A40" s="118" t="str">
        <f>formatting!B4</f>
        <v>petri-t+1</v>
      </c>
      <c r="C40" s="86">
        <f>'force required - grasp'!B4</f>
        <v>0.248</v>
      </c>
      <c r="D40" s="86">
        <f>'force required - grasp'!D4</f>
        <v>6.1040000000000001</v>
      </c>
      <c r="E40" s="115">
        <f t="shared" si="0"/>
        <v>30</v>
      </c>
    </row>
    <row r="41" spans="1:5" ht="90" customHeight="1" x14ac:dyDescent="0.25">
      <c r="A41" s="118" t="str">
        <f>formatting!B8</f>
        <v>petri-t+5</v>
      </c>
      <c r="C41" s="86">
        <f>'force required - grasp'!B8</f>
        <v>2.9000000000000001E-2</v>
      </c>
      <c r="D41" s="86">
        <f>'force required - grasp'!D8</f>
        <v>10.977</v>
      </c>
      <c r="E41" s="115">
        <f t="shared" si="0"/>
        <v>30</v>
      </c>
    </row>
    <row r="42" spans="1:5" ht="90" customHeight="1" x14ac:dyDescent="0.25">
      <c r="A42" s="118" t="str">
        <f>formatting!B2</f>
        <v>petri-c8</v>
      </c>
      <c r="C42" s="86">
        <f>'force required - grasp'!B2</f>
        <v>0.20899999999999999</v>
      </c>
      <c r="D42" s="86">
        <f>'force required - grasp'!D2</f>
        <v>11.117000000000001</v>
      </c>
      <c r="E42" s="115">
        <f t="shared" si="0"/>
        <v>30</v>
      </c>
    </row>
    <row r="43" spans="1:5" ht="90" customHeight="1" x14ac:dyDescent="0.25">
      <c r="A43" s="118" t="str">
        <f>formatting!B16</f>
        <v>marker_cap-f17</v>
      </c>
      <c r="C43" s="86">
        <f>'force required - grasp'!B16</f>
        <v>1.4E-2</v>
      </c>
      <c r="D43" s="86">
        <f>'force required - grasp'!D16</f>
        <v>22.550999999999998</v>
      </c>
      <c r="E43" s="115">
        <f t="shared" si="0"/>
        <v>30</v>
      </c>
    </row>
    <row r="44" spans="1:5" ht="90" customHeight="1" x14ac:dyDescent="0.25">
      <c r="A44" s="118" t="str">
        <f>formatting!B12</f>
        <v>marker-t+6</v>
      </c>
      <c r="C44" s="86">
        <f>'force required - grasp'!B12</f>
        <v>4.2999999999999997E-2</v>
      </c>
      <c r="D44" s="86">
        <f>'force required - grasp'!D12</f>
        <v>29.815000000000001</v>
      </c>
      <c r="E44" s="115">
        <f t="shared" si="0"/>
        <v>30</v>
      </c>
    </row>
    <row r="45" spans="1:5" ht="90" customHeight="1" x14ac:dyDescent="0.25">
      <c r="A45" s="118" t="str">
        <f>formatting!B17</f>
        <v>marker_cap-f21</v>
      </c>
      <c r="C45" s="86">
        <f>'force required - grasp'!B17</f>
        <v>2.1000000000000001E-2</v>
      </c>
      <c r="D45" s="86">
        <f>'force required - grasp'!D17</f>
        <v>38.347000000000001</v>
      </c>
      <c r="E45" s="115">
        <f t="shared" si="0"/>
        <v>30</v>
      </c>
    </row>
    <row r="46" spans="1:5" ht="90" customHeight="1" x14ac:dyDescent="0.25">
      <c r="A46" s="118" t="str">
        <f>formatting!B15</f>
        <v>marker_cap-c16</v>
      </c>
      <c r="C46" s="86">
        <f>'force required - grasp'!B15</f>
        <v>1.6E-2</v>
      </c>
      <c r="D46" s="86">
        <f>'force required - grasp'!D15</f>
        <v>48.296999999999997</v>
      </c>
      <c r="E46" s="115">
        <f t="shared" si="0"/>
        <v>30</v>
      </c>
    </row>
    <row r="47" spans="1:5" ht="90" customHeight="1" x14ac:dyDescent="0.25">
      <c r="A47" s="118" t="str">
        <f>formatting!B11</f>
        <v>marker-f26</v>
      </c>
      <c r="C47" s="86">
        <f>'force required - grasp'!B11</f>
        <v>0.14099999999999999</v>
      </c>
      <c r="D47" s="86">
        <f>'force required - grasp'!D11</f>
        <v>49.62</v>
      </c>
      <c r="E47" s="115">
        <f t="shared" si="0"/>
        <v>30</v>
      </c>
    </row>
    <row r="48" spans="1:5" ht="90" customHeight="1" x14ac:dyDescent="0.25">
      <c r="A48" s="118" t="str">
        <f>formatting!B10</f>
        <v>marker-f21</v>
      </c>
      <c r="C48" s="86">
        <f>'force required - grasp'!B10</f>
        <v>3.3000000000000002E-2</v>
      </c>
      <c r="D48" s="86">
        <f>'force required - grasp'!D10</f>
        <v>57.203000000000003</v>
      </c>
      <c r="E48" s="115">
        <f t="shared" si="0"/>
        <v>30</v>
      </c>
    </row>
    <row r="49" spans="1:5" ht="90" customHeight="1" x14ac:dyDescent="0.25">
      <c r="A49" s="118" t="str">
        <f>formatting!B9</f>
        <v>marker-c8</v>
      </c>
      <c r="C49" s="86">
        <f>'force required - grasp'!B9</f>
        <v>0.114</v>
      </c>
      <c r="D49" s="86">
        <f>'force required - grasp'!D9</f>
        <v>58.168999999999997</v>
      </c>
      <c r="E49" s="115">
        <f t="shared" si="0"/>
        <v>30</v>
      </c>
    </row>
    <row r="50" spans="1:5" ht="90" customHeight="1" x14ac:dyDescent="0.25">
      <c r="A50" s="118" t="str">
        <f>formatting!B13</f>
        <v>marker-t+8</v>
      </c>
      <c r="C50" s="86">
        <f>'force required - grasp'!B13</f>
        <v>0.2</v>
      </c>
      <c r="D50" s="86">
        <f>'force required - grasp'!D13</f>
        <v>70.278000000000006</v>
      </c>
      <c r="E50" s="115">
        <f t="shared" si="0"/>
        <v>30</v>
      </c>
    </row>
    <row r="51" spans="1:5" ht="90" customHeight="1" x14ac:dyDescent="0.25">
      <c r="A51" s="118" t="str">
        <f>formatting!B18</f>
        <v>marker_cap-t16</v>
      </c>
      <c r="C51" s="86">
        <f>'force required - grasp'!B18</f>
        <v>7.0000000000000001E-3</v>
      </c>
      <c r="D51" s="86">
        <f>'force required - grasp'!D18</f>
        <v>78.620999999999995</v>
      </c>
      <c r="E51" s="115">
        <f t="shared" si="0"/>
        <v>30</v>
      </c>
    </row>
  </sheetData>
  <autoFilter ref="A1:D51">
    <filterColumn colId="0">
      <customFilters>
        <customFilter operator="notEqual" val=" "/>
      </customFilters>
    </filterColumn>
    <filterColumn colId="3">
      <filters>
        <filter val="0.338"/>
        <filter val="1.710"/>
        <filter val="10.977"/>
        <filter val="11.117"/>
        <filter val="22.551"/>
        <filter val="29.815"/>
        <filter val="3.059"/>
        <filter val="38.347"/>
        <filter val="48.297"/>
        <filter val="49.620"/>
        <filter val="5.343"/>
        <filter val="57.203"/>
        <filter val="58.169"/>
        <filter val="6.104"/>
        <filter val="70.278"/>
        <filter val="78.621"/>
      </filters>
    </filterColumn>
    <sortState ref="A2:D51">
      <sortCondition ref="D1:D51"/>
    </sortState>
  </autoFilter>
  <conditionalFormatting sqref="C2:D51">
    <cfRule type="expression" dxfId="7" priority="1">
      <formula>C2&gt;$F$1</formula>
    </cfRule>
  </conditionalFormatting>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rgb="FFFFC000"/>
  </sheetPr>
  <dimension ref="A1:AM52"/>
  <sheetViews>
    <sheetView workbookViewId="0">
      <selection activeCell="G9" sqref="G9"/>
    </sheetView>
  </sheetViews>
  <sheetFormatPr baseColWidth="10" defaultColWidth="11.42578125" defaultRowHeight="15" x14ac:dyDescent="0.25"/>
  <cols>
    <col min="1" max="1" width="14.85546875" style="115" bestFit="1" customWidth="1"/>
    <col min="2" max="2" width="6" style="115" bestFit="1" customWidth="1"/>
    <col min="3" max="3" width="7.85546875" style="115" bestFit="1" customWidth="1"/>
    <col min="4" max="4" width="7" style="115" bestFit="1" customWidth="1"/>
    <col min="5" max="5" width="7.7109375" style="115" bestFit="1" customWidth="1"/>
    <col min="6" max="6" width="17.85546875" style="115" bestFit="1" customWidth="1"/>
    <col min="7" max="7" width="8.42578125" style="115" bestFit="1" customWidth="1"/>
    <col min="8" max="8" width="12" style="115" bestFit="1" customWidth="1"/>
    <col min="9" max="9" width="14.140625" style="115" bestFit="1" customWidth="1"/>
    <col min="10" max="10" width="14.85546875" style="115" bestFit="1" customWidth="1"/>
    <col min="11" max="11" width="14.140625" style="115" bestFit="1" customWidth="1"/>
    <col min="12" max="12" width="14.85546875" style="115" bestFit="1" customWidth="1"/>
    <col min="13" max="13" width="14" style="115" bestFit="1" customWidth="1"/>
    <col min="14" max="14" width="14.7109375" style="115" bestFit="1" customWidth="1"/>
    <col min="15" max="15" width="13.28515625" style="115" bestFit="1" customWidth="1"/>
    <col min="16" max="16" width="12.85546875" style="115" bestFit="1" customWidth="1"/>
    <col min="17" max="17" width="12.7109375" style="115" bestFit="1" customWidth="1"/>
    <col min="18" max="18" width="18.28515625" style="115" bestFit="1" customWidth="1"/>
    <col min="19" max="19" width="19" style="115" bestFit="1" customWidth="1"/>
    <col min="20" max="20" width="18.28515625" style="115" bestFit="1" customWidth="1"/>
    <col min="21" max="21" width="19" style="115" bestFit="1" customWidth="1"/>
    <col min="22" max="22" width="18.140625" style="115" bestFit="1" customWidth="1"/>
    <col min="23" max="23" width="18.85546875" style="115" bestFit="1" customWidth="1"/>
    <col min="24" max="24" width="17.42578125" style="115" bestFit="1" customWidth="1"/>
    <col min="25" max="25" width="17" style="115" bestFit="1" customWidth="1"/>
    <col min="26" max="26" width="15.42578125" style="115" bestFit="1" customWidth="1"/>
    <col min="27" max="27" width="23.7109375" style="115" bestFit="1" customWidth="1"/>
    <col min="28" max="28" width="13.5703125" style="115" bestFit="1" customWidth="1"/>
    <col min="29" max="29" width="14.7109375" style="115" bestFit="1" customWidth="1"/>
    <col min="30" max="30" width="16.5703125" style="115" bestFit="1" customWidth="1"/>
    <col min="31" max="31" width="14.140625" style="115" bestFit="1" customWidth="1"/>
    <col min="32" max="32" width="14.7109375" style="115" bestFit="1" customWidth="1"/>
    <col min="33" max="33" width="16.7109375" style="115" bestFit="1" customWidth="1"/>
    <col min="34" max="34" width="17.85546875" style="115" bestFit="1" customWidth="1"/>
    <col min="35" max="35" width="16.28515625" style="115" bestFit="1" customWidth="1"/>
    <col min="36" max="36" width="17.5703125" style="115" bestFit="1" customWidth="1"/>
    <col min="37" max="37" width="19.85546875" style="115" bestFit="1" customWidth="1"/>
    <col min="38" max="38" width="12.42578125" style="115" bestFit="1" customWidth="1"/>
    <col min="39" max="39" width="11.140625" style="115" bestFit="1" customWidth="1"/>
    <col min="40" max="60" width="11.42578125" style="115" customWidth="1"/>
    <col min="61" max="16384" width="11.42578125" style="115"/>
  </cols>
  <sheetData>
    <row r="1" spans="1:39" x14ac:dyDescent="0.25">
      <c r="A1" s="115" t="str">
        <f>'force required - obj'!A1</f>
        <v>inf</v>
      </c>
      <c r="B1" s="126" t="s">
        <v>904</v>
      </c>
      <c r="C1" s="126" t="s">
        <v>926</v>
      </c>
      <c r="D1" s="126" t="s">
        <v>917</v>
      </c>
      <c r="E1" s="126" t="s">
        <v>927</v>
      </c>
      <c r="F1" s="99"/>
      <c r="G1" s="100"/>
      <c r="H1" s="101"/>
      <c r="I1" s="101"/>
      <c r="J1" s="101"/>
      <c r="K1" s="101"/>
      <c r="L1" s="101"/>
      <c r="M1" s="101"/>
      <c r="N1" s="101"/>
      <c r="O1" s="101"/>
      <c r="P1" s="101"/>
      <c r="Q1" s="101"/>
      <c r="R1" s="101"/>
      <c r="S1" s="101"/>
      <c r="T1" s="101"/>
      <c r="U1" s="101"/>
      <c r="V1" s="101"/>
      <c r="W1" s="101"/>
      <c r="X1" s="101"/>
      <c r="Y1" s="101"/>
      <c r="Z1" s="102"/>
      <c r="AA1" s="102"/>
      <c r="AB1" s="102"/>
      <c r="AC1" s="102"/>
      <c r="AD1" s="102"/>
      <c r="AE1" s="102"/>
      <c r="AF1" s="102"/>
      <c r="AG1" s="102"/>
      <c r="AH1" s="102"/>
      <c r="AI1" s="102"/>
      <c r="AJ1" s="102"/>
      <c r="AK1" s="102"/>
      <c r="AL1" s="102"/>
      <c r="AM1" s="102"/>
    </row>
    <row r="2" spans="1:39" x14ac:dyDescent="0.25">
      <c r="A2" s="126" t="s">
        <v>213</v>
      </c>
      <c r="B2" s="129">
        <v>0.20899999999999999</v>
      </c>
      <c r="C2" s="115" t="s">
        <v>928</v>
      </c>
      <c r="D2" s="129">
        <v>11.117000000000001</v>
      </c>
      <c r="E2" s="115" t="s">
        <v>13</v>
      </c>
    </row>
    <row r="3" spans="1:39" x14ac:dyDescent="0.25">
      <c r="A3" s="126" t="s">
        <v>216</v>
      </c>
      <c r="B3" s="129">
        <v>5.5E-2</v>
      </c>
      <c r="C3" s="115" t="s">
        <v>929</v>
      </c>
      <c r="D3" s="129">
        <v>3.0590000000000002</v>
      </c>
      <c r="E3" s="115" t="s">
        <v>13</v>
      </c>
    </row>
    <row r="4" spans="1:39" x14ac:dyDescent="0.25">
      <c r="A4" s="126" t="s">
        <v>217</v>
      </c>
      <c r="B4" s="129">
        <v>0.248</v>
      </c>
      <c r="C4" s="115" t="s">
        <v>928</v>
      </c>
      <c r="D4" s="129">
        <v>6.1040000000000001</v>
      </c>
      <c r="E4" s="115" t="s">
        <v>13</v>
      </c>
    </row>
    <row r="5" spans="1:39" x14ac:dyDescent="0.25">
      <c r="A5" s="126" t="s">
        <v>218</v>
      </c>
      <c r="B5" s="129">
        <v>0.24199999999999999</v>
      </c>
      <c r="C5" s="115" t="s">
        <v>930</v>
      </c>
      <c r="D5" s="129">
        <v>0.33800000000000002</v>
      </c>
      <c r="E5" s="115" t="s">
        <v>13</v>
      </c>
    </row>
    <row r="6" spans="1:39" x14ac:dyDescent="0.25">
      <c r="A6" s="126" t="s">
        <v>219</v>
      </c>
      <c r="B6" s="129">
        <v>0.04</v>
      </c>
      <c r="C6" s="115" t="s">
        <v>930</v>
      </c>
      <c r="D6" s="129">
        <v>5.343</v>
      </c>
      <c r="E6" s="115" t="s">
        <v>13</v>
      </c>
    </row>
    <row r="7" spans="1:39" x14ac:dyDescent="0.25">
      <c r="A7" s="126" t="s">
        <v>220</v>
      </c>
      <c r="B7" s="129">
        <v>3.3000000000000002E-2</v>
      </c>
      <c r="C7" s="115" t="s">
        <v>931</v>
      </c>
      <c r="D7" s="129">
        <v>1.71</v>
      </c>
      <c r="E7" s="115" t="s">
        <v>932</v>
      </c>
    </row>
    <row r="8" spans="1:39" x14ac:dyDescent="0.25">
      <c r="A8" s="126" t="s">
        <v>221</v>
      </c>
      <c r="B8" s="129">
        <v>2.9000000000000001E-2</v>
      </c>
      <c r="C8" s="115" t="s">
        <v>928</v>
      </c>
      <c r="D8" s="129">
        <v>10.977</v>
      </c>
      <c r="E8" s="115" t="s">
        <v>13</v>
      </c>
    </row>
    <row r="9" spans="1:39" x14ac:dyDescent="0.25">
      <c r="A9" s="126" t="s">
        <v>222</v>
      </c>
      <c r="B9" s="129">
        <v>0.114</v>
      </c>
      <c r="C9" s="115" t="s">
        <v>929</v>
      </c>
      <c r="D9" s="129">
        <v>58.168999999999997</v>
      </c>
      <c r="E9" s="115" t="s">
        <v>175</v>
      </c>
    </row>
    <row r="10" spans="1:39" x14ac:dyDescent="0.25">
      <c r="A10" s="126" t="s">
        <v>223</v>
      </c>
      <c r="B10" s="129">
        <v>3.3000000000000002E-2</v>
      </c>
      <c r="C10" s="115" t="s">
        <v>929</v>
      </c>
      <c r="D10" s="129">
        <v>57.203000000000003</v>
      </c>
      <c r="E10" s="115" t="s">
        <v>175</v>
      </c>
    </row>
    <row r="11" spans="1:39" x14ac:dyDescent="0.25">
      <c r="A11" s="126" t="s">
        <v>224</v>
      </c>
      <c r="B11" s="129">
        <v>0.14099999999999999</v>
      </c>
      <c r="C11" s="115" t="s">
        <v>930</v>
      </c>
      <c r="D11" s="129">
        <v>49.62</v>
      </c>
      <c r="E11" s="115" t="s">
        <v>175</v>
      </c>
    </row>
    <row r="12" spans="1:39" x14ac:dyDescent="0.25">
      <c r="A12" s="126" t="s">
        <v>225</v>
      </c>
      <c r="B12" s="129">
        <v>4.2999999999999997E-2</v>
      </c>
      <c r="C12" s="115" t="s">
        <v>933</v>
      </c>
      <c r="D12" s="129">
        <v>29.815000000000001</v>
      </c>
      <c r="E12" s="115" t="s">
        <v>175</v>
      </c>
    </row>
    <row r="13" spans="1:39" x14ac:dyDescent="0.25">
      <c r="A13" s="126" t="s">
        <v>226</v>
      </c>
      <c r="B13" s="129">
        <v>0.2</v>
      </c>
      <c r="C13" s="115" t="s">
        <v>930</v>
      </c>
      <c r="D13" s="129">
        <v>70.278000000000006</v>
      </c>
      <c r="E13" s="115" t="s">
        <v>175</v>
      </c>
    </row>
    <row r="14" spans="1:39" x14ac:dyDescent="0.25">
      <c r="A14" s="126" t="s">
        <v>227</v>
      </c>
      <c r="B14" s="129">
        <v>0</v>
      </c>
      <c r="C14" s="115" t="s">
        <v>934</v>
      </c>
      <c r="D14" s="129">
        <v>0</v>
      </c>
      <c r="E14" s="115" t="s">
        <v>934</v>
      </c>
    </row>
    <row r="15" spans="1:39" x14ac:dyDescent="0.25">
      <c r="A15" s="126" t="s">
        <v>228</v>
      </c>
      <c r="B15" s="129">
        <v>1.6E-2</v>
      </c>
      <c r="C15" s="115" t="s">
        <v>929</v>
      </c>
      <c r="D15" s="129">
        <v>48.296999999999997</v>
      </c>
      <c r="E15" s="115" t="s">
        <v>175</v>
      </c>
    </row>
    <row r="16" spans="1:39" x14ac:dyDescent="0.25">
      <c r="A16" s="126" t="s">
        <v>229</v>
      </c>
      <c r="B16" s="129">
        <v>1.4E-2</v>
      </c>
      <c r="C16" s="115" t="s">
        <v>931</v>
      </c>
      <c r="D16" s="129">
        <v>22.550999999999998</v>
      </c>
      <c r="E16" s="115" t="s">
        <v>175</v>
      </c>
    </row>
    <row r="17" spans="1:5" x14ac:dyDescent="0.25">
      <c r="A17" s="126" t="s">
        <v>230</v>
      </c>
      <c r="B17" s="129">
        <v>2.1000000000000001E-2</v>
      </c>
      <c r="C17" s="115" t="s">
        <v>929</v>
      </c>
      <c r="D17" s="129">
        <v>38.347000000000001</v>
      </c>
      <c r="E17" s="115" t="s">
        <v>175</v>
      </c>
    </row>
    <row r="18" spans="1:5" x14ac:dyDescent="0.25">
      <c r="A18" s="126" t="s">
        <v>231</v>
      </c>
      <c r="B18" s="129">
        <v>7.0000000000000001E-3</v>
      </c>
      <c r="C18" s="115" t="s">
        <v>929</v>
      </c>
      <c r="D18" s="129">
        <v>78.620999999999995</v>
      </c>
      <c r="E18" s="115" t="s">
        <v>175</v>
      </c>
    </row>
    <row r="19" spans="1:5" x14ac:dyDescent="0.25">
      <c r="A19" s="102"/>
    </row>
    <row r="20" spans="1:5" x14ac:dyDescent="0.25">
      <c r="A20" s="102"/>
    </row>
    <row r="21" spans="1:5" x14ac:dyDescent="0.25">
      <c r="A21" s="102"/>
    </row>
    <row r="22" spans="1:5" x14ac:dyDescent="0.25">
      <c r="A22" s="102"/>
    </row>
    <row r="23" spans="1:5" x14ac:dyDescent="0.25">
      <c r="A23" s="102"/>
    </row>
    <row r="24" spans="1:5" x14ac:dyDescent="0.25">
      <c r="A24" s="102"/>
    </row>
    <row r="25" spans="1:5" x14ac:dyDescent="0.25">
      <c r="A25" s="102"/>
    </row>
    <row r="26" spans="1:5" x14ac:dyDescent="0.25">
      <c r="A26" s="102"/>
    </row>
    <row r="27" spans="1:5" x14ac:dyDescent="0.25">
      <c r="A27" s="102"/>
    </row>
    <row r="28" spans="1:5" x14ac:dyDescent="0.25">
      <c r="A28" s="102"/>
    </row>
    <row r="29" spans="1:5" x14ac:dyDescent="0.25">
      <c r="A29" s="102"/>
    </row>
    <row r="30" spans="1:5" x14ac:dyDescent="0.25">
      <c r="A30" s="102"/>
    </row>
    <row r="31" spans="1:5" x14ac:dyDescent="0.25">
      <c r="A31" s="102"/>
    </row>
    <row r="32" spans="1:5" x14ac:dyDescent="0.25">
      <c r="A32" s="102"/>
    </row>
    <row r="33" spans="1:1" x14ac:dyDescent="0.25">
      <c r="A33" s="102"/>
    </row>
    <row r="34" spans="1:1" x14ac:dyDescent="0.25">
      <c r="A34" s="102"/>
    </row>
    <row r="35" spans="1:1" x14ac:dyDescent="0.25">
      <c r="A35" s="102"/>
    </row>
    <row r="36" spans="1:1" x14ac:dyDescent="0.25">
      <c r="A36" s="102"/>
    </row>
    <row r="37" spans="1:1" x14ac:dyDescent="0.25">
      <c r="A37" s="102"/>
    </row>
    <row r="38" spans="1:1" x14ac:dyDescent="0.25">
      <c r="A38" s="102"/>
    </row>
    <row r="39" spans="1:1" x14ac:dyDescent="0.25">
      <c r="A39" s="102"/>
    </row>
    <row r="40" spans="1:1" x14ac:dyDescent="0.25">
      <c r="A40" s="102"/>
    </row>
    <row r="41" spans="1:1" x14ac:dyDescent="0.25">
      <c r="A41" s="102"/>
    </row>
    <row r="42" spans="1:1" x14ac:dyDescent="0.25">
      <c r="A42" s="102"/>
    </row>
    <row r="43" spans="1:1" x14ac:dyDescent="0.25">
      <c r="A43" s="102"/>
    </row>
    <row r="44" spans="1:1" x14ac:dyDescent="0.25">
      <c r="A44" s="102"/>
    </row>
    <row r="45" spans="1:1" x14ac:dyDescent="0.25">
      <c r="A45" s="102"/>
    </row>
    <row r="46" spans="1:1" x14ac:dyDescent="0.25">
      <c r="A46" s="102"/>
    </row>
    <row r="47" spans="1:1" x14ac:dyDescent="0.25">
      <c r="A47" s="102"/>
    </row>
    <row r="48" spans="1:1" x14ac:dyDescent="0.25">
      <c r="A48" s="102"/>
    </row>
    <row r="49" spans="1:1" x14ac:dyDescent="0.25">
      <c r="A49" s="102"/>
    </row>
    <row r="50" spans="1:1" x14ac:dyDescent="0.25">
      <c r="A50" s="102"/>
    </row>
    <row r="51" spans="1:1" x14ac:dyDescent="0.25">
      <c r="A51" s="102"/>
    </row>
    <row r="52" spans="1:1" x14ac:dyDescent="0.25">
      <c r="A52" s="102"/>
    </row>
  </sheetData>
  <conditionalFormatting sqref="B2:AM52">
    <cfRule type="expression" dxfId="6" priority="2">
      <formula>B2&lt;0</formula>
    </cfRule>
    <cfRule type="expression" dxfId="5" priority="3">
      <formula>B2=""</formula>
    </cfRule>
  </conditionalFormatting>
  <conditionalFormatting sqref="B2:B4 D2:D4 F2:F4">
    <cfRule type="expression" dxfId="4" priority="1">
      <formula>B2&gt;$A$1</formula>
    </cfRule>
  </conditionalFormatting>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filterMode="1">
    <tabColor rgb="FFC00000"/>
  </sheetPr>
  <dimension ref="A1:H51"/>
  <sheetViews>
    <sheetView zoomScale="120" zoomScaleNormal="120" workbookViewId="0">
      <selection activeCell="A2" sqref="A2"/>
    </sheetView>
  </sheetViews>
  <sheetFormatPr baseColWidth="10" defaultColWidth="11.42578125" defaultRowHeight="90" customHeight="1" x14ac:dyDescent="0.25"/>
  <cols>
    <col min="1" max="1" width="12.5703125" style="118" bestFit="1" customWidth="1"/>
    <col min="2" max="2" width="21.5703125" style="115" customWidth="1"/>
    <col min="3" max="3" width="14.5703125" style="115" bestFit="1" customWidth="1"/>
    <col min="4" max="4" width="30.5703125" style="115" bestFit="1" customWidth="1"/>
    <col min="5" max="5" width="27" style="115" bestFit="1" customWidth="1"/>
    <col min="6" max="10" width="11.42578125" style="115" customWidth="1"/>
    <col min="11" max="16384" width="11.42578125" style="115"/>
  </cols>
  <sheetData>
    <row r="1" spans="1:8" s="118" customFormat="1" ht="15.75" customHeight="1" thickBot="1" x14ac:dyDescent="0.3">
      <c r="A1" s="104" t="s">
        <v>783</v>
      </c>
      <c r="B1" s="87" t="s">
        <v>754</v>
      </c>
      <c r="C1" s="87" t="s">
        <v>975</v>
      </c>
      <c r="D1" s="118" t="s">
        <v>977</v>
      </c>
      <c r="E1" s="118" t="s">
        <v>976</v>
      </c>
      <c r="F1" s="106" t="s">
        <v>757</v>
      </c>
      <c r="G1" s="106">
        <v>30</v>
      </c>
      <c r="H1" s="106" t="s">
        <v>758</v>
      </c>
    </row>
    <row r="2" spans="1:8" ht="90" customHeight="1" x14ac:dyDescent="0.25">
      <c r="A2" s="118" t="str">
        <f>formatting!H2</f>
        <v>PETRI</v>
      </c>
      <c r="C2" s="115">
        <f>'force required - obj'!B2</f>
        <v>2.9000000000000001E-2</v>
      </c>
      <c r="D2" s="115">
        <f>'force required - obj'!D2</f>
        <v>0.33800000000000002</v>
      </c>
      <c r="E2" s="115">
        <f>'force required - obj'!F2</f>
        <v>11.117000000000001</v>
      </c>
      <c r="F2" s="115">
        <f>$G$1</f>
        <v>30</v>
      </c>
    </row>
    <row r="3" spans="1:8" ht="90" customHeight="1" x14ac:dyDescent="0.25">
      <c r="A3" s="118" t="str">
        <f>formatting!H4</f>
        <v>MARKER CAP</v>
      </c>
      <c r="C3" s="115">
        <f>'force required - obj'!B4</f>
        <v>7.0000000000000001E-3</v>
      </c>
      <c r="D3" s="115">
        <f>'force required - obj'!D4</f>
        <v>22.550999999999998</v>
      </c>
      <c r="E3" s="115">
        <f>'force required - obj'!F4</f>
        <v>78.620999999999995</v>
      </c>
      <c r="F3" s="115">
        <f t="shared" ref="F3:F51" si="0">$G$1</f>
        <v>30</v>
      </c>
    </row>
    <row r="4" spans="1:8" ht="90" customHeight="1" x14ac:dyDescent="0.25">
      <c r="A4" s="118" t="str">
        <f>formatting!H3</f>
        <v>MARKER</v>
      </c>
      <c r="C4" s="115">
        <f>'force required - obj'!B3</f>
        <v>3.3000000000000002E-2</v>
      </c>
      <c r="D4" s="115">
        <f>'force required - obj'!D3</f>
        <v>29.815000000000001</v>
      </c>
      <c r="E4" s="115">
        <f>'force required - obj'!F3</f>
        <v>70.278000000000006</v>
      </c>
      <c r="F4" s="115">
        <f t="shared" si="0"/>
        <v>30</v>
      </c>
    </row>
    <row r="5" spans="1:8" ht="90" hidden="1" customHeight="1" x14ac:dyDescent="0.25">
      <c r="A5" s="118" t="str">
        <f>formatting!H5</f>
        <v/>
      </c>
      <c r="C5" s="115">
        <f>'force required - obj'!B5</f>
        <v>0</v>
      </c>
      <c r="D5" s="115">
        <f>'force required - obj'!D5</f>
        <v>0</v>
      </c>
      <c r="E5" s="115">
        <f>'force required - obj'!F5</f>
        <v>0</v>
      </c>
      <c r="F5" s="115">
        <f t="shared" si="0"/>
        <v>30</v>
      </c>
    </row>
    <row r="6" spans="1:8" ht="90" hidden="1" customHeight="1" x14ac:dyDescent="0.25">
      <c r="A6" s="118" t="str">
        <f>formatting!H6</f>
        <v/>
      </c>
      <c r="C6" s="115">
        <f>'force required - obj'!B6</f>
        <v>0</v>
      </c>
      <c r="D6" s="115">
        <f>'force required - obj'!D6</f>
        <v>0</v>
      </c>
      <c r="E6" s="115">
        <f>'force required - obj'!F6</f>
        <v>0</v>
      </c>
      <c r="F6" s="115">
        <f t="shared" si="0"/>
        <v>30</v>
      </c>
    </row>
    <row r="7" spans="1:8" ht="90" hidden="1" customHeight="1" x14ac:dyDescent="0.25">
      <c r="A7" s="118" t="str">
        <f>formatting!H7</f>
        <v/>
      </c>
      <c r="C7" s="115">
        <f>'force required - obj'!B7</f>
        <v>0</v>
      </c>
      <c r="D7" s="115">
        <f>'force required - obj'!D7</f>
        <v>0</v>
      </c>
      <c r="E7" s="115">
        <f>'force required - obj'!F7</f>
        <v>0</v>
      </c>
      <c r="F7" s="115">
        <f t="shared" si="0"/>
        <v>30</v>
      </c>
    </row>
    <row r="8" spans="1:8" ht="90" hidden="1" customHeight="1" x14ac:dyDescent="0.25">
      <c r="A8" s="118" t="str">
        <f>formatting!H8</f>
        <v/>
      </c>
      <c r="C8" s="115">
        <f>'force required - obj'!B8</f>
        <v>0</v>
      </c>
      <c r="D8" s="115">
        <f>'force required - obj'!D8</f>
        <v>0</v>
      </c>
      <c r="E8" s="115">
        <f>'force required - obj'!F8</f>
        <v>0</v>
      </c>
      <c r="F8" s="115">
        <f t="shared" si="0"/>
        <v>30</v>
      </c>
    </row>
    <row r="9" spans="1:8" ht="90" hidden="1" customHeight="1" x14ac:dyDescent="0.25">
      <c r="A9" s="118" t="str">
        <f>formatting!H9</f>
        <v/>
      </c>
      <c r="C9" s="115">
        <f>'force required - obj'!B9</f>
        <v>0</v>
      </c>
      <c r="D9" s="115">
        <f>'force required - obj'!D9</f>
        <v>0</v>
      </c>
      <c r="E9" s="115">
        <f>'force required - obj'!F9</f>
        <v>0</v>
      </c>
      <c r="F9" s="115">
        <f t="shared" si="0"/>
        <v>30</v>
      </c>
    </row>
    <row r="10" spans="1:8" ht="90" hidden="1" customHeight="1" x14ac:dyDescent="0.25">
      <c r="A10" s="118" t="str">
        <f>formatting!H10</f>
        <v/>
      </c>
      <c r="C10" s="115">
        <f>'force required - obj'!B10</f>
        <v>0</v>
      </c>
      <c r="D10" s="115">
        <f>'force required - obj'!D10</f>
        <v>0</v>
      </c>
      <c r="E10" s="115">
        <f>'force required - obj'!F10</f>
        <v>0</v>
      </c>
      <c r="F10" s="115">
        <f t="shared" si="0"/>
        <v>30</v>
      </c>
    </row>
    <row r="11" spans="1:8" ht="90" hidden="1" customHeight="1" x14ac:dyDescent="0.25">
      <c r="A11" s="118" t="str">
        <f>formatting!H11</f>
        <v/>
      </c>
      <c r="C11" s="115">
        <f>'force required - obj'!B11</f>
        <v>0</v>
      </c>
      <c r="D11" s="115">
        <f>'force required - obj'!D11</f>
        <v>0</v>
      </c>
      <c r="E11" s="115">
        <f>'force required - obj'!F11</f>
        <v>0</v>
      </c>
      <c r="F11" s="115">
        <f t="shared" si="0"/>
        <v>30</v>
      </c>
    </row>
    <row r="12" spans="1:8" ht="90" hidden="1" customHeight="1" x14ac:dyDescent="0.25">
      <c r="A12" s="118" t="str">
        <f>formatting!H12</f>
        <v/>
      </c>
      <c r="C12" s="115">
        <f>'force required - obj'!B12</f>
        <v>0</v>
      </c>
      <c r="D12" s="115">
        <f>'force required - obj'!D12</f>
        <v>0</v>
      </c>
      <c r="E12" s="115">
        <f>'force required - obj'!F12</f>
        <v>0</v>
      </c>
      <c r="F12" s="115">
        <f t="shared" si="0"/>
        <v>30</v>
      </c>
    </row>
    <row r="13" spans="1:8" ht="90" hidden="1" customHeight="1" x14ac:dyDescent="0.25">
      <c r="A13" s="118" t="str">
        <f>formatting!H13</f>
        <v/>
      </c>
      <c r="C13" s="115">
        <f>'force required - obj'!B13</f>
        <v>0</v>
      </c>
      <c r="D13" s="115">
        <f>'force required - obj'!D13</f>
        <v>0</v>
      </c>
      <c r="E13" s="115">
        <f>'force required - obj'!F13</f>
        <v>0</v>
      </c>
      <c r="F13" s="115">
        <f t="shared" si="0"/>
        <v>30</v>
      </c>
    </row>
    <row r="14" spans="1:8" ht="90" hidden="1" customHeight="1" x14ac:dyDescent="0.25">
      <c r="A14" s="118" t="str">
        <f>formatting!H14</f>
        <v/>
      </c>
      <c r="C14" s="115">
        <f>'force required - obj'!B14</f>
        <v>0</v>
      </c>
      <c r="D14" s="115">
        <f>'force required - obj'!D14</f>
        <v>0</v>
      </c>
      <c r="E14" s="115">
        <f>'force required - obj'!F14</f>
        <v>0</v>
      </c>
      <c r="F14" s="115">
        <f t="shared" si="0"/>
        <v>30</v>
      </c>
    </row>
    <row r="15" spans="1:8" ht="90" hidden="1" customHeight="1" x14ac:dyDescent="0.25">
      <c r="A15" s="118" t="str">
        <f>formatting!H15</f>
        <v/>
      </c>
      <c r="C15" s="115">
        <f>'force required - obj'!B15</f>
        <v>0</v>
      </c>
      <c r="D15" s="115">
        <f>'force required - obj'!D15</f>
        <v>0</v>
      </c>
      <c r="E15" s="115">
        <f>'force required - obj'!F15</f>
        <v>0</v>
      </c>
      <c r="F15" s="115">
        <f t="shared" si="0"/>
        <v>30</v>
      </c>
    </row>
    <row r="16" spans="1:8" ht="90" hidden="1" customHeight="1" x14ac:dyDescent="0.25">
      <c r="A16" s="118" t="str">
        <f>formatting!H16</f>
        <v/>
      </c>
      <c r="C16" s="115">
        <f>'force required - obj'!B16</f>
        <v>0</v>
      </c>
      <c r="D16" s="115">
        <f>'force required - obj'!D16</f>
        <v>0</v>
      </c>
      <c r="E16" s="115">
        <f>'force required - obj'!F16</f>
        <v>0</v>
      </c>
      <c r="F16" s="115">
        <f t="shared" si="0"/>
        <v>30</v>
      </c>
    </row>
    <row r="17" spans="1:6" ht="90" hidden="1" customHeight="1" x14ac:dyDescent="0.25">
      <c r="A17" s="118">
        <f>formatting!H17</f>
        <v>0</v>
      </c>
      <c r="C17" s="115">
        <f>'force required - obj'!B17</f>
        <v>0</v>
      </c>
      <c r="D17" s="115">
        <f>'force required - obj'!D17</f>
        <v>0</v>
      </c>
      <c r="E17" s="115">
        <f>'force required - obj'!F17</f>
        <v>0</v>
      </c>
      <c r="F17" s="115">
        <f t="shared" si="0"/>
        <v>30</v>
      </c>
    </row>
    <row r="18" spans="1:6" ht="90" hidden="1" customHeight="1" x14ac:dyDescent="0.25">
      <c r="A18" s="118">
        <f>formatting!H18</f>
        <v>0</v>
      </c>
      <c r="C18" s="115">
        <f>'force required - obj'!B18</f>
        <v>0</v>
      </c>
      <c r="D18" s="115">
        <f>'force required - obj'!D18</f>
        <v>0</v>
      </c>
      <c r="E18" s="115">
        <f>'force required - obj'!F18</f>
        <v>0</v>
      </c>
      <c r="F18" s="115">
        <f t="shared" si="0"/>
        <v>30</v>
      </c>
    </row>
    <row r="19" spans="1:6" ht="90" hidden="1" customHeight="1" x14ac:dyDescent="0.25">
      <c r="A19" s="118">
        <f>formatting!H19</f>
        <v>0</v>
      </c>
      <c r="C19" s="115">
        <f>'force required - obj'!B19</f>
        <v>0</v>
      </c>
      <c r="D19" s="115">
        <f>'force required - obj'!D19</f>
        <v>0</v>
      </c>
      <c r="E19" s="115">
        <f>'force required - obj'!F19</f>
        <v>0</v>
      </c>
      <c r="F19" s="115">
        <f t="shared" si="0"/>
        <v>30</v>
      </c>
    </row>
    <row r="20" spans="1:6" ht="90" hidden="1" customHeight="1" x14ac:dyDescent="0.25">
      <c r="A20" s="118">
        <f>formatting!H20</f>
        <v>0</v>
      </c>
      <c r="C20" s="115">
        <f>'force required - obj'!B20</f>
        <v>0</v>
      </c>
      <c r="D20" s="115">
        <f>'force required - obj'!D20</f>
        <v>0</v>
      </c>
      <c r="E20" s="115">
        <f>'force required - obj'!F20</f>
        <v>0</v>
      </c>
      <c r="F20" s="115">
        <f t="shared" si="0"/>
        <v>30</v>
      </c>
    </row>
    <row r="21" spans="1:6" ht="90" hidden="1" customHeight="1" x14ac:dyDescent="0.25">
      <c r="A21" s="118">
        <f>formatting!H21</f>
        <v>0</v>
      </c>
      <c r="C21" s="115">
        <f>'force required - obj'!B21</f>
        <v>0</v>
      </c>
      <c r="D21" s="115">
        <f>'force required - obj'!D21</f>
        <v>0</v>
      </c>
      <c r="E21" s="115">
        <f>'force required - obj'!F21</f>
        <v>0</v>
      </c>
      <c r="F21" s="115">
        <f t="shared" si="0"/>
        <v>30</v>
      </c>
    </row>
    <row r="22" spans="1:6" ht="90" hidden="1" customHeight="1" x14ac:dyDescent="0.25">
      <c r="A22" s="118">
        <f>formatting!H22</f>
        <v>0</v>
      </c>
      <c r="C22" s="115">
        <f>'force required - obj'!B22</f>
        <v>0</v>
      </c>
      <c r="D22" s="115">
        <f>'force required - obj'!D22</f>
        <v>0</v>
      </c>
      <c r="E22" s="115">
        <f>'force required - obj'!F22</f>
        <v>0</v>
      </c>
      <c r="F22" s="115">
        <f t="shared" si="0"/>
        <v>30</v>
      </c>
    </row>
    <row r="23" spans="1:6" ht="90" hidden="1" customHeight="1" x14ac:dyDescent="0.25">
      <c r="A23" s="118">
        <f>formatting!H23</f>
        <v>0</v>
      </c>
      <c r="C23" s="115">
        <f>'force required - obj'!B23</f>
        <v>0</v>
      </c>
      <c r="D23" s="115">
        <f>'force required - obj'!D23</f>
        <v>0</v>
      </c>
      <c r="E23" s="115">
        <f>'force required - obj'!F23</f>
        <v>0</v>
      </c>
      <c r="F23" s="115">
        <f t="shared" si="0"/>
        <v>30</v>
      </c>
    </row>
    <row r="24" spans="1:6" ht="90" hidden="1" customHeight="1" x14ac:dyDescent="0.25">
      <c r="A24" s="118">
        <f>formatting!H24</f>
        <v>0</v>
      </c>
      <c r="C24" s="115">
        <f>'force required - obj'!B24</f>
        <v>0</v>
      </c>
      <c r="D24" s="115">
        <f>'force required - obj'!D24</f>
        <v>0</v>
      </c>
      <c r="E24" s="115">
        <f>'force required - obj'!F24</f>
        <v>0</v>
      </c>
      <c r="F24" s="115">
        <f t="shared" si="0"/>
        <v>30</v>
      </c>
    </row>
    <row r="25" spans="1:6" ht="90" hidden="1" customHeight="1" x14ac:dyDescent="0.25">
      <c r="A25" s="118">
        <f>formatting!H25</f>
        <v>0</v>
      </c>
      <c r="C25" s="115">
        <f>'force required - obj'!B25</f>
        <v>0</v>
      </c>
      <c r="D25" s="115">
        <f>'force required - obj'!D25</f>
        <v>0</v>
      </c>
      <c r="E25" s="115">
        <f>'force required - obj'!F25</f>
        <v>0</v>
      </c>
      <c r="F25" s="115">
        <f t="shared" si="0"/>
        <v>30</v>
      </c>
    </row>
    <row r="26" spans="1:6" ht="90" hidden="1" customHeight="1" x14ac:dyDescent="0.25">
      <c r="A26" s="118">
        <f>formatting!H26</f>
        <v>0</v>
      </c>
      <c r="C26" s="115">
        <f>'force required - obj'!B26</f>
        <v>0</v>
      </c>
      <c r="D26" s="115">
        <f>'force required - obj'!D26</f>
        <v>0</v>
      </c>
      <c r="E26" s="115">
        <f>'force required - obj'!F26</f>
        <v>0</v>
      </c>
      <c r="F26" s="115">
        <f t="shared" si="0"/>
        <v>30</v>
      </c>
    </row>
    <row r="27" spans="1:6" ht="90" hidden="1" customHeight="1" x14ac:dyDescent="0.25">
      <c r="A27" s="118">
        <f>formatting!H27</f>
        <v>0</v>
      </c>
      <c r="C27" s="115">
        <f>'force required - obj'!B27</f>
        <v>0</v>
      </c>
      <c r="D27" s="115">
        <f>'force required - obj'!D27</f>
        <v>0</v>
      </c>
      <c r="E27" s="115">
        <f>'force required - obj'!F27</f>
        <v>0</v>
      </c>
      <c r="F27" s="115">
        <f t="shared" si="0"/>
        <v>30</v>
      </c>
    </row>
    <row r="28" spans="1:6" ht="90" hidden="1" customHeight="1" x14ac:dyDescent="0.25">
      <c r="A28" s="118">
        <f>formatting!H28</f>
        <v>0</v>
      </c>
      <c r="C28" s="115">
        <f>'force required - obj'!B28</f>
        <v>0</v>
      </c>
      <c r="D28" s="115">
        <f>'force required - obj'!D28</f>
        <v>0</v>
      </c>
      <c r="E28" s="115">
        <f>'force required - obj'!F28</f>
        <v>0</v>
      </c>
      <c r="F28" s="115">
        <f t="shared" si="0"/>
        <v>30</v>
      </c>
    </row>
    <row r="29" spans="1:6" ht="90" hidden="1" customHeight="1" x14ac:dyDescent="0.25">
      <c r="A29" s="118">
        <f>formatting!H29</f>
        <v>0</v>
      </c>
      <c r="C29" s="115">
        <f>'force required - obj'!B29</f>
        <v>0</v>
      </c>
      <c r="D29" s="115">
        <f>'force required - obj'!D29</f>
        <v>0</v>
      </c>
      <c r="E29" s="115">
        <f>'force required - obj'!F29</f>
        <v>0</v>
      </c>
      <c r="F29" s="115">
        <f t="shared" si="0"/>
        <v>30</v>
      </c>
    </row>
    <row r="30" spans="1:6" ht="90" hidden="1" customHeight="1" x14ac:dyDescent="0.25">
      <c r="A30" s="118">
        <f>formatting!H30</f>
        <v>0</v>
      </c>
      <c r="C30" s="115">
        <f>'force required - obj'!B30</f>
        <v>0</v>
      </c>
      <c r="D30" s="115">
        <f>'force required - obj'!D30</f>
        <v>0</v>
      </c>
      <c r="E30" s="115">
        <f>'force required - obj'!F30</f>
        <v>0</v>
      </c>
      <c r="F30" s="115">
        <f t="shared" si="0"/>
        <v>30</v>
      </c>
    </row>
    <row r="31" spans="1:6" ht="90" hidden="1" customHeight="1" x14ac:dyDescent="0.25">
      <c r="A31" s="118">
        <f>formatting!H31</f>
        <v>0</v>
      </c>
      <c r="C31" s="115">
        <f>'force required - obj'!B31</f>
        <v>0</v>
      </c>
      <c r="D31" s="115">
        <f>'force required - obj'!D31</f>
        <v>0</v>
      </c>
      <c r="E31" s="115">
        <f>'force required - obj'!F31</f>
        <v>0</v>
      </c>
      <c r="F31" s="115">
        <f t="shared" si="0"/>
        <v>30</v>
      </c>
    </row>
    <row r="32" spans="1:6" ht="90" hidden="1" customHeight="1" x14ac:dyDescent="0.25">
      <c r="A32" s="118">
        <f>formatting!H32</f>
        <v>0</v>
      </c>
      <c r="C32" s="115">
        <f>'force required - obj'!B32</f>
        <v>0</v>
      </c>
      <c r="D32" s="115">
        <f>'force required - obj'!D32</f>
        <v>0</v>
      </c>
      <c r="E32" s="115">
        <f>'force required - obj'!F32</f>
        <v>0</v>
      </c>
      <c r="F32" s="115">
        <f t="shared" si="0"/>
        <v>30</v>
      </c>
    </row>
    <row r="33" spans="1:6" ht="90" hidden="1" customHeight="1" x14ac:dyDescent="0.25">
      <c r="A33" s="118">
        <f>formatting!H33</f>
        <v>0</v>
      </c>
      <c r="C33" s="115">
        <f>'force required - obj'!B33</f>
        <v>0</v>
      </c>
      <c r="D33" s="115">
        <f>'force required - obj'!D33</f>
        <v>0</v>
      </c>
      <c r="E33" s="115">
        <f>'force required - obj'!F33</f>
        <v>0</v>
      </c>
      <c r="F33" s="115">
        <f t="shared" si="0"/>
        <v>30</v>
      </c>
    </row>
    <row r="34" spans="1:6" ht="90" hidden="1" customHeight="1" x14ac:dyDescent="0.25">
      <c r="A34" s="118">
        <f>formatting!H34</f>
        <v>0</v>
      </c>
      <c r="C34" s="115">
        <f>'force required - obj'!B34</f>
        <v>0</v>
      </c>
      <c r="D34" s="115">
        <f>'force required - obj'!D34</f>
        <v>0</v>
      </c>
      <c r="E34" s="115">
        <f>'force required - obj'!F34</f>
        <v>0</v>
      </c>
      <c r="F34" s="115">
        <f t="shared" si="0"/>
        <v>30</v>
      </c>
    </row>
    <row r="35" spans="1:6" ht="90" hidden="1" customHeight="1" x14ac:dyDescent="0.25">
      <c r="A35" s="118">
        <f>formatting!H35</f>
        <v>0</v>
      </c>
      <c r="C35" s="115">
        <f>'force required - obj'!B35</f>
        <v>0</v>
      </c>
      <c r="D35" s="115">
        <f>'force required - obj'!D35</f>
        <v>0</v>
      </c>
      <c r="E35" s="115">
        <f>'force required - obj'!F35</f>
        <v>0</v>
      </c>
      <c r="F35" s="115">
        <f t="shared" si="0"/>
        <v>30</v>
      </c>
    </row>
    <row r="36" spans="1:6" ht="90" hidden="1" customHeight="1" x14ac:dyDescent="0.25">
      <c r="A36" s="118">
        <f>formatting!H36</f>
        <v>0</v>
      </c>
      <c r="C36" s="115">
        <f>'force required - obj'!B36</f>
        <v>0</v>
      </c>
      <c r="D36" s="115">
        <f>'force required - obj'!D36</f>
        <v>0</v>
      </c>
      <c r="E36" s="115">
        <f>'force required - obj'!F36</f>
        <v>0</v>
      </c>
      <c r="F36" s="115">
        <f t="shared" si="0"/>
        <v>30</v>
      </c>
    </row>
    <row r="37" spans="1:6" ht="90" hidden="1" customHeight="1" x14ac:dyDescent="0.25">
      <c r="A37" s="118">
        <f>formatting!H37</f>
        <v>0</v>
      </c>
      <c r="C37" s="115">
        <f>'force required - obj'!B37</f>
        <v>0</v>
      </c>
      <c r="D37" s="115">
        <f>'force required - obj'!D37</f>
        <v>0</v>
      </c>
      <c r="E37" s="115">
        <f>'force required - obj'!F37</f>
        <v>0</v>
      </c>
      <c r="F37" s="115">
        <f t="shared" si="0"/>
        <v>30</v>
      </c>
    </row>
    <row r="38" spans="1:6" ht="90" hidden="1" customHeight="1" x14ac:dyDescent="0.25">
      <c r="A38" s="118">
        <f>formatting!H38</f>
        <v>0</v>
      </c>
      <c r="C38" s="115">
        <f>'force required - obj'!B38</f>
        <v>0</v>
      </c>
      <c r="D38" s="115">
        <f>'force required - obj'!D38</f>
        <v>0</v>
      </c>
      <c r="E38" s="115">
        <f>'force required - obj'!F38</f>
        <v>0</v>
      </c>
      <c r="F38" s="115">
        <f t="shared" si="0"/>
        <v>30</v>
      </c>
    </row>
    <row r="39" spans="1:6" ht="90" hidden="1" customHeight="1" x14ac:dyDescent="0.25">
      <c r="A39" s="118">
        <f>formatting!H39</f>
        <v>0</v>
      </c>
      <c r="C39" s="115">
        <f>'force required - obj'!B39</f>
        <v>0</v>
      </c>
      <c r="D39" s="115">
        <f>'force required - obj'!D39</f>
        <v>0</v>
      </c>
      <c r="E39" s="115">
        <f>'force required - obj'!F39</f>
        <v>0</v>
      </c>
      <c r="F39" s="115">
        <f t="shared" si="0"/>
        <v>30</v>
      </c>
    </row>
    <row r="40" spans="1:6" ht="90" hidden="1" customHeight="1" x14ac:dyDescent="0.25">
      <c r="A40" s="118">
        <f>formatting!H40</f>
        <v>0</v>
      </c>
      <c r="C40" s="115">
        <f>'force required - obj'!B40</f>
        <v>0</v>
      </c>
      <c r="D40" s="115">
        <f>'force required - obj'!D40</f>
        <v>0</v>
      </c>
      <c r="E40" s="115">
        <f>'force required - obj'!F40</f>
        <v>0</v>
      </c>
      <c r="F40" s="115">
        <f t="shared" si="0"/>
        <v>30</v>
      </c>
    </row>
    <row r="41" spans="1:6" ht="90" hidden="1" customHeight="1" x14ac:dyDescent="0.25">
      <c r="A41" s="118">
        <f>formatting!H41</f>
        <v>0</v>
      </c>
      <c r="C41" s="115">
        <f>'force required - obj'!B41</f>
        <v>0</v>
      </c>
      <c r="D41" s="115">
        <f>'force required - obj'!D41</f>
        <v>0</v>
      </c>
      <c r="E41" s="115">
        <f>'force required - obj'!F41</f>
        <v>0</v>
      </c>
      <c r="F41" s="115">
        <f t="shared" si="0"/>
        <v>30</v>
      </c>
    </row>
    <row r="42" spans="1:6" ht="90" hidden="1" customHeight="1" x14ac:dyDescent="0.25">
      <c r="A42" s="118">
        <f>formatting!H42</f>
        <v>0</v>
      </c>
      <c r="C42" s="115">
        <f>'force required - obj'!B42</f>
        <v>0</v>
      </c>
      <c r="D42" s="115">
        <f>'force required - obj'!D42</f>
        <v>0</v>
      </c>
      <c r="E42" s="115">
        <f>'force required - obj'!F42</f>
        <v>0</v>
      </c>
      <c r="F42" s="115">
        <f t="shared" si="0"/>
        <v>30</v>
      </c>
    </row>
    <row r="43" spans="1:6" ht="90" hidden="1" customHeight="1" x14ac:dyDescent="0.25">
      <c r="A43" s="118">
        <f>formatting!H43</f>
        <v>0</v>
      </c>
      <c r="C43" s="115">
        <f>'force required - obj'!B43</f>
        <v>0</v>
      </c>
      <c r="D43" s="115">
        <f>'force required - obj'!D43</f>
        <v>0</v>
      </c>
      <c r="E43" s="115">
        <f>'force required - obj'!F43</f>
        <v>0</v>
      </c>
      <c r="F43" s="115">
        <f t="shared" si="0"/>
        <v>30</v>
      </c>
    </row>
    <row r="44" spans="1:6" ht="90" hidden="1" customHeight="1" x14ac:dyDescent="0.25">
      <c r="A44" s="118">
        <f>formatting!H44</f>
        <v>0</v>
      </c>
      <c r="C44" s="115">
        <f>'force required - obj'!B44</f>
        <v>0</v>
      </c>
      <c r="D44" s="115">
        <f>'force required - obj'!D44</f>
        <v>0</v>
      </c>
      <c r="E44" s="115">
        <f>'force required - obj'!F44</f>
        <v>0</v>
      </c>
      <c r="F44" s="115">
        <f t="shared" si="0"/>
        <v>30</v>
      </c>
    </row>
    <row r="45" spans="1:6" ht="90" hidden="1" customHeight="1" x14ac:dyDescent="0.25">
      <c r="A45" s="118">
        <f>formatting!H45</f>
        <v>0</v>
      </c>
      <c r="C45" s="115">
        <f>'force required - obj'!B45</f>
        <v>0</v>
      </c>
      <c r="D45" s="115">
        <f>'force required - obj'!D45</f>
        <v>0</v>
      </c>
      <c r="E45" s="115">
        <f>'force required - obj'!F45</f>
        <v>0</v>
      </c>
      <c r="F45" s="115">
        <f t="shared" si="0"/>
        <v>30</v>
      </c>
    </row>
    <row r="46" spans="1:6" ht="90" hidden="1" customHeight="1" x14ac:dyDescent="0.25">
      <c r="A46" s="118">
        <f>formatting!H46</f>
        <v>0</v>
      </c>
      <c r="C46" s="115">
        <f>'force required - obj'!B46</f>
        <v>0</v>
      </c>
      <c r="D46" s="115">
        <f>'force required - obj'!D46</f>
        <v>0</v>
      </c>
      <c r="E46" s="115">
        <f>'force required - obj'!F46</f>
        <v>0</v>
      </c>
      <c r="F46" s="115">
        <f t="shared" si="0"/>
        <v>30</v>
      </c>
    </row>
    <row r="47" spans="1:6" ht="90" hidden="1" customHeight="1" x14ac:dyDescent="0.25">
      <c r="A47" s="118">
        <f>formatting!H47</f>
        <v>0</v>
      </c>
      <c r="C47" s="115">
        <f>'force required - obj'!B47</f>
        <v>0</v>
      </c>
      <c r="D47" s="115">
        <f>'force required - obj'!D47</f>
        <v>0</v>
      </c>
      <c r="E47" s="115">
        <f>'force required - obj'!F47</f>
        <v>0</v>
      </c>
      <c r="F47" s="115">
        <f t="shared" si="0"/>
        <v>30</v>
      </c>
    </row>
    <row r="48" spans="1:6" ht="90" hidden="1" customHeight="1" x14ac:dyDescent="0.25">
      <c r="A48" s="118">
        <f>formatting!H48</f>
        <v>0</v>
      </c>
      <c r="C48" s="115">
        <f>GRASP!F48</f>
        <v>0</v>
      </c>
      <c r="F48" s="115">
        <f t="shared" si="0"/>
        <v>30</v>
      </c>
    </row>
    <row r="49" spans="1:6" ht="90" hidden="1" customHeight="1" x14ac:dyDescent="0.25">
      <c r="A49" s="118">
        <f>formatting!H49</f>
        <v>0</v>
      </c>
      <c r="C49" s="115">
        <f>GRASP!F49</f>
        <v>0</v>
      </c>
      <c r="F49" s="115">
        <f t="shared" si="0"/>
        <v>30</v>
      </c>
    </row>
    <row r="50" spans="1:6" ht="90" hidden="1" customHeight="1" x14ac:dyDescent="0.25">
      <c r="A50" s="118">
        <f>formatting!H50</f>
        <v>0</v>
      </c>
      <c r="C50" s="115">
        <f>GRASP!F50</f>
        <v>0</v>
      </c>
      <c r="F50" s="115">
        <f t="shared" si="0"/>
        <v>30</v>
      </c>
    </row>
    <row r="51" spans="1:6" ht="90" hidden="1" customHeight="1" x14ac:dyDescent="0.25">
      <c r="A51" s="118">
        <f>formatting!H51</f>
        <v>0</v>
      </c>
      <c r="C51" s="115">
        <f>GRASP!F51</f>
        <v>0</v>
      </c>
      <c r="F51" s="115">
        <f t="shared" si="0"/>
        <v>30</v>
      </c>
    </row>
  </sheetData>
  <autoFilter ref="A1:E51">
    <filterColumn colId="0">
      <filters>
        <filter val="MARKER"/>
        <filter val="MARKER CAP"/>
        <filter val="PETRI"/>
      </filters>
    </filterColumn>
    <sortState ref="A2:E4">
      <sortCondition ref="D1:D51"/>
    </sortState>
  </autoFilter>
  <conditionalFormatting sqref="C2:E51">
    <cfRule type="expression" dxfId="3" priority="1">
      <formula>C2&gt;$G$1</formula>
    </cfRule>
  </conditionalFormatting>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rgb="FFFFC000"/>
  </sheetPr>
  <dimension ref="A1:AM52"/>
  <sheetViews>
    <sheetView workbookViewId="0">
      <selection activeCell="B2" sqref="B2:F4"/>
    </sheetView>
  </sheetViews>
  <sheetFormatPr baseColWidth="10" defaultColWidth="11.42578125" defaultRowHeight="15" x14ac:dyDescent="0.25"/>
  <cols>
    <col min="1" max="1" width="11.28515625" style="115" bestFit="1" customWidth="1"/>
    <col min="2" max="2" width="6" style="115" bestFit="1" customWidth="1"/>
    <col min="3" max="3" width="5.7109375" style="115" bestFit="1" customWidth="1"/>
    <col min="4" max="4" width="16.140625" style="115" bestFit="1" customWidth="1"/>
    <col min="5" max="5" width="6.7109375" style="115" bestFit="1" customWidth="1"/>
    <col min="6" max="6" width="17.85546875" style="115" bestFit="1" customWidth="1"/>
    <col min="7" max="7" width="8.42578125" style="115" bestFit="1" customWidth="1"/>
    <col min="8" max="8" width="12" style="115" bestFit="1" customWidth="1"/>
    <col min="9" max="9" width="14.140625" style="115" bestFit="1" customWidth="1"/>
    <col min="10" max="10" width="14.85546875" style="115" bestFit="1" customWidth="1"/>
    <col min="11" max="11" width="14.140625" style="115" bestFit="1" customWidth="1"/>
    <col min="12" max="12" width="14.85546875" style="115" bestFit="1" customWidth="1"/>
    <col min="13" max="13" width="14" style="115" bestFit="1" customWidth="1"/>
    <col min="14" max="14" width="14.7109375" style="115" bestFit="1" customWidth="1"/>
    <col min="15" max="15" width="13.28515625" style="115" bestFit="1" customWidth="1"/>
    <col min="16" max="16" width="12.85546875" style="115" bestFit="1" customWidth="1"/>
    <col min="17" max="17" width="12.7109375" style="115" bestFit="1" customWidth="1"/>
    <col min="18" max="18" width="18.28515625" style="115" bestFit="1" customWidth="1"/>
    <col min="19" max="19" width="19" style="115" bestFit="1" customWidth="1"/>
    <col min="20" max="20" width="18.28515625" style="115" bestFit="1" customWidth="1"/>
    <col min="21" max="21" width="19" style="115" bestFit="1" customWidth="1"/>
    <col min="22" max="22" width="18.140625" style="115" bestFit="1" customWidth="1"/>
    <col min="23" max="23" width="18.85546875" style="115" bestFit="1" customWidth="1"/>
    <col min="24" max="24" width="17.42578125" style="115" bestFit="1" customWidth="1"/>
    <col min="25" max="25" width="17" style="115" bestFit="1" customWidth="1"/>
    <col min="26" max="26" width="15.42578125" style="115" bestFit="1" customWidth="1"/>
    <col min="27" max="27" width="23.7109375" style="115" bestFit="1" customWidth="1"/>
    <col min="28" max="28" width="13.5703125" style="115" bestFit="1" customWidth="1"/>
    <col min="29" max="29" width="14.7109375" style="115" bestFit="1" customWidth="1"/>
    <col min="30" max="30" width="16.5703125" style="115" bestFit="1" customWidth="1"/>
    <col min="31" max="31" width="14.140625" style="115" bestFit="1" customWidth="1"/>
    <col min="32" max="32" width="14.7109375" style="115" bestFit="1" customWidth="1"/>
    <col min="33" max="33" width="16.7109375" style="115" bestFit="1" customWidth="1"/>
    <col min="34" max="34" width="17.85546875" style="115" bestFit="1" customWidth="1"/>
    <col min="35" max="35" width="16.28515625" style="115" bestFit="1" customWidth="1"/>
    <col min="36" max="36" width="17.5703125" style="115" bestFit="1" customWidth="1"/>
    <col min="37" max="37" width="19.85546875" style="115" bestFit="1" customWidth="1"/>
    <col min="38" max="38" width="12.42578125" style="115" bestFit="1" customWidth="1"/>
    <col min="39" max="39" width="11.140625" style="115" bestFit="1" customWidth="1"/>
    <col min="40" max="60" width="11.42578125" style="115" customWidth="1"/>
    <col min="61" max="16384" width="11.42578125" style="115"/>
  </cols>
  <sheetData>
    <row r="1" spans="1:39" x14ac:dyDescent="0.25">
      <c r="A1" s="115" t="s">
        <v>903</v>
      </c>
      <c r="B1" s="126" t="s">
        <v>904</v>
      </c>
      <c r="C1" s="126" t="s">
        <v>208</v>
      </c>
      <c r="D1" s="126" t="s">
        <v>905</v>
      </c>
      <c r="E1" s="126" t="s">
        <v>906</v>
      </c>
      <c r="F1" s="126" t="s">
        <v>907</v>
      </c>
      <c r="G1" s="100"/>
      <c r="H1" s="101"/>
      <c r="I1" s="101"/>
      <c r="J1" s="101"/>
      <c r="K1" s="101"/>
      <c r="L1" s="101"/>
      <c r="M1" s="101"/>
      <c r="N1" s="101"/>
      <c r="O1" s="101"/>
      <c r="P1" s="101"/>
      <c r="Q1" s="101"/>
      <c r="R1" s="101"/>
      <c r="S1" s="101"/>
      <c r="T1" s="101"/>
      <c r="U1" s="101"/>
      <c r="V1" s="101"/>
      <c r="W1" s="101"/>
      <c r="X1" s="101"/>
      <c r="Y1" s="101"/>
      <c r="Z1" s="102"/>
      <c r="AA1" s="102"/>
      <c r="AB1" s="102"/>
      <c r="AC1" s="102"/>
      <c r="AD1" s="102"/>
      <c r="AE1" s="102"/>
      <c r="AF1" s="102"/>
      <c r="AG1" s="102"/>
      <c r="AH1" s="102"/>
      <c r="AI1" s="102"/>
      <c r="AJ1" s="102"/>
      <c r="AK1" s="102"/>
      <c r="AL1" s="102"/>
      <c r="AM1" s="102"/>
    </row>
    <row r="2" spans="1:39" x14ac:dyDescent="0.25">
      <c r="A2" s="126" t="s">
        <v>908</v>
      </c>
      <c r="B2" s="129">
        <v>2.9000000000000001E-2</v>
      </c>
      <c r="C2" s="115" t="s">
        <v>909</v>
      </c>
      <c r="D2" s="129">
        <v>0.33800000000000002</v>
      </c>
      <c r="E2" s="115" t="s">
        <v>910</v>
      </c>
      <c r="F2" s="129">
        <v>11.117000000000001</v>
      </c>
    </row>
    <row r="3" spans="1:39" x14ac:dyDescent="0.25">
      <c r="A3" s="126" t="s">
        <v>61</v>
      </c>
      <c r="B3" s="129">
        <v>3.3000000000000002E-2</v>
      </c>
      <c r="C3" s="115" t="s">
        <v>911</v>
      </c>
      <c r="D3" s="129">
        <v>29.815000000000001</v>
      </c>
      <c r="E3" s="115" t="s">
        <v>912</v>
      </c>
      <c r="F3" s="129">
        <v>70.278000000000006</v>
      </c>
    </row>
    <row r="4" spans="1:39" x14ac:dyDescent="0.25">
      <c r="A4" s="126" t="s">
        <v>913</v>
      </c>
      <c r="B4" s="129">
        <v>7.0000000000000001E-3</v>
      </c>
      <c r="C4" s="115" t="s">
        <v>914</v>
      </c>
      <c r="D4" s="129">
        <v>22.550999999999998</v>
      </c>
      <c r="E4" s="115" t="s">
        <v>915</v>
      </c>
      <c r="F4" s="129">
        <v>78.620999999999995</v>
      </c>
    </row>
    <row r="5" spans="1:39" x14ac:dyDescent="0.25">
      <c r="A5" s="101"/>
    </row>
    <row r="6" spans="1:39" x14ac:dyDescent="0.25">
      <c r="A6" s="101"/>
    </row>
    <row r="7" spans="1:39" x14ac:dyDescent="0.25">
      <c r="A7" s="101"/>
    </row>
    <row r="8" spans="1:39" x14ac:dyDescent="0.25">
      <c r="A8" s="101"/>
    </row>
    <row r="9" spans="1:39" x14ac:dyDescent="0.25">
      <c r="A9" s="101"/>
    </row>
    <row r="10" spans="1:39" x14ac:dyDescent="0.25">
      <c r="A10" s="101"/>
    </row>
    <row r="11" spans="1:39" x14ac:dyDescent="0.25">
      <c r="A11" s="101"/>
    </row>
    <row r="12" spans="1:39" x14ac:dyDescent="0.25">
      <c r="A12" s="101"/>
    </row>
    <row r="13" spans="1:39" x14ac:dyDescent="0.25">
      <c r="A13" s="101"/>
    </row>
    <row r="14" spans="1:39" x14ac:dyDescent="0.25">
      <c r="A14" s="101"/>
    </row>
    <row r="15" spans="1:39" x14ac:dyDescent="0.25">
      <c r="A15" s="101"/>
    </row>
    <row r="16" spans="1:39" x14ac:dyDescent="0.25">
      <c r="A16" s="101"/>
    </row>
    <row r="17" spans="1:1" x14ac:dyDescent="0.25">
      <c r="A17" s="101"/>
    </row>
    <row r="18" spans="1:1" x14ac:dyDescent="0.25">
      <c r="A18" s="101"/>
    </row>
    <row r="19" spans="1:1" x14ac:dyDescent="0.25">
      <c r="A19" s="102"/>
    </row>
    <row r="20" spans="1:1" x14ac:dyDescent="0.25">
      <c r="A20" s="102"/>
    </row>
    <row r="21" spans="1:1" x14ac:dyDescent="0.25">
      <c r="A21" s="102"/>
    </row>
    <row r="22" spans="1:1" x14ac:dyDescent="0.25">
      <c r="A22" s="102"/>
    </row>
    <row r="23" spans="1:1" x14ac:dyDescent="0.25">
      <c r="A23" s="102"/>
    </row>
    <row r="24" spans="1:1" x14ac:dyDescent="0.25">
      <c r="A24" s="102"/>
    </row>
    <row r="25" spans="1:1" x14ac:dyDescent="0.25">
      <c r="A25" s="102"/>
    </row>
    <row r="26" spans="1:1" x14ac:dyDescent="0.25">
      <c r="A26" s="102"/>
    </row>
    <row r="27" spans="1:1" x14ac:dyDescent="0.25">
      <c r="A27" s="102"/>
    </row>
    <row r="28" spans="1:1" x14ac:dyDescent="0.25">
      <c r="A28" s="102"/>
    </row>
    <row r="29" spans="1:1" x14ac:dyDescent="0.25">
      <c r="A29" s="102"/>
    </row>
    <row r="30" spans="1:1" x14ac:dyDescent="0.25">
      <c r="A30" s="102"/>
    </row>
    <row r="31" spans="1:1" x14ac:dyDescent="0.25">
      <c r="A31" s="102"/>
    </row>
    <row r="32" spans="1:1" x14ac:dyDescent="0.25">
      <c r="A32" s="102"/>
    </row>
    <row r="33" spans="1:1" x14ac:dyDescent="0.25">
      <c r="A33" s="102"/>
    </row>
    <row r="34" spans="1:1" x14ac:dyDescent="0.25">
      <c r="A34" s="102"/>
    </row>
    <row r="35" spans="1:1" x14ac:dyDescent="0.25">
      <c r="A35" s="102"/>
    </row>
    <row r="36" spans="1:1" x14ac:dyDescent="0.25">
      <c r="A36" s="102"/>
    </row>
    <row r="37" spans="1:1" x14ac:dyDescent="0.25">
      <c r="A37" s="102"/>
    </row>
    <row r="38" spans="1:1" x14ac:dyDescent="0.25">
      <c r="A38" s="102"/>
    </row>
    <row r="39" spans="1:1" x14ac:dyDescent="0.25">
      <c r="A39" s="102"/>
    </row>
    <row r="40" spans="1:1" x14ac:dyDescent="0.25">
      <c r="A40" s="102"/>
    </row>
    <row r="41" spans="1:1" x14ac:dyDescent="0.25">
      <c r="A41" s="102"/>
    </row>
    <row r="42" spans="1:1" x14ac:dyDescent="0.25">
      <c r="A42" s="102"/>
    </row>
    <row r="43" spans="1:1" x14ac:dyDescent="0.25">
      <c r="A43" s="102"/>
    </row>
    <row r="44" spans="1:1" x14ac:dyDescent="0.25">
      <c r="A44" s="102"/>
    </row>
    <row r="45" spans="1:1" x14ac:dyDescent="0.25">
      <c r="A45" s="102"/>
    </row>
    <row r="46" spans="1:1" x14ac:dyDescent="0.25">
      <c r="A46" s="102"/>
    </row>
    <row r="47" spans="1:1" x14ac:dyDescent="0.25">
      <c r="A47" s="102"/>
    </row>
    <row r="48" spans="1:1" x14ac:dyDescent="0.25">
      <c r="A48" s="102"/>
    </row>
    <row r="49" spans="1:1" x14ac:dyDescent="0.25">
      <c r="A49" s="102"/>
    </row>
    <row r="50" spans="1:1" x14ac:dyDescent="0.25">
      <c r="A50" s="102"/>
    </row>
    <row r="51" spans="1:1" x14ac:dyDescent="0.25">
      <c r="A51" s="102"/>
    </row>
    <row r="52" spans="1:1" x14ac:dyDescent="0.25">
      <c r="A52" s="102"/>
    </row>
  </sheetData>
  <conditionalFormatting sqref="B2:AM52">
    <cfRule type="expression" dxfId="2" priority="2">
      <formula>B2&lt;0</formula>
    </cfRule>
    <cfRule type="expression" dxfId="1" priority="3">
      <formula>B2=""</formula>
    </cfRule>
  </conditionalFormatting>
  <conditionalFormatting sqref="B2:B4 D2:D4 F2:F4">
    <cfRule type="expression" dxfId="0" priority="1">
      <formula>B2&gt;$A$1</formula>
    </cfRule>
  </conditionalFormatting>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rgb="FFFFFF00"/>
  </sheetPr>
  <dimension ref="A1:S260"/>
  <sheetViews>
    <sheetView workbookViewId="0">
      <selection activeCell="T15" sqref="T15"/>
    </sheetView>
  </sheetViews>
  <sheetFormatPr baseColWidth="10" defaultRowHeight="15" x14ac:dyDescent="0.25"/>
  <cols>
    <col min="1" max="1" width="3" style="119" bestFit="1" customWidth="1"/>
    <col min="2" max="2" width="14.85546875" style="109" bestFit="1" customWidth="1"/>
    <col min="3" max="3" width="12.42578125" style="109" bestFit="1" customWidth="1"/>
    <col min="4" max="4" width="5.7109375" style="109" bestFit="1" customWidth="1"/>
    <col min="5" max="5" width="6.140625" style="109" bestFit="1" customWidth="1"/>
    <col min="6" max="6" width="6.28515625" style="109" bestFit="1" customWidth="1"/>
    <col min="8" max="8" width="12.42578125" style="109" bestFit="1" customWidth="1"/>
    <col min="9" max="9" width="6.140625" style="109" bestFit="1" customWidth="1"/>
    <col min="10" max="10" width="6.28515625" style="109" bestFit="1" customWidth="1"/>
    <col min="12" max="12" width="19" style="109" bestFit="1" customWidth="1"/>
    <col min="13" max="13" width="12.42578125" style="109" bestFit="1" customWidth="1"/>
    <col min="14" max="14" width="8.7109375" style="109" bestFit="1" customWidth="1"/>
    <col min="16" max="16" width="4" style="119" bestFit="1" customWidth="1"/>
    <col min="17" max="17" width="17.7109375" style="109" bestFit="1" customWidth="1"/>
    <col min="18" max="18" width="22" style="109" bestFit="1" customWidth="1"/>
    <col min="19" max="19" width="25.85546875" style="109" bestFit="1" customWidth="1"/>
  </cols>
  <sheetData>
    <row r="1" spans="1:19" s="119" customFormat="1" x14ac:dyDescent="0.25">
      <c r="B1" s="119" t="str">
        <f>'raw grasp info'!B1</f>
        <v>grasp</v>
      </c>
      <c r="C1" s="119" t="s">
        <v>970</v>
      </c>
      <c r="D1" s="119" t="s">
        <v>208</v>
      </c>
      <c r="E1" s="119" t="s">
        <v>971</v>
      </c>
      <c r="F1" s="119" t="s">
        <v>972</v>
      </c>
      <c r="I1" s="119" t="s">
        <v>971</v>
      </c>
      <c r="J1" s="119" t="s">
        <v>972</v>
      </c>
      <c r="L1" s="119" t="s">
        <v>973</v>
      </c>
      <c r="M1" s="119" t="s">
        <v>970</v>
      </c>
      <c r="N1" s="119" t="s">
        <v>973</v>
      </c>
      <c r="P1" s="156" t="s">
        <v>974</v>
      </c>
      <c r="Q1" s="157"/>
      <c r="R1" s="157"/>
      <c r="S1" s="157"/>
    </row>
    <row r="2" spans="1:19" x14ac:dyDescent="0.25">
      <c r="A2" s="119">
        <f>IF('raw grasp info'!A2="","",'raw grasp info'!A2)</f>
        <v>0</v>
      </c>
      <c r="B2" t="str">
        <f>IF('raw grasp info'!B2="","",'raw grasp info'!B2)</f>
        <v>petri-c8</v>
      </c>
      <c r="C2" t="str">
        <f t="shared" ref="C2:C33" si="0">IF(B2="","",SUBSTITUTE(UPPER(LEFT(B2,SEARCH("-",B2)-1)),"_"," "))</f>
        <v>PETRI</v>
      </c>
      <c r="D2" t="str">
        <f t="shared" ref="D2:D33" si="1">UPPER(SUBSTITUTE(B2,CONCATENATE(SUBSTITUTE(LOWER(C2)," ","_"),"-"),""))</f>
        <v>C8</v>
      </c>
      <c r="E2">
        <f t="shared" ref="E2:E33" si="2">INDEX($H$2:$J$16,MATCH(C2,$H$2:$H$16,),2)</f>
        <v>1</v>
      </c>
      <c r="F2">
        <f t="shared" ref="F2:F33" si="3">INDEX($H$2:$J$16,MATCH(C2,$H$2:$H$16,),3)</f>
        <v>7</v>
      </c>
      <c r="H2" t="str">
        <f>C2</f>
        <v>PETRI</v>
      </c>
      <c r="I2">
        <f>INDEX($A$1:$A$52,MATCH(H2,$C$1:$C$52,0))+1</f>
        <v>1</v>
      </c>
      <c r="J2">
        <f>LOOKUP(2,1/($C$1:$C$52=H2),$A$1:$A$52)+1</f>
        <v>7</v>
      </c>
      <c r="L2" t="str">
        <f>IF('force required'!A2="","",'force required'!A2)</f>
        <v>petri-hold_X</v>
      </c>
      <c r="M2" t="str">
        <f t="shared" ref="M2:M65" si="4">IF(L2="","",SUBSTITUTE(UPPER(LEFT(L2,SEARCH("-",L2)-1)),"_"," "))</f>
        <v>PETRI</v>
      </c>
      <c r="N2" t="str">
        <f t="shared" ref="N2:N65" si="5">UPPER(SUBSTITUTE(L2,CONCATENATE(SUBSTITUTE(LOWER(M2)," ","_"),"-"),""))</f>
        <v>HOLD_X</v>
      </c>
      <c r="P2" s="119">
        <v>0</v>
      </c>
      <c r="Q2" t="str">
        <f t="shared" ref="Q2:Q33" si="6">IF(H2="","",CONCATENATE(P2,"_",LOWER(H2),".png"))</f>
        <v>0_petri.png</v>
      </c>
      <c r="R2" t="str">
        <f t="shared" ref="R2:R33" si="7">IF(B2="","",CONCATENATE(P2,"_",B2,".png"))</f>
        <v>0_petri-c8.png</v>
      </c>
      <c r="S2" t="str">
        <f t="shared" ref="S2:S33" si="8">IF(L2="","",CONCATENATE(P2,"_",L2,".png"))</f>
        <v>0_petri-hold_X.png</v>
      </c>
    </row>
    <row r="3" spans="1:19" x14ac:dyDescent="0.25">
      <c r="A3" s="119">
        <f>IF('raw grasp info'!A3="","",'raw grasp info'!A3)</f>
        <v>1</v>
      </c>
      <c r="B3" t="str">
        <f>IF('raw grasp info'!B3="","",'raw grasp info'!B3)</f>
        <v>petri-c12</v>
      </c>
      <c r="C3" t="str">
        <f t="shared" si="0"/>
        <v>PETRI</v>
      </c>
      <c r="D3" t="str">
        <f t="shared" si="1"/>
        <v>C12</v>
      </c>
      <c r="E3">
        <f t="shared" si="2"/>
        <v>1</v>
      </c>
      <c r="F3">
        <f t="shared" si="3"/>
        <v>7</v>
      </c>
      <c r="H3" t="str">
        <f t="shared" ref="H3:H16" si="9">IF(J2="","",INDEX($C$2:$C$52,J2+1))</f>
        <v>MARKER</v>
      </c>
      <c r="I3">
        <f t="shared" ref="I3:I16" si="10">IF(H3="","",INDEX($A$1:$A$52,MATCH(H3,$C$1:$C$52,0))+1)</f>
        <v>8</v>
      </c>
      <c r="J3">
        <f t="shared" ref="J3:J16" si="11">IF(H3="","",LOOKUP(2,1/($C$1:$C$52=H3),$A$1:$A$52)+1)</f>
        <v>13</v>
      </c>
      <c r="L3" t="str">
        <f>IF('force required'!A3="","",'force required'!A3)</f>
        <v>petri-hold_-X</v>
      </c>
      <c r="M3" t="str">
        <f t="shared" si="4"/>
        <v>PETRI</v>
      </c>
      <c r="N3" t="str">
        <f t="shared" si="5"/>
        <v>HOLD_-X</v>
      </c>
      <c r="P3" s="119">
        <v>1</v>
      </c>
      <c r="Q3" t="str">
        <f t="shared" si="6"/>
        <v>1_marker.png</v>
      </c>
      <c r="R3" t="str">
        <f t="shared" si="7"/>
        <v>1_petri-c12.png</v>
      </c>
      <c r="S3" t="str">
        <f t="shared" si="8"/>
        <v>1_petri-hold_-X.png</v>
      </c>
    </row>
    <row r="4" spans="1:19" x14ac:dyDescent="0.25">
      <c r="A4" s="119">
        <f>IF('raw grasp info'!A4="","",'raw grasp info'!A4)</f>
        <v>2</v>
      </c>
      <c r="B4" t="str">
        <f>IF('raw grasp info'!B4="","",'raw grasp info'!B4)</f>
        <v>petri-t+1</v>
      </c>
      <c r="C4" t="str">
        <f t="shared" si="0"/>
        <v>PETRI</v>
      </c>
      <c r="D4" t="str">
        <f t="shared" si="1"/>
        <v>T+1</v>
      </c>
      <c r="E4">
        <f t="shared" si="2"/>
        <v>1</v>
      </c>
      <c r="F4">
        <f t="shared" si="3"/>
        <v>7</v>
      </c>
      <c r="H4" t="str">
        <f t="shared" si="9"/>
        <v>MARKER CAP</v>
      </c>
      <c r="I4">
        <f t="shared" si="10"/>
        <v>14</v>
      </c>
      <c r="J4">
        <f t="shared" si="11"/>
        <v>17</v>
      </c>
      <c r="L4" t="str">
        <f>IF('force required'!A4="","",'force required'!A4)</f>
        <v>petri-hold_Y</v>
      </c>
      <c r="M4" t="str">
        <f t="shared" si="4"/>
        <v>PETRI</v>
      </c>
      <c r="N4" t="str">
        <f t="shared" si="5"/>
        <v>HOLD_Y</v>
      </c>
      <c r="P4" s="119">
        <v>2</v>
      </c>
      <c r="Q4" t="str">
        <f t="shared" si="6"/>
        <v>2_marker cap.png</v>
      </c>
      <c r="R4" t="str">
        <f t="shared" si="7"/>
        <v>2_petri-t+1.png</v>
      </c>
      <c r="S4" t="str">
        <f t="shared" si="8"/>
        <v>2_petri-hold_Y.png</v>
      </c>
    </row>
    <row r="5" spans="1:19" x14ac:dyDescent="0.25">
      <c r="A5" s="119">
        <f>IF('raw grasp info'!A5="","",'raw grasp info'!A5)</f>
        <v>3</v>
      </c>
      <c r="B5" t="str">
        <f>IF('raw grasp info'!B5="","",'raw grasp info'!B5)</f>
        <v>petri-t+2</v>
      </c>
      <c r="C5" t="str">
        <f t="shared" si="0"/>
        <v>PETRI</v>
      </c>
      <c r="D5" t="str">
        <f t="shared" si="1"/>
        <v>T+2</v>
      </c>
      <c r="E5">
        <f t="shared" si="2"/>
        <v>1</v>
      </c>
      <c r="F5">
        <f t="shared" si="3"/>
        <v>7</v>
      </c>
      <c r="H5" t="str">
        <f t="shared" si="9"/>
        <v/>
      </c>
      <c r="I5" t="str">
        <f t="shared" si="10"/>
        <v/>
      </c>
      <c r="J5" t="str">
        <f t="shared" si="11"/>
        <v/>
      </c>
      <c r="L5" t="str">
        <f>IF('force required'!A5="","",'force required'!A5)</f>
        <v>petri-hold_-Y</v>
      </c>
      <c r="M5" t="str">
        <f t="shared" si="4"/>
        <v>PETRI</v>
      </c>
      <c r="N5" t="str">
        <f t="shared" si="5"/>
        <v>HOLD_-Y</v>
      </c>
      <c r="P5" s="119">
        <v>3</v>
      </c>
      <c r="Q5" t="str">
        <f t="shared" si="6"/>
        <v/>
      </c>
      <c r="R5" t="str">
        <f t="shared" si="7"/>
        <v>3_petri-t+2.png</v>
      </c>
      <c r="S5" t="str">
        <f t="shared" si="8"/>
        <v>3_petri-hold_-Y.png</v>
      </c>
    </row>
    <row r="6" spans="1:19" x14ac:dyDescent="0.25">
      <c r="A6" s="119">
        <f>IF('raw grasp info'!A6="","",'raw grasp info'!A6)</f>
        <v>4</v>
      </c>
      <c r="B6" t="str">
        <f>IF('raw grasp info'!B6="","",'raw grasp info'!B6)</f>
        <v>petri-t+3.5</v>
      </c>
      <c r="C6" t="str">
        <f t="shared" si="0"/>
        <v>PETRI</v>
      </c>
      <c r="D6" t="str">
        <f t="shared" si="1"/>
        <v>T+3.5</v>
      </c>
      <c r="E6">
        <f t="shared" si="2"/>
        <v>1</v>
      </c>
      <c r="F6">
        <f t="shared" si="3"/>
        <v>7</v>
      </c>
      <c r="H6" t="str">
        <f t="shared" si="9"/>
        <v/>
      </c>
      <c r="I6" t="str">
        <f t="shared" si="10"/>
        <v/>
      </c>
      <c r="J6" t="str">
        <f t="shared" si="11"/>
        <v/>
      </c>
      <c r="L6" t="str">
        <f>IF('force required'!A6="","",'force required'!A6)</f>
        <v>petri-hold_Z</v>
      </c>
      <c r="M6" t="str">
        <f t="shared" si="4"/>
        <v>PETRI</v>
      </c>
      <c r="N6" t="str">
        <f t="shared" si="5"/>
        <v>HOLD_Z</v>
      </c>
      <c r="P6" s="119">
        <v>4</v>
      </c>
      <c r="Q6" t="str">
        <f t="shared" si="6"/>
        <v/>
      </c>
      <c r="R6" t="str">
        <f t="shared" si="7"/>
        <v>4_petri-t+3.5.png</v>
      </c>
      <c r="S6" t="str">
        <f t="shared" si="8"/>
        <v>4_petri-hold_Z.png</v>
      </c>
    </row>
    <row r="7" spans="1:19" x14ac:dyDescent="0.25">
      <c r="A7" s="119">
        <f>IF('raw grasp info'!A7="","",'raw grasp info'!A7)</f>
        <v>5</v>
      </c>
      <c r="B7" t="str">
        <f>IF('raw grasp info'!B7="","",'raw grasp info'!B7)</f>
        <v>petri-t+4</v>
      </c>
      <c r="C7" t="str">
        <f t="shared" si="0"/>
        <v>PETRI</v>
      </c>
      <c r="D7" t="str">
        <f t="shared" si="1"/>
        <v>T+4</v>
      </c>
      <c r="E7">
        <f t="shared" si="2"/>
        <v>1</v>
      </c>
      <c r="F7">
        <f t="shared" si="3"/>
        <v>7</v>
      </c>
      <c r="H7" t="str">
        <f t="shared" si="9"/>
        <v/>
      </c>
      <c r="I7" t="str">
        <f t="shared" si="10"/>
        <v/>
      </c>
      <c r="J7" t="str">
        <f t="shared" si="11"/>
        <v/>
      </c>
      <c r="L7" t="str">
        <f>IF('force required'!A7="","",'force required'!A7)</f>
        <v>petri-hold_-Z</v>
      </c>
      <c r="M7" t="str">
        <f t="shared" si="4"/>
        <v>PETRI</v>
      </c>
      <c r="N7" t="str">
        <f t="shared" si="5"/>
        <v>HOLD_-Z</v>
      </c>
      <c r="P7" s="119">
        <v>5</v>
      </c>
      <c r="Q7" t="str">
        <f t="shared" si="6"/>
        <v/>
      </c>
      <c r="R7" t="str">
        <f t="shared" si="7"/>
        <v>5_petri-t+4.png</v>
      </c>
      <c r="S7" t="str">
        <f t="shared" si="8"/>
        <v>5_petri-hold_-Z.png</v>
      </c>
    </row>
    <row r="8" spans="1:19" x14ac:dyDescent="0.25">
      <c r="A8" s="119">
        <f>IF('raw grasp info'!A8="","",'raw grasp info'!A8)</f>
        <v>6</v>
      </c>
      <c r="B8" t="str">
        <f>IF('raw grasp info'!B8="","",'raw grasp info'!B8)</f>
        <v>petri-t+5</v>
      </c>
      <c r="C8" t="str">
        <f t="shared" si="0"/>
        <v>PETRI</v>
      </c>
      <c r="D8" t="str">
        <f t="shared" si="1"/>
        <v>T+5</v>
      </c>
      <c r="E8">
        <f t="shared" si="2"/>
        <v>1</v>
      </c>
      <c r="F8">
        <f t="shared" si="3"/>
        <v>7</v>
      </c>
      <c r="H8" t="str">
        <f t="shared" si="9"/>
        <v/>
      </c>
      <c r="I8" t="str">
        <f t="shared" si="10"/>
        <v/>
      </c>
      <c r="J8" t="str">
        <f t="shared" si="11"/>
        <v/>
      </c>
      <c r="L8" t="str">
        <f>IF('force required'!A8="","",'force required'!A8)</f>
        <v>petri-write</v>
      </c>
      <c r="M8" t="str">
        <f t="shared" si="4"/>
        <v>PETRI</v>
      </c>
      <c r="N8" t="str">
        <f t="shared" si="5"/>
        <v>WRITE</v>
      </c>
      <c r="P8" s="119">
        <v>6</v>
      </c>
      <c r="Q8" t="str">
        <f t="shared" si="6"/>
        <v/>
      </c>
      <c r="R8" t="str">
        <f t="shared" si="7"/>
        <v>6_petri-t+5.png</v>
      </c>
      <c r="S8" t="str">
        <f t="shared" si="8"/>
        <v>6_petri-write.png</v>
      </c>
    </row>
    <row r="9" spans="1:19" x14ac:dyDescent="0.25">
      <c r="A9" s="119">
        <f>IF('raw grasp info'!A9="","",'raw grasp info'!A9)</f>
        <v>7</v>
      </c>
      <c r="B9" t="str">
        <f>IF('raw grasp info'!B9="","",'raw grasp info'!B9)</f>
        <v>marker-c8</v>
      </c>
      <c r="C9" t="str">
        <f t="shared" si="0"/>
        <v>MARKER</v>
      </c>
      <c r="D9" t="str">
        <f t="shared" si="1"/>
        <v>C8</v>
      </c>
      <c r="E9">
        <f t="shared" si="2"/>
        <v>8</v>
      </c>
      <c r="F9">
        <f t="shared" si="3"/>
        <v>13</v>
      </c>
      <c r="H9" t="str">
        <f t="shared" si="9"/>
        <v/>
      </c>
      <c r="I9" t="str">
        <f t="shared" si="10"/>
        <v/>
      </c>
      <c r="J9" t="str">
        <f t="shared" si="11"/>
        <v/>
      </c>
      <c r="L9" t="str">
        <f>IF('force required'!A9="","",'force required'!A9)</f>
        <v>marker-hold_X</v>
      </c>
      <c r="M9" t="str">
        <f t="shared" si="4"/>
        <v>MARKER</v>
      </c>
      <c r="N9" t="str">
        <f t="shared" si="5"/>
        <v>HOLD_X</v>
      </c>
      <c r="P9" s="119">
        <v>7</v>
      </c>
      <c r="Q9" t="str">
        <f t="shared" si="6"/>
        <v/>
      </c>
      <c r="R9" t="str">
        <f t="shared" si="7"/>
        <v>7_marker-c8.png</v>
      </c>
      <c r="S9" t="str">
        <f t="shared" si="8"/>
        <v>7_marker-hold_X.png</v>
      </c>
    </row>
    <row r="10" spans="1:19" x14ac:dyDescent="0.25">
      <c r="A10" s="119">
        <f>IF('raw grasp info'!A10="","",'raw grasp info'!A10)</f>
        <v>8</v>
      </c>
      <c r="B10" t="str">
        <f>IF('raw grasp info'!B10="","",'raw grasp info'!B10)</f>
        <v>marker-f21</v>
      </c>
      <c r="C10" t="str">
        <f t="shared" si="0"/>
        <v>MARKER</v>
      </c>
      <c r="D10" t="str">
        <f t="shared" si="1"/>
        <v>F21</v>
      </c>
      <c r="E10">
        <f t="shared" si="2"/>
        <v>8</v>
      </c>
      <c r="F10">
        <f t="shared" si="3"/>
        <v>13</v>
      </c>
      <c r="H10" t="str">
        <f t="shared" si="9"/>
        <v/>
      </c>
      <c r="I10" t="str">
        <f t="shared" si="10"/>
        <v/>
      </c>
      <c r="J10" t="str">
        <f t="shared" si="11"/>
        <v/>
      </c>
      <c r="L10" t="str">
        <f>IF('force required'!A10="","",'force required'!A10)</f>
        <v>marker-hold_-X</v>
      </c>
      <c r="M10" t="str">
        <f t="shared" si="4"/>
        <v>MARKER</v>
      </c>
      <c r="N10" t="str">
        <f t="shared" si="5"/>
        <v>HOLD_-X</v>
      </c>
      <c r="P10" s="119">
        <v>8</v>
      </c>
      <c r="Q10" t="str">
        <f t="shared" si="6"/>
        <v/>
      </c>
      <c r="R10" t="str">
        <f t="shared" si="7"/>
        <v>8_marker-f21.png</v>
      </c>
      <c r="S10" t="str">
        <f t="shared" si="8"/>
        <v>8_marker-hold_-X.png</v>
      </c>
    </row>
    <row r="11" spans="1:19" x14ac:dyDescent="0.25">
      <c r="A11" s="119">
        <f>IF('raw grasp info'!A11="","",'raw grasp info'!A11)</f>
        <v>9</v>
      </c>
      <c r="B11" t="str">
        <f>IF('raw grasp info'!B11="","",'raw grasp info'!B11)</f>
        <v>marker-f26</v>
      </c>
      <c r="C11" t="str">
        <f t="shared" si="0"/>
        <v>MARKER</v>
      </c>
      <c r="D11" t="str">
        <f t="shared" si="1"/>
        <v>F26</v>
      </c>
      <c r="E11">
        <f t="shared" si="2"/>
        <v>8</v>
      </c>
      <c r="F11">
        <f t="shared" si="3"/>
        <v>13</v>
      </c>
      <c r="H11" t="str">
        <f t="shared" si="9"/>
        <v/>
      </c>
      <c r="I11" t="str">
        <f t="shared" si="10"/>
        <v/>
      </c>
      <c r="J11" t="str">
        <f t="shared" si="11"/>
        <v/>
      </c>
      <c r="L11" t="str">
        <f>IF('force required'!A11="","",'force required'!A11)</f>
        <v>marker-hold_Y</v>
      </c>
      <c r="M11" t="str">
        <f t="shared" si="4"/>
        <v>MARKER</v>
      </c>
      <c r="N11" t="str">
        <f t="shared" si="5"/>
        <v>HOLD_Y</v>
      </c>
      <c r="P11" s="119">
        <v>9</v>
      </c>
      <c r="Q11" t="str">
        <f t="shared" si="6"/>
        <v/>
      </c>
      <c r="R11" t="str">
        <f t="shared" si="7"/>
        <v>9_marker-f26.png</v>
      </c>
      <c r="S11" t="str">
        <f t="shared" si="8"/>
        <v>9_marker-hold_Y.png</v>
      </c>
    </row>
    <row r="12" spans="1:19" x14ac:dyDescent="0.25">
      <c r="A12" s="119">
        <f>IF('raw grasp info'!A12="","",'raw grasp info'!A12)</f>
        <v>10</v>
      </c>
      <c r="B12" t="str">
        <f>IF('raw grasp info'!B12="","",'raw grasp info'!B12)</f>
        <v>marker-t+6</v>
      </c>
      <c r="C12" t="str">
        <f t="shared" si="0"/>
        <v>MARKER</v>
      </c>
      <c r="D12" t="str">
        <f t="shared" si="1"/>
        <v>T+6</v>
      </c>
      <c r="E12">
        <f t="shared" si="2"/>
        <v>8</v>
      </c>
      <c r="F12">
        <f t="shared" si="3"/>
        <v>13</v>
      </c>
      <c r="H12" t="str">
        <f t="shared" si="9"/>
        <v/>
      </c>
      <c r="I12" t="str">
        <f t="shared" si="10"/>
        <v/>
      </c>
      <c r="J12" t="str">
        <f t="shared" si="11"/>
        <v/>
      </c>
      <c r="L12" t="str">
        <f>IF('force required'!A12="","",'force required'!A12)</f>
        <v>marker-hold_-Y</v>
      </c>
      <c r="M12" t="str">
        <f t="shared" si="4"/>
        <v>MARKER</v>
      </c>
      <c r="N12" t="str">
        <f t="shared" si="5"/>
        <v>HOLD_-Y</v>
      </c>
      <c r="P12" s="119">
        <v>10</v>
      </c>
      <c r="Q12" t="str">
        <f t="shared" si="6"/>
        <v/>
      </c>
      <c r="R12" t="str">
        <f t="shared" si="7"/>
        <v>10_marker-t+6.png</v>
      </c>
      <c r="S12" t="str">
        <f t="shared" si="8"/>
        <v>10_marker-hold_-Y.png</v>
      </c>
    </row>
    <row r="13" spans="1:19" x14ac:dyDescent="0.25">
      <c r="A13" s="119">
        <f>IF('raw grasp info'!A13="","",'raw grasp info'!A13)</f>
        <v>11</v>
      </c>
      <c r="B13" t="str">
        <f>IF('raw grasp info'!B13="","",'raw grasp info'!B13)</f>
        <v>marker-t+8</v>
      </c>
      <c r="C13" t="str">
        <f t="shared" si="0"/>
        <v>MARKER</v>
      </c>
      <c r="D13" t="str">
        <f t="shared" si="1"/>
        <v>T+8</v>
      </c>
      <c r="E13">
        <f t="shared" si="2"/>
        <v>8</v>
      </c>
      <c r="F13">
        <f t="shared" si="3"/>
        <v>13</v>
      </c>
      <c r="H13" t="str">
        <f t="shared" si="9"/>
        <v/>
      </c>
      <c r="I13" t="str">
        <f t="shared" si="10"/>
        <v/>
      </c>
      <c r="J13" t="str">
        <f t="shared" si="11"/>
        <v/>
      </c>
      <c r="L13" t="str">
        <f>IF('force required'!A13="","",'force required'!A13)</f>
        <v>marker-hold_Z</v>
      </c>
      <c r="M13" t="str">
        <f t="shared" si="4"/>
        <v>MARKER</v>
      </c>
      <c r="N13" t="str">
        <f t="shared" si="5"/>
        <v>HOLD_Z</v>
      </c>
      <c r="P13" s="119">
        <v>11</v>
      </c>
      <c r="Q13" t="str">
        <f t="shared" si="6"/>
        <v/>
      </c>
      <c r="R13" t="str">
        <f t="shared" si="7"/>
        <v>11_marker-t+8.png</v>
      </c>
      <c r="S13" t="str">
        <f t="shared" si="8"/>
        <v>11_marker-hold_Z.png</v>
      </c>
    </row>
    <row r="14" spans="1:19" x14ac:dyDescent="0.25">
      <c r="A14" s="119">
        <f>IF('raw grasp info'!A14="","",'raw grasp info'!A14)</f>
        <v>12</v>
      </c>
      <c r="B14" t="str">
        <f>IF('raw grasp info'!B14="","",'raw grasp info'!B14)</f>
        <v>marker-t13</v>
      </c>
      <c r="C14" t="str">
        <f t="shared" si="0"/>
        <v>MARKER</v>
      </c>
      <c r="D14" t="str">
        <f t="shared" si="1"/>
        <v>T13</v>
      </c>
      <c r="E14">
        <f t="shared" si="2"/>
        <v>8</v>
      </c>
      <c r="F14">
        <f t="shared" si="3"/>
        <v>13</v>
      </c>
      <c r="H14" t="str">
        <f t="shared" si="9"/>
        <v/>
      </c>
      <c r="I14" t="str">
        <f t="shared" si="10"/>
        <v/>
      </c>
      <c r="J14" t="str">
        <f t="shared" si="11"/>
        <v/>
      </c>
      <c r="L14" t="str">
        <f>IF('force required'!A14="","",'force required'!A14)</f>
        <v>marker-hold_-Z</v>
      </c>
      <c r="M14" t="str">
        <f t="shared" si="4"/>
        <v>MARKER</v>
      </c>
      <c r="N14" t="str">
        <f t="shared" si="5"/>
        <v>HOLD_-Z</v>
      </c>
      <c r="P14" s="119">
        <v>12</v>
      </c>
      <c r="Q14" t="str">
        <f t="shared" si="6"/>
        <v/>
      </c>
      <c r="R14" t="str">
        <f t="shared" si="7"/>
        <v>12_marker-t13.png</v>
      </c>
      <c r="S14" t="str">
        <f t="shared" si="8"/>
        <v>12_marker-hold_-Z.png</v>
      </c>
    </row>
    <row r="15" spans="1:19" x14ac:dyDescent="0.25">
      <c r="A15" s="119">
        <f>IF('raw grasp info'!A15="","",'raw grasp info'!A15)</f>
        <v>13</v>
      </c>
      <c r="B15" t="str">
        <f>IF('raw grasp info'!B15="","",'raw grasp info'!B15)</f>
        <v>marker_cap-c16</v>
      </c>
      <c r="C15" t="str">
        <f t="shared" si="0"/>
        <v>MARKER CAP</v>
      </c>
      <c r="D15" t="str">
        <f t="shared" si="1"/>
        <v>C16</v>
      </c>
      <c r="E15">
        <f t="shared" si="2"/>
        <v>14</v>
      </c>
      <c r="F15">
        <f t="shared" si="3"/>
        <v>17</v>
      </c>
      <c r="H15" t="str">
        <f t="shared" si="9"/>
        <v/>
      </c>
      <c r="I15" t="str">
        <f t="shared" si="10"/>
        <v/>
      </c>
      <c r="J15" t="str">
        <f t="shared" si="11"/>
        <v/>
      </c>
      <c r="L15" t="str">
        <f>IF('force required'!A15="","",'force required'!A15)</f>
        <v>marker-uncap</v>
      </c>
      <c r="M15" t="str">
        <f t="shared" si="4"/>
        <v>MARKER</v>
      </c>
      <c r="N15" t="str">
        <f t="shared" si="5"/>
        <v>UNCAP</v>
      </c>
      <c r="P15" s="119">
        <v>13</v>
      </c>
      <c r="Q15" t="str">
        <f t="shared" si="6"/>
        <v/>
      </c>
      <c r="R15" t="str">
        <f t="shared" si="7"/>
        <v>13_marker_cap-c16.png</v>
      </c>
      <c r="S15" t="str">
        <f t="shared" si="8"/>
        <v>13_marker-uncap.png</v>
      </c>
    </row>
    <row r="16" spans="1:19" x14ac:dyDescent="0.25">
      <c r="A16" s="119">
        <f>IF('raw grasp info'!A16="","",'raw grasp info'!A16)</f>
        <v>14</v>
      </c>
      <c r="B16" t="str">
        <f>IF('raw grasp info'!B16="","",'raw grasp info'!B16)</f>
        <v>marker_cap-f17</v>
      </c>
      <c r="C16" t="str">
        <f t="shared" si="0"/>
        <v>MARKER CAP</v>
      </c>
      <c r="D16" t="str">
        <f t="shared" si="1"/>
        <v>F17</v>
      </c>
      <c r="E16">
        <f t="shared" si="2"/>
        <v>14</v>
      </c>
      <c r="F16">
        <f t="shared" si="3"/>
        <v>17</v>
      </c>
      <c r="H16" t="str">
        <f t="shared" si="9"/>
        <v/>
      </c>
      <c r="I16" t="str">
        <f t="shared" si="10"/>
        <v/>
      </c>
      <c r="J16" t="str">
        <f t="shared" si="11"/>
        <v/>
      </c>
      <c r="L16" t="str">
        <f>IF('force required'!A16="","",'force required'!A16)</f>
        <v>marker-recap</v>
      </c>
      <c r="M16" t="str">
        <f t="shared" si="4"/>
        <v>MARKER</v>
      </c>
      <c r="N16" t="str">
        <f t="shared" si="5"/>
        <v>RECAP</v>
      </c>
      <c r="P16" s="119">
        <v>14</v>
      </c>
      <c r="Q16" t="str">
        <f t="shared" si="6"/>
        <v/>
      </c>
      <c r="R16" t="str">
        <f t="shared" si="7"/>
        <v>14_marker_cap-f17.png</v>
      </c>
      <c r="S16" t="str">
        <f t="shared" si="8"/>
        <v>14_marker-recap.png</v>
      </c>
    </row>
    <row r="17" spans="1:19" x14ac:dyDescent="0.25">
      <c r="A17" s="119">
        <f>IF('raw grasp info'!A17="","",'raw grasp info'!A17)</f>
        <v>15</v>
      </c>
      <c r="B17" t="str">
        <f>IF('raw grasp info'!B17="","",'raw grasp info'!B17)</f>
        <v>marker_cap-f21</v>
      </c>
      <c r="C17" t="str">
        <f t="shared" si="0"/>
        <v>MARKER CAP</v>
      </c>
      <c r="D17" t="str">
        <f t="shared" si="1"/>
        <v>F21</v>
      </c>
      <c r="E17">
        <f t="shared" si="2"/>
        <v>14</v>
      </c>
      <c r="F17">
        <f t="shared" si="3"/>
        <v>17</v>
      </c>
      <c r="L17" t="str">
        <f>IF('force required'!A17="","",'force required'!A17)</f>
        <v>marker-write</v>
      </c>
      <c r="M17" t="str">
        <f t="shared" si="4"/>
        <v>MARKER</v>
      </c>
      <c r="N17" t="str">
        <f t="shared" si="5"/>
        <v>WRITE</v>
      </c>
      <c r="P17" s="119">
        <v>15</v>
      </c>
      <c r="Q17" t="str">
        <f t="shared" si="6"/>
        <v/>
      </c>
      <c r="R17" t="str">
        <f t="shared" si="7"/>
        <v>15_marker_cap-f21.png</v>
      </c>
      <c r="S17" t="str">
        <f t="shared" si="8"/>
        <v>15_marker-write.png</v>
      </c>
    </row>
    <row r="18" spans="1:19" x14ac:dyDescent="0.25">
      <c r="A18" s="119">
        <f>IF('raw grasp info'!A18="","",'raw grasp info'!A18)</f>
        <v>16</v>
      </c>
      <c r="B18" t="str">
        <f>IF('raw grasp info'!B18="","",'raw grasp info'!B18)</f>
        <v>marker_cap-t16</v>
      </c>
      <c r="C18" t="str">
        <f t="shared" si="0"/>
        <v>MARKER CAP</v>
      </c>
      <c r="D18" t="str">
        <f t="shared" si="1"/>
        <v>T16</v>
      </c>
      <c r="E18">
        <f t="shared" si="2"/>
        <v>14</v>
      </c>
      <c r="F18">
        <f t="shared" si="3"/>
        <v>17</v>
      </c>
      <c r="L18" t="str">
        <f>IF('force required'!A18="","",'force required'!A18)</f>
        <v>marker_cap-hold_X</v>
      </c>
      <c r="M18" t="str">
        <f t="shared" si="4"/>
        <v>MARKER CAP</v>
      </c>
      <c r="N18" t="str">
        <f t="shared" si="5"/>
        <v>HOLD_X</v>
      </c>
      <c r="P18" s="119">
        <v>16</v>
      </c>
      <c r="Q18" t="str">
        <f t="shared" si="6"/>
        <v/>
      </c>
      <c r="R18" t="str">
        <f t="shared" si="7"/>
        <v>16_marker_cap-t16.png</v>
      </c>
      <c r="S18" t="str">
        <f t="shared" si="8"/>
        <v>16_marker_cap-hold_X.png</v>
      </c>
    </row>
    <row r="19" spans="1:19" x14ac:dyDescent="0.25">
      <c r="A19" s="119" t="str">
        <f>IF('raw grasp info'!A19="","",'raw grasp info'!A19)</f>
        <v/>
      </c>
      <c r="B19" t="str">
        <f>IF('raw grasp info'!B19="","",'raw grasp info'!B19)</f>
        <v/>
      </c>
      <c r="C19" t="str">
        <f t="shared" si="0"/>
        <v/>
      </c>
      <c r="D19" t="str">
        <f t="shared" si="1"/>
        <v/>
      </c>
      <c r="E19" t="str">
        <f t="shared" si="2"/>
        <v/>
      </c>
      <c r="F19" t="str">
        <f t="shared" si="3"/>
        <v/>
      </c>
      <c r="L19" t="str">
        <f>IF('force required'!A19="","",'force required'!A19)</f>
        <v>marker_cap-hold_-X</v>
      </c>
      <c r="M19" t="str">
        <f t="shared" si="4"/>
        <v>MARKER CAP</v>
      </c>
      <c r="N19" t="str">
        <f t="shared" si="5"/>
        <v>HOLD_-X</v>
      </c>
      <c r="P19" s="119">
        <v>17</v>
      </c>
      <c r="Q19" t="str">
        <f t="shared" si="6"/>
        <v/>
      </c>
      <c r="R19" t="str">
        <f t="shared" si="7"/>
        <v/>
      </c>
      <c r="S19" t="str">
        <f t="shared" si="8"/>
        <v>17_marker_cap-hold_-X.png</v>
      </c>
    </row>
    <row r="20" spans="1:19" x14ac:dyDescent="0.25">
      <c r="A20" s="119" t="str">
        <f>IF('raw grasp info'!A20="","",'raw grasp info'!A20)</f>
        <v/>
      </c>
      <c r="B20" t="str">
        <f>IF('raw grasp info'!B20="","",'raw grasp info'!B20)</f>
        <v/>
      </c>
      <c r="C20" t="str">
        <f t="shared" si="0"/>
        <v/>
      </c>
      <c r="D20" t="str">
        <f t="shared" si="1"/>
        <v/>
      </c>
      <c r="E20" t="str">
        <f t="shared" si="2"/>
        <v/>
      </c>
      <c r="F20" t="str">
        <f t="shared" si="3"/>
        <v/>
      </c>
      <c r="L20" t="str">
        <f>IF('force required'!A20="","",'force required'!A20)</f>
        <v>marker_cap-hold_Y</v>
      </c>
      <c r="M20" t="str">
        <f t="shared" si="4"/>
        <v>MARKER CAP</v>
      </c>
      <c r="N20" t="str">
        <f t="shared" si="5"/>
        <v>HOLD_Y</v>
      </c>
      <c r="P20" s="119">
        <v>18</v>
      </c>
      <c r="Q20" t="str">
        <f t="shared" si="6"/>
        <v/>
      </c>
      <c r="R20" t="str">
        <f t="shared" si="7"/>
        <v/>
      </c>
      <c r="S20" t="str">
        <f t="shared" si="8"/>
        <v>18_marker_cap-hold_Y.png</v>
      </c>
    </row>
    <row r="21" spans="1:19" x14ac:dyDescent="0.25">
      <c r="A21" s="119" t="str">
        <f>IF('raw grasp info'!A21="","",'raw grasp info'!A21)</f>
        <v/>
      </c>
      <c r="B21" t="str">
        <f>IF('raw grasp info'!B21="","",'raw grasp info'!B21)</f>
        <v/>
      </c>
      <c r="C21" t="str">
        <f t="shared" si="0"/>
        <v/>
      </c>
      <c r="D21" t="str">
        <f t="shared" si="1"/>
        <v/>
      </c>
      <c r="E21" t="str">
        <f t="shared" si="2"/>
        <v/>
      </c>
      <c r="F21" t="str">
        <f t="shared" si="3"/>
        <v/>
      </c>
      <c r="L21" t="str">
        <f>IF('force required'!A21="","",'force required'!A21)</f>
        <v>marker_cap-hold_-Y</v>
      </c>
      <c r="M21" t="str">
        <f t="shared" si="4"/>
        <v>MARKER CAP</v>
      </c>
      <c r="N21" t="str">
        <f t="shared" si="5"/>
        <v>HOLD_-Y</v>
      </c>
      <c r="P21" s="119">
        <v>19</v>
      </c>
      <c r="Q21" t="str">
        <f t="shared" si="6"/>
        <v/>
      </c>
      <c r="R21" t="str">
        <f t="shared" si="7"/>
        <v/>
      </c>
      <c r="S21" t="str">
        <f t="shared" si="8"/>
        <v>19_marker_cap-hold_-Y.png</v>
      </c>
    </row>
    <row r="22" spans="1:19" x14ac:dyDescent="0.25">
      <c r="A22" s="119" t="str">
        <f>IF('raw grasp info'!A22="","",'raw grasp info'!A22)</f>
        <v/>
      </c>
      <c r="B22" t="str">
        <f>IF('raw grasp info'!B22="","",'raw grasp info'!B22)</f>
        <v/>
      </c>
      <c r="C22" t="str">
        <f t="shared" si="0"/>
        <v/>
      </c>
      <c r="D22" t="str">
        <f t="shared" si="1"/>
        <v/>
      </c>
      <c r="E22" t="str">
        <f t="shared" si="2"/>
        <v/>
      </c>
      <c r="F22" t="str">
        <f t="shared" si="3"/>
        <v/>
      </c>
      <c r="L22" t="str">
        <f>IF('force required'!A22="","",'force required'!A22)</f>
        <v>marker_cap-hold_Z</v>
      </c>
      <c r="M22" t="str">
        <f t="shared" si="4"/>
        <v>MARKER CAP</v>
      </c>
      <c r="N22" t="str">
        <f t="shared" si="5"/>
        <v>HOLD_Z</v>
      </c>
      <c r="P22" s="119">
        <v>20</v>
      </c>
      <c r="Q22" t="str">
        <f t="shared" si="6"/>
        <v/>
      </c>
      <c r="R22" t="str">
        <f t="shared" si="7"/>
        <v/>
      </c>
      <c r="S22" t="str">
        <f t="shared" si="8"/>
        <v>20_marker_cap-hold_Z.png</v>
      </c>
    </row>
    <row r="23" spans="1:19" x14ac:dyDescent="0.25">
      <c r="A23" s="119" t="str">
        <f>IF('raw grasp info'!A23="","",'raw grasp info'!A23)</f>
        <v/>
      </c>
      <c r="B23" t="str">
        <f>IF('raw grasp info'!B23="","",'raw grasp info'!B23)</f>
        <v/>
      </c>
      <c r="C23" t="str">
        <f t="shared" si="0"/>
        <v/>
      </c>
      <c r="D23" t="str">
        <f t="shared" si="1"/>
        <v/>
      </c>
      <c r="E23" t="str">
        <f t="shared" si="2"/>
        <v/>
      </c>
      <c r="F23" t="str">
        <f t="shared" si="3"/>
        <v/>
      </c>
      <c r="L23" t="str">
        <f>IF('force required'!A23="","",'force required'!A23)</f>
        <v>marker_cap-hold_-Z</v>
      </c>
      <c r="M23" t="str">
        <f t="shared" si="4"/>
        <v>MARKER CAP</v>
      </c>
      <c r="N23" t="str">
        <f t="shared" si="5"/>
        <v>HOLD_-Z</v>
      </c>
      <c r="P23" s="119">
        <v>21</v>
      </c>
      <c r="Q23" t="str">
        <f t="shared" si="6"/>
        <v/>
      </c>
      <c r="R23" t="str">
        <f t="shared" si="7"/>
        <v/>
      </c>
      <c r="S23" t="str">
        <f t="shared" si="8"/>
        <v>21_marker_cap-hold_-Z.png</v>
      </c>
    </row>
    <row r="24" spans="1:19" x14ac:dyDescent="0.25">
      <c r="A24" s="119" t="str">
        <f>IF('raw grasp info'!A24="","",'raw grasp info'!A24)</f>
        <v/>
      </c>
      <c r="B24" t="str">
        <f>IF('raw grasp info'!B24="","",'raw grasp info'!B24)</f>
        <v/>
      </c>
      <c r="C24" t="str">
        <f t="shared" si="0"/>
        <v/>
      </c>
      <c r="D24" t="str">
        <f t="shared" si="1"/>
        <v/>
      </c>
      <c r="E24" t="str">
        <f t="shared" si="2"/>
        <v/>
      </c>
      <c r="F24" t="str">
        <f t="shared" si="3"/>
        <v/>
      </c>
      <c r="L24" t="str">
        <f>IF('force required'!A24="","",'force required'!A24)</f>
        <v>marker_cap-uncap</v>
      </c>
      <c r="M24" t="str">
        <f t="shared" si="4"/>
        <v>MARKER CAP</v>
      </c>
      <c r="N24" t="str">
        <f t="shared" si="5"/>
        <v>UNCAP</v>
      </c>
      <c r="P24" s="119">
        <v>22</v>
      </c>
      <c r="Q24" t="str">
        <f t="shared" si="6"/>
        <v/>
      </c>
      <c r="R24" t="str">
        <f t="shared" si="7"/>
        <v/>
      </c>
      <c r="S24" t="str">
        <f t="shared" si="8"/>
        <v>22_marker_cap-uncap.png</v>
      </c>
    </row>
    <row r="25" spans="1:19" x14ac:dyDescent="0.25">
      <c r="A25" s="119" t="str">
        <f>IF('raw grasp info'!A25="","",'raw grasp info'!A25)</f>
        <v/>
      </c>
      <c r="B25" t="str">
        <f>IF('raw grasp info'!B25="","",'raw grasp info'!B25)</f>
        <v/>
      </c>
      <c r="C25" t="str">
        <f t="shared" si="0"/>
        <v/>
      </c>
      <c r="D25" t="str">
        <f t="shared" si="1"/>
        <v/>
      </c>
      <c r="E25" t="str">
        <f t="shared" si="2"/>
        <v/>
      </c>
      <c r="F25" t="str">
        <f t="shared" si="3"/>
        <v/>
      </c>
      <c r="L25" t="str">
        <f>IF('force required'!A25="","",'force required'!A25)</f>
        <v>marker_cap-recap</v>
      </c>
      <c r="M25" t="str">
        <f t="shared" si="4"/>
        <v>MARKER CAP</v>
      </c>
      <c r="N25" t="str">
        <f t="shared" si="5"/>
        <v>RECAP</v>
      </c>
      <c r="P25" s="119">
        <v>23</v>
      </c>
      <c r="Q25" t="str">
        <f t="shared" si="6"/>
        <v/>
      </c>
      <c r="R25" t="str">
        <f t="shared" si="7"/>
        <v/>
      </c>
      <c r="S25" t="str">
        <f t="shared" si="8"/>
        <v>23_marker_cap-recap.png</v>
      </c>
    </row>
    <row r="26" spans="1:19" x14ac:dyDescent="0.25">
      <c r="A26" s="119" t="str">
        <f>IF('raw grasp info'!A26="","",'raw grasp info'!A26)</f>
        <v/>
      </c>
      <c r="B26" t="str">
        <f>IF('raw grasp info'!B26="","",'raw grasp info'!B26)</f>
        <v/>
      </c>
      <c r="C26" t="str">
        <f t="shared" si="0"/>
        <v/>
      </c>
      <c r="D26" t="str">
        <f t="shared" si="1"/>
        <v/>
      </c>
      <c r="E26" t="str">
        <f t="shared" si="2"/>
        <v/>
      </c>
      <c r="F26" t="str">
        <f t="shared" si="3"/>
        <v/>
      </c>
      <c r="L26" t="str">
        <f>IF('force required'!A26="","",'force required'!A26)</f>
        <v/>
      </c>
      <c r="M26" t="str">
        <f t="shared" si="4"/>
        <v/>
      </c>
      <c r="N26" t="str">
        <f t="shared" si="5"/>
        <v/>
      </c>
      <c r="P26" s="119">
        <v>24</v>
      </c>
      <c r="Q26" t="str">
        <f t="shared" si="6"/>
        <v/>
      </c>
      <c r="R26" t="str">
        <f t="shared" si="7"/>
        <v/>
      </c>
      <c r="S26" t="str">
        <f t="shared" si="8"/>
        <v/>
      </c>
    </row>
    <row r="27" spans="1:19" x14ac:dyDescent="0.25">
      <c r="A27" s="119" t="str">
        <f>IF('raw grasp info'!A27="","",'raw grasp info'!A27)</f>
        <v/>
      </c>
      <c r="B27" t="str">
        <f>IF('raw grasp info'!B27="","",'raw grasp info'!B27)</f>
        <v/>
      </c>
      <c r="C27" t="str">
        <f t="shared" si="0"/>
        <v/>
      </c>
      <c r="D27" t="str">
        <f t="shared" si="1"/>
        <v/>
      </c>
      <c r="E27" t="str">
        <f t="shared" si="2"/>
        <v/>
      </c>
      <c r="F27" t="str">
        <f t="shared" si="3"/>
        <v/>
      </c>
      <c r="L27" t="str">
        <f>IF('force required'!A27="","",'force required'!A27)</f>
        <v/>
      </c>
      <c r="M27" t="str">
        <f t="shared" si="4"/>
        <v/>
      </c>
      <c r="N27" t="str">
        <f t="shared" si="5"/>
        <v/>
      </c>
      <c r="P27" s="119">
        <v>25</v>
      </c>
      <c r="Q27" t="str">
        <f t="shared" si="6"/>
        <v/>
      </c>
      <c r="R27" t="str">
        <f t="shared" si="7"/>
        <v/>
      </c>
      <c r="S27" t="str">
        <f t="shared" si="8"/>
        <v/>
      </c>
    </row>
    <row r="28" spans="1:19" x14ac:dyDescent="0.25">
      <c r="A28" s="119" t="str">
        <f>IF('raw grasp info'!A28="","",'raw grasp info'!A28)</f>
        <v/>
      </c>
      <c r="B28" t="str">
        <f>IF('raw grasp info'!B28="","",'raw grasp info'!B28)</f>
        <v/>
      </c>
      <c r="C28" t="str">
        <f t="shared" si="0"/>
        <v/>
      </c>
      <c r="D28" t="str">
        <f t="shared" si="1"/>
        <v/>
      </c>
      <c r="E28" t="str">
        <f t="shared" si="2"/>
        <v/>
      </c>
      <c r="F28" t="str">
        <f t="shared" si="3"/>
        <v/>
      </c>
      <c r="L28" t="str">
        <f>IF('force required'!A28="","",'force required'!A28)</f>
        <v/>
      </c>
      <c r="M28" t="str">
        <f t="shared" si="4"/>
        <v/>
      </c>
      <c r="N28" t="str">
        <f t="shared" si="5"/>
        <v/>
      </c>
      <c r="P28" s="119">
        <v>26</v>
      </c>
      <c r="Q28" t="str">
        <f t="shared" si="6"/>
        <v/>
      </c>
      <c r="R28" t="str">
        <f t="shared" si="7"/>
        <v/>
      </c>
      <c r="S28" t="str">
        <f t="shared" si="8"/>
        <v/>
      </c>
    </row>
    <row r="29" spans="1:19" x14ac:dyDescent="0.25">
      <c r="A29" s="119" t="str">
        <f>IF('raw grasp info'!A29="","",'raw grasp info'!A29)</f>
        <v/>
      </c>
      <c r="B29" t="str">
        <f>IF('raw grasp info'!B29="","",'raw grasp info'!B29)</f>
        <v/>
      </c>
      <c r="C29" t="str">
        <f t="shared" si="0"/>
        <v/>
      </c>
      <c r="D29" t="str">
        <f t="shared" si="1"/>
        <v/>
      </c>
      <c r="E29" t="str">
        <f t="shared" si="2"/>
        <v/>
      </c>
      <c r="F29" t="str">
        <f t="shared" si="3"/>
        <v/>
      </c>
      <c r="L29" t="str">
        <f>IF('force required'!A29="","",'force required'!A29)</f>
        <v/>
      </c>
      <c r="M29" t="str">
        <f t="shared" si="4"/>
        <v/>
      </c>
      <c r="N29" t="str">
        <f t="shared" si="5"/>
        <v/>
      </c>
      <c r="P29" s="119">
        <v>27</v>
      </c>
      <c r="Q29" t="str">
        <f t="shared" si="6"/>
        <v/>
      </c>
      <c r="R29" t="str">
        <f t="shared" si="7"/>
        <v/>
      </c>
      <c r="S29" t="str">
        <f t="shared" si="8"/>
        <v/>
      </c>
    </row>
    <row r="30" spans="1:19" x14ac:dyDescent="0.25">
      <c r="A30" s="119" t="str">
        <f>IF('raw grasp info'!A30="","",'raw grasp info'!A30)</f>
        <v/>
      </c>
      <c r="B30" t="str">
        <f>IF('raw grasp info'!B30="","",'raw grasp info'!B30)</f>
        <v/>
      </c>
      <c r="C30" t="str">
        <f t="shared" si="0"/>
        <v/>
      </c>
      <c r="D30" t="str">
        <f t="shared" si="1"/>
        <v/>
      </c>
      <c r="E30" t="str">
        <f t="shared" si="2"/>
        <v/>
      </c>
      <c r="F30" t="str">
        <f t="shared" si="3"/>
        <v/>
      </c>
      <c r="L30" t="str">
        <f>IF('force required'!A30="","",'force required'!A30)</f>
        <v/>
      </c>
      <c r="M30" t="str">
        <f t="shared" si="4"/>
        <v/>
      </c>
      <c r="N30" t="str">
        <f t="shared" si="5"/>
        <v/>
      </c>
      <c r="P30" s="119">
        <v>28</v>
      </c>
      <c r="Q30" t="str">
        <f t="shared" si="6"/>
        <v/>
      </c>
      <c r="R30" t="str">
        <f t="shared" si="7"/>
        <v/>
      </c>
      <c r="S30" t="str">
        <f t="shared" si="8"/>
        <v/>
      </c>
    </row>
    <row r="31" spans="1:19" x14ac:dyDescent="0.25">
      <c r="A31" s="119" t="str">
        <f>IF('raw grasp info'!A31="","",'raw grasp info'!A31)</f>
        <v/>
      </c>
      <c r="B31" t="str">
        <f>IF('raw grasp info'!B31="","",'raw grasp info'!B31)</f>
        <v/>
      </c>
      <c r="C31" t="str">
        <f t="shared" si="0"/>
        <v/>
      </c>
      <c r="D31" t="str">
        <f t="shared" si="1"/>
        <v/>
      </c>
      <c r="E31" t="str">
        <f t="shared" si="2"/>
        <v/>
      </c>
      <c r="F31" t="str">
        <f t="shared" si="3"/>
        <v/>
      </c>
      <c r="L31" t="str">
        <f>IF('force required'!A31="","",'force required'!A31)</f>
        <v/>
      </c>
      <c r="M31" t="str">
        <f t="shared" si="4"/>
        <v/>
      </c>
      <c r="N31" t="str">
        <f t="shared" si="5"/>
        <v/>
      </c>
      <c r="P31" s="119">
        <v>29</v>
      </c>
      <c r="Q31" t="str">
        <f t="shared" si="6"/>
        <v/>
      </c>
      <c r="R31" t="str">
        <f t="shared" si="7"/>
        <v/>
      </c>
      <c r="S31" t="str">
        <f t="shared" si="8"/>
        <v/>
      </c>
    </row>
    <row r="32" spans="1:19" x14ac:dyDescent="0.25">
      <c r="A32" s="119" t="str">
        <f>IF('raw grasp info'!A32="","",'raw grasp info'!A32)</f>
        <v/>
      </c>
      <c r="B32" t="str">
        <f>IF('raw grasp info'!B32="","",'raw grasp info'!B32)</f>
        <v/>
      </c>
      <c r="C32" t="str">
        <f t="shared" si="0"/>
        <v/>
      </c>
      <c r="D32" t="str">
        <f t="shared" si="1"/>
        <v/>
      </c>
      <c r="E32" t="str">
        <f t="shared" si="2"/>
        <v/>
      </c>
      <c r="F32" t="str">
        <f t="shared" si="3"/>
        <v/>
      </c>
      <c r="L32" t="str">
        <f>IF('force required'!A32="","",'force required'!A32)</f>
        <v/>
      </c>
      <c r="M32" t="str">
        <f t="shared" si="4"/>
        <v/>
      </c>
      <c r="N32" t="str">
        <f t="shared" si="5"/>
        <v/>
      </c>
      <c r="P32" s="119">
        <v>30</v>
      </c>
      <c r="Q32" t="str">
        <f t="shared" si="6"/>
        <v/>
      </c>
      <c r="R32" t="str">
        <f t="shared" si="7"/>
        <v/>
      </c>
      <c r="S32" t="str">
        <f t="shared" si="8"/>
        <v/>
      </c>
    </row>
    <row r="33" spans="1:19" x14ac:dyDescent="0.25">
      <c r="A33" s="119" t="str">
        <f>IF('raw grasp info'!A33="","",'raw grasp info'!A33)</f>
        <v/>
      </c>
      <c r="B33" t="str">
        <f>IF('raw grasp info'!B33="","",'raw grasp info'!B33)</f>
        <v/>
      </c>
      <c r="C33" t="str">
        <f t="shared" si="0"/>
        <v/>
      </c>
      <c r="D33" t="str">
        <f t="shared" si="1"/>
        <v/>
      </c>
      <c r="E33" t="str">
        <f t="shared" si="2"/>
        <v/>
      </c>
      <c r="F33" t="str">
        <f t="shared" si="3"/>
        <v/>
      </c>
      <c r="L33" t="str">
        <f>IF('force required'!A33="","",'force required'!A33)</f>
        <v/>
      </c>
      <c r="M33" t="str">
        <f t="shared" si="4"/>
        <v/>
      </c>
      <c r="N33" t="str">
        <f t="shared" si="5"/>
        <v/>
      </c>
      <c r="P33" s="119">
        <v>31</v>
      </c>
      <c r="Q33" t="str">
        <f t="shared" si="6"/>
        <v/>
      </c>
      <c r="R33" t="str">
        <f t="shared" si="7"/>
        <v/>
      </c>
      <c r="S33" t="str">
        <f t="shared" si="8"/>
        <v/>
      </c>
    </row>
    <row r="34" spans="1:19" x14ac:dyDescent="0.25">
      <c r="A34" s="119" t="str">
        <f>IF('raw grasp info'!A34="","",'raw grasp info'!A34)</f>
        <v/>
      </c>
      <c r="B34" t="str">
        <f>IF('raw grasp info'!B34="","",'raw grasp info'!B34)</f>
        <v/>
      </c>
      <c r="C34" t="str">
        <f t="shared" ref="C34:C52" si="12">IF(B34="","",SUBSTITUTE(UPPER(LEFT(B34,SEARCH("-",B34)-1)),"_"," "))</f>
        <v/>
      </c>
      <c r="D34" t="str">
        <f t="shared" ref="D34:D52" si="13">UPPER(SUBSTITUTE(B34,CONCATENATE(SUBSTITUTE(LOWER(C34)," ","_"),"-"),""))</f>
        <v/>
      </c>
      <c r="E34" t="str">
        <f t="shared" ref="E34:E52" si="14">INDEX($H$2:$J$16,MATCH(C34,$H$2:$H$16,),2)</f>
        <v/>
      </c>
      <c r="F34" t="str">
        <f t="shared" ref="F34:F52" si="15">INDEX($H$2:$J$16,MATCH(C34,$H$2:$H$16,),3)</f>
        <v/>
      </c>
      <c r="L34" t="str">
        <f>IF('force required'!A34="","",'force required'!A34)</f>
        <v/>
      </c>
      <c r="M34" t="str">
        <f t="shared" si="4"/>
        <v/>
      </c>
      <c r="N34" t="str">
        <f t="shared" si="5"/>
        <v/>
      </c>
      <c r="P34" s="119">
        <v>32</v>
      </c>
      <c r="Q34" t="str">
        <f t="shared" ref="Q34:Q65" si="16">IF(H34="","",CONCATENATE(P34,"_",LOWER(H34),".png"))</f>
        <v/>
      </c>
      <c r="R34" t="str">
        <f t="shared" ref="R34:R65" si="17">IF(B34="","",CONCATENATE(P34,"_",B34,".png"))</f>
        <v/>
      </c>
      <c r="S34" t="str">
        <f t="shared" ref="S34:S65" si="18">IF(L34="","",CONCATENATE(P34,"_",L34,".png"))</f>
        <v/>
      </c>
    </row>
    <row r="35" spans="1:19" x14ac:dyDescent="0.25">
      <c r="A35" s="119" t="str">
        <f>IF('raw grasp info'!A35="","",'raw grasp info'!A35)</f>
        <v/>
      </c>
      <c r="B35" t="str">
        <f>IF('raw grasp info'!B35="","",'raw grasp info'!B35)</f>
        <v/>
      </c>
      <c r="C35" t="str">
        <f t="shared" si="12"/>
        <v/>
      </c>
      <c r="D35" t="str">
        <f t="shared" si="13"/>
        <v/>
      </c>
      <c r="E35" t="str">
        <f t="shared" si="14"/>
        <v/>
      </c>
      <c r="F35" t="str">
        <f t="shared" si="15"/>
        <v/>
      </c>
      <c r="L35" t="str">
        <f>IF('force required'!A35="","",'force required'!A35)</f>
        <v/>
      </c>
      <c r="M35" t="str">
        <f t="shared" si="4"/>
        <v/>
      </c>
      <c r="N35" t="str">
        <f t="shared" si="5"/>
        <v/>
      </c>
      <c r="P35" s="119">
        <v>33</v>
      </c>
      <c r="Q35" t="str">
        <f t="shared" si="16"/>
        <v/>
      </c>
      <c r="R35" t="str">
        <f t="shared" si="17"/>
        <v/>
      </c>
      <c r="S35" t="str">
        <f t="shared" si="18"/>
        <v/>
      </c>
    </row>
    <row r="36" spans="1:19" x14ac:dyDescent="0.25">
      <c r="A36" s="119" t="str">
        <f>IF('raw grasp info'!A36="","",'raw grasp info'!A36)</f>
        <v/>
      </c>
      <c r="B36" t="str">
        <f>IF('raw grasp info'!B36="","",'raw grasp info'!B36)</f>
        <v/>
      </c>
      <c r="C36" t="str">
        <f t="shared" si="12"/>
        <v/>
      </c>
      <c r="D36" t="str">
        <f t="shared" si="13"/>
        <v/>
      </c>
      <c r="E36" t="str">
        <f t="shared" si="14"/>
        <v/>
      </c>
      <c r="F36" t="str">
        <f t="shared" si="15"/>
        <v/>
      </c>
      <c r="L36" t="str">
        <f>IF('force required'!A36="","",'force required'!A36)</f>
        <v/>
      </c>
      <c r="M36" t="str">
        <f t="shared" si="4"/>
        <v/>
      </c>
      <c r="N36" t="str">
        <f t="shared" si="5"/>
        <v/>
      </c>
      <c r="P36" s="119">
        <v>34</v>
      </c>
      <c r="Q36" t="str">
        <f t="shared" si="16"/>
        <v/>
      </c>
      <c r="R36" t="str">
        <f t="shared" si="17"/>
        <v/>
      </c>
      <c r="S36" t="str">
        <f t="shared" si="18"/>
        <v/>
      </c>
    </row>
    <row r="37" spans="1:19" x14ac:dyDescent="0.25">
      <c r="A37" s="119" t="str">
        <f>IF('raw grasp info'!A37="","",'raw grasp info'!A37)</f>
        <v/>
      </c>
      <c r="B37" t="str">
        <f>IF('raw grasp info'!B37="","",'raw grasp info'!B37)</f>
        <v/>
      </c>
      <c r="C37" t="str">
        <f t="shared" si="12"/>
        <v/>
      </c>
      <c r="D37" t="str">
        <f t="shared" si="13"/>
        <v/>
      </c>
      <c r="E37" t="str">
        <f t="shared" si="14"/>
        <v/>
      </c>
      <c r="F37" t="str">
        <f t="shared" si="15"/>
        <v/>
      </c>
      <c r="L37" t="str">
        <f>IF('force required'!A37="","",'force required'!A37)</f>
        <v/>
      </c>
      <c r="M37" t="str">
        <f t="shared" si="4"/>
        <v/>
      </c>
      <c r="N37" t="str">
        <f t="shared" si="5"/>
        <v/>
      </c>
      <c r="P37" s="119">
        <v>35</v>
      </c>
      <c r="Q37" t="str">
        <f t="shared" si="16"/>
        <v/>
      </c>
      <c r="R37" t="str">
        <f t="shared" si="17"/>
        <v/>
      </c>
      <c r="S37" t="str">
        <f t="shared" si="18"/>
        <v/>
      </c>
    </row>
    <row r="38" spans="1:19" x14ac:dyDescent="0.25">
      <c r="A38" s="119" t="str">
        <f>IF('raw grasp info'!A38="","",'raw grasp info'!A38)</f>
        <v/>
      </c>
      <c r="B38" t="str">
        <f>IF('raw grasp info'!B38="","",'raw grasp info'!B38)</f>
        <v/>
      </c>
      <c r="C38" t="str">
        <f t="shared" si="12"/>
        <v/>
      </c>
      <c r="D38" t="str">
        <f t="shared" si="13"/>
        <v/>
      </c>
      <c r="E38" t="str">
        <f t="shared" si="14"/>
        <v/>
      </c>
      <c r="F38" t="str">
        <f t="shared" si="15"/>
        <v/>
      </c>
      <c r="L38" t="str">
        <f>IF('force required'!A38="","",'force required'!A38)</f>
        <v/>
      </c>
      <c r="M38" t="str">
        <f t="shared" si="4"/>
        <v/>
      </c>
      <c r="N38" t="str">
        <f t="shared" si="5"/>
        <v/>
      </c>
      <c r="P38" s="119">
        <v>36</v>
      </c>
      <c r="Q38" t="str">
        <f t="shared" si="16"/>
        <v/>
      </c>
      <c r="R38" t="str">
        <f t="shared" si="17"/>
        <v/>
      </c>
      <c r="S38" t="str">
        <f t="shared" si="18"/>
        <v/>
      </c>
    </row>
    <row r="39" spans="1:19" x14ac:dyDescent="0.25">
      <c r="A39" s="119" t="str">
        <f>IF('raw grasp info'!A39="","",'raw grasp info'!A39)</f>
        <v/>
      </c>
      <c r="B39" t="str">
        <f>IF('raw grasp info'!B39="","",'raw grasp info'!B39)</f>
        <v/>
      </c>
      <c r="C39" t="str">
        <f t="shared" si="12"/>
        <v/>
      </c>
      <c r="D39" t="str">
        <f t="shared" si="13"/>
        <v/>
      </c>
      <c r="E39" t="str">
        <f t="shared" si="14"/>
        <v/>
      </c>
      <c r="F39" t="str">
        <f t="shared" si="15"/>
        <v/>
      </c>
      <c r="L39" t="str">
        <f>IF('force required'!A39="","",'force required'!A39)</f>
        <v/>
      </c>
      <c r="M39" t="str">
        <f t="shared" si="4"/>
        <v/>
      </c>
      <c r="N39" t="str">
        <f t="shared" si="5"/>
        <v/>
      </c>
      <c r="P39" s="119">
        <v>37</v>
      </c>
      <c r="Q39" t="str">
        <f t="shared" si="16"/>
        <v/>
      </c>
      <c r="R39" t="str">
        <f t="shared" si="17"/>
        <v/>
      </c>
      <c r="S39" t="str">
        <f t="shared" si="18"/>
        <v/>
      </c>
    </row>
    <row r="40" spans="1:19" x14ac:dyDescent="0.25">
      <c r="A40" s="119" t="str">
        <f>IF('raw grasp info'!A40="","",'raw grasp info'!A40)</f>
        <v/>
      </c>
      <c r="B40" t="str">
        <f>IF('raw grasp info'!B40="","",'raw grasp info'!B40)</f>
        <v/>
      </c>
      <c r="C40" t="str">
        <f t="shared" si="12"/>
        <v/>
      </c>
      <c r="D40" t="str">
        <f t="shared" si="13"/>
        <v/>
      </c>
      <c r="E40" t="str">
        <f t="shared" si="14"/>
        <v/>
      </c>
      <c r="F40" t="str">
        <f t="shared" si="15"/>
        <v/>
      </c>
      <c r="L40" t="str">
        <f>IF('force required'!A40="","",'force required'!A40)</f>
        <v/>
      </c>
      <c r="M40" t="str">
        <f t="shared" si="4"/>
        <v/>
      </c>
      <c r="N40" t="str">
        <f t="shared" si="5"/>
        <v/>
      </c>
      <c r="P40" s="119">
        <v>38</v>
      </c>
      <c r="Q40" t="str">
        <f t="shared" si="16"/>
        <v/>
      </c>
      <c r="R40" t="str">
        <f t="shared" si="17"/>
        <v/>
      </c>
      <c r="S40" t="str">
        <f t="shared" si="18"/>
        <v/>
      </c>
    </row>
    <row r="41" spans="1:19" x14ac:dyDescent="0.25">
      <c r="A41" s="119" t="str">
        <f>IF('raw grasp info'!A41="","",'raw grasp info'!A41)</f>
        <v/>
      </c>
      <c r="B41" t="str">
        <f>IF('raw grasp info'!B41="","",'raw grasp info'!B41)</f>
        <v/>
      </c>
      <c r="C41" t="str">
        <f t="shared" si="12"/>
        <v/>
      </c>
      <c r="D41" t="str">
        <f t="shared" si="13"/>
        <v/>
      </c>
      <c r="E41" t="str">
        <f t="shared" si="14"/>
        <v/>
      </c>
      <c r="F41" t="str">
        <f t="shared" si="15"/>
        <v/>
      </c>
      <c r="L41" t="str">
        <f>IF('force required'!A41="","",'force required'!A41)</f>
        <v/>
      </c>
      <c r="M41" t="str">
        <f t="shared" si="4"/>
        <v/>
      </c>
      <c r="N41" t="str">
        <f t="shared" si="5"/>
        <v/>
      </c>
      <c r="P41" s="119">
        <v>39</v>
      </c>
      <c r="Q41" t="str">
        <f t="shared" si="16"/>
        <v/>
      </c>
      <c r="R41" t="str">
        <f t="shared" si="17"/>
        <v/>
      </c>
      <c r="S41" t="str">
        <f t="shared" si="18"/>
        <v/>
      </c>
    </row>
    <row r="42" spans="1:19" x14ac:dyDescent="0.25">
      <c r="A42" s="119" t="str">
        <f>IF('raw grasp info'!A42="","",'raw grasp info'!A42)</f>
        <v/>
      </c>
      <c r="B42" t="str">
        <f>IF('raw grasp info'!B42="","",'raw grasp info'!B42)</f>
        <v/>
      </c>
      <c r="C42" t="str">
        <f t="shared" si="12"/>
        <v/>
      </c>
      <c r="D42" t="str">
        <f t="shared" si="13"/>
        <v/>
      </c>
      <c r="E42" t="str">
        <f t="shared" si="14"/>
        <v/>
      </c>
      <c r="F42" t="str">
        <f t="shared" si="15"/>
        <v/>
      </c>
      <c r="L42" t="str">
        <f>IF('force required'!A42="","",'force required'!A42)</f>
        <v/>
      </c>
      <c r="M42" t="str">
        <f t="shared" si="4"/>
        <v/>
      </c>
      <c r="N42" t="str">
        <f t="shared" si="5"/>
        <v/>
      </c>
      <c r="P42" s="119">
        <v>40</v>
      </c>
      <c r="Q42" t="str">
        <f t="shared" si="16"/>
        <v/>
      </c>
      <c r="R42" t="str">
        <f t="shared" si="17"/>
        <v/>
      </c>
      <c r="S42" t="str">
        <f t="shared" si="18"/>
        <v/>
      </c>
    </row>
    <row r="43" spans="1:19" x14ac:dyDescent="0.25">
      <c r="A43" s="119" t="str">
        <f>IF('raw grasp info'!A43="","",'raw grasp info'!A43)</f>
        <v/>
      </c>
      <c r="B43" t="str">
        <f>IF('raw grasp info'!B43="","",'raw grasp info'!B43)</f>
        <v/>
      </c>
      <c r="C43" t="str">
        <f t="shared" si="12"/>
        <v/>
      </c>
      <c r="D43" t="str">
        <f t="shared" si="13"/>
        <v/>
      </c>
      <c r="E43" t="str">
        <f t="shared" si="14"/>
        <v/>
      </c>
      <c r="F43" t="str">
        <f t="shared" si="15"/>
        <v/>
      </c>
      <c r="L43" t="str">
        <f>IF('force required'!A43="","",'force required'!A43)</f>
        <v/>
      </c>
      <c r="M43" t="str">
        <f t="shared" si="4"/>
        <v/>
      </c>
      <c r="N43" t="str">
        <f t="shared" si="5"/>
        <v/>
      </c>
      <c r="P43" s="119">
        <v>41</v>
      </c>
      <c r="Q43" t="str">
        <f t="shared" si="16"/>
        <v/>
      </c>
      <c r="R43" t="str">
        <f t="shared" si="17"/>
        <v/>
      </c>
      <c r="S43" t="str">
        <f t="shared" si="18"/>
        <v/>
      </c>
    </row>
    <row r="44" spans="1:19" x14ac:dyDescent="0.25">
      <c r="A44" s="119" t="str">
        <f>IF('raw grasp info'!A44="","",'raw grasp info'!A44)</f>
        <v/>
      </c>
      <c r="B44" t="str">
        <f>IF('raw grasp info'!B44="","",'raw grasp info'!B44)</f>
        <v/>
      </c>
      <c r="C44" t="str">
        <f t="shared" si="12"/>
        <v/>
      </c>
      <c r="D44" t="str">
        <f t="shared" si="13"/>
        <v/>
      </c>
      <c r="E44" t="str">
        <f t="shared" si="14"/>
        <v/>
      </c>
      <c r="F44" t="str">
        <f t="shared" si="15"/>
        <v/>
      </c>
      <c r="L44" t="str">
        <f>IF('force required'!A44="","",'force required'!A44)</f>
        <v/>
      </c>
      <c r="M44" t="str">
        <f t="shared" si="4"/>
        <v/>
      </c>
      <c r="N44" t="str">
        <f t="shared" si="5"/>
        <v/>
      </c>
      <c r="P44" s="119">
        <v>42</v>
      </c>
      <c r="Q44" t="str">
        <f t="shared" si="16"/>
        <v/>
      </c>
      <c r="R44" t="str">
        <f t="shared" si="17"/>
        <v/>
      </c>
      <c r="S44" t="str">
        <f t="shared" si="18"/>
        <v/>
      </c>
    </row>
    <row r="45" spans="1:19" x14ac:dyDescent="0.25">
      <c r="A45" s="119" t="str">
        <f>IF('raw grasp info'!A45="","",'raw grasp info'!A45)</f>
        <v/>
      </c>
      <c r="B45" t="str">
        <f>IF('raw grasp info'!B45="","",'raw grasp info'!B45)</f>
        <v/>
      </c>
      <c r="C45" t="str">
        <f t="shared" si="12"/>
        <v/>
      </c>
      <c r="D45" t="str">
        <f t="shared" si="13"/>
        <v/>
      </c>
      <c r="E45" t="str">
        <f t="shared" si="14"/>
        <v/>
      </c>
      <c r="F45" t="str">
        <f t="shared" si="15"/>
        <v/>
      </c>
      <c r="L45" t="str">
        <f>IF('force required'!A45="","",'force required'!A45)</f>
        <v/>
      </c>
      <c r="M45" t="str">
        <f t="shared" si="4"/>
        <v/>
      </c>
      <c r="N45" t="str">
        <f t="shared" si="5"/>
        <v/>
      </c>
      <c r="P45" s="119">
        <v>43</v>
      </c>
      <c r="Q45" t="str">
        <f t="shared" si="16"/>
        <v/>
      </c>
      <c r="R45" t="str">
        <f t="shared" si="17"/>
        <v/>
      </c>
      <c r="S45" t="str">
        <f t="shared" si="18"/>
        <v/>
      </c>
    </row>
    <row r="46" spans="1:19" x14ac:dyDescent="0.25">
      <c r="A46" s="119" t="str">
        <f>IF('raw grasp info'!A46="","",'raw grasp info'!A46)</f>
        <v/>
      </c>
      <c r="B46" t="str">
        <f>IF('raw grasp info'!B46="","",'raw grasp info'!B46)</f>
        <v/>
      </c>
      <c r="C46" t="str">
        <f t="shared" si="12"/>
        <v/>
      </c>
      <c r="D46" t="str">
        <f t="shared" si="13"/>
        <v/>
      </c>
      <c r="E46" t="str">
        <f t="shared" si="14"/>
        <v/>
      </c>
      <c r="F46" t="str">
        <f t="shared" si="15"/>
        <v/>
      </c>
      <c r="L46" t="str">
        <f>IF('force required'!A46="","",'force required'!A46)</f>
        <v/>
      </c>
      <c r="M46" t="str">
        <f t="shared" si="4"/>
        <v/>
      </c>
      <c r="N46" t="str">
        <f t="shared" si="5"/>
        <v/>
      </c>
      <c r="P46" s="119">
        <v>44</v>
      </c>
      <c r="Q46" t="str">
        <f t="shared" si="16"/>
        <v/>
      </c>
      <c r="R46" t="str">
        <f t="shared" si="17"/>
        <v/>
      </c>
      <c r="S46" t="str">
        <f t="shared" si="18"/>
        <v/>
      </c>
    </row>
    <row r="47" spans="1:19" x14ac:dyDescent="0.25">
      <c r="A47" s="119" t="str">
        <f>IF('raw grasp info'!A47="","",'raw grasp info'!A47)</f>
        <v/>
      </c>
      <c r="B47" t="str">
        <f>IF('raw grasp info'!B47="","",'raw grasp info'!B47)</f>
        <v/>
      </c>
      <c r="C47" t="str">
        <f t="shared" si="12"/>
        <v/>
      </c>
      <c r="D47" t="str">
        <f t="shared" si="13"/>
        <v/>
      </c>
      <c r="E47" t="str">
        <f t="shared" si="14"/>
        <v/>
      </c>
      <c r="F47" t="str">
        <f t="shared" si="15"/>
        <v/>
      </c>
      <c r="L47" t="str">
        <f>IF('force required'!A47="","",'force required'!A47)</f>
        <v/>
      </c>
      <c r="M47" t="str">
        <f t="shared" si="4"/>
        <v/>
      </c>
      <c r="N47" t="str">
        <f t="shared" si="5"/>
        <v/>
      </c>
      <c r="P47" s="119">
        <v>45</v>
      </c>
      <c r="Q47" t="str">
        <f t="shared" si="16"/>
        <v/>
      </c>
      <c r="R47" t="str">
        <f t="shared" si="17"/>
        <v/>
      </c>
      <c r="S47" t="str">
        <f t="shared" si="18"/>
        <v/>
      </c>
    </row>
    <row r="48" spans="1:19" x14ac:dyDescent="0.25">
      <c r="A48" s="119" t="str">
        <f>IF('raw grasp info'!A48="","",'raw grasp info'!A48)</f>
        <v/>
      </c>
      <c r="B48" t="str">
        <f>IF('raw grasp info'!B48="","",'raw grasp info'!B48)</f>
        <v/>
      </c>
      <c r="C48" t="str">
        <f t="shared" si="12"/>
        <v/>
      </c>
      <c r="D48" t="str">
        <f t="shared" si="13"/>
        <v/>
      </c>
      <c r="E48" t="str">
        <f t="shared" si="14"/>
        <v/>
      </c>
      <c r="F48" t="str">
        <f t="shared" si="15"/>
        <v/>
      </c>
      <c r="L48" t="str">
        <f>IF('force required'!A48="","",'force required'!A48)</f>
        <v/>
      </c>
      <c r="M48" t="str">
        <f t="shared" si="4"/>
        <v/>
      </c>
      <c r="N48" t="str">
        <f t="shared" si="5"/>
        <v/>
      </c>
      <c r="P48" s="119">
        <v>46</v>
      </c>
      <c r="Q48" t="str">
        <f t="shared" si="16"/>
        <v/>
      </c>
      <c r="R48" t="str">
        <f t="shared" si="17"/>
        <v/>
      </c>
      <c r="S48" t="str">
        <f t="shared" si="18"/>
        <v/>
      </c>
    </row>
    <row r="49" spans="1:19" x14ac:dyDescent="0.25">
      <c r="A49" s="119" t="str">
        <f>IF('raw grasp info'!A49="","",'raw grasp info'!A49)</f>
        <v/>
      </c>
      <c r="B49" t="str">
        <f>IF('raw grasp info'!B49="","",'raw grasp info'!B49)</f>
        <v/>
      </c>
      <c r="C49" t="str">
        <f t="shared" si="12"/>
        <v/>
      </c>
      <c r="D49" t="str">
        <f t="shared" si="13"/>
        <v/>
      </c>
      <c r="E49" t="str">
        <f t="shared" si="14"/>
        <v/>
      </c>
      <c r="F49" t="str">
        <f t="shared" si="15"/>
        <v/>
      </c>
      <c r="L49" t="str">
        <f>IF('force required'!A49="","",'force required'!A49)</f>
        <v/>
      </c>
      <c r="M49" t="str">
        <f t="shared" si="4"/>
        <v/>
      </c>
      <c r="N49" t="str">
        <f t="shared" si="5"/>
        <v/>
      </c>
      <c r="P49" s="119">
        <v>47</v>
      </c>
      <c r="Q49" t="str">
        <f t="shared" si="16"/>
        <v/>
      </c>
      <c r="R49" t="str">
        <f t="shared" si="17"/>
        <v/>
      </c>
      <c r="S49" t="str">
        <f t="shared" si="18"/>
        <v/>
      </c>
    </row>
    <row r="50" spans="1:19" x14ac:dyDescent="0.25">
      <c r="A50" s="119" t="str">
        <f>IF('raw grasp info'!A50="","",'raw grasp info'!A50)</f>
        <v/>
      </c>
      <c r="B50" t="str">
        <f>IF('raw grasp info'!B50="","",'raw grasp info'!B50)</f>
        <v/>
      </c>
      <c r="C50" t="str">
        <f t="shared" si="12"/>
        <v/>
      </c>
      <c r="D50" t="str">
        <f t="shared" si="13"/>
        <v/>
      </c>
      <c r="E50" t="str">
        <f t="shared" si="14"/>
        <v/>
      </c>
      <c r="F50" t="str">
        <f t="shared" si="15"/>
        <v/>
      </c>
      <c r="L50" t="str">
        <f>IF('force required'!A50="","",'force required'!A50)</f>
        <v/>
      </c>
      <c r="M50" t="str">
        <f t="shared" si="4"/>
        <v/>
      </c>
      <c r="N50" t="str">
        <f t="shared" si="5"/>
        <v/>
      </c>
      <c r="P50" s="119">
        <v>48</v>
      </c>
      <c r="Q50" t="str">
        <f t="shared" si="16"/>
        <v/>
      </c>
      <c r="R50" t="str">
        <f t="shared" si="17"/>
        <v/>
      </c>
      <c r="S50" t="str">
        <f t="shared" si="18"/>
        <v/>
      </c>
    </row>
    <row r="51" spans="1:19" x14ac:dyDescent="0.25">
      <c r="A51" s="119" t="str">
        <f>IF('raw grasp info'!A51="","",'raw grasp info'!A51)</f>
        <v/>
      </c>
      <c r="B51" t="str">
        <f>IF('raw grasp info'!B51="","",'raw grasp info'!B51)</f>
        <v/>
      </c>
      <c r="C51" t="str">
        <f t="shared" si="12"/>
        <v/>
      </c>
      <c r="D51" t="str">
        <f t="shared" si="13"/>
        <v/>
      </c>
      <c r="E51" t="str">
        <f t="shared" si="14"/>
        <v/>
      </c>
      <c r="F51" t="str">
        <f t="shared" si="15"/>
        <v/>
      </c>
      <c r="L51" t="str">
        <f>IF('force required'!A51="","",'force required'!A51)</f>
        <v/>
      </c>
      <c r="M51" t="str">
        <f t="shared" si="4"/>
        <v/>
      </c>
      <c r="N51" t="str">
        <f t="shared" si="5"/>
        <v/>
      </c>
      <c r="P51" s="119">
        <v>49</v>
      </c>
      <c r="Q51" t="str">
        <f t="shared" si="16"/>
        <v/>
      </c>
      <c r="R51" t="str">
        <f t="shared" si="17"/>
        <v/>
      </c>
      <c r="S51" t="str">
        <f t="shared" si="18"/>
        <v/>
      </c>
    </row>
    <row r="52" spans="1:19" x14ac:dyDescent="0.25">
      <c r="A52" s="119" t="str">
        <f>IF('raw grasp info'!A52="","",'raw grasp info'!A52)</f>
        <v/>
      </c>
      <c r="B52" t="str">
        <f>IF('raw grasp info'!B52="","",'raw grasp info'!B52)</f>
        <v/>
      </c>
      <c r="C52" t="str">
        <f t="shared" si="12"/>
        <v/>
      </c>
      <c r="D52" t="str">
        <f t="shared" si="13"/>
        <v/>
      </c>
      <c r="E52" t="str">
        <f t="shared" si="14"/>
        <v/>
      </c>
      <c r="F52" t="str">
        <f t="shared" si="15"/>
        <v/>
      </c>
      <c r="L52" t="str">
        <f>IF('force required'!A52="","",'force required'!A52)</f>
        <v/>
      </c>
      <c r="M52" t="str">
        <f t="shared" si="4"/>
        <v/>
      </c>
      <c r="N52" t="str">
        <f t="shared" si="5"/>
        <v/>
      </c>
      <c r="P52" s="119">
        <v>50</v>
      </c>
      <c r="Q52" t="str">
        <f t="shared" si="16"/>
        <v/>
      </c>
      <c r="R52" t="str">
        <f t="shared" si="17"/>
        <v/>
      </c>
      <c r="S52" t="str">
        <f t="shared" si="18"/>
        <v/>
      </c>
    </row>
    <row r="53" spans="1:19" x14ac:dyDescent="0.25">
      <c r="L53" t="str">
        <f>IF('force required'!A53="","",'force required'!A53)</f>
        <v/>
      </c>
      <c r="M53" t="str">
        <f t="shared" si="4"/>
        <v/>
      </c>
      <c r="N53" t="str">
        <f t="shared" si="5"/>
        <v/>
      </c>
      <c r="P53" s="119">
        <v>51</v>
      </c>
      <c r="Q53" t="str">
        <f t="shared" si="16"/>
        <v/>
      </c>
      <c r="R53" t="str">
        <f t="shared" si="17"/>
        <v/>
      </c>
      <c r="S53" t="str">
        <f t="shared" si="18"/>
        <v/>
      </c>
    </row>
    <row r="54" spans="1:19" x14ac:dyDescent="0.25">
      <c r="L54" t="str">
        <f>IF('force required'!A54="","",'force required'!A54)</f>
        <v/>
      </c>
      <c r="M54" t="str">
        <f t="shared" si="4"/>
        <v/>
      </c>
      <c r="N54" t="str">
        <f t="shared" si="5"/>
        <v/>
      </c>
      <c r="P54" s="119">
        <v>52</v>
      </c>
      <c r="Q54" t="str">
        <f t="shared" si="16"/>
        <v/>
      </c>
      <c r="R54" t="str">
        <f t="shared" si="17"/>
        <v/>
      </c>
      <c r="S54" t="str">
        <f t="shared" si="18"/>
        <v/>
      </c>
    </row>
    <row r="55" spans="1:19" x14ac:dyDescent="0.25">
      <c r="L55" t="str">
        <f>IF('force required'!A55="","",'force required'!A55)</f>
        <v/>
      </c>
      <c r="M55" t="str">
        <f t="shared" si="4"/>
        <v/>
      </c>
      <c r="N55" t="str">
        <f t="shared" si="5"/>
        <v/>
      </c>
      <c r="P55" s="119">
        <v>53</v>
      </c>
      <c r="Q55" t="str">
        <f t="shared" si="16"/>
        <v/>
      </c>
      <c r="R55" t="str">
        <f t="shared" si="17"/>
        <v/>
      </c>
      <c r="S55" t="str">
        <f t="shared" si="18"/>
        <v/>
      </c>
    </row>
    <row r="56" spans="1:19" x14ac:dyDescent="0.25">
      <c r="L56" t="str">
        <f>IF('force required'!A56="","",'force required'!A56)</f>
        <v/>
      </c>
      <c r="M56" t="str">
        <f t="shared" si="4"/>
        <v/>
      </c>
      <c r="N56" t="str">
        <f t="shared" si="5"/>
        <v/>
      </c>
      <c r="P56" s="119">
        <v>54</v>
      </c>
      <c r="Q56" t="str">
        <f t="shared" si="16"/>
        <v/>
      </c>
      <c r="R56" t="str">
        <f t="shared" si="17"/>
        <v/>
      </c>
      <c r="S56" t="str">
        <f t="shared" si="18"/>
        <v/>
      </c>
    </row>
    <row r="57" spans="1:19" x14ac:dyDescent="0.25">
      <c r="L57" t="str">
        <f>IF('force required'!A57="","",'force required'!A57)</f>
        <v/>
      </c>
      <c r="M57" t="str">
        <f t="shared" si="4"/>
        <v/>
      </c>
      <c r="N57" t="str">
        <f t="shared" si="5"/>
        <v/>
      </c>
      <c r="P57" s="119">
        <v>55</v>
      </c>
      <c r="Q57" t="str">
        <f t="shared" si="16"/>
        <v/>
      </c>
      <c r="R57" t="str">
        <f t="shared" si="17"/>
        <v/>
      </c>
      <c r="S57" t="str">
        <f t="shared" si="18"/>
        <v/>
      </c>
    </row>
    <row r="58" spans="1:19" x14ac:dyDescent="0.25">
      <c r="L58" t="str">
        <f>IF('force required'!A58="","",'force required'!A58)</f>
        <v/>
      </c>
      <c r="M58" t="str">
        <f t="shared" si="4"/>
        <v/>
      </c>
      <c r="N58" t="str">
        <f t="shared" si="5"/>
        <v/>
      </c>
      <c r="P58" s="119">
        <v>56</v>
      </c>
      <c r="Q58" t="str">
        <f t="shared" si="16"/>
        <v/>
      </c>
      <c r="R58" t="str">
        <f t="shared" si="17"/>
        <v/>
      </c>
      <c r="S58" t="str">
        <f t="shared" si="18"/>
        <v/>
      </c>
    </row>
    <row r="59" spans="1:19" x14ac:dyDescent="0.25">
      <c r="L59" t="str">
        <f>IF('force required'!A59="","",'force required'!A59)</f>
        <v/>
      </c>
      <c r="M59" t="str">
        <f t="shared" si="4"/>
        <v/>
      </c>
      <c r="N59" t="str">
        <f t="shared" si="5"/>
        <v/>
      </c>
      <c r="P59" s="119">
        <v>57</v>
      </c>
      <c r="Q59" t="str">
        <f t="shared" si="16"/>
        <v/>
      </c>
      <c r="R59" t="str">
        <f t="shared" si="17"/>
        <v/>
      </c>
      <c r="S59" t="str">
        <f t="shared" si="18"/>
        <v/>
      </c>
    </row>
    <row r="60" spans="1:19" x14ac:dyDescent="0.25">
      <c r="L60" t="str">
        <f>IF('force required'!A60="","",'force required'!A60)</f>
        <v/>
      </c>
      <c r="M60" t="str">
        <f t="shared" si="4"/>
        <v/>
      </c>
      <c r="N60" t="str">
        <f t="shared" si="5"/>
        <v/>
      </c>
      <c r="P60" s="119">
        <v>58</v>
      </c>
      <c r="Q60" t="str">
        <f t="shared" si="16"/>
        <v/>
      </c>
      <c r="R60" t="str">
        <f t="shared" si="17"/>
        <v/>
      </c>
      <c r="S60" t="str">
        <f t="shared" si="18"/>
        <v/>
      </c>
    </row>
    <row r="61" spans="1:19" x14ac:dyDescent="0.25">
      <c r="L61" t="str">
        <f>IF('force required'!A61="","",'force required'!A61)</f>
        <v/>
      </c>
      <c r="M61" t="str">
        <f t="shared" si="4"/>
        <v/>
      </c>
      <c r="N61" t="str">
        <f t="shared" si="5"/>
        <v/>
      </c>
      <c r="P61" s="119">
        <v>59</v>
      </c>
      <c r="Q61" t="str">
        <f t="shared" si="16"/>
        <v/>
      </c>
      <c r="R61" t="str">
        <f t="shared" si="17"/>
        <v/>
      </c>
      <c r="S61" t="str">
        <f t="shared" si="18"/>
        <v/>
      </c>
    </row>
    <row r="62" spans="1:19" x14ac:dyDescent="0.25">
      <c r="L62" t="str">
        <f>IF('force required'!A62="","",'force required'!A62)</f>
        <v/>
      </c>
      <c r="M62" t="str">
        <f t="shared" si="4"/>
        <v/>
      </c>
      <c r="N62" t="str">
        <f t="shared" si="5"/>
        <v/>
      </c>
      <c r="P62" s="119">
        <v>60</v>
      </c>
      <c r="Q62" t="str">
        <f t="shared" si="16"/>
        <v/>
      </c>
      <c r="R62" t="str">
        <f t="shared" si="17"/>
        <v/>
      </c>
      <c r="S62" t="str">
        <f t="shared" si="18"/>
        <v/>
      </c>
    </row>
    <row r="63" spans="1:19" x14ac:dyDescent="0.25">
      <c r="L63" t="str">
        <f>IF('force required'!A63="","",'force required'!A63)</f>
        <v/>
      </c>
      <c r="M63" t="str">
        <f t="shared" si="4"/>
        <v/>
      </c>
      <c r="N63" t="str">
        <f t="shared" si="5"/>
        <v/>
      </c>
      <c r="P63" s="119">
        <v>61</v>
      </c>
      <c r="Q63" t="str">
        <f t="shared" si="16"/>
        <v/>
      </c>
      <c r="R63" t="str">
        <f t="shared" si="17"/>
        <v/>
      </c>
      <c r="S63" t="str">
        <f t="shared" si="18"/>
        <v/>
      </c>
    </row>
    <row r="64" spans="1:19" x14ac:dyDescent="0.25">
      <c r="L64" t="str">
        <f>IF('force required'!A64="","",'force required'!A64)</f>
        <v/>
      </c>
      <c r="M64" t="str">
        <f t="shared" si="4"/>
        <v/>
      </c>
      <c r="N64" t="str">
        <f t="shared" si="5"/>
        <v/>
      </c>
      <c r="P64" s="119">
        <v>62</v>
      </c>
      <c r="Q64" t="str">
        <f t="shared" si="16"/>
        <v/>
      </c>
      <c r="R64" t="str">
        <f t="shared" si="17"/>
        <v/>
      </c>
      <c r="S64" t="str">
        <f t="shared" si="18"/>
        <v/>
      </c>
    </row>
    <row r="65" spans="12:19" x14ac:dyDescent="0.25">
      <c r="L65" t="str">
        <f>IF('force required'!A65="","",'force required'!A65)</f>
        <v/>
      </c>
      <c r="M65" t="str">
        <f t="shared" si="4"/>
        <v/>
      </c>
      <c r="N65" t="str">
        <f t="shared" si="5"/>
        <v/>
      </c>
      <c r="P65" s="119">
        <v>63</v>
      </c>
      <c r="Q65" t="str">
        <f t="shared" si="16"/>
        <v/>
      </c>
      <c r="R65" t="str">
        <f t="shared" si="17"/>
        <v/>
      </c>
      <c r="S65" t="str">
        <f t="shared" si="18"/>
        <v/>
      </c>
    </row>
    <row r="66" spans="12:19" x14ac:dyDescent="0.25">
      <c r="L66" t="str">
        <f>IF('force required'!A66="","",'force required'!A66)</f>
        <v/>
      </c>
      <c r="M66" t="str">
        <f t="shared" ref="M66:M129" si="19">IF(L66="","",SUBSTITUTE(UPPER(LEFT(L66,SEARCH("-",L66)-1)),"_"," "))</f>
        <v/>
      </c>
      <c r="N66" t="str">
        <f t="shared" ref="N66:N129" si="20">UPPER(SUBSTITUTE(L66,CONCATENATE(SUBSTITUTE(LOWER(M66)," ","_"),"-"),""))</f>
        <v/>
      </c>
      <c r="P66" s="119">
        <v>64</v>
      </c>
      <c r="Q66" t="str">
        <f t="shared" ref="Q66:Q97" si="21">IF(H66="","",CONCATENATE(P66,"_",LOWER(H66),".png"))</f>
        <v/>
      </c>
      <c r="R66" t="str">
        <f t="shared" ref="R66:R97" si="22">IF(B66="","",CONCATENATE(P66,"_",B66,".png"))</f>
        <v/>
      </c>
      <c r="S66" t="str">
        <f t="shared" ref="S66:S97" si="23">IF(L66="","",CONCATENATE(P66,"_",L66,".png"))</f>
        <v/>
      </c>
    </row>
    <row r="67" spans="12:19" x14ac:dyDescent="0.25">
      <c r="L67" t="str">
        <f>IF('force required'!A67="","",'force required'!A67)</f>
        <v/>
      </c>
      <c r="M67" t="str">
        <f t="shared" si="19"/>
        <v/>
      </c>
      <c r="N67" t="str">
        <f t="shared" si="20"/>
        <v/>
      </c>
      <c r="P67" s="119">
        <v>65</v>
      </c>
      <c r="Q67" t="str">
        <f t="shared" si="21"/>
        <v/>
      </c>
      <c r="R67" t="str">
        <f t="shared" si="22"/>
        <v/>
      </c>
      <c r="S67" t="str">
        <f t="shared" si="23"/>
        <v/>
      </c>
    </row>
    <row r="68" spans="12:19" x14ac:dyDescent="0.25">
      <c r="L68" t="str">
        <f>IF('force required'!A68="","",'force required'!A68)</f>
        <v/>
      </c>
      <c r="M68" t="str">
        <f t="shared" si="19"/>
        <v/>
      </c>
      <c r="N68" t="str">
        <f t="shared" si="20"/>
        <v/>
      </c>
      <c r="P68" s="119">
        <v>66</v>
      </c>
      <c r="Q68" t="str">
        <f t="shared" si="21"/>
        <v/>
      </c>
      <c r="R68" t="str">
        <f t="shared" si="22"/>
        <v/>
      </c>
      <c r="S68" t="str">
        <f t="shared" si="23"/>
        <v/>
      </c>
    </row>
    <row r="69" spans="12:19" x14ac:dyDescent="0.25">
      <c r="L69" t="str">
        <f>IF('force required'!A69="","",'force required'!A69)</f>
        <v/>
      </c>
      <c r="M69" t="str">
        <f t="shared" si="19"/>
        <v/>
      </c>
      <c r="N69" t="str">
        <f t="shared" si="20"/>
        <v/>
      </c>
      <c r="P69" s="119">
        <v>67</v>
      </c>
      <c r="Q69" t="str">
        <f t="shared" si="21"/>
        <v/>
      </c>
      <c r="R69" t="str">
        <f t="shared" si="22"/>
        <v/>
      </c>
      <c r="S69" t="str">
        <f t="shared" si="23"/>
        <v/>
      </c>
    </row>
    <row r="70" spans="12:19" x14ac:dyDescent="0.25">
      <c r="L70" t="str">
        <f>IF('force required'!A70="","",'force required'!A70)</f>
        <v/>
      </c>
      <c r="M70" t="str">
        <f t="shared" si="19"/>
        <v/>
      </c>
      <c r="N70" t="str">
        <f t="shared" si="20"/>
        <v/>
      </c>
      <c r="P70" s="119">
        <v>68</v>
      </c>
      <c r="Q70" t="str">
        <f t="shared" si="21"/>
        <v/>
      </c>
      <c r="R70" t="str">
        <f t="shared" si="22"/>
        <v/>
      </c>
      <c r="S70" t="str">
        <f t="shared" si="23"/>
        <v/>
      </c>
    </row>
    <row r="71" spans="12:19" x14ac:dyDescent="0.25">
      <c r="L71" t="str">
        <f>IF('force required'!A71="","",'force required'!A71)</f>
        <v/>
      </c>
      <c r="M71" t="str">
        <f t="shared" si="19"/>
        <v/>
      </c>
      <c r="N71" t="str">
        <f t="shared" si="20"/>
        <v/>
      </c>
      <c r="P71" s="119">
        <v>69</v>
      </c>
      <c r="Q71" t="str">
        <f t="shared" si="21"/>
        <v/>
      </c>
      <c r="R71" t="str">
        <f t="shared" si="22"/>
        <v/>
      </c>
      <c r="S71" t="str">
        <f t="shared" si="23"/>
        <v/>
      </c>
    </row>
    <row r="72" spans="12:19" x14ac:dyDescent="0.25">
      <c r="L72" t="str">
        <f>IF('force required'!A72="","",'force required'!A72)</f>
        <v/>
      </c>
      <c r="M72" t="str">
        <f t="shared" si="19"/>
        <v/>
      </c>
      <c r="N72" t="str">
        <f t="shared" si="20"/>
        <v/>
      </c>
      <c r="P72" s="119">
        <v>70</v>
      </c>
      <c r="Q72" t="str">
        <f t="shared" si="21"/>
        <v/>
      </c>
      <c r="R72" t="str">
        <f t="shared" si="22"/>
        <v/>
      </c>
      <c r="S72" t="str">
        <f t="shared" si="23"/>
        <v/>
      </c>
    </row>
    <row r="73" spans="12:19" x14ac:dyDescent="0.25">
      <c r="L73" t="str">
        <f>IF('force required'!A73="","",'force required'!A73)</f>
        <v/>
      </c>
      <c r="M73" t="str">
        <f t="shared" si="19"/>
        <v/>
      </c>
      <c r="N73" t="str">
        <f t="shared" si="20"/>
        <v/>
      </c>
      <c r="P73" s="119">
        <v>71</v>
      </c>
      <c r="Q73" t="str">
        <f t="shared" si="21"/>
        <v/>
      </c>
      <c r="R73" t="str">
        <f t="shared" si="22"/>
        <v/>
      </c>
      <c r="S73" t="str">
        <f t="shared" si="23"/>
        <v/>
      </c>
    </row>
    <row r="74" spans="12:19" x14ac:dyDescent="0.25">
      <c r="L74" t="str">
        <f>IF('force required'!A74="","",'force required'!A74)</f>
        <v/>
      </c>
      <c r="M74" t="str">
        <f t="shared" si="19"/>
        <v/>
      </c>
      <c r="N74" t="str">
        <f t="shared" si="20"/>
        <v/>
      </c>
      <c r="P74" s="119">
        <v>72</v>
      </c>
      <c r="Q74" t="str">
        <f t="shared" si="21"/>
        <v/>
      </c>
      <c r="R74" t="str">
        <f t="shared" si="22"/>
        <v/>
      </c>
      <c r="S74" t="str">
        <f t="shared" si="23"/>
        <v/>
      </c>
    </row>
    <row r="75" spans="12:19" x14ac:dyDescent="0.25">
      <c r="L75" t="str">
        <f>IF('force required'!A75="","",'force required'!A75)</f>
        <v/>
      </c>
      <c r="M75" t="str">
        <f t="shared" si="19"/>
        <v/>
      </c>
      <c r="N75" t="str">
        <f t="shared" si="20"/>
        <v/>
      </c>
      <c r="P75" s="119">
        <v>73</v>
      </c>
      <c r="Q75" t="str">
        <f t="shared" si="21"/>
        <v/>
      </c>
      <c r="R75" t="str">
        <f t="shared" si="22"/>
        <v/>
      </c>
      <c r="S75" t="str">
        <f t="shared" si="23"/>
        <v/>
      </c>
    </row>
    <row r="76" spans="12:19" x14ac:dyDescent="0.25">
      <c r="L76" t="str">
        <f>IF('force required'!A76="","",'force required'!A76)</f>
        <v/>
      </c>
      <c r="M76" t="str">
        <f t="shared" si="19"/>
        <v/>
      </c>
      <c r="N76" t="str">
        <f t="shared" si="20"/>
        <v/>
      </c>
      <c r="P76" s="119">
        <v>74</v>
      </c>
      <c r="Q76" t="str">
        <f t="shared" si="21"/>
        <v/>
      </c>
      <c r="R76" t="str">
        <f t="shared" si="22"/>
        <v/>
      </c>
      <c r="S76" t="str">
        <f t="shared" si="23"/>
        <v/>
      </c>
    </row>
    <row r="77" spans="12:19" x14ac:dyDescent="0.25">
      <c r="L77" t="str">
        <f>IF('force required'!A77="","",'force required'!A77)</f>
        <v/>
      </c>
      <c r="M77" t="str">
        <f t="shared" si="19"/>
        <v/>
      </c>
      <c r="N77" t="str">
        <f t="shared" si="20"/>
        <v/>
      </c>
      <c r="P77" s="119">
        <v>75</v>
      </c>
      <c r="Q77" t="str">
        <f t="shared" si="21"/>
        <v/>
      </c>
      <c r="R77" t="str">
        <f t="shared" si="22"/>
        <v/>
      </c>
      <c r="S77" t="str">
        <f t="shared" si="23"/>
        <v/>
      </c>
    </row>
    <row r="78" spans="12:19" x14ac:dyDescent="0.25">
      <c r="L78" t="str">
        <f>IF('force required'!A78="","",'force required'!A78)</f>
        <v/>
      </c>
      <c r="M78" t="str">
        <f t="shared" si="19"/>
        <v/>
      </c>
      <c r="N78" t="str">
        <f t="shared" si="20"/>
        <v/>
      </c>
      <c r="P78" s="119">
        <v>76</v>
      </c>
      <c r="Q78" t="str">
        <f t="shared" si="21"/>
        <v/>
      </c>
      <c r="R78" t="str">
        <f t="shared" si="22"/>
        <v/>
      </c>
      <c r="S78" t="str">
        <f t="shared" si="23"/>
        <v/>
      </c>
    </row>
    <row r="79" spans="12:19" x14ac:dyDescent="0.25">
      <c r="L79" t="str">
        <f>IF('force required'!A79="","",'force required'!A79)</f>
        <v/>
      </c>
      <c r="M79" t="str">
        <f t="shared" si="19"/>
        <v/>
      </c>
      <c r="N79" t="str">
        <f t="shared" si="20"/>
        <v/>
      </c>
      <c r="P79" s="119">
        <v>77</v>
      </c>
      <c r="Q79" t="str">
        <f t="shared" si="21"/>
        <v/>
      </c>
      <c r="R79" t="str">
        <f t="shared" si="22"/>
        <v/>
      </c>
      <c r="S79" t="str">
        <f t="shared" si="23"/>
        <v/>
      </c>
    </row>
    <row r="80" spans="12:19" x14ac:dyDescent="0.25">
      <c r="L80" t="str">
        <f>IF('force required'!A80="","",'force required'!A80)</f>
        <v/>
      </c>
      <c r="M80" t="str">
        <f t="shared" si="19"/>
        <v/>
      </c>
      <c r="N80" t="str">
        <f t="shared" si="20"/>
        <v/>
      </c>
      <c r="P80" s="119">
        <v>78</v>
      </c>
      <c r="Q80" t="str">
        <f t="shared" si="21"/>
        <v/>
      </c>
      <c r="R80" t="str">
        <f t="shared" si="22"/>
        <v/>
      </c>
      <c r="S80" t="str">
        <f t="shared" si="23"/>
        <v/>
      </c>
    </row>
    <row r="81" spans="12:19" x14ac:dyDescent="0.25">
      <c r="L81" t="str">
        <f>IF('force required'!A81="","",'force required'!A81)</f>
        <v/>
      </c>
      <c r="M81" t="str">
        <f t="shared" si="19"/>
        <v/>
      </c>
      <c r="N81" t="str">
        <f t="shared" si="20"/>
        <v/>
      </c>
      <c r="P81" s="119">
        <v>79</v>
      </c>
      <c r="Q81" t="str">
        <f t="shared" si="21"/>
        <v/>
      </c>
      <c r="R81" t="str">
        <f t="shared" si="22"/>
        <v/>
      </c>
      <c r="S81" t="str">
        <f t="shared" si="23"/>
        <v/>
      </c>
    </row>
    <row r="82" spans="12:19" x14ac:dyDescent="0.25">
      <c r="L82" t="str">
        <f>IF('force required'!A82="","",'force required'!A82)</f>
        <v/>
      </c>
      <c r="M82" t="str">
        <f t="shared" si="19"/>
        <v/>
      </c>
      <c r="N82" t="str">
        <f t="shared" si="20"/>
        <v/>
      </c>
      <c r="P82" s="119">
        <v>80</v>
      </c>
      <c r="Q82" t="str">
        <f t="shared" si="21"/>
        <v/>
      </c>
      <c r="R82" t="str">
        <f t="shared" si="22"/>
        <v/>
      </c>
      <c r="S82" t="str">
        <f t="shared" si="23"/>
        <v/>
      </c>
    </row>
    <row r="83" spans="12:19" x14ac:dyDescent="0.25">
      <c r="L83" t="str">
        <f>IF('force required'!A83="","",'force required'!A83)</f>
        <v/>
      </c>
      <c r="M83" t="str">
        <f t="shared" si="19"/>
        <v/>
      </c>
      <c r="N83" t="str">
        <f t="shared" si="20"/>
        <v/>
      </c>
      <c r="P83" s="119">
        <v>81</v>
      </c>
      <c r="Q83" t="str">
        <f t="shared" si="21"/>
        <v/>
      </c>
      <c r="R83" t="str">
        <f t="shared" si="22"/>
        <v/>
      </c>
      <c r="S83" t="str">
        <f t="shared" si="23"/>
        <v/>
      </c>
    </row>
    <row r="84" spans="12:19" x14ac:dyDescent="0.25">
      <c r="L84" t="str">
        <f>IF('force required'!A84="","",'force required'!A84)</f>
        <v/>
      </c>
      <c r="M84" t="str">
        <f t="shared" si="19"/>
        <v/>
      </c>
      <c r="N84" t="str">
        <f t="shared" si="20"/>
        <v/>
      </c>
      <c r="P84" s="119">
        <v>82</v>
      </c>
      <c r="Q84" t="str">
        <f t="shared" si="21"/>
        <v/>
      </c>
      <c r="R84" t="str">
        <f t="shared" si="22"/>
        <v/>
      </c>
      <c r="S84" t="str">
        <f t="shared" si="23"/>
        <v/>
      </c>
    </row>
    <row r="85" spans="12:19" x14ac:dyDescent="0.25">
      <c r="L85" t="str">
        <f>IF('force required'!A85="","",'force required'!A85)</f>
        <v/>
      </c>
      <c r="M85" t="str">
        <f t="shared" si="19"/>
        <v/>
      </c>
      <c r="N85" t="str">
        <f t="shared" si="20"/>
        <v/>
      </c>
      <c r="P85" s="119">
        <v>83</v>
      </c>
      <c r="Q85" t="str">
        <f t="shared" si="21"/>
        <v/>
      </c>
      <c r="R85" t="str">
        <f t="shared" si="22"/>
        <v/>
      </c>
      <c r="S85" t="str">
        <f t="shared" si="23"/>
        <v/>
      </c>
    </row>
    <row r="86" spans="12:19" x14ac:dyDescent="0.25">
      <c r="L86" t="str">
        <f>IF('force required'!A86="","",'force required'!A86)</f>
        <v/>
      </c>
      <c r="M86" t="str">
        <f t="shared" si="19"/>
        <v/>
      </c>
      <c r="N86" t="str">
        <f t="shared" si="20"/>
        <v/>
      </c>
      <c r="P86" s="119">
        <v>84</v>
      </c>
      <c r="Q86" t="str">
        <f t="shared" si="21"/>
        <v/>
      </c>
      <c r="R86" t="str">
        <f t="shared" si="22"/>
        <v/>
      </c>
      <c r="S86" t="str">
        <f t="shared" si="23"/>
        <v/>
      </c>
    </row>
    <row r="87" spans="12:19" x14ac:dyDescent="0.25">
      <c r="L87" t="str">
        <f>IF('force required'!A87="","",'force required'!A87)</f>
        <v/>
      </c>
      <c r="M87" t="str">
        <f t="shared" si="19"/>
        <v/>
      </c>
      <c r="N87" t="str">
        <f t="shared" si="20"/>
        <v/>
      </c>
      <c r="P87" s="119">
        <v>85</v>
      </c>
      <c r="Q87" t="str">
        <f t="shared" si="21"/>
        <v/>
      </c>
      <c r="R87" t="str">
        <f t="shared" si="22"/>
        <v/>
      </c>
      <c r="S87" t="str">
        <f t="shared" si="23"/>
        <v/>
      </c>
    </row>
    <row r="88" spans="12:19" x14ac:dyDescent="0.25">
      <c r="L88" t="str">
        <f>IF('force required'!A88="","",'force required'!A88)</f>
        <v/>
      </c>
      <c r="M88" t="str">
        <f t="shared" si="19"/>
        <v/>
      </c>
      <c r="N88" t="str">
        <f t="shared" si="20"/>
        <v/>
      </c>
      <c r="P88" s="119">
        <v>86</v>
      </c>
      <c r="Q88" t="str">
        <f t="shared" si="21"/>
        <v/>
      </c>
      <c r="R88" t="str">
        <f t="shared" si="22"/>
        <v/>
      </c>
      <c r="S88" t="str">
        <f t="shared" si="23"/>
        <v/>
      </c>
    </row>
    <row r="89" spans="12:19" x14ac:dyDescent="0.25">
      <c r="L89" t="str">
        <f>IF('force required'!A89="","",'force required'!A89)</f>
        <v/>
      </c>
      <c r="M89" t="str">
        <f t="shared" si="19"/>
        <v/>
      </c>
      <c r="N89" t="str">
        <f t="shared" si="20"/>
        <v/>
      </c>
      <c r="P89" s="119">
        <v>87</v>
      </c>
      <c r="Q89" t="str">
        <f t="shared" si="21"/>
        <v/>
      </c>
      <c r="R89" t="str">
        <f t="shared" si="22"/>
        <v/>
      </c>
      <c r="S89" t="str">
        <f t="shared" si="23"/>
        <v/>
      </c>
    </row>
    <row r="90" spans="12:19" x14ac:dyDescent="0.25">
      <c r="L90" t="str">
        <f>IF('force required'!A90="","",'force required'!A90)</f>
        <v/>
      </c>
      <c r="M90" t="str">
        <f t="shared" si="19"/>
        <v/>
      </c>
      <c r="N90" t="str">
        <f t="shared" si="20"/>
        <v/>
      </c>
      <c r="P90" s="119">
        <v>88</v>
      </c>
      <c r="Q90" t="str">
        <f t="shared" si="21"/>
        <v/>
      </c>
      <c r="R90" t="str">
        <f t="shared" si="22"/>
        <v/>
      </c>
      <c r="S90" t="str">
        <f t="shared" si="23"/>
        <v/>
      </c>
    </row>
    <row r="91" spans="12:19" x14ac:dyDescent="0.25">
      <c r="L91" t="str">
        <f>IF('force required'!A91="","",'force required'!A91)</f>
        <v/>
      </c>
      <c r="M91" t="str">
        <f t="shared" si="19"/>
        <v/>
      </c>
      <c r="N91" t="str">
        <f t="shared" si="20"/>
        <v/>
      </c>
      <c r="P91" s="119">
        <v>89</v>
      </c>
      <c r="Q91" t="str">
        <f t="shared" si="21"/>
        <v/>
      </c>
      <c r="R91" t="str">
        <f t="shared" si="22"/>
        <v/>
      </c>
      <c r="S91" t="str">
        <f t="shared" si="23"/>
        <v/>
      </c>
    </row>
    <row r="92" spans="12:19" x14ac:dyDescent="0.25">
      <c r="L92" t="str">
        <f>IF('force required'!A92="","",'force required'!A92)</f>
        <v/>
      </c>
      <c r="M92" t="str">
        <f t="shared" si="19"/>
        <v/>
      </c>
      <c r="N92" t="str">
        <f t="shared" si="20"/>
        <v/>
      </c>
      <c r="P92" s="119">
        <v>90</v>
      </c>
      <c r="Q92" t="str">
        <f t="shared" si="21"/>
        <v/>
      </c>
      <c r="R92" t="str">
        <f t="shared" si="22"/>
        <v/>
      </c>
      <c r="S92" t="str">
        <f t="shared" si="23"/>
        <v/>
      </c>
    </row>
    <row r="93" spans="12:19" x14ac:dyDescent="0.25">
      <c r="L93" t="str">
        <f>IF('force required'!A93="","",'force required'!A93)</f>
        <v/>
      </c>
      <c r="M93" t="str">
        <f t="shared" si="19"/>
        <v/>
      </c>
      <c r="N93" t="str">
        <f t="shared" si="20"/>
        <v/>
      </c>
      <c r="P93" s="119">
        <v>91</v>
      </c>
      <c r="Q93" t="str">
        <f t="shared" si="21"/>
        <v/>
      </c>
      <c r="R93" t="str">
        <f t="shared" si="22"/>
        <v/>
      </c>
      <c r="S93" t="str">
        <f t="shared" si="23"/>
        <v/>
      </c>
    </row>
    <row r="94" spans="12:19" x14ac:dyDescent="0.25">
      <c r="L94" t="str">
        <f>IF('force required'!A94="","",'force required'!A94)</f>
        <v/>
      </c>
      <c r="M94" t="str">
        <f t="shared" si="19"/>
        <v/>
      </c>
      <c r="N94" t="str">
        <f t="shared" si="20"/>
        <v/>
      </c>
      <c r="P94" s="119">
        <v>92</v>
      </c>
      <c r="Q94" t="str">
        <f t="shared" si="21"/>
        <v/>
      </c>
      <c r="R94" t="str">
        <f t="shared" si="22"/>
        <v/>
      </c>
      <c r="S94" t="str">
        <f t="shared" si="23"/>
        <v/>
      </c>
    </row>
    <row r="95" spans="12:19" x14ac:dyDescent="0.25">
      <c r="L95" t="str">
        <f>IF('force required'!A95="","",'force required'!A95)</f>
        <v/>
      </c>
      <c r="M95" t="str">
        <f t="shared" si="19"/>
        <v/>
      </c>
      <c r="N95" t="str">
        <f t="shared" si="20"/>
        <v/>
      </c>
      <c r="P95" s="119">
        <v>93</v>
      </c>
      <c r="Q95" t="str">
        <f t="shared" si="21"/>
        <v/>
      </c>
      <c r="R95" t="str">
        <f t="shared" si="22"/>
        <v/>
      </c>
      <c r="S95" t="str">
        <f t="shared" si="23"/>
        <v/>
      </c>
    </row>
    <row r="96" spans="12:19" x14ac:dyDescent="0.25">
      <c r="L96" t="str">
        <f>IF('force required'!A96="","",'force required'!A96)</f>
        <v/>
      </c>
      <c r="M96" t="str">
        <f t="shared" si="19"/>
        <v/>
      </c>
      <c r="N96" t="str">
        <f t="shared" si="20"/>
        <v/>
      </c>
      <c r="P96" s="119">
        <v>94</v>
      </c>
      <c r="Q96" t="str">
        <f t="shared" si="21"/>
        <v/>
      </c>
      <c r="R96" t="str">
        <f t="shared" si="22"/>
        <v/>
      </c>
      <c r="S96" t="str">
        <f t="shared" si="23"/>
        <v/>
      </c>
    </row>
    <row r="97" spans="12:19" x14ac:dyDescent="0.25">
      <c r="L97" t="str">
        <f>IF('force required'!A97="","",'force required'!A97)</f>
        <v/>
      </c>
      <c r="M97" t="str">
        <f t="shared" si="19"/>
        <v/>
      </c>
      <c r="N97" t="str">
        <f t="shared" si="20"/>
        <v/>
      </c>
      <c r="P97" s="119">
        <v>95</v>
      </c>
      <c r="Q97" t="str">
        <f t="shared" si="21"/>
        <v/>
      </c>
      <c r="R97" t="str">
        <f t="shared" si="22"/>
        <v/>
      </c>
      <c r="S97" t="str">
        <f t="shared" si="23"/>
        <v/>
      </c>
    </row>
    <row r="98" spans="12:19" x14ac:dyDescent="0.25">
      <c r="L98" t="str">
        <f>IF('force required'!A98="","",'force required'!A98)</f>
        <v/>
      </c>
      <c r="M98" t="str">
        <f t="shared" si="19"/>
        <v/>
      </c>
      <c r="N98" t="str">
        <f t="shared" si="20"/>
        <v/>
      </c>
      <c r="P98" s="119">
        <v>96</v>
      </c>
      <c r="Q98" t="str">
        <f t="shared" ref="Q98:Q129" si="24">IF(H98="","",CONCATENATE(P98,"_",LOWER(H98),".png"))</f>
        <v/>
      </c>
      <c r="R98" t="str">
        <f t="shared" ref="R98:R129" si="25">IF(B98="","",CONCATENATE(P98,"_",B98,".png"))</f>
        <v/>
      </c>
      <c r="S98" t="str">
        <f t="shared" ref="S98:S129" si="26">IF(L98="","",CONCATENATE(P98,"_",L98,".png"))</f>
        <v/>
      </c>
    </row>
    <row r="99" spans="12:19" x14ac:dyDescent="0.25">
      <c r="L99" t="str">
        <f>IF('force required'!A99="","",'force required'!A99)</f>
        <v/>
      </c>
      <c r="M99" t="str">
        <f t="shared" si="19"/>
        <v/>
      </c>
      <c r="N99" t="str">
        <f t="shared" si="20"/>
        <v/>
      </c>
      <c r="P99" s="119">
        <v>97</v>
      </c>
      <c r="Q99" t="str">
        <f t="shared" si="24"/>
        <v/>
      </c>
      <c r="R99" t="str">
        <f t="shared" si="25"/>
        <v/>
      </c>
      <c r="S99" t="str">
        <f t="shared" si="26"/>
        <v/>
      </c>
    </row>
    <row r="100" spans="12:19" x14ac:dyDescent="0.25">
      <c r="L100" t="str">
        <f>IF('force required'!A100="","",'force required'!A100)</f>
        <v/>
      </c>
      <c r="M100" t="str">
        <f t="shared" si="19"/>
        <v/>
      </c>
      <c r="N100" t="str">
        <f t="shared" si="20"/>
        <v/>
      </c>
      <c r="P100" s="119">
        <v>98</v>
      </c>
      <c r="Q100" t="str">
        <f t="shared" si="24"/>
        <v/>
      </c>
      <c r="R100" t="str">
        <f t="shared" si="25"/>
        <v/>
      </c>
      <c r="S100" t="str">
        <f t="shared" si="26"/>
        <v/>
      </c>
    </row>
    <row r="101" spans="12:19" x14ac:dyDescent="0.25">
      <c r="L101" t="str">
        <f>IF('force required'!A101="","",'force required'!A101)</f>
        <v/>
      </c>
      <c r="M101" t="str">
        <f t="shared" si="19"/>
        <v/>
      </c>
      <c r="N101" t="str">
        <f t="shared" si="20"/>
        <v/>
      </c>
      <c r="P101" s="119">
        <v>99</v>
      </c>
      <c r="Q101" t="str">
        <f t="shared" si="24"/>
        <v/>
      </c>
      <c r="R101" t="str">
        <f t="shared" si="25"/>
        <v/>
      </c>
      <c r="S101" t="str">
        <f t="shared" si="26"/>
        <v/>
      </c>
    </row>
    <row r="102" spans="12:19" x14ac:dyDescent="0.25">
      <c r="L102" t="str">
        <f>IF('force required'!A102="","",'force required'!A102)</f>
        <v/>
      </c>
      <c r="M102" t="str">
        <f t="shared" si="19"/>
        <v/>
      </c>
      <c r="N102" t="str">
        <f t="shared" si="20"/>
        <v/>
      </c>
      <c r="P102" s="119">
        <v>100</v>
      </c>
      <c r="Q102" t="str">
        <f t="shared" si="24"/>
        <v/>
      </c>
      <c r="R102" t="str">
        <f t="shared" si="25"/>
        <v/>
      </c>
      <c r="S102" t="str">
        <f t="shared" si="26"/>
        <v/>
      </c>
    </row>
    <row r="103" spans="12:19" x14ac:dyDescent="0.25">
      <c r="L103" t="str">
        <f>IF('force required'!A103="","",'force required'!A103)</f>
        <v/>
      </c>
      <c r="M103" t="str">
        <f t="shared" si="19"/>
        <v/>
      </c>
      <c r="N103" t="str">
        <f t="shared" si="20"/>
        <v/>
      </c>
      <c r="P103" s="119">
        <v>101</v>
      </c>
      <c r="Q103" t="str">
        <f t="shared" si="24"/>
        <v/>
      </c>
      <c r="R103" t="str">
        <f t="shared" si="25"/>
        <v/>
      </c>
      <c r="S103" t="str">
        <f t="shared" si="26"/>
        <v/>
      </c>
    </row>
    <row r="104" spans="12:19" x14ac:dyDescent="0.25">
      <c r="L104" t="str">
        <f>IF('force required'!A104="","",'force required'!A104)</f>
        <v/>
      </c>
      <c r="M104" t="str">
        <f t="shared" si="19"/>
        <v/>
      </c>
      <c r="N104" t="str">
        <f t="shared" si="20"/>
        <v/>
      </c>
      <c r="P104" s="119">
        <v>102</v>
      </c>
      <c r="Q104" t="str">
        <f t="shared" si="24"/>
        <v/>
      </c>
      <c r="R104" t="str">
        <f t="shared" si="25"/>
        <v/>
      </c>
      <c r="S104" t="str">
        <f t="shared" si="26"/>
        <v/>
      </c>
    </row>
    <row r="105" spans="12:19" x14ac:dyDescent="0.25">
      <c r="L105" t="str">
        <f>IF('force required'!A105="","",'force required'!A105)</f>
        <v/>
      </c>
      <c r="M105" t="str">
        <f t="shared" si="19"/>
        <v/>
      </c>
      <c r="N105" t="str">
        <f t="shared" si="20"/>
        <v/>
      </c>
      <c r="P105" s="119">
        <v>103</v>
      </c>
      <c r="Q105" t="str">
        <f t="shared" si="24"/>
        <v/>
      </c>
      <c r="R105" t="str">
        <f t="shared" si="25"/>
        <v/>
      </c>
      <c r="S105" t="str">
        <f t="shared" si="26"/>
        <v/>
      </c>
    </row>
    <row r="106" spans="12:19" x14ac:dyDescent="0.25">
      <c r="L106" t="str">
        <f>IF('force required'!A106="","",'force required'!A106)</f>
        <v/>
      </c>
      <c r="M106" t="str">
        <f t="shared" si="19"/>
        <v/>
      </c>
      <c r="N106" t="str">
        <f t="shared" si="20"/>
        <v/>
      </c>
      <c r="P106" s="119">
        <v>104</v>
      </c>
      <c r="Q106" t="str">
        <f t="shared" si="24"/>
        <v/>
      </c>
      <c r="R106" t="str">
        <f t="shared" si="25"/>
        <v/>
      </c>
      <c r="S106" t="str">
        <f t="shared" si="26"/>
        <v/>
      </c>
    </row>
    <row r="107" spans="12:19" x14ac:dyDescent="0.25">
      <c r="L107" t="str">
        <f>IF('force required'!A107="","",'force required'!A107)</f>
        <v/>
      </c>
      <c r="M107" t="str">
        <f t="shared" si="19"/>
        <v/>
      </c>
      <c r="N107" t="str">
        <f t="shared" si="20"/>
        <v/>
      </c>
      <c r="P107" s="119">
        <v>105</v>
      </c>
      <c r="Q107" t="str">
        <f t="shared" si="24"/>
        <v/>
      </c>
      <c r="R107" t="str">
        <f t="shared" si="25"/>
        <v/>
      </c>
      <c r="S107" t="str">
        <f t="shared" si="26"/>
        <v/>
      </c>
    </row>
    <row r="108" spans="12:19" x14ac:dyDescent="0.25">
      <c r="L108" t="str">
        <f>IF('force required'!A108="","",'force required'!A108)</f>
        <v/>
      </c>
      <c r="M108" t="str">
        <f t="shared" si="19"/>
        <v/>
      </c>
      <c r="N108" t="str">
        <f t="shared" si="20"/>
        <v/>
      </c>
      <c r="P108" s="119">
        <v>106</v>
      </c>
      <c r="Q108" t="str">
        <f t="shared" si="24"/>
        <v/>
      </c>
      <c r="R108" t="str">
        <f t="shared" si="25"/>
        <v/>
      </c>
      <c r="S108" t="str">
        <f t="shared" si="26"/>
        <v/>
      </c>
    </row>
    <row r="109" spans="12:19" x14ac:dyDescent="0.25">
      <c r="L109" t="str">
        <f>IF('force required'!A109="","",'force required'!A109)</f>
        <v/>
      </c>
      <c r="M109" t="str">
        <f t="shared" si="19"/>
        <v/>
      </c>
      <c r="N109" t="str">
        <f t="shared" si="20"/>
        <v/>
      </c>
      <c r="P109" s="119">
        <v>107</v>
      </c>
      <c r="Q109" t="str">
        <f t="shared" si="24"/>
        <v/>
      </c>
      <c r="R109" t="str">
        <f t="shared" si="25"/>
        <v/>
      </c>
      <c r="S109" t="str">
        <f t="shared" si="26"/>
        <v/>
      </c>
    </row>
    <row r="110" spans="12:19" x14ac:dyDescent="0.25">
      <c r="L110" t="str">
        <f>IF('force required'!A110="","",'force required'!A110)</f>
        <v/>
      </c>
      <c r="M110" t="str">
        <f t="shared" si="19"/>
        <v/>
      </c>
      <c r="N110" t="str">
        <f t="shared" si="20"/>
        <v/>
      </c>
      <c r="P110" s="119">
        <v>108</v>
      </c>
      <c r="Q110" t="str">
        <f t="shared" si="24"/>
        <v/>
      </c>
      <c r="R110" t="str">
        <f t="shared" si="25"/>
        <v/>
      </c>
      <c r="S110" t="str">
        <f t="shared" si="26"/>
        <v/>
      </c>
    </row>
    <row r="111" spans="12:19" x14ac:dyDescent="0.25">
      <c r="L111" t="str">
        <f>IF('force required'!A111="","",'force required'!A111)</f>
        <v/>
      </c>
      <c r="M111" t="str">
        <f t="shared" si="19"/>
        <v/>
      </c>
      <c r="N111" t="str">
        <f t="shared" si="20"/>
        <v/>
      </c>
      <c r="P111" s="119">
        <v>109</v>
      </c>
      <c r="Q111" t="str">
        <f t="shared" si="24"/>
        <v/>
      </c>
      <c r="R111" t="str">
        <f t="shared" si="25"/>
        <v/>
      </c>
      <c r="S111" t="str">
        <f t="shared" si="26"/>
        <v/>
      </c>
    </row>
    <row r="112" spans="12:19" x14ac:dyDescent="0.25">
      <c r="L112" t="str">
        <f>IF('force required'!A112="","",'force required'!A112)</f>
        <v/>
      </c>
      <c r="M112" t="str">
        <f t="shared" si="19"/>
        <v/>
      </c>
      <c r="N112" t="str">
        <f t="shared" si="20"/>
        <v/>
      </c>
      <c r="P112" s="119">
        <v>110</v>
      </c>
      <c r="Q112" t="str">
        <f t="shared" si="24"/>
        <v/>
      </c>
      <c r="R112" t="str">
        <f t="shared" si="25"/>
        <v/>
      </c>
      <c r="S112" t="str">
        <f t="shared" si="26"/>
        <v/>
      </c>
    </row>
    <row r="113" spans="12:19" x14ac:dyDescent="0.25">
      <c r="L113" t="str">
        <f>IF('force required'!A113="","",'force required'!A113)</f>
        <v/>
      </c>
      <c r="M113" t="str">
        <f t="shared" si="19"/>
        <v/>
      </c>
      <c r="N113" t="str">
        <f t="shared" si="20"/>
        <v/>
      </c>
      <c r="P113" s="119">
        <v>111</v>
      </c>
      <c r="Q113" t="str">
        <f t="shared" si="24"/>
        <v/>
      </c>
      <c r="R113" t="str">
        <f t="shared" si="25"/>
        <v/>
      </c>
      <c r="S113" t="str">
        <f t="shared" si="26"/>
        <v/>
      </c>
    </row>
    <row r="114" spans="12:19" x14ac:dyDescent="0.25">
      <c r="L114" t="str">
        <f>IF('force required'!A114="","",'force required'!A114)</f>
        <v/>
      </c>
      <c r="M114" t="str">
        <f t="shared" si="19"/>
        <v/>
      </c>
      <c r="N114" t="str">
        <f t="shared" si="20"/>
        <v/>
      </c>
      <c r="P114" s="119">
        <v>112</v>
      </c>
      <c r="Q114" t="str">
        <f t="shared" si="24"/>
        <v/>
      </c>
      <c r="R114" t="str">
        <f t="shared" si="25"/>
        <v/>
      </c>
      <c r="S114" t="str">
        <f t="shared" si="26"/>
        <v/>
      </c>
    </row>
    <row r="115" spans="12:19" x14ac:dyDescent="0.25">
      <c r="L115" t="str">
        <f>IF('force required'!A115="","",'force required'!A115)</f>
        <v/>
      </c>
      <c r="M115" t="str">
        <f t="shared" si="19"/>
        <v/>
      </c>
      <c r="N115" t="str">
        <f t="shared" si="20"/>
        <v/>
      </c>
      <c r="P115" s="119">
        <v>113</v>
      </c>
      <c r="Q115" t="str">
        <f t="shared" si="24"/>
        <v/>
      </c>
      <c r="R115" t="str">
        <f t="shared" si="25"/>
        <v/>
      </c>
      <c r="S115" t="str">
        <f t="shared" si="26"/>
        <v/>
      </c>
    </row>
    <row r="116" spans="12:19" x14ac:dyDescent="0.25">
      <c r="L116" t="str">
        <f>IF('force required'!A116="","",'force required'!A116)</f>
        <v/>
      </c>
      <c r="M116" t="str">
        <f t="shared" si="19"/>
        <v/>
      </c>
      <c r="N116" t="str">
        <f t="shared" si="20"/>
        <v/>
      </c>
      <c r="P116" s="119">
        <v>114</v>
      </c>
      <c r="Q116" t="str">
        <f t="shared" si="24"/>
        <v/>
      </c>
      <c r="R116" t="str">
        <f t="shared" si="25"/>
        <v/>
      </c>
      <c r="S116" t="str">
        <f t="shared" si="26"/>
        <v/>
      </c>
    </row>
    <row r="117" spans="12:19" x14ac:dyDescent="0.25">
      <c r="L117" t="str">
        <f>IF('force required'!A117="","",'force required'!A117)</f>
        <v/>
      </c>
      <c r="M117" t="str">
        <f t="shared" si="19"/>
        <v/>
      </c>
      <c r="N117" t="str">
        <f t="shared" si="20"/>
        <v/>
      </c>
      <c r="P117" s="119">
        <v>115</v>
      </c>
      <c r="Q117" t="str">
        <f t="shared" si="24"/>
        <v/>
      </c>
      <c r="R117" t="str">
        <f t="shared" si="25"/>
        <v/>
      </c>
      <c r="S117" t="str">
        <f t="shared" si="26"/>
        <v/>
      </c>
    </row>
    <row r="118" spans="12:19" x14ac:dyDescent="0.25">
      <c r="L118" t="str">
        <f>IF('force required'!A118="","",'force required'!A118)</f>
        <v/>
      </c>
      <c r="M118" t="str">
        <f t="shared" si="19"/>
        <v/>
      </c>
      <c r="N118" t="str">
        <f t="shared" si="20"/>
        <v/>
      </c>
      <c r="P118" s="119">
        <v>116</v>
      </c>
      <c r="Q118" t="str">
        <f t="shared" si="24"/>
        <v/>
      </c>
      <c r="R118" t="str">
        <f t="shared" si="25"/>
        <v/>
      </c>
      <c r="S118" t="str">
        <f t="shared" si="26"/>
        <v/>
      </c>
    </row>
    <row r="119" spans="12:19" x14ac:dyDescent="0.25">
      <c r="L119" t="str">
        <f>IF('force required'!A119="","",'force required'!A119)</f>
        <v/>
      </c>
      <c r="M119" t="str">
        <f t="shared" si="19"/>
        <v/>
      </c>
      <c r="N119" t="str">
        <f t="shared" si="20"/>
        <v/>
      </c>
      <c r="P119" s="119">
        <v>117</v>
      </c>
      <c r="Q119" t="str">
        <f t="shared" si="24"/>
        <v/>
      </c>
      <c r="R119" t="str">
        <f t="shared" si="25"/>
        <v/>
      </c>
      <c r="S119" t="str">
        <f t="shared" si="26"/>
        <v/>
      </c>
    </row>
    <row r="120" spans="12:19" x14ac:dyDescent="0.25">
      <c r="L120" t="str">
        <f>IF('force required'!A120="","",'force required'!A120)</f>
        <v/>
      </c>
      <c r="M120" t="str">
        <f t="shared" si="19"/>
        <v/>
      </c>
      <c r="N120" t="str">
        <f t="shared" si="20"/>
        <v/>
      </c>
      <c r="P120" s="119">
        <v>118</v>
      </c>
      <c r="Q120" t="str">
        <f t="shared" si="24"/>
        <v/>
      </c>
      <c r="R120" t="str">
        <f t="shared" si="25"/>
        <v/>
      </c>
      <c r="S120" t="str">
        <f t="shared" si="26"/>
        <v/>
      </c>
    </row>
    <row r="121" spans="12:19" x14ac:dyDescent="0.25">
      <c r="L121" t="str">
        <f>IF('force required'!A121="","",'force required'!A121)</f>
        <v/>
      </c>
      <c r="M121" t="str">
        <f t="shared" si="19"/>
        <v/>
      </c>
      <c r="N121" t="str">
        <f t="shared" si="20"/>
        <v/>
      </c>
      <c r="P121" s="119">
        <v>119</v>
      </c>
      <c r="Q121" t="str">
        <f t="shared" si="24"/>
        <v/>
      </c>
      <c r="R121" t="str">
        <f t="shared" si="25"/>
        <v/>
      </c>
      <c r="S121" t="str">
        <f t="shared" si="26"/>
        <v/>
      </c>
    </row>
    <row r="122" spans="12:19" x14ac:dyDescent="0.25">
      <c r="L122" t="str">
        <f>IF('force required'!A122="","",'force required'!A122)</f>
        <v/>
      </c>
      <c r="M122" t="str">
        <f t="shared" si="19"/>
        <v/>
      </c>
      <c r="N122" t="str">
        <f t="shared" si="20"/>
        <v/>
      </c>
      <c r="P122" s="119">
        <v>120</v>
      </c>
      <c r="Q122" t="str">
        <f t="shared" si="24"/>
        <v/>
      </c>
      <c r="R122" t="str">
        <f t="shared" si="25"/>
        <v/>
      </c>
      <c r="S122" t="str">
        <f t="shared" si="26"/>
        <v/>
      </c>
    </row>
    <row r="123" spans="12:19" x14ac:dyDescent="0.25">
      <c r="L123" t="str">
        <f>IF('force required'!A123="","",'force required'!A123)</f>
        <v/>
      </c>
      <c r="M123" t="str">
        <f t="shared" si="19"/>
        <v/>
      </c>
      <c r="N123" t="str">
        <f t="shared" si="20"/>
        <v/>
      </c>
      <c r="P123" s="119">
        <v>121</v>
      </c>
      <c r="Q123" t="str">
        <f t="shared" si="24"/>
        <v/>
      </c>
      <c r="R123" t="str">
        <f t="shared" si="25"/>
        <v/>
      </c>
      <c r="S123" t="str">
        <f t="shared" si="26"/>
        <v/>
      </c>
    </row>
    <row r="124" spans="12:19" x14ac:dyDescent="0.25">
      <c r="L124" t="str">
        <f>IF('force required'!A124="","",'force required'!A124)</f>
        <v/>
      </c>
      <c r="M124" t="str">
        <f t="shared" si="19"/>
        <v/>
      </c>
      <c r="N124" t="str">
        <f t="shared" si="20"/>
        <v/>
      </c>
      <c r="P124" s="119">
        <v>122</v>
      </c>
      <c r="Q124" t="str">
        <f t="shared" si="24"/>
        <v/>
      </c>
      <c r="R124" t="str">
        <f t="shared" si="25"/>
        <v/>
      </c>
      <c r="S124" t="str">
        <f t="shared" si="26"/>
        <v/>
      </c>
    </row>
    <row r="125" spans="12:19" x14ac:dyDescent="0.25">
      <c r="L125" t="str">
        <f>IF('force required'!A125="","",'force required'!A125)</f>
        <v/>
      </c>
      <c r="M125" t="str">
        <f t="shared" si="19"/>
        <v/>
      </c>
      <c r="N125" t="str">
        <f t="shared" si="20"/>
        <v/>
      </c>
      <c r="P125" s="119">
        <v>123</v>
      </c>
      <c r="Q125" t="str">
        <f t="shared" si="24"/>
        <v/>
      </c>
      <c r="R125" t="str">
        <f t="shared" si="25"/>
        <v/>
      </c>
      <c r="S125" t="str">
        <f t="shared" si="26"/>
        <v/>
      </c>
    </row>
    <row r="126" spans="12:19" x14ac:dyDescent="0.25">
      <c r="L126" t="str">
        <f>IF('force required'!A126="","",'force required'!A126)</f>
        <v/>
      </c>
      <c r="M126" t="str">
        <f t="shared" si="19"/>
        <v/>
      </c>
      <c r="N126" t="str">
        <f t="shared" si="20"/>
        <v/>
      </c>
      <c r="P126" s="119">
        <v>124</v>
      </c>
      <c r="Q126" t="str">
        <f t="shared" si="24"/>
        <v/>
      </c>
      <c r="R126" t="str">
        <f t="shared" si="25"/>
        <v/>
      </c>
      <c r="S126" t="str">
        <f t="shared" si="26"/>
        <v/>
      </c>
    </row>
    <row r="127" spans="12:19" x14ac:dyDescent="0.25">
      <c r="L127" t="str">
        <f>IF('force required'!A127="","",'force required'!A127)</f>
        <v/>
      </c>
      <c r="M127" t="str">
        <f t="shared" si="19"/>
        <v/>
      </c>
      <c r="N127" t="str">
        <f t="shared" si="20"/>
        <v/>
      </c>
      <c r="P127" s="119">
        <v>125</v>
      </c>
      <c r="Q127" t="str">
        <f t="shared" si="24"/>
        <v/>
      </c>
      <c r="R127" t="str">
        <f t="shared" si="25"/>
        <v/>
      </c>
      <c r="S127" t="str">
        <f t="shared" si="26"/>
        <v/>
      </c>
    </row>
    <row r="128" spans="12:19" x14ac:dyDescent="0.25">
      <c r="L128" t="str">
        <f>IF('force required'!A128="","",'force required'!A128)</f>
        <v/>
      </c>
      <c r="M128" t="str">
        <f t="shared" si="19"/>
        <v/>
      </c>
      <c r="N128" t="str">
        <f t="shared" si="20"/>
        <v/>
      </c>
      <c r="P128" s="119">
        <v>126</v>
      </c>
      <c r="Q128" t="str">
        <f t="shared" si="24"/>
        <v/>
      </c>
      <c r="R128" t="str">
        <f t="shared" si="25"/>
        <v/>
      </c>
      <c r="S128" t="str">
        <f t="shared" si="26"/>
        <v/>
      </c>
    </row>
    <row r="129" spans="12:19" x14ac:dyDescent="0.25">
      <c r="L129" t="str">
        <f>IF('force required'!A129="","",'force required'!A129)</f>
        <v/>
      </c>
      <c r="M129" t="str">
        <f t="shared" si="19"/>
        <v/>
      </c>
      <c r="N129" t="str">
        <f t="shared" si="20"/>
        <v/>
      </c>
      <c r="P129" s="119">
        <v>127</v>
      </c>
      <c r="Q129" t="str">
        <f t="shared" si="24"/>
        <v/>
      </c>
      <c r="R129" t="str">
        <f t="shared" si="25"/>
        <v/>
      </c>
      <c r="S129" t="str">
        <f t="shared" si="26"/>
        <v/>
      </c>
    </row>
    <row r="130" spans="12:19" x14ac:dyDescent="0.25">
      <c r="L130" t="str">
        <f>IF('force required'!A130="","",'force required'!A130)</f>
        <v/>
      </c>
      <c r="M130" t="str">
        <f t="shared" ref="M130:M193" si="27">IF(L130="","",SUBSTITUTE(UPPER(LEFT(L130,SEARCH("-",L130)-1)),"_"," "))</f>
        <v/>
      </c>
      <c r="N130" t="str">
        <f t="shared" ref="N130:N193" si="28">UPPER(SUBSTITUTE(L130,CONCATENATE(SUBSTITUTE(LOWER(M130)," ","_"),"-"),""))</f>
        <v/>
      </c>
      <c r="P130" s="119">
        <v>128</v>
      </c>
      <c r="Q130" t="str">
        <f t="shared" ref="Q130:Q142" si="29">IF(H130="","",CONCATENATE(P130,"_",LOWER(H130),".png"))</f>
        <v/>
      </c>
      <c r="R130" t="str">
        <f t="shared" ref="R130:R142" si="30">IF(B130="","",CONCATENATE(P130,"_",B130,".png"))</f>
        <v/>
      </c>
      <c r="S130" t="str">
        <f t="shared" ref="S130:S142" si="31">IF(L130="","",CONCATENATE(P130,"_",L130,".png"))</f>
        <v/>
      </c>
    </row>
    <row r="131" spans="12:19" x14ac:dyDescent="0.25">
      <c r="L131" t="str">
        <f>IF('force required'!A131="","",'force required'!A131)</f>
        <v/>
      </c>
      <c r="M131" t="str">
        <f t="shared" si="27"/>
        <v/>
      </c>
      <c r="N131" t="str">
        <f t="shared" si="28"/>
        <v/>
      </c>
      <c r="P131" s="119">
        <v>129</v>
      </c>
      <c r="Q131" t="str">
        <f t="shared" si="29"/>
        <v/>
      </c>
      <c r="R131" t="str">
        <f t="shared" si="30"/>
        <v/>
      </c>
      <c r="S131" t="str">
        <f t="shared" si="31"/>
        <v/>
      </c>
    </row>
    <row r="132" spans="12:19" x14ac:dyDescent="0.25">
      <c r="L132" t="str">
        <f>IF('force required'!A132="","",'force required'!A132)</f>
        <v/>
      </c>
      <c r="M132" t="str">
        <f t="shared" si="27"/>
        <v/>
      </c>
      <c r="N132" t="str">
        <f t="shared" si="28"/>
        <v/>
      </c>
      <c r="P132" s="119">
        <v>130</v>
      </c>
      <c r="Q132" t="str">
        <f t="shared" si="29"/>
        <v/>
      </c>
      <c r="R132" t="str">
        <f t="shared" si="30"/>
        <v/>
      </c>
      <c r="S132" t="str">
        <f t="shared" si="31"/>
        <v/>
      </c>
    </row>
    <row r="133" spans="12:19" x14ac:dyDescent="0.25">
      <c r="L133" t="str">
        <f>IF('force required'!A133="","",'force required'!A133)</f>
        <v/>
      </c>
      <c r="M133" t="str">
        <f t="shared" si="27"/>
        <v/>
      </c>
      <c r="N133" t="str">
        <f t="shared" si="28"/>
        <v/>
      </c>
      <c r="P133" s="119">
        <v>131</v>
      </c>
      <c r="Q133" t="str">
        <f t="shared" si="29"/>
        <v/>
      </c>
      <c r="R133" t="str">
        <f t="shared" si="30"/>
        <v/>
      </c>
      <c r="S133" t="str">
        <f t="shared" si="31"/>
        <v/>
      </c>
    </row>
    <row r="134" spans="12:19" x14ac:dyDescent="0.25">
      <c r="L134" t="str">
        <f>IF('force required'!A134="","",'force required'!A134)</f>
        <v/>
      </c>
      <c r="M134" t="str">
        <f t="shared" si="27"/>
        <v/>
      </c>
      <c r="N134" t="str">
        <f t="shared" si="28"/>
        <v/>
      </c>
      <c r="P134" s="119">
        <v>132</v>
      </c>
      <c r="Q134" t="str">
        <f t="shared" si="29"/>
        <v/>
      </c>
      <c r="R134" t="str">
        <f t="shared" si="30"/>
        <v/>
      </c>
      <c r="S134" t="str">
        <f t="shared" si="31"/>
        <v/>
      </c>
    </row>
    <row r="135" spans="12:19" x14ac:dyDescent="0.25">
      <c r="L135" t="str">
        <f>IF('force required'!A135="","",'force required'!A135)</f>
        <v/>
      </c>
      <c r="M135" t="str">
        <f t="shared" si="27"/>
        <v/>
      </c>
      <c r="N135" t="str">
        <f t="shared" si="28"/>
        <v/>
      </c>
      <c r="P135" s="119">
        <v>133</v>
      </c>
      <c r="Q135" t="str">
        <f t="shared" si="29"/>
        <v/>
      </c>
      <c r="R135" t="str">
        <f t="shared" si="30"/>
        <v/>
      </c>
      <c r="S135" t="str">
        <f t="shared" si="31"/>
        <v/>
      </c>
    </row>
    <row r="136" spans="12:19" x14ac:dyDescent="0.25">
      <c r="L136" t="str">
        <f>IF('force required'!A136="","",'force required'!A136)</f>
        <v/>
      </c>
      <c r="M136" t="str">
        <f t="shared" si="27"/>
        <v/>
      </c>
      <c r="N136" t="str">
        <f t="shared" si="28"/>
        <v/>
      </c>
      <c r="P136" s="119">
        <v>134</v>
      </c>
      <c r="Q136" t="str">
        <f t="shared" si="29"/>
        <v/>
      </c>
      <c r="R136" t="str">
        <f t="shared" si="30"/>
        <v/>
      </c>
      <c r="S136" t="str">
        <f t="shared" si="31"/>
        <v/>
      </c>
    </row>
    <row r="137" spans="12:19" x14ac:dyDescent="0.25">
      <c r="L137" t="str">
        <f>IF('force required'!A137="","",'force required'!A137)</f>
        <v/>
      </c>
      <c r="M137" t="str">
        <f t="shared" si="27"/>
        <v/>
      </c>
      <c r="N137" t="str">
        <f t="shared" si="28"/>
        <v/>
      </c>
      <c r="P137" s="119">
        <v>135</v>
      </c>
      <c r="Q137" t="str">
        <f t="shared" si="29"/>
        <v/>
      </c>
      <c r="R137" t="str">
        <f t="shared" si="30"/>
        <v/>
      </c>
      <c r="S137" t="str">
        <f t="shared" si="31"/>
        <v/>
      </c>
    </row>
    <row r="138" spans="12:19" x14ac:dyDescent="0.25">
      <c r="L138" t="str">
        <f>IF('force required'!A138="","",'force required'!A138)</f>
        <v/>
      </c>
      <c r="M138" t="str">
        <f t="shared" si="27"/>
        <v/>
      </c>
      <c r="N138" t="str">
        <f t="shared" si="28"/>
        <v/>
      </c>
      <c r="P138" s="119">
        <v>136</v>
      </c>
      <c r="Q138" t="str">
        <f t="shared" si="29"/>
        <v/>
      </c>
      <c r="R138" t="str">
        <f t="shared" si="30"/>
        <v/>
      </c>
      <c r="S138" t="str">
        <f t="shared" si="31"/>
        <v/>
      </c>
    </row>
    <row r="139" spans="12:19" x14ac:dyDescent="0.25">
      <c r="L139" t="str">
        <f>IF('force required'!A139="","",'force required'!A139)</f>
        <v/>
      </c>
      <c r="M139" t="str">
        <f t="shared" si="27"/>
        <v/>
      </c>
      <c r="N139" t="str">
        <f t="shared" si="28"/>
        <v/>
      </c>
      <c r="P139" s="119">
        <v>137</v>
      </c>
      <c r="Q139" t="str">
        <f t="shared" si="29"/>
        <v/>
      </c>
      <c r="R139" t="str">
        <f t="shared" si="30"/>
        <v/>
      </c>
      <c r="S139" t="str">
        <f t="shared" si="31"/>
        <v/>
      </c>
    </row>
    <row r="140" spans="12:19" x14ac:dyDescent="0.25">
      <c r="L140" t="str">
        <f>IF('force required'!A140="","",'force required'!A140)</f>
        <v/>
      </c>
      <c r="M140" t="str">
        <f t="shared" si="27"/>
        <v/>
      </c>
      <c r="N140" t="str">
        <f t="shared" si="28"/>
        <v/>
      </c>
      <c r="P140" s="119">
        <v>138</v>
      </c>
      <c r="Q140" t="str">
        <f t="shared" si="29"/>
        <v/>
      </c>
      <c r="R140" t="str">
        <f t="shared" si="30"/>
        <v/>
      </c>
      <c r="S140" t="str">
        <f t="shared" si="31"/>
        <v/>
      </c>
    </row>
    <row r="141" spans="12:19" x14ac:dyDescent="0.25">
      <c r="L141" t="str">
        <f>IF('force required'!A141="","",'force required'!A141)</f>
        <v/>
      </c>
      <c r="M141" t="str">
        <f t="shared" si="27"/>
        <v/>
      </c>
      <c r="N141" t="str">
        <f t="shared" si="28"/>
        <v/>
      </c>
      <c r="P141" s="119">
        <v>139</v>
      </c>
      <c r="Q141" t="str">
        <f t="shared" si="29"/>
        <v/>
      </c>
      <c r="R141" t="str">
        <f t="shared" si="30"/>
        <v/>
      </c>
      <c r="S141" t="str">
        <f t="shared" si="31"/>
        <v/>
      </c>
    </row>
    <row r="142" spans="12:19" x14ac:dyDescent="0.25">
      <c r="L142" t="str">
        <f>IF('force required'!A142="","",'force required'!A142)</f>
        <v/>
      </c>
      <c r="M142" t="str">
        <f t="shared" si="27"/>
        <v/>
      </c>
      <c r="N142" t="str">
        <f t="shared" si="28"/>
        <v/>
      </c>
      <c r="P142" s="119">
        <v>140</v>
      </c>
      <c r="Q142" t="str">
        <f t="shared" si="29"/>
        <v/>
      </c>
      <c r="R142" t="str">
        <f t="shared" si="30"/>
        <v/>
      </c>
      <c r="S142" t="str">
        <f t="shared" si="31"/>
        <v/>
      </c>
    </row>
    <row r="143" spans="12:19" x14ac:dyDescent="0.25">
      <c r="L143" t="str">
        <f>IF('force required'!A143="","",'force required'!A143)</f>
        <v/>
      </c>
      <c r="M143" t="str">
        <f t="shared" si="27"/>
        <v/>
      </c>
      <c r="N143" t="str">
        <f t="shared" si="28"/>
        <v/>
      </c>
    </row>
    <row r="144" spans="12:19" x14ac:dyDescent="0.25">
      <c r="L144" t="str">
        <f>IF('force required'!A144="","",'force required'!A144)</f>
        <v/>
      </c>
      <c r="M144" t="str">
        <f t="shared" si="27"/>
        <v/>
      </c>
      <c r="N144" t="str">
        <f t="shared" si="28"/>
        <v/>
      </c>
    </row>
    <row r="145" spans="12:14" x14ac:dyDescent="0.25">
      <c r="L145" t="str">
        <f>IF('force required'!A145="","",'force required'!A145)</f>
        <v/>
      </c>
      <c r="M145" t="str">
        <f t="shared" si="27"/>
        <v/>
      </c>
      <c r="N145" t="str">
        <f t="shared" si="28"/>
        <v/>
      </c>
    </row>
    <row r="146" spans="12:14" x14ac:dyDescent="0.25">
      <c r="L146" t="str">
        <f>IF('force required'!A146="","",'force required'!A146)</f>
        <v/>
      </c>
      <c r="M146" t="str">
        <f t="shared" si="27"/>
        <v/>
      </c>
      <c r="N146" t="str">
        <f t="shared" si="28"/>
        <v/>
      </c>
    </row>
    <row r="147" spans="12:14" x14ac:dyDescent="0.25">
      <c r="L147" t="str">
        <f>IF('force required'!A147="","",'force required'!A147)</f>
        <v/>
      </c>
      <c r="M147" t="str">
        <f t="shared" si="27"/>
        <v/>
      </c>
      <c r="N147" t="str">
        <f t="shared" si="28"/>
        <v/>
      </c>
    </row>
    <row r="148" spans="12:14" x14ac:dyDescent="0.25">
      <c r="L148" t="str">
        <f>IF('force required'!A148="","",'force required'!A148)</f>
        <v/>
      </c>
      <c r="M148" t="str">
        <f t="shared" si="27"/>
        <v/>
      </c>
      <c r="N148" t="str">
        <f t="shared" si="28"/>
        <v/>
      </c>
    </row>
    <row r="149" spans="12:14" x14ac:dyDescent="0.25">
      <c r="L149" t="str">
        <f>IF('force required'!A149="","",'force required'!A149)</f>
        <v/>
      </c>
      <c r="M149" t="str">
        <f t="shared" si="27"/>
        <v/>
      </c>
      <c r="N149" t="str">
        <f t="shared" si="28"/>
        <v/>
      </c>
    </row>
    <row r="150" spans="12:14" x14ac:dyDescent="0.25">
      <c r="L150" t="str">
        <f>IF('force required'!A150="","",'force required'!A150)</f>
        <v/>
      </c>
      <c r="M150" t="str">
        <f t="shared" si="27"/>
        <v/>
      </c>
      <c r="N150" t="str">
        <f t="shared" si="28"/>
        <v/>
      </c>
    </row>
    <row r="151" spans="12:14" x14ac:dyDescent="0.25">
      <c r="L151" t="str">
        <f>IF('force required'!A151="","",'force required'!A151)</f>
        <v/>
      </c>
      <c r="M151" t="str">
        <f t="shared" si="27"/>
        <v/>
      </c>
      <c r="N151" t="str">
        <f t="shared" si="28"/>
        <v/>
      </c>
    </row>
    <row r="152" spans="12:14" x14ac:dyDescent="0.25">
      <c r="L152" t="str">
        <f>IF('force required'!A152="","",'force required'!A152)</f>
        <v/>
      </c>
      <c r="M152" t="str">
        <f t="shared" si="27"/>
        <v/>
      </c>
      <c r="N152" t="str">
        <f t="shared" si="28"/>
        <v/>
      </c>
    </row>
    <row r="153" spans="12:14" x14ac:dyDescent="0.25">
      <c r="L153" t="str">
        <f>IF('force required'!A153="","",'force required'!A153)</f>
        <v/>
      </c>
      <c r="M153" t="str">
        <f t="shared" si="27"/>
        <v/>
      </c>
      <c r="N153" t="str">
        <f t="shared" si="28"/>
        <v/>
      </c>
    </row>
    <row r="154" spans="12:14" x14ac:dyDescent="0.25">
      <c r="L154" t="str">
        <f>IF('force required'!A154="","",'force required'!A154)</f>
        <v/>
      </c>
      <c r="M154" t="str">
        <f t="shared" si="27"/>
        <v/>
      </c>
      <c r="N154" t="str">
        <f t="shared" si="28"/>
        <v/>
      </c>
    </row>
    <row r="155" spans="12:14" x14ac:dyDescent="0.25">
      <c r="L155" t="str">
        <f>IF('force required'!A155="","",'force required'!A155)</f>
        <v/>
      </c>
      <c r="M155" t="str">
        <f t="shared" si="27"/>
        <v/>
      </c>
      <c r="N155" t="str">
        <f t="shared" si="28"/>
        <v/>
      </c>
    </row>
    <row r="156" spans="12:14" x14ac:dyDescent="0.25">
      <c r="L156" t="str">
        <f>IF('force required'!A156="","",'force required'!A156)</f>
        <v/>
      </c>
      <c r="M156" t="str">
        <f t="shared" si="27"/>
        <v/>
      </c>
      <c r="N156" t="str">
        <f t="shared" si="28"/>
        <v/>
      </c>
    </row>
    <row r="157" spans="12:14" x14ac:dyDescent="0.25">
      <c r="L157" t="str">
        <f>IF('force required'!A157="","",'force required'!A157)</f>
        <v/>
      </c>
      <c r="M157" t="str">
        <f t="shared" si="27"/>
        <v/>
      </c>
      <c r="N157" t="str">
        <f t="shared" si="28"/>
        <v/>
      </c>
    </row>
    <row r="158" spans="12:14" x14ac:dyDescent="0.25">
      <c r="L158" t="str">
        <f>IF('force required'!A158="","",'force required'!A158)</f>
        <v/>
      </c>
      <c r="M158" t="str">
        <f t="shared" si="27"/>
        <v/>
      </c>
      <c r="N158" t="str">
        <f t="shared" si="28"/>
        <v/>
      </c>
    </row>
    <row r="159" spans="12:14" x14ac:dyDescent="0.25">
      <c r="L159" t="str">
        <f>IF('force required'!A159="","",'force required'!A159)</f>
        <v/>
      </c>
      <c r="M159" t="str">
        <f t="shared" si="27"/>
        <v/>
      </c>
      <c r="N159" t="str">
        <f t="shared" si="28"/>
        <v/>
      </c>
    </row>
    <row r="160" spans="12:14" x14ac:dyDescent="0.25">
      <c r="L160" t="str">
        <f>IF('force required'!A160="","",'force required'!A160)</f>
        <v/>
      </c>
      <c r="M160" t="str">
        <f t="shared" si="27"/>
        <v/>
      </c>
      <c r="N160" t="str">
        <f t="shared" si="28"/>
        <v/>
      </c>
    </row>
    <row r="161" spans="12:14" x14ac:dyDescent="0.25">
      <c r="L161" t="str">
        <f>IF('force required'!A161="","",'force required'!A161)</f>
        <v/>
      </c>
      <c r="M161" t="str">
        <f t="shared" si="27"/>
        <v/>
      </c>
      <c r="N161" t="str">
        <f t="shared" si="28"/>
        <v/>
      </c>
    </row>
    <row r="162" spans="12:14" x14ac:dyDescent="0.25">
      <c r="L162" t="str">
        <f>IF('force required'!A162="","",'force required'!A162)</f>
        <v/>
      </c>
      <c r="M162" t="str">
        <f t="shared" si="27"/>
        <v/>
      </c>
      <c r="N162" t="str">
        <f t="shared" si="28"/>
        <v/>
      </c>
    </row>
    <row r="163" spans="12:14" x14ac:dyDescent="0.25">
      <c r="L163" t="str">
        <f>IF('force required'!A163="","",'force required'!A163)</f>
        <v/>
      </c>
      <c r="M163" t="str">
        <f t="shared" si="27"/>
        <v/>
      </c>
      <c r="N163" t="str">
        <f t="shared" si="28"/>
        <v/>
      </c>
    </row>
    <row r="164" spans="12:14" x14ac:dyDescent="0.25">
      <c r="L164" t="str">
        <f>IF('force required'!A164="","",'force required'!A164)</f>
        <v/>
      </c>
      <c r="M164" t="str">
        <f t="shared" si="27"/>
        <v/>
      </c>
      <c r="N164" t="str">
        <f t="shared" si="28"/>
        <v/>
      </c>
    </row>
    <row r="165" spans="12:14" x14ac:dyDescent="0.25">
      <c r="L165" t="str">
        <f>IF('force required'!A165="","",'force required'!A165)</f>
        <v/>
      </c>
      <c r="M165" t="str">
        <f t="shared" si="27"/>
        <v/>
      </c>
      <c r="N165" t="str">
        <f t="shared" si="28"/>
        <v/>
      </c>
    </row>
    <row r="166" spans="12:14" x14ac:dyDescent="0.25">
      <c r="L166" t="str">
        <f>IF('force required'!A166="","",'force required'!A166)</f>
        <v/>
      </c>
      <c r="M166" t="str">
        <f t="shared" si="27"/>
        <v/>
      </c>
      <c r="N166" t="str">
        <f t="shared" si="28"/>
        <v/>
      </c>
    </row>
    <row r="167" spans="12:14" x14ac:dyDescent="0.25">
      <c r="L167" t="str">
        <f>IF('force required'!A167="","",'force required'!A167)</f>
        <v/>
      </c>
      <c r="M167" t="str">
        <f t="shared" si="27"/>
        <v/>
      </c>
      <c r="N167" t="str">
        <f t="shared" si="28"/>
        <v/>
      </c>
    </row>
    <row r="168" spans="12:14" x14ac:dyDescent="0.25">
      <c r="L168" t="str">
        <f>IF('force required'!A168="","",'force required'!A168)</f>
        <v/>
      </c>
      <c r="M168" t="str">
        <f t="shared" si="27"/>
        <v/>
      </c>
      <c r="N168" t="str">
        <f t="shared" si="28"/>
        <v/>
      </c>
    </row>
    <row r="169" spans="12:14" x14ac:dyDescent="0.25">
      <c r="L169" t="str">
        <f>IF('force required'!A169="","",'force required'!A169)</f>
        <v/>
      </c>
      <c r="M169" t="str">
        <f t="shared" si="27"/>
        <v/>
      </c>
      <c r="N169" t="str">
        <f t="shared" si="28"/>
        <v/>
      </c>
    </row>
    <row r="170" spans="12:14" x14ac:dyDescent="0.25">
      <c r="L170" t="str">
        <f>IF('force required'!A170="","",'force required'!A170)</f>
        <v/>
      </c>
      <c r="M170" t="str">
        <f t="shared" si="27"/>
        <v/>
      </c>
      <c r="N170" t="str">
        <f t="shared" si="28"/>
        <v/>
      </c>
    </row>
    <row r="171" spans="12:14" x14ac:dyDescent="0.25">
      <c r="L171" t="str">
        <f>IF('force required'!A171="","",'force required'!A171)</f>
        <v/>
      </c>
      <c r="M171" t="str">
        <f t="shared" si="27"/>
        <v/>
      </c>
      <c r="N171" t="str">
        <f t="shared" si="28"/>
        <v/>
      </c>
    </row>
    <row r="172" spans="12:14" x14ac:dyDescent="0.25">
      <c r="L172" t="str">
        <f>IF('force required'!A172="","",'force required'!A172)</f>
        <v/>
      </c>
      <c r="M172" t="str">
        <f t="shared" si="27"/>
        <v/>
      </c>
      <c r="N172" t="str">
        <f t="shared" si="28"/>
        <v/>
      </c>
    </row>
    <row r="173" spans="12:14" x14ac:dyDescent="0.25">
      <c r="L173" t="str">
        <f>IF('force required'!A173="","",'force required'!A173)</f>
        <v/>
      </c>
      <c r="M173" t="str">
        <f t="shared" si="27"/>
        <v/>
      </c>
      <c r="N173" t="str">
        <f t="shared" si="28"/>
        <v/>
      </c>
    </row>
    <row r="174" spans="12:14" x14ac:dyDescent="0.25">
      <c r="L174" t="str">
        <f>IF('force required'!A174="","",'force required'!A174)</f>
        <v/>
      </c>
      <c r="M174" t="str">
        <f t="shared" si="27"/>
        <v/>
      </c>
      <c r="N174" t="str">
        <f t="shared" si="28"/>
        <v/>
      </c>
    </row>
    <row r="175" spans="12:14" x14ac:dyDescent="0.25">
      <c r="L175" t="str">
        <f>IF('force required'!A175="","",'force required'!A175)</f>
        <v/>
      </c>
      <c r="M175" t="str">
        <f t="shared" si="27"/>
        <v/>
      </c>
      <c r="N175" t="str">
        <f t="shared" si="28"/>
        <v/>
      </c>
    </row>
    <row r="176" spans="12:14" x14ac:dyDescent="0.25">
      <c r="L176" t="str">
        <f>IF('force required'!A176="","",'force required'!A176)</f>
        <v/>
      </c>
      <c r="M176" t="str">
        <f t="shared" si="27"/>
        <v/>
      </c>
      <c r="N176" t="str">
        <f t="shared" si="28"/>
        <v/>
      </c>
    </row>
    <row r="177" spans="12:14" x14ac:dyDescent="0.25">
      <c r="L177" t="str">
        <f>IF('force required'!A177="","",'force required'!A177)</f>
        <v/>
      </c>
      <c r="M177" t="str">
        <f t="shared" si="27"/>
        <v/>
      </c>
      <c r="N177" t="str">
        <f t="shared" si="28"/>
        <v/>
      </c>
    </row>
    <row r="178" spans="12:14" x14ac:dyDescent="0.25">
      <c r="L178" t="str">
        <f>IF('force required'!A178="","",'force required'!A178)</f>
        <v/>
      </c>
      <c r="M178" t="str">
        <f t="shared" si="27"/>
        <v/>
      </c>
      <c r="N178" t="str">
        <f t="shared" si="28"/>
        <v/>
      </c>
    </row>
    <row r="179" spans="12:14" x14ac:dyDescent="0.25">
      <c r="L179" t="str">
        <f>IF('force required'!A179="","",'force required'!A179)</f>
        <v/>
      </c>
      <c r="M179" t="str">
        <f t="shared" si="27"/>
        <v/>
      </c>
      <c r="N179" t="str">
        <f t="shared" si="28"/>
        <v/>
      </c>
    </row>
    <row r="180" spans="12:14" x14ac:dyDescent="0.25">
      <c r="L180" t="str">
        <f>IF('force required'!A180="","",'force required'!A180)</f>
        <v/>
      </c>
      <c r="M180" t="str">
        <f t="shared" si="27"/>
        <v/>
      </c>
      <c r="N180" t="str">
        <f t="shared" si="28"/>
        <v/>
      </c>
    </row>
    <row r="181" spans="12:14" x14ac:dyDescent="0.25">
      <c r="L181" t="str">
        <f>IF('force required'!A181="","",'force required'!A181)</f>
        <v/>
      </c>
      <c r="M181" t="str">
        <f t="shared" si="27"/>
        <v/>
      </c>
      <c r="N181" t="str">
        <f t="shared" si="28"/>
        <v/>
      </c>
    </row>
    <row r="182" spans="12:14" x14ac:dyDescent="0.25">
      <c r="L182" t="str">
        <f>IF('force required'!A182="","",'force required'!A182)</f>
        <v/>
      </c>
      <c r="M182" t="str">
        <f t="shared" si="27"/>
        <v/>
      </c>
      <c r="N182" t="str">
        <f t="shared" si="28"/>
        <v/>
      </c>
    </row>
    <row r="183" spans="12:14" x14ac:dyDescent="0.25">
      <c r="L183" t="str">
        <f>IF('force required'!A183="","",'force required'!A183)</f>
        <v/>
      </c>
      <c r="M183" t="str">
        <f t="shared" si="27"/>
        <v/>
      </c>
      <c r="N183" t="str">
        <f t="shared" si="28"/>
        <v/>
      </c>
    </row>
    <row r="184" spans="12:14" x14ac:dyDescent="0.25">
      <c r="L184" t="str">
        <f>IF('force required'!A184="","",'force required'!A184)</f>
        <v/>
      </c>
      <c r="M184" t="str">
        <f t="shared" si="27"/>
        <v/>
      </c>
      <c r="N184" t="str">
        <f t="shared" si="28"/>
        <v/>
      </c>
    </row>
    <row r="185" spans="12:14" x14ac:dyDescent="0.25">
      <c r="L185" t="str">
        <f>IF('force required'!A185="","",'force required'!A185)</f>
        <v/>
      </c>
      <c r="M185" t="str">
        <f t="shared" si="27"/>
        <v/>
      </c>
      <c r="N185" t="str">
        <f t="shared" si="28"/>
        <v/>
      </c>
    </row>
    <row r="186" spans="12:14" x14ac:dyDescent="0.25">
      <c r="L186" t="str">
        <f>IF('force required'!A186="","",'force required'!A186)</f>
        <v/>
      </c>
      <c r="M186" t="str">
        <f t="shared" si="27"/>
        <v/>
      </c>
      <c r="N186" t="str">
        <f t="shared" si="28"/>
        <v/>
      </c>
    </row>
    <row r="187" spans="12:14" x14ac:dyDescent="0.25">
      <c r="L187" t="str">
        <f>IF('force required'!A187="","",'force required'!A187)</f>
        <v/>
      </c>
      <c r="M187" t="str">
        <f t="shared" si="27"/>
        <v/>
      </c>
      <c r="N187" t="str">
        <f t="shared" si="28"/>
        <v/>
      </c>
    </row>
    <row r="188" spans="12:14" x14ac:dyDescent="0.25">
      <c r="L188" t="str">
        <f>IF('force required'!A188="","",'force required'!A188)</f>
        <v/>
      </c>
      <c r="M188" t="str">
        <f t="shared" si="27"/>
        <v/>
      </c>
      <c r="N188" t="str">
        <f t="shared" si="28"/>
        <v/>
      </c>
    </row>
    <row r="189" spans="12:14" x14ac:dyDescent="0.25">
      <c r="L189" t="str">
        <f>IF('force required'!A189="","",'force required'!A189)</f>
        <v/>
      </c>
      <c r="M189" t="str">
        <f t="shared" si="27"/>
        <v/>
      </c>
      <c r="N189" t="str">
        <f t="shared" si="28"/>
        <v/>
      </c>
    </row>
    <row r="190" spans="12:14" x14ac:dyDescent="0.25">
      <c r="L190" t="str">
        <f>IF('force required'!A190="","",'force required'!A190)</f>
        <v/>
      </c>
      <c r="M190" t="str">
        <f t="shared" si="27"/>
        <v/>
      </c>
      <c r="N190" t="str">
        <f t="shared" si="28"/>
        <v/>
      </c>
    </row>
    <row r="191" spans="12:14" x14ac:dyDescent="0.25">
      <c r="L191" t="str">
        <f>IF('force required'!A191="","",'force required'!A191)</f>
        <v/>
      </c>
      <c r="M191" t="str">
        <f t="shared" si="27"/>
        <v/>
      </c>
      <c r="N191" t="str">
        <f t="shared" si="28"/>
        <v/>
      </c>
    </row>
    <row r="192" spans="12:14" x14ac:dyDescent="0.25">
      <c r="L192" t="str">
        <f>IF('force required'!A192="","",'force required'!A192)</f>
        <v/>
      </c>
      <c r="M192" t="str">
        <f t="shared" si="27"/>
        <v/>
      </c>
      <c r="N192" t="str">
        <f t="shared" si="28"/>
        <v/>
      </c>
    </row>
    <row r="193" spans="12:14" x14ac:dyDescent="0.25">
      <c r="L193" t="str">
        <f>IF('force required'!A193="","",'force required'!A193)</f>
        <v/>
      </c>
      <c r="M193" t="str">
        <f t="shared" si="27"/>
        <v/>
      </c>
      <c r="N193" t="str">
        <f t="shared" si="28"/>
        <v/>
      </c>
    </row>
    <row r="194" spans="12:14" x14ac:dyDescent="0.25">
      <c r="L194" t="str">
        <f>IF('force required'!A194="","",'force required'!A194)</f>
        <v/>
      </c>
      <c r="M194" t="str">
        <f t="shared" ref="M194:M257" si="32">IF(L194="","",SUBSTITUTE(UPPER(LEFT(L194,SEARCH("-",L194)-1)),"_"," "))</f>
        <v/>
      </c>
      <c r="N194" t="str">
        <f t="shared" ref="N194:N257" si="33">UPPER(SUBSTITUTE(L194,CONCATENATE(SUBSTITUTE(LOWER(M194)," ","_"),"-"),""))</f>
        <v/>
      </c>
    </row>
    <row r="195" spans="12:14" x14ac:dyDescent="0.25">
      <c r="L195" t="str">
        <f>IF('force required'!A195="","",'force required'!A195)</f>
        <v/>
      </c>
      <c r="M195" t="str">
        <f t="shared" si="32"/>
        <v/>
      </c>
      <c r="N195" t="str">
        <f t="shared" si="33"/>
        <v/>
      </c>
    </row>
    <row r="196" spans="12:14" x14ac:dyDescent="0.25">
      <c r="L196" t="str">
        <f>IF('force required'!A196="","",'force required'!A196)</f>
        <v/>
      </c>
      <c r="M196" t="str">
        <f t="shared" si="32"/>
        <v/>
      </c>
      <c r="N196" t="str">
        <f t="shared" si="33"/>
        <v/>
      </c>
    </row>
    <row r="197" spans="12:14" x14ac:dyDescent="0.25">
      <c r="L197" t="str">
        <f>IF('force required'!A197="","",'force required'!A197)</f>
        <v/>
      </c>
      <c r="M197" t="str">
        <f t="shared" si="32"/>
        <v/>
      </c>
      <c r="N197" t="str">
        <f t="shared" si="33"/>
        <v/>
      </c>
    </row>
    <row r="198" spans="12:14" x14ac:dyDescent="0.25">
      <c r="L198" t="str">
        <f>IF('force required'!A198="","",'force required'!A198)</f>
        <v/>
      </c>
      <c r="M198" t="str">
        <f t="shared" si="32"/>
        <v/>
      </c>
      <c r="N198" t="str">
        <f t="shared" si="33"/>
        <v/>
      </c>
    </row>
    <row r="199" spans="12:14" x14ac:dyDescent="0.25">
      <c r="L199" t="str">
        <f>IF('force required'!A199="","",'force required'!A199)</f>
        <v/>
      </c>
      <c r="M199" t="str">
        <f t="shared" si="32"/>
        <v/>
      </c>
      <c r="N199" t="str">
        <f t="shared" si="33"/>
        <v/>
      </c>
    </row>
    <row r="200" spans="12:14" x14ac:dyDescent="0.25">
      <c r="L200" t="str">
        <f>IF('force required'!A200="","",'force required'!A200)</f>
        <v/>
      </c>
      <c r="M200" t="str">
        <f t="shared" si="32"/>
        <v/>
      </c>
      <c r="N200" t="str">
        <f t="shared" si="33"/>
        <v/>
      </c>
    </row>
    <row r="201" spans="12:14" x14ac:dyDescent="0.25">
      <c r="L201" t="str">
        <f>IF('force required'!A201="","",'force required'!A201)</f>
        <v/>
      </c>
      <c r="M201" t="str">
        <f t="shared" si="32"/>
        <v/>
      </c>
      <c r="N201" t="str">
        <f t="shared" si="33"/>
        <v/>
      </c>
    </row>
    <row r="202" spans="12:14" x14ac:dyDescent="0.25">
      <c r="L202" t="str">
        <f>IF('force required'!A202="","",'force required'!A202)</f>
        <v/>
      </c>
      <c r="M202" t="str">
        <f t="shared" si="32"/>
        <v/>
      </c>
      <c r="N202" t="str">
        <f t="shared" si="33"/>
        <v/>
      </c>
    </row>
    <row r="203" spans="12:14" x14ac:dyDescent="0.25">
      <c r="L203" t="str">
        <f>IF('force required'!A203="","",'force required'!A203)</f>
        <v/>
      </c>
      <c r="M203" t="str">
        <f t="shared" si="32"/>
        <v/>
      </c>
      <c r="N203" t="str">
        <f t="shared" si="33"/>
        <v/>
      </c>
    </row>
    <row r="204" spans="12:14" x14ac:dyDescent="0.25">
      <c r="L204" t="str">
        <f>IF('force required'!A204="","",'force required'!A204)</f>
        <v/>
      </c>
      <c r="M204" t="str">
        <f t="shared" si="32"/>
        <v/>
      </c>
      <c r="N204" t="str">
        <f t="shared" si="33"/>
        <v/>
      </c>
    </row>
    <row r="205" spans="12:14" x14ac:dyDescent="0.25">
      <c r="L205" t="str">
        <f>IF('force required'!A205="","",'force required'!A205)</f>
        <v/>
      </c>
      <c r="M205" t="str">
        <f t="shared" si="32"/>
        <v/>
      </c>
      <c r="N205" t="str">
        <f t="shared" si="33"/>
        <v/>
      </c>
    </row>
    <row r="206" spans="12:14" x14ac:dyDescent="0.25">
      <c r="L206" t="str">
        <f>IF('force required'!A206="","",'force required'!A206)</f>
        <v/>
      </c>
      <c r="M206" t="str">
        <f t="shared" si="32"/>
        <v/>
      </c>
      <c r="N206" t="str">
        <f t="shared" si="33"/>
        <v/>
      </c>
    </row>
    <row r="207" spans="12:14" x14ac:dyDescent="0.25">
      <c r="L207" t="str">
        <f>IF('force required'!A207="","",'force required'!A207)</f>
        <v/>
      </c>
      <c r="M207" t="str">
        <f t="shared" si="32"/>
        <v/>
      </c>
      <c r="N207" t="str">
        <f t="shared" si="33"/>
        <v/>
      </c>
    </row>
    <row r="208" spans="12:14" x14ac:dyDescent="0.25">
      <c r="L208" t="str">
        <f>IF('force required'!A208="","",'force required'!A208)</f>
        <v/>
      </c>
      <c r="M208" t="str">
        <f t="shared" si="32"/>
        <v/>
      </c>
      <c r="N208" t="str">
        <f t="shared" si="33"/>
        <v/>
      </c>
    </row>
    <row r="209" spans="12:14" x14ac:dyDescent="0.25">
      <c r="L209" t="str">
        <f>IF('force required'!A209="","",'force required'!A209)</f>
        <v/>
      </c>
      <c r="M209" t="str">
        <f t="shared" si="32"/>
        <v/>
      </c>
      <c r="N209" t="str">
        <f t="shared" si="33"/>
        <v/>
      </c>
    </row>
    <row r="210" spans="12:14" x14ac:dyDescent="0.25">
      <c r="L210" t="str">
        <f>IF('force required'!A210="","",'force required'!A210)</f>
        <v/>
      </c>
      <c r="M210" t="str">
        <f t="shared" si="32"/>
        <v/>
      </c>
      <c r="N210" t="str">
        <f t="shared" si="33"/>
        <v/>
      </c>
    </row>
    <row r="211" spans="12:14" x14ac:dyDescent="0.25">
      <c r="L211" t="str">
        <f>IF('force required'!A211="","",'force required'!A211)</f>
        <v/>
      </c>
      <c r="M211" t="str">
        <f t="shared" si="32"/>
        <v/>
      </c>
      <c r="N211" t="str">
        <f t="shared" si="33"/>
        <v/>
      </c>
    </row>
    <row r="212" spans="12:14" x14ac:dyDescent="0.25">
      <c r="L212" t="str">
        <f>IF('force required'!A212="","",'force required'!A212)</f>
        <v/>
      </c>
      <c r="M212" t="str">
        <f t="shared" si="32"/>
        <v/>
      </c>
      <c r="N212" t="str">
        <f t="shared" si="33"/>
        <v/>
      </c>
    </row>
    <row r="213" spans="12:14" x14ac:dyDescent="0.25">
      <c r="L213" t="str">
        <f>IF('force required'!A213="","",'force required'!A213)</f>
        <v/>
      </c>
      <c r="M213" t="str">
        <f t="shared" si="32"/>
        <v/>
      </c>
      <c r="N213" t="str">
        <f t="shared" si="33"/>
        <v/>
      </c>
    </row>
    <row r="214" spans="12:14" x14ac:dyDescent="0.25">
      <c r="L214" t="str">
        <f>IF('force required'!A214="","",'force required'!A214)</f>
        <v/>
      </c>
      <c r="M214" t="str">
        <f t="shared" si="32"/>
        <v/>
      </c>
      <c r="N214" t="str">
        <f t="shared" si="33"/>
        <v/>
      </c>
    </row>
    <row r="215" spans="12:14" x14ac:dyDescent="0.25">
      <c r="L215" t="str">
        <f>IF('force required'!A215="","",'force required'!A215)</f>
        <v/>
      </c>
      <c r="M215" t="str">
        <f t="shared" si="32"/>
        <v/>
      </c>
      <c r="N215" t="str">
        <f t="shared" si="33"/>
        <v/>
      </c>
    </row>
    <row r="216" spans="12:14" x14ac:dyDescent="0.25">
      <c r="L216" t="str">
        <f>IF('force required'!A216="","",'force required'!A216)</f>
        <v/>
      </c>
      <c r="M216" t="str">
        <f t="shared" si="32"/>
        <v/>
      </c>
      <c r="N216" t="str">
        <f t="shared" si="33"/>
        <v/>
      </c>
    </row>
    <row r="217" spans="12:14" x14ac:dyDescent="0.25">
      <c r="L217" t="str">
        <f>IF('force required'!A217="","",'force required'!A217)</f>
        <v/>
      </c>
      <c r="M217" t="str">
        <f t="shared" si="32"/>
        <v/>
      </c>
      <c r="N217" t="str">
        <f t="shared" si="33"/>
        <v/>
      </c>
    </row>
    <row r="218" spans="12:14" x14ac:dyDescent="0.25">
      <c r="L218" t="str">
        <f>IF('force required'!A218="","",'force required'!A218)</f>
        <v/>
      </c>
      <c r="M218" t="str">
        <f t="shared" si="32"/>
        <v/>
      </c>
      <c r="N218" t="str">
        <f t="shared" si="33"/>
        <v/>
      </c>
    </row>
    <row r="219" spans="12:14" x14ac:dyDescent="0.25">
      <c r="L219" t="str">
        <f>IF('force required'!A219="","",'force required'!A219)</f>
        <v/>
      </c>
      <c r="M219" t="str">
        <f t="shared" si="32"/>
        <v/>
      </c>
      <c r="N219" t="str">
        <f t="shared" si="33"/>
        <v/>
      </c>
    </row>
    <row r="220" spans="12:14" x14ac:dyDescent="0.25">
      <c r="L220" t="str">
        <f>IF('force required'!A220="","",'force required'!A220)</f>
        <v/>
      </c>
      <c r="M220" t="str">
        <f t="shared" si="32"/>
        <v/>
      </c>
      <c r="N220" t="str">
        <f t="shared" si="33"/>
        <v/>
      </c>
    </row>
    <row r="221" spans="12:14" x14ac:dyDescent="0.25">
      <c r="L221" t="str">
        <f>IF('force required'!A221="","",'force required'!A221)</f>
        <v/>
      </c>
      <c r="M221" t="str">
        <f t="shared" si="32"/>
        <v/>
      </c>
      <c r="N221" t="str">
        <f t="shared" si="33"/>
        <v/>
      </c>
    </row>
    <row r="222" spans="12:14" x14ac:dyDescent="0.25">
      <c r="L222" t="str">
        <f>IF('force required'!A222="","",'force required'!A222)</f>
        <v/>
      </c>
      <c r="M222" t="str">
        <f t="shared" si="32"/>
        <v/>
      </c>
      <c r="N222" t="str">
        <f t="shared" si="33"/>
        <v/>
      </c>
    </row>
    <row r="223" spans="12:14" x14ac:dyDescent="0.25">
      <c r="L223" t="str">
        <f>IF('force required'!A223="","",'force required'!A223)</f>
        <v/>
      </c>
      <c r="M223" t="str">
        <f t="shared" si="32"/>
        <v/>
      </c>
      <c r="N223" t="str">
        <f t="shared" si="33"/>
        <v/>
      </c>
    </row>
    <row r="224" spans="12:14" x14ac:dyDescent="0.25">
      <c r="L224" t="str">
        <f>IF('force required'!A224="","",'force required'!A224)</f>
        <v/>
      </c>
      <c r="M224" t="str">
        <f t="shared" si="32"/>
        <v/>
      </c>
      <c r="N224" t="str">
        <f t="shared" si="33"/>
        <v/>
      </c>
    </row>
    <row r="225" spans="12:14" x14ac:dyDescent="0.25">
      <c r="L225" t="str">
        <f>IF('force required'!A225="","",'force required'!A225)</f>
        <v/>
      </c>
      <c r="M225" t="str">
        <f t="shared" si="32"/>
        <v/>
      </c>
      <c r="N225" t="str">
        <f t="shared" si="33"/>
        <v/>
      </c>
    </row>
    <row r="226" spans="12:14" x14ac:dyDescent="0.25">
      <c r="L226" t="str">
        <f>IF('force required'!A226="","",'force required'!A226)</f>
        <v/>
      </c>
      <c r="M226" t="str">
        <f t="shared" si="32"/>
        <v/>
      </c>
      <c r="N226" t="str">
        <f t="shared" si="33"/>
        <v/>
      </c>
    </row>
    <row r="227" spans="12:14" x14ac:dyDescent="0.25">
      <c r="L227" t="str">
        <f>IF('force required'!A227="","",'force required'!A227)</f>
        <v/>
      </c>
      <c r="M227" t="str">
        <f t="shared" si="32"/>
        <v/>
      </c>
      <c r="N227" t="str">
        <f t="shared" si="33"/>
        <v/>
      </c>
    </row>
    <row r="228" spans="12:14" x14ac:dyDescent="0.25">
      <c r="L228" t="str">
        <f>IF('force required'!A228="","",'force required'!A228)</f>
        <v/>
      </c>
      <c r="M228" t="str">
        <f t="shared" si="32"/>
        <v/>
      </c>
      <c r="N228" t="str">
        <f t="shared" si="33"/>
        <v/>
      </c>
    </row>
    <row r="229" spans="12:14" x14ac:dyDescent="0.25">
      <c r="L229" t="str">
        <f>IF('force required'!A229="","",'force required'!A229)</f>
        <v/>
      </c>
      <c r="M229" t="str">
        <f t="shared" si="32"/>
        <v/>
      </c>
      <c r="N229" t="str">
        <f t="shared" si="33"/>
        <v/>
      </c>
    </row>
    <row r="230" spans="12:14" x14ac:dyDescent="0.25">
      <c r="L230" t="str">
        <f>IF('force required'!A230="","",'force required'!A230)</f>
        <v/>
      </c>
      <c r="M230" t="str">
        <f t="shared" si="32"/>
        <v/>
      </c>
      <c r="N230" t="str">
        <f t="shared" si="33"/>
        <v/>
      </c>
    </row>
    <row r="231" spans="12:14" x14ac:dyDescent="0.25">
      <c r="L231" t="str">
        <f>IF('force required'!A231="","",'force required'!A231)</f>
        <v/>
      </c>
      <c r="M231" t="str">
        <f t="shared" si="32"/>
        <v/>
      </c>
      <c r="N231" t="str">
        <f t="shared" si="33"/>
        <v/>
      </c>
    </row>
    <row r="232" spans="12:14" x14ac:dyDescent="0.25">
      <c r="L232" t="str">
        <f>IF('force required'!A232="","",'force required'!A232)</f>
        <v/>
      </c>
      <c r="M232" t="str">
        <f t="shared" si="32"/>
        <v/>
      </c>
      <c r="N232" t="str">
        <f t="shared" si="33"/>
        <v/>
      </c>
    </row>
    <row r="233" spans="12:14" x14ac:dyDescent="0.25">
      <c r="L233" t="str">
        <f>IF('force required'!A233="","",'force required'!A233)</f>
        <v/>
      </c>
      <c r="M233" t="str">
        <f t="shared" si="32"/>
        <v/>
      </c>
      <c r="N233" t="str">
        <f t="shared" si="33"/>
        <v/>
      </c>
    </row>
    <row r="234" spans="12:14" x14ac:dyDescent="0.25">
      <c r="L234" t="str">
        <f>IF('force required'!A234="","",'force required'!A234)</f>
        <v/>
      </c>
      <c r="M234" t="str">
        <f t="shared" si="32"/>
        <v/>
      </c>
      <c r="N234" t="str">
        <f t="shared" si="33"/>
        <v/>
      </c>
    </row>
    <row r="235" spans="12:14" x14ac:dyDescent="0.25">
      <c r="L235" t="str">
        <f>IF('force required'!A235="","",'force required'!A235)</f>
        <v/>
      </c>
      <c r="M235" t="str">
        <f t="shared" si="32"/>
        <v/>
      </c>
      <c r="N235" t="str">
        <f t="shared" si="33"/>
        <v/>
      </c>
    </row>
    <row r="236" spans="12:14" x14ac:dyDescent="0.25">
      <c r="L236" t="str">
        <f>IF('force required'!A236="","",'force required'!A236)</f>
        <v/>
      </c>
      <c r="M236" t="str">
        <f t="shared" si="32"/>
        <v/>
      </c>
      <c r="N236" t="str">
        <f t="shared" si="33"/>
        <v/>
      </c>
    </row>
    <row r="237" spans="12:14" x14ac:dyDescent="0.25">
      <c r="L237" t="str">
        <f>IF('force required'!A237="","",'force required'!A237)</f>
        <v/>
      </c>
      <c r="M237" t="str">
        <f t="shared" si="32"/>
        <v/>
      </c>
      <c r="N237" t="str">
        <f t="shared" si="33"/>
        <v/>
      </c>
    </row>
    <row r="238" spans="12:14" x14ac:dyDescent="0.25">
      <c r="L238" t="str">
        <f>IF('force required'!A238="","",'force required'!A238)</f>
        <v/>
      </c>
      <c r="M238" t="str">
        <f t="shared" si="32"/>
        <v/>
      </c>
      <c r="N238" t="str">
        <f t="shared" si="33"/>
        <v/>
      </c>
    </row>
    <row r="239" spans="12:14" x14ac:dyDescent="0.25">
      <c r="L239" t="str">
        <f>IF('force required'!A239="","",'force required'!A239)</f>
        <v/>
      </c>
      <c r="M239" t="str">
        <f t="shared" si="32"/>
        <v/>
      </c>
      <c r="N239" t="str">
        <f t="shared" si="33"/>
        <v/>
      </c>
    </row>
    <row r="240" spans="12:14" x14ac:dyDescent="0.25">
      <c r="L240" t="str">
        <f>IF('force required'!A240="","",'force required'!A240)</f>
        <v/>
      </c>
      <c r="M240" t="str">
        <f t="shared" si="32"/>
        <v/>
      </c>
      <c r="N240" t="str">
        <f t="shared" si="33"/>
        <v/>
      </c>
    </row>
    <row r="241" spans="12:14" x14ac:dyDescent="0.25">
      <c r="L241" t="str">
        <f>IF('force required'!A241="","",'force required'!A241)</f>
        <v/>
      </c>
      <c r="M241" t="str">
        <f t="shared" si="32"/>
        <v/>
      </c>
      <c r="N241" t="str">
        <f t="shared" si="33"/>
        <v/>
      </c>
    </row>
    <row r="242" spans="12:14" x14ac:dyDescent="0.25">
      <c r="L242" t="str">
        <f>IF('force required'!A242="","",'force required'!A242)</f>
        <v/>
      </c>
      <c r="M242" t="str">
        <f t="shared" si="32"/>
        <v/>
      </c>
      <c r="N242" t="str">
        <f t="shared" si="33"/>
        <v/>
      </c>
    </row>
    <row r="243" spans="12:14" x14ac:dyDescent="0.25">
      <c r="L243" t="str">
        <f>IF('force required'!A243="","",'force required'!A243)</f>
        <v/>
      </c>
      <c r="M243" t="str">
        <f t="shared" si="32"/>
        <v/>
      </c>
      <c r="N243" t="str">
        <f t="shared" si="33"/>
        <v/>
      </c>
    </row>
    <row r="244" spans="12:14" x14ac:dyDescent="0.25">
      <c r="L244" t="str">
        <f>IF('force required'!A244="","",'force required'!A244)</f>
        <v/>
      </c>
      <c r="M244" t="str">
        <f t="shared" si="32"/>
        <v/>
      </c>
      <c r="N244" t="str">
        <f t="shared" si="33"/>
        <v/>
      </c>
    </row>
    <row r="245" spans="12:14" x14ac:dyDescent="0.25">
      <c r="L245" t="str">
        <f>IF('force required'!A245="","",'force required'!A245)</f>
        <v/>
      </c>
      <c r="M245" t="str">
        <f t="shared" si="32"/>
        <v/>
      </c>
      <c r="N245" t="str">
        <f t="shared" si="33"/>
        <v/>
      </c>
    </row>
    <row r="246" spans="12:14" x14ac:dyDescent="0.25">
      <c r="L246" t="str">
        <f>IF('force required'!A246="","",'force required'!A246)</f>
        <v/>
      </c>
      <c r="M246" t="str">
        <f t="shared" si="32"/>
        <v/>
      </c>
      <c r="N246" t="str">
        <f t="shared" si="33"/>
        <v/>
      </c>
    </row>
    <row r="247" spans="12:14" x14ac:dyDescent="0.25">
      <c r="L247" t="str">
        <f>IF('force required'!A247="","",'force required'!A247)</f>
        <v/>
      </c>
      <c r="M247" t="str">
        <f t="shared" si="32"/>
        <v/>
      </c>
      <c r="N247" t="str">
        <f t="shared" si="33"/>
        <v/>
      </c>
    </row>
    <row r="248" spans="12:14" x14ac:dyDescent="0.25">
      <c r="L248" t="str">
        <f>IF('force required'!A248="","",'force required'!A248)</f>
        <v/>
      </c>
      <c r="M248" t="str">
        <f t="shared" si="32"/>
        <v/>
      </c>
      <c r="N248" t="str">
        <f t="shared" si="33"/>
        <v/>
      </c>
    </row>
    <row r="249" spans="12:14" x14ac:dyDescent="0.25">
      <c r="L249" t="str">
        <f>IF('force required'!A249="","",'force required'!A249)</f>
        <v/>
      </c>
      <c r="M249" t="str">
        <f t="shared" si="32"/>
        <v/>
      </c>
      <c r="N249" t="str">
        <f t="shared" si="33"/>
        <v/>
      </c>
    </row>
    <row r="250" spans="12:14" x14ac:dyDescent="0.25">
      <c r="L250" t="str">
        <f>IF('force required'!A250="","",'force required'!A250)</f>
        <v/>
      </c>
      <c r="M250" t="str">
        <f t="shared" si="32"/>
        <v/>
      </c>
      <c r="N250" t="str">
        <f t="shared" si="33"/>
        <v/>
      </c>
    </row>
    <row r="251" spans="12:14" x14ac:dyDescent="0.25">
      <c r="L251" t="str">
        <f>IF('force required'!A251="","",'force required'!A251)</f>
        <v/>
      </c>
      <c r="M251" t="str">
        <f t="shared" si="32"/>
        <v/>
      </c>
      <c r="N251" t="str">
        <f t="shared" si="33"/>
        <v/>
      </c>
    </row>
    <row r="252" spans="12:14" x14ac:dyDescent="0.25">
      <c r="L252" t="str">
        <f>IF('force required'!A252="","",'force required'!A252)</f>
        <v/>
      </c>
      <c r="M252" t="str">
        <f t="shared" si="32"/>
        <v/>
      </c>
      <c r="N252" t="str">
        <f t="shared" si="33"/>
        <v/>
      </c>
    </row>
    <row r="253" spans="12:14" x14ac:dyDescent="0.25">
      <c r="L253" t="str">
        <f>IF('force required'!A253="","",'force required'!A253)</f>
        <v/>
      </c>
      <c r="M253" t="str">
        <f t="shared" si="32"/>
        <v/>
      </c>
      <c r="N253" t="str">
        <f t="shared" si="33"/>
        <v/>
      </c>
    </row>
    <row r="254" spans="12:14" x14ac:dyDescent="0.25">
      <c r="L254" t="str">
        <f>IF('force required'!A254="","",'force required'!A254)</f>
        <v/>
      </c>
      <c r="M254" t="str">
        <f t="shared" si="32"/>
        <v/>
      </c>
      <c r="N254" t="str">
        <f t="shared" si="33"/>
        <v/>
      </c>
    </row>
    <row r="255" spans="12:14" x14ac:dyDescent="0.25">
      <c r="L255" t="str">
        <f>IF('force required'!A255="","",'force required'!A255)</f>
        <v/>
      </c>
      <c r="M255" t="str">
        <f t="shared" si="32"/>
        <v/>
      </c>
      <c r="N255" t="str">
        <f t="shared" si="33"/>
        <v/>
      </c>
    </row>
    <row r="256" spans="12:14" x14ac:dyDescent="0.25">
      <c r="L256" t="str">
        <f>IF('force required'!A256="","",'force required'!A256)</f>
        <v/>
      </c>
      <c r="M256" t="str">
        <f t="shared" si="32"/>
        <v/>
      </c>
      <c r="N256" t="str">
        <f t="shared" si="33"/>
        <v/>
      </c>
    </row>
    <row r="257" spans="12:14" x14ac:dyDescent="0.25">
      <c r="L257" t="str">
        <f>IF('force required'!A257="","",'force required'!A257)</f>
        <v/>
      </c>
      <c r="M257" t="str">
        <f t="shared" si="32"/>
        <v/>
      </c>
      <c r="N257" t="str">
        <f t="shared" si="33"/>
        <v/>
      </c>
    </row>
    <row r="258" spans="12:14" x14ac:dyDescent="0.25">
      <c r="L258" t="str">
        <f>IF('force required'!A258="","",'force required'!A258)</f>
        <v/>
      </c>
      <c r="M258" t="str">
        <f t="shared" ref="M258:M260" si="34">IF(L258="","",SUBSTITUTE(UPPER(LEFT(L258,SEARCH("-",L258)-1)),"_"," "))</f>
        <v/>
      </c>
      <c r="N258" t="str">
        <f t="shared" ref="N258:N260" si="35">UPPER(SUBSTITUTE(L258,CONCATENATE(SUBSTITUTE(LOWER(M258)," ","_"),"-"),""))</f>
        <v/>
      </c>
    </row>
    <row r="259" spans="12:14" x14ac:dyDescent="0.25">
      <c r="L259" t="str">
        <f>IF('force required'!A259="","",'force required'!A259)</f>
        <v/>
      </c>
      <c r="M259" t="str">
        <f t="shared" si="34"/>
        <v/>
      </c>
      <c r="N259" t="str">
        <f t="shared" si="35"/>
        <v/>
      </c>
    </row>
    <row r="260" spans="12:14" x14ac:dyDescent="0.25">
      <c r="L260" t="str">
        <f>IF('force required'!A260="","",'force required'!A260)</f>
        <v/>
      </c>
      <c r="M260" t="str">
        <f t="shared" si="34"/>
        <v/>
      </c>
      <c r="N260" t="str">
        <f t="shared" si="35"/>
        <v/>
      </c>
    </row>
  </sheetData>
  <mergeCells count="1">
    <mergeCell ref="P1:S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A1:E104"/>
  <sheetViews>
    <sheetView zoomScale="98" zoomScaleNormal="98" workbookViewId="0">
      <pane ySplit="1" topLeftCell="A2" activePane="bottomLeft" state="frozen"/>
      <selection pane="bottomLeft" activeCell="E3" sqref="E3"/>
    </sheetView>
  </sheetViews>
  <sheetFormatPr baseColWidth="10" defaultColWidth="11.42578125" defaultRowHeight="15" x14ac:dyDescent="0.25"/>
  <cols>
    <col min="1" max="1" width="4.7109375" style="112" bestFit="1" customWidth="1"/>
    <col min="2" max="2" width="25.42578125" style="112" bestFit="1" customWidth="1"/>
    <col min="3" max="3" width="17.140625" style="94" bestFit="1" customWidth="1"/>
    <col min="4" max="4" width="34.42578125" style="94" bestFit="1" customWidth="1"/>
    <col min="5" max="76" width="11.42578125" style="94" customWidth="1"/>
    <col min="77" max="16384" width="11.42578125" style="94"/>
  </cols>
  <sheetData>
    <row r="1" spans="1:5" s="112" customFormat="1" ht="15.75" customHeight="1" thickBot="1" x14ac:dyDescent="0.3">
      <c r="A1" s="92" t="s">
        <v>1</v>
      </c>
      <c r="B1" s="93" t="s">
        <v>2</v>
      </c>
      <c r="C1" s="93" t="s">
        <v>3</v>
      </c>
      <c r="D1" s="93" t="s">
        <v>4</v>
      </c>
      <c r="E1" s="6" t="s">
        <v>5</v>
      </c>
    </row>
    <row r="2" spans="1:5" x14ac:dyDescent="0.25">
      <c r="A2" s="142">
        <v>1</v>
      </c>
      <c r="B2" s="141" t="s">
        <v>6</v>
      </c>
      <c r="C2" s="139" t="s">
        <v>7</v>
      </c>
      <c r="D2" s="91" t="s">
        <v>8</v>
      </c>
      <c r="E2" s="9"/>
    </row>
    <row r="3" spans="1:5" ht="15.75" customHeight="1" thickBot="1" x14ac:dyDescent="0.3">
      <c r="A3" s="133"/>
      <c r="B3" s="136"/>
      <c r="C3" s="134"/>
      <c r="D3" s="89" t="s">
        <v>9</v>
      </c>
      <c r="E3" s="8"/>
    </row>
    <row r="4" spans="1:5" x14ac:dyDescent="0.25">
      <c r="A4" s="133"/>
      <c r="B4" s="136"/>
      <c r="C4" s="140" t="s">
        <v>10</v>
      </c>
      <c r="D4" s="94" t="s">
        <v>11</v>
      </c>
      <c r="E4" s="10"/>
    </row>
    <row r="5" spans="1:5" x14ac:dyDescent="0.25">
      <c r="A5" s="133"/>
      <c r="B5" s="136"/>
      <c r="C5" s="133"/>
      <c r="D5" s="94" t="s">
        <v>12</v>
      </c>
      <c r="E5" s="10"/>
    </row>
    <row r="6" spans="1:5" x14ac:dyDescent="0.25">
      <c r="A6" s="133"/>
      <c r="B6" s="136"/>
      <c r="C6" s="133"/>
      <c r="D6" s="94" t="s">
        <v>13</v>
      </c>
      <c r="E6" s="10"/>
    </row>
    <row r="7" spans="1:5" x14ac:dyDescent="0.25">
      <c r="A7" s="133"/>
      <c r="B7" s="136"/>
      <c r="C7" s="133"/>
      <c r="D7" s="94" t="s">
        <v>14</v>
      </c>
      <c r="E7" s="10"/>
    </row>
    <row r="8" spans="1:5" ht="15.75" customHeight="1" thickBot="1" x14ac:dyDescent="0.3">
      <c r="A8" s="134"/>
      <c r="B8" s="137"/>
      <c r="C8" s="134"/>
      <c r="D8" s="89" t="s">
        <v>15</v>
      </c>
      <c r="E8" s="8"/>
    </row>
    <row r="9" spans="1:5" x14ac:dyDescent="0.25">
      <c r="A9" s="132">
        <v>2</v>
      </c>
      <c r="B9" s="135" t="s">
        <v>16</v>
      </c>
      <c r="C9" s="140" t="s">
        <v>17</v>
      </c>
      <c r="D9" s="94" t="s">
        <v>18</v>
      </c>
      <c r="E9" s="10"/>
    </row>
    <row r="10" spans="1:5" x14ac:dyDescent="0.25">
      <c r="A10" s="133"/>
      <c r="B10" s="136"/>
      <c r="C10" s="133"/>
      <c r="D10" s="94" t="s">
        <v>19</v>
      </c>
      <c r="E10" s="10"/>
    </row>
    <row r="11" spans="1:5" ht="15.75" customHeight="1" thickBot="1" x14ac:dyDescent="0.3">
      <c r="A11" s="134"/>
      <c r="B11" s="137"/>
      <c r="C11" s="134"/>
      <c r="D11" s="89" t="s">
        <v>20</v>
      </c>
      <c r="E11" s="8"/>
    </row>
    <row r="12" spans="1:5" x14ac:dyDescent="0.25">
      <c r="A12" s="132">
        <v>3</v>
      </c>
      <c r="B12" s="135" t="s">
        <v>21</v>
      </c>
      <c r="C12" s="140" t="s">
        <v>22</v>
      </c>
      <c r="D12" s="94" t="s">
        <v>18</v>
      </c>
      <c r="E12" s="10"/>
    </row>
    <row r="13" spans="1:5" ht="15.75" customHeight="1" thickBot="1" x14ac:dyDescent="0.3">
      <c r="A13" s="133"/>
      <c r="B13" s="136"/>
      <c r="C13" s="134"/>
      <c r="D13" s="89" t="s">
        <v>23</v>
      </c>
      <c r="E13" s="8"/>
    </row>
    <row r="14" spans="1:5" x14ac:dyDescent="0.25">
      <c r="A14" s="133"/>
      <c r="B14" s="136"/>
      <c r="C14" s="140" t="s">
        <v>24</v>
      </c>
      <c r="D14" s="94" t="s">
        <v>18</v>
      </c>
      <c r="E14" s="10"/>
    </row>
    <row r="15" spans="1:5" x14ac:dyDescent="0.25">
      <c r="A15" s="133"/>
      <c r="B15" s="136"/>
      <c r="C15" s="133"/>
      <c r="D15" s="94" t="s">
        <v>25</v>
      </c>
      <c r="E15" s="10"/>
    </row>
    <row r="16" spans="1:5" x14ac:dyDescent="0.25">
      <c r="A16" s="133"/>
      <c r="B16" s="136"/>
      <c r="C16" s="133"/>
      <c r="D16" s="94" t="s">
        <v>26</v>
      </c>
      <c r="E16" s="10"/>
    </row>
    <row r="17" spans="1:5" ht="15.75" customHeight="1" thickBot="1" x14ac:dyDescent="0.3">
      <c r="A17" s="133"/>
      <c r="B17" s="136"/>
      <c r="C17" s="134"/>
      <c r="D17" s="89" t="s">
        <v>27</v>
      </c>
      <c r="E17" s="8"/>
    </row>
    <row r="18" spans="1:5" ht="15.75" customHeight="1" thickBot="1" x14ac:dyDescent="0.3">
      <c r="A18" s="134"/>
      <c r="B18" s="137"/>
      <c r="C18" s="114" t="s">
        <v>28</v>
      </c>
      <c r="D18" s="89" t="s">
        <v>29</v>
      </c>
      <c r="E18" s="8"/>
    </row>
    <row r="19" spans="1:5" x14ac:dyDescent="0.25">
      <c r="A19" s="142">
        <v>4</v>
      </c>
      <c r="B19" s="141" t="s">
        <v>30</v>
      </c>
      <c r="C19" s="139" t="s">
        <v>31</v>
      </c>
      <c r="D19" s="91" t="s">
        <v>32</v>
      </c>
      <c r="E19" s="9"/>
    </row>
    <row r="20" spans="1:5" x14ac:dyDescent="0.25">
      <c r="A20" s="133"/>
      <c r="B20" s="136"/>
      <c r="C20" s="133"/>
      <c r="D20" s="94" t="s">
        <v>33</v>
      </c>
      <c r="E20" s="10"/>
    </row>
    <row r="21" spans="1:5" x14ac:dyDescent="0.25">
      <c r="A21" s="133"/>
      <c r="B21" s="136"/>
      <c r="C21" s="133"/>
      <c r="D21" s="94" t="s">
        <v>34</v>
      </c>
      <c r="E21" s="10"/>
    </row>
    <row r="22" spans="1:5" x14ac:dyDescent="0.25">
      <c r="A22" s="133"/>
      <c r="B22" s="136"/>
      <c r="C22" s="133"/>
      <c r="D22" s="94" t="s">
        <v>35</v>
      </c>
      <c r="E22" s="10"/>
    </row>
    <row r="23" spans="1:5" ht="15.75" customHeight="1" thickBot="1" x14ac:dyDescent="0.3">
      <c r="A23" s="133"/>
      <c r="B23" s="136"/>
      <c r="C23" s="134"/>
      <c r="D23" s="89" t="s">
        <v>36</v>
      </c>
      <c r="E23" s="8"/>
    </row>
    <row r="24" spans="1:5" x14ac:dyDescent="0.25">
      <c r="A24" s="133"/>
      <c r="B24" s="136"/>
      <c r="C24" s="139" t="s">
        <v>37</v>
      </c>
      <c r="D24" s="91" t="s">
        <v>38</v>
      </c>
      <c r="E24" s="9"/>
    </row>
    <row r="25" spans="1:5" ht="15.75" customHeight="1" thickBot="1" x14ac:dyDescent="0.3">
      <c r="A25" s="134"/>
      <c r="B25" s="137"/>
      <c r="C25" s="134"/>
      <c r="D25" s="89" t="s">
        <v>39</v>
      </c>
      <c r="E25" s="8"/>
    </row>
    <row r="26" spans="1:5" ht="15.75" customHeight="1" thickBot="1" x14ac:dyDescent="0.3">
      <c r="A26" s="132">
        <v>5</v>
      </c>
      <c r="B26" s="135" t="s">
        <v>40</v>
      </c>
      <c r="C26" s="110" t="s">
        <v>37</v>
      </c>
      <c r="D26" s="90" t="s">
        <v>41</v>
      </c>
      <c r="E26" s="7"/>
    </row>
    <row r="27" spans="1:5" x14ac:dyDescent="0.25">
      <c r="A27" s="133"/>
      <c r="B27" s="136"/>
      <c r="C27" s="138" t="s">
        <v>42</v>
      </c>
      <c r="D27" s="91" t="s">
        <v>32</v>
      </c>
      <c r="E27" s="9"/>
    </row>
    <row r="28" spans="1:5" ht="15.75" customHeight="1" thickBot="1" x14ac:dyDescent="0.3">
      <c r="A28" s="133"/>
      <c r="B28" s="136"/>
      <c r="C28" s="133"/>
      <c r="D28" s="94" t="s">
        <v>43</v>
      </c>
      <c r="E28" s="10"/>
    </row>
    <row r="29" spans="1:5" x14ac:dyDescent="0.25">
      <c r="A29" s="133"/>
      <c r="B29" s="136"/>
      <c r="C29" s="138" t="s">
        <v>44</v>
      </c>
      <c r="D29" s="91" t="s">
        <v>32</v>
      </c>
      <c r="E29" s="9"/>
    </row>
    <row r="30" spans="1:5" x14ac:dyDescent="0.25">
      <c r="A30" s="133"/>
      <c r="B30" s="136"/>
      <c r="C30" s="133"/>
      <c r="D30" s="94" t="s">
        <v>45</v>
      </c>
      <c r="E30" s="10"/>
    </row>
    <row r="31" spans="1:5" ht="15.75" customHeight="1" thickBot="1" x14ac:dyDescent="0.3">
      <c r="A31" s="133"/>
      <c r="B31" s="136"/>
      <c r="C31" s="133"/>
      <c r="D31" s="94" t="s">
        <v>46</v>
      </c>
      <c r="E31" s="10"/>
    </row>
    <row r="32" spans="1:5" ht="15.75" customHeight="1" thickBot="1" x14ac:dyDescent="0.3">
      <c r="A32" s="134"/>
      <c r="B32" s="137"/>
      <c r="C32" s="110" t="s">
        <v>47</v>
      </c>
      <c r="D32" s="90" t="s">
        <v>48</v>
      </c>
      <c r="E32" s="7"/>
    </row>
    <row r="33" spans="1:5" x14ac:dyDescent="0.25">
      <c r="A33" s="132">
        <v>6</v>
      </c>
      <c r="B33" s="135" t="s">
        <v>49</v>
      </c>
      <c r="C33" s="143" t="s">
        <v>31</v>
      </c>
      <c r="D33" s="94" t="s">
        <v>50</v>
      </c>
      <c r="E33" s="10"/>
    </row>
    <row r="34" spans="1:5" x14ac:dyDescent="0.25">
      <c r="A34" s="133"/>
      <c r="B34" s="136"/>
      <c r="C34" s="133"/>
      <c r="D34" s="94" t="s">
        <v>51</v>
      </c>
      <c r="E34" s="10"/>
    </row>
    <row r="35" spans="1:5" ht="15.75" customHeight="1" thickBot="1" x14ac:dyDescent="0.3">
      <c r="A35" s="133"/>
      <c r="B35" s="136"/>
      <c r="C35" s="133"/>
      <c r="D35" s="94" t="s">
        <v>52</v>
      </c>
      <c r="E35" s="10"/>
    </row>
    <row r="36" spans="1:5" x14ac:dyDescent="0.25">
      <c r="A36" s="133"/>
      <c r="B36" s="136"/>
      <c r="C36" s="138" t="s">
        <v>37</v>
      </c>
      <c r="D36" s="91" t="s">
        <v>53</v>
      </c>
      <c r="E36" s="9"/>
    </row>
    <row r="37" spans="1:5" x14ac:dyDescent="0.25">
      <c r="A37" s="133"/>
      <c r="B37" s="136"/>
      <c r="C37" s="133"/>
      <c r="D37" s="94" t="s">
        <v>54</v>
      </c>
      <c r="E37" s="10"/>
    </row>
    <row r="38" spans="1:5" x14ac:dyDescent="0.25">
      <c r="A38" s="133"/>
      <c r="B38" s="136"/>
      <c r="C38" s="133"/>
      <c r="D38" s="94" t="s">
        <v>55</v>
      </c>
      <c r="E38" s="10"/>
    </row>
    <row r="39" spans="1:5" ht="15.75" customHeight="1" thickBot="1" x14ac:dyDescent="0.3">
      <c r="A39" s="133"/>
      <c r="B39" s="136"/>
      <c r="C39" s="133"/>
      <c r="D39" s="94" t="s">
        <v>39</v>
      </c>
      <c r="E39" s="10"/>
    </row>
    <row r="40" spans="1:5" x14ac:dyDescent="0.25">
      <c r="A40" s="133"/>
      <c r="B40" s="136"/>
      <c r="C40" s="138" t="s">
        <v>56</v>
      </c>
      <c r="D40" s="91" t="s">
        <v>32</v>
      </c>
      <c r="E40" s="9"/>
    </row>
    <row r="41" spans="1:5" ht="15.75" customHeight="1" thickBot="1" x14ac:dyDescent="0.3">
      <c r="A41" s="133"/>
      <c r="B41" s="136"/>
      <c r="C41" s="133"/>
      <c r="D41" s="94" t="s">
        <v>57</v>
      </c>
      <c r="E41" s="10"/>
    </row>
    <row r="42" spans="1:5" ht="15.75" customHeight="1" thickBot="1" x14ac:dyDescent="0.3">
      <c r="A42" s="134"/>
      <c r="B42" s="137"/>
      <c r="C42" s="110" t="s">
        <v>47</v>
      </c>
      <c r="D42" s="90" t="s">
        <v>58</v>
      </c>
      <c r="E42" s="7"/>
    </row>
    <row r="43" spans="1:5" ht="15.75" customHeight="1" thickBot="1" x14ac:dyDescent="0.3">
      <c r="A43" s="132">
        <v>7</v>
      </c>
      <c r="B43" s="135" t="s">
        <v>59</v>
      </c>
      <c r="C43" s="113" t="s">
        <v>47</v>
      </c>
      <c r="D43" s="94" t="s">
        <v>60</v>
      </c>
      <c r="E43" s="10"/>
    </row>
    <row r="44" spans="1:5" x14ac:dyDescent="0.25">
      <c r="A44" s="133"/>
      <c r="B44" s="136"/>
      <c r="C44" s="138" t="s">
        <v>44</v>
      </c>
      <c r="D44" s="91" t="s">
        <v>32</v>
      </c>
      <c r="E44" s="9"/>
    </row>
    <row r="45" spans="1:5" x14ac:dyDescent="0.25">
      <c r="A45" s="133"/>
      <c r="B45" s="136"/>
      <c r="C45" s="133"/>
      <c r="D45" s="94" t="s">
        <v>45</v>
      </c>
      <c r="E45" s="10"/>
    </row>
    <row r="46" spans="1:5" ht="15.75" customHeight="1" thickBot="1" x14ac:dyDescent="0.3">
      <c r="A46" s="133"/>
      <c r="B46" s="136"/>
      <c r="C46" s="133"/>
      <c r="D46" s="94" t="s">
        <v>46</v>
      </c>
      <c r="E46" s="10"/>
    </row>
    <row r="47" spans="1:5" x14ac:dyDescent="0.25">
      <c r="A47" s="133"/>
      <c r="B47" s="136"/>
      <c r="C47" s="139" t="s">
        <v>61</v>
      </c>
      <c r="D47" s="91" t="s">
        <v>62</v>
      </c>
      <c r="E47" s="9"/>
    </row>
    <row r="48" spans="1:5" x14ac:dyDescent="0.25">
      <c r="A48" s="133"/>
      <c r="B48" s="136"/>
      <c r="C48" s="133"/>
      <c r="D48" s="94" t="s">
        <v>63</v>
      </c>
      <c r="E48" s="10"/>
    </row>
    <row r="49" spans="1:5" x14ac:dyDescent="0.25">
      <c r="A49" s="133"/>
      <c r="B49" s="136"/>
      <c r="C49" s="133"/>
      <c r="D49" s="94" t="s">
        <v>64</v>
      </c>
      <c r="E49" s="10"/>
    </row>
    <row r="50" spans="1:5" x14ac:dyDescent="0.25">
      <c r="A50" s="133"/>
      <c r="B50" s="136"/>
      <c r="C50" s="133"/>
      <c r="D50" s="94" t="s">
        <v>65</v>
      </c>
      <c r="E50" s="10"/>
    </row>
    <row r="51" spans="1:5" x14ac:dyDescent="0.25">
      <c r="A51" s="133"/>
      <c r="B51" s="136"/>
      <c r="C51" s="133"/>
      <c r="D51" s="94" t="s">
        <v>13</v>
      </c>
      <c r="E51" s="10"/>
    </row>
    <row r="52" spans="1:5" ht="15.75" customHeight="1" thickBot="1" x14ac:dyDescent="0.3">
      <c r="A52" s="134"/>
      <c r="B52" s="137"/>
      <c r="C52" s="134"/>
      <c r="D52" s="89" t="s">
        <v>66</v>
      </c>
      <c r="E52" s="8"/>
    </row>
    <row r="53" spans="1:5" ht="15.75" customHeight="1" thickBot="1" x14ac:dyDescent="0.3">
      <c r="A53" s="132">
        <v>8</v>
      </c>
      <c r="B53" s="135" t="s">
        <v>67</v>
      </c>
      <c r="C53" s="111" t="s">
        <v>37</v>
      </c>
      <c r="D53" s="91" t="s">
        <v>68</v>
      </c>
      <c r="E53" s="9"/>
    </row>
    <row r="54" spans="1:5" x14ac:dyDescent="0.25">
      <c r="A54" s="133"/>
      <c r="B54" s="136"/>
      <c r="C54" s="138" t="s">
        <v>44</v>
      </c>
      <c r="D54" s="91" t="s">
        <v>32</v>
      </c>
      <c r="E54" s="9"/>
    </row>
    <row r="55" spans="1:5" x14ac:dyDescent="0.25">
      <c r="A55" s="133"/>
      <c r="B55" s="136"/>
      <c r="C55" s="133"/>
      <c r="D55" s="94" t="s">
        <v>45</v>
      </c>
      <c r="E55" s="10"/>
    </row>
    <row r="56" spans="1:5" ht="15.75" customHeight="1" thickBot="1" x14ac:dyDescent="0.3">
      <c r="A56" s="133"/>
      <c r="B56" s="136"/>
      <c r="C56" s="133"/>
      <c r="D56" s="94" t="s">
        <v>46</v>
      </c>
      <c r="E56" s="10"/>
    </row>
    <row r="57" spans="1:5" x14ac:dyDescent="0.25">
      <c r="A57" s="133"/>
      <c r="B57" s="136"/>
      <c r="C57" s="138" t="s">
        <v>69</v>
      </c>
      <c r="D57" s="91" t="s">
        <v>32</v>
      </c>
      <c r="E57" s="9"/>
    </row>
    <row r="58" spans="1:5" ht="15.75" customHeight="1" thickBot="1" x14ac:dyDescent="0.3">
      <c r="A58" s="133"/>
      <c r="B58" s="136"/>
      <c r="C58" s="133"/>
      <c r="D58" s="94" t="s">
        <v>45</v>
      </c>
      <c r="E58" s="10"/>
    </row>
    <row r="59" spans="1:5" x14ac:dyDescent="0.25">
      <c r="A59" s="133"/>
      <c r="B59" s="136"/>
      <c r="C59" s="138" t="s">
        <v>70</v>
      </c>
      <c r="D59" s="91" t="s">
        <v>71</v>
      </c>
      <c r="E59" s="9"/>
    </row>
    <row r="60" spans="1:5" x14ac:dyDescent="0.25">
      <c r="A60" s="133"/>
      <c r="B60" s="136"/>
      <c r="C60" s="133"/>
      <c r="D60" s="94" t="s">
        <v>32</v>
      </c>
      <c r="E60" s="10"/>
    </row>
    <row r="61" spans="1:5" ht="15.75" customHeight="1" thickBot="1" x14ac:dyDescent="0.3">
      <c r="A61" s="133"/>
      <c r="B61" s="136"/>
      <c r="C61" s="133"/>
      <c r="D61" s="94" t="s">
        <v>72</v>
      </c>
      <c r="E61" s="10"/>
    </row>
    <row r="62" spans="1:5" ht="15.75" customHeight="1" thickBot="1" x14ac:dyDescent="0.3">
      <c r="A62" s="133"/>
      <c r="B62" s="136"/>
      <c r="C62" s="111" t="s">
        <v>73</v>
      </c>
      <c r="D62" s="91" t="s">
        <v>48</v>
      </c>
      <c r="E62" s="9"/>
    </row>
    <row r="63" spans="1:5" x14ac:dyDescent="0.25">
      <c r="A63" s="133"/>
      <c r="B63" s="136"/>
      <c r="C63" s="139" t="s">
        <v>31</v>
      </c>
      <c r="D63" s="91" t="s">
        <v>50</v>
      </c>
      <c r="E63" s="9"/>
    </row>
    <row r="64" spans="1:5" ht="15.75" customHeight="1" thickBot="1" x14ac:dyDescent="0.3">
      <c r="A64" s="134"/>
      <c r="B64" s="137"/>
      <c r="C64" s="134"/>
      <c r="D64" s="89" t="s">
        <v>32</v>
      </c>
      <c r="E64" s="8"/>
    </row>
    <row r="65" spans="1:5" x14ac:dyDescent="0.25">
      <c r="A65" s="132">
        <v>9</v>
      </c>
      <c r="B65" s="135" t="s">
        <v>74</v>
      </c>
      <c r="C65" s="138" t="s">
        <v>73</v>
      </c>
      <c r="D65" s="91" t="s">
        <v>75</v>
      </c>
      <c r="E65" s="9"/>
    </row>
    <row r="66" spans="1:5" ht="15.75" customHeight="1" thickBot="1" x14ac:dyDescent="0.3">
      <c r="A66" s="133"/>
      <c r="B66" s="136"/>
      <c r="C66" s="133"/>
      <c r="D66" s="94" t="s">
        <v>39</v>
      </c>
      <c r="E66" s="10"/>
    </row>
    <row r="67" spans="1:5" x14ac:dyDescent="0.25">
      <c r="A67" s="133"/>
      <c r="B67" s="136"/>
      <c r="C67" s="138" t="s">
        <v>31</v>
      </c>
      <c r="D67" s="91" t="s">
        <v>32</v>
      </c>
      <c r="E67" s="9"/>
    </row>
    <row r="68" spans="1:5" x14ac:dyDescent="0.25">
      <c r="A68" s="133"/>
      <c r="B68" s="136"/>
      <c r="C68" s="133"/>
      <c r="D68" s="94" t="s">
        <v>36</v>
      </c>
      <c r="E68" s="10"/>
    </row>
    <row r="69" spans="1:5" ht="15.75" customHeight="1" thickBot="1" x14ac:dyDescent="0.3">
      <c r="A69" s="133"/>
      <c r="B69" s="136"/>
      <c r="C69" s="133"/>
      <c r="D69" s="94" t="s">
        <v>50</v>
      </c>
      <c r="E69" s="10"/>
    </row>
    <row r="70" spans="1:5" x14ac:dyDescent="0.25">
      <c r="A70" s="133"/>
      <c r="B70" s="136"/>
      <c r="C70" s="139" t="s">
        <v>76</v>
      </c>
      <c r="D70" s="91" t="s">
        <v>77</v>
      </c>
      <c r="E70" s="9"/>
    </row>
    <row r="71" spans="1:5" x14ac:dyDescent="0.25">
      <c r="A71" s="133"/>
      <c r="B71" s="136"/>
      <c r="C71" s="133"/>
      <c r="D71" s="94" t="s">
        <v>78</v>
      </c>
      <c r="E71" s="10"/>
    </row>
    <row r="72" spans="1:5" ht="15.75" customHeight="1" thickBot="1" x14ac:dyDescent="0.3">
      <c r="A72" s="134"/>
      <c r="B72" s="137"/>
      <c r="C72" s="134"/>
      <c r="D72" s="89" t="s">
        <v>79</v>
      </c>
      <c r="E72" s="8"/>
    </row>
    <row r="73" spans="1:5" x14ac:dyDescent="0.25">
      <c r="A73" s="132">
        <v>10</v>
      </c>
      <c r="B73" s="135" t="s">
        <v>80</v>
      </c>
      <c r="C73" s="138" t="s">
        <v>76</v>
      </c>
      <c r="D73" s="91" t="s">
        <v>77</v>
      </c>
      <c r="E73" s="9"/>
    </row>
    <row r="74" spans="1:5" ht="15.75" customHeight="1" thickBot="1" x14ac:dyDescent="0.3">
      <c r="A74" s="133"/>
      <c r="B74" s="136"/>
      <c r="C74" s="133"/>
      <c r="D74" s="94" t="s">
        <v>78</v>
      </c>
      <c r="E74" s="10"/>
    </row>
    <row r="75" spans="1:5" x14ac:dyDescent="0.25">
      <c r="A75" s="133"/>
      <c r="B75" s="136"/>
      <c r="C75" s="138" t="s">
        <v>81</v>
      </c>
      <c r="D75" s="91" t="s">
        <v>82</v>
      </c>
      <c r="E75" s="9"/>
    </row>
    <row r="76" spans="1:5" ht="15.75" customHeight="1" thickBot="1" x14ac:dyDescent="0.3">
      <c r="A76" s="133"/>
      <c r="B76" s="136"/>
      <c r="C76" s="133"/>
      <c r="D76" s="94" t="s">
        <v>83</v>
      </c>
      <c r="E76" s="10"/>
    </row>
    <row r="77" spans="1:5" x14ac:dyDescent="0.25">
      <c r="A77" s="133"/>
      <c r="B77" s="136"/>
      <c r="C77" s="139" t="s">
        <v>84</v>
      </c>
      <c r="D77" s="91" t="s">
        <v>77</v>
      </c>
      <c r="E77" s="9"/>
    </row>
    <row r="78" spans="1:5" ht="15.75" customHeight="1" thickBot="1" x14ac:dyDescent="0.3">
      <c r="A78" s="134"/>
      <c r="B78" s="137"/>
      <c r="C78" s="134"/>
      <c r="D78" s="89" t="s">
        <v>85</v>
      </c>
      <c r="E78" s="8"/>
    </row>
    <row r="79" spans="1:5" x14ac:dyDescent="0.25">
      <c r="A79" s="132">
        <v>11</v>
      </c>
      <c r="B79" s="135" t="s">
        <v>86</v>
      </c>
      <c r="C79" s="138" t="s">
        <v>84</v>
      </c>
      <c r="D79" s="91" t="s">
        <v>75</v>
      </c>
      <c r="E79" s="9"/>
    </row>
    <row r="80" spans="1:5" ht="15.75" customHeight="1" thickBot="1" x14ac:dyDescent="0.3">
      <c r="A80" s="133"/>
      <c r="B80" s="136"/>
      <c r="C80" s="133"/>
      <c r="D80" s="94" t="s">
        <v>87</v>
      </c>
      <c r="E80" s="10"/>
    </row>
    <row r="81" spans="1:5" ht="15.75" customHeight="1" x14ac:dyDescent="0.25">
      <c r="A81" s="133"/>
      <c r="B81" s="136"/>
      <c r="C81" s="111" t="s">
        <v>73</v>
      </c>
      <c r="D81" s="91" t="s">
        <v>88</v>
      </c>
      <c r="E81" s="9"/>
    </row>
    <row r="82" spans="1:5" ht="15.75" customHeight="1" x14ac:dyDescent="0.25">
      <c r="A82" s="133"/>
      <c r="B82" s="136"/>
      <c r="C82" s="113" t="s">
        <v>37</v>
      </c>
      <c r="D82" s="94" t="s">
        <v>89</v>
      </c>
      <c r="E82" s="10"/>
    </row>
    <row r="83" spans="1:5" ht="15.75" customHeight="1" thickBot="1" x14ac:dyDescent="0.3">
      <c r="A83" s="133"/>
      <c r="B83" s="136"/>
      <c r="C83" s="113" t="s">
        <v>90</v>
      </c>
      <c r="D83" s="94" t="s">
        <v>60</v>
      </c>
      <c r="E83" s="10"/>
    </row>
    <row r="84" spans="1:5" x14ac:dyDescent="0.25">
      <c r="A84" s="133"/>
      <c r="B84" s="136"/>
      <c r="C84" s="138" t="s">
        <v>70</v>
      </c>
      <c r="D84" s="91" t="s">
        <v>91</v>
      </c>
      <c r="E84" s="9"/>
    </row>
    <row r="85" spans="1:5" ht="15.75" customHeight="1" x14ac:dyDescent="0.25">
      <c r="A85" s="133"/>
      <c r="B85" s="136"/>
      <c r="C85" s="133"/>
      <c r="D85" s="94" t="s">
        <v>77</v>
      </c>
      <c r="E85" s="10"/>
    </row>
    <row r="86" spans="1:5" ht="15.75" customHeight="1" thickBot="1" x14ac:dyDescent="0.3">
      <c r="A86" s="134"/>
      <c r="B86" s="137"/>
      <c r="C86" s="114" t="s">
        <v>92</v>
      </c>
      <c r="D86" s="89" t="s">
        <v>93</v>
      </c>
      <c r="E86" s="8"/>
    </row>
    <row r="87" spans="1:5" ht="15.75" customHeight="1" thickBot="1" x14ac:dyDescent="0.3">
      <c r="A87" s="132">
        <v>12</v>
      </c>
      <c r="B87" s="135" t="s">
        <v>94</v>
      </c>
      <c r="C87" s="113" t="s">
        <v>92</v>
      </c>
      <c r="D87" s="94" t="s">
        <v>95</v>
      </c>
      <c r="E87" s="10"/>
    </row>
    <row r="88" spans="1:5" x14ac:dyDescent="0.25">
      <c r="A88" s="133"/>
      <c r="B88" s="136"/>
      <c r="C88" s="138" t="s">
        <v>96</v>
      </c>
      <c r="D88" s="91" t="s">
        <v>97</v>
      </c>
      <c r="E88" s="9"/>
    </row>
    <row r="89" spans="1:5" ht="15.75" customHeight="1" thickBot="1" x14ac:dyDescent="0.3">
      <c r="A89" s="133"/>
      <c r="B89" s="136"/>
      <c r="C89" s="133"/>
      <c r="D89" s="94" t="s">
        <v>98</v>
      </c>
      <c r="E89" s="10"/>
    </row>
    <row r="90" spans="1:5" x14ac:dyDescent="0.25">
      <c r="A90" s="133"/>
      <c r="B90" s="136"/>
      <c r="C90" s="138" t="s">
        <v>99</v>
      </c>
      <c r="D90" s="91" t="s">
        <v>100</v>
      </c>
      <c r="E90" s="9"/>
    </row>
    <row r="91" spans="1:5" ht="15.75" customHeight="1" thickBot="1" x14ac:dyDescent="0.3">
      <c r="A91" s="133"/>
      <c r="B91" s="136"/>
      <c r="C91" s="133"/>
      <c r="D91" s="94" t="s">
        <v>101</v>
      </c>
      <c r="E91" s="10"/>
    </row>
    <row r="92" spans="1:5" x14ac:dyDescent="0.25">
      <c r="A92" s="133"/>
      <c r="B92" s="136"/>
      <c r="C92" s="138" t="s">
        <v>102</v>
      </c>
      <c r="D92" s="91" t="s">
        <v>103</v>
      </c>
      <c r="E92" s="9"/>
    </row>
    <row r="93" spans="1:5" x14ac:dyDescent="0.25">
      <c r="A93" s="133"/>
      <c r="B93" s="136"/>
      <c r="C93" s="133"/>
      <c r="D93" s="94" t="s">
        <v>104</v>
      </c>
      <c r="E93" s="10"/>
    </row>
    <row r="94" spans="1:5" x14ac:dyDescent="0.25">
      <c r="A94" s="133"/>
      <c r="B94" s="136"/>
      <c r="C94" s="133"/>
      <c r="D94" s="94" t="s">
        <v>105</v>
      </c>
      <c r="E94" s="10"/>
    </row>
    <row r="95" spans="1:5" ht="15.75" customHeight="1" thickBot="1" x14ac:dyDescent="0.3">
      <c r="A95" s="133"/>
      <c r="B95" s="136"/>
      <c r="C95" s="133"/>
      <c r="D95" s="94" t="s">
        <v>106</v>
      </c>
      <c r="E95" s="10"/>
    </row>
    <row r="96" spans="1:5" x14ac:dyDescent="0.25">
      <c r="A96" s="133"/>
      <c r="B96" s="136"/>
      <c r="C96" s="138" t="s">
        <v>7</v>
      </c>
      <c r="D96" s="91" t="s">
        <v>107</v>
      </c>
      <c r="E96" s="9"/>
    </row>
    <row r="97" spans="1:5" x14ac:dyDescent="0.25">
      <c r="A97" s="133"/>
      <c r="B97" s="136"/>
      <c r="C97" s="133"/>
      <c r="D97" s="94" t="s">
        <v>108</v>
      </c>
      <c r="E97" s="10"/>
    </row>
    <row r="98" spans="1:5" x14ac:dyDescent="0.25">
      <c r="A98" s="133"/>
      <c r="B98" s="136"/>
      <c r="C98" s="133"/>
      <c r="D98" s="94" t="s">
        <v>109</v>
      </c>
      <c r="E98" s="10"/>
    </row>
    <row r="99" spans="1:5" ht="15.75" customHeight="1" thickBot="1" x14ac:dyDescent="0.3">
      <c r="A99" s="133"/>
      <c r="B99" s="136"/>
      <c r="C99" s="133"/>
      <c r="D99" s="94" t="s">
        <v>110</v>
      </c>
      <c r="E99" s="10"/>
    </row>
    <row r="100" spans="1:5" x14ac:dyDescent="0.25">
      <c r="A100" s="133"/>
      <c r="B100" s="136"/>
      <c r="C100" s="139" t="s">
        <v>10</v>
      </c>
      <c r="D100" s="91" t="s">
        <v>62</v>
      </c>
      <c r="E100" s="9"/>
    </row>
    <row r="101" spans="1:5" x14ac:dyDescent="0.25">
      <c r="A101" s="133"/>
      <c r="B101" s="136"/>
      <c r="C101" s="133"/>
      <c r="D101" s="94" t="s">
        <v>63</v>
      </c>
      <c r="E101" s="10"/>
    </row>
    <row r="102" spans="1:5" x14ac:dyDescent="0.25">
      <c r="A102" s="133"/>
      <c r="B102" s="136"/>
      <c r="C102" s="133"/>
      <c r="D102" s="94" t="s">
        <v>64</v>
      </c>
      <c r="E102" s="10"/>
    </row>
    <row r="103" spans="1:5" x14ac:dyDescent="0.25">
      <c r="A103" s="133"/>
      <c r="B103" s="136"/>
      <c r="C103" s="133"/>
      <c r="D103" s="94" t="s">
        <v>65</v>
      </c>
      <c r="E103" s="10"/>
    </row>
    <row r="104" spans="1:5" ht="15.75" customHeight="1" thickBot="1" x14ac:dyDescent="0.3">
      <c r="A104" s="134"/>
      <c r="B104" s="137"/>
      <c r="C104" s="134"/>
      <c r="D104" s="89" t="s">
        <v>13</v>
      </c>
      <c r="E104" s="8"/>
    </row>
  </sheetData>
  <mergeCells count="55">
    <mergeCell ref="A19:A25"/>
    <mergeCell ref="A26:A32"/>
    <mergeCell ref="C47:C52"/>
    <mergeCell ref="C44:C46"/>
    <mergeCell ref="B43:B52"/>
    <mergeCell ref="A43:A52"/>
    <mergeCell ref="C24:C25"/>
    <mergeCell ref="B19:B25"/>
    <mergeCell ref="C29:C31"/>
    <mergeCell ref="C27:C28"/>
    <mergeCell ref="B26:B32"/>
    <mergeCell ref="C19:C23"/>
    <mergeCell ref="A33:A42"/>
    <mergeCell ref="C33:C35"/>
    <mergeCell ref="C36:C39"/>
    <mergeCell ref="C40:C41"/>
    <mergeCell ref="A12:A18"/>
    <mergeCell ref="C12:C13"/>
    <mergeCell ref="C14:C17"/>
    <mergeCell ref="A9:A11"/>
    <mergeCell ref="B2:B8"/>
    <mergeCell ref="A2:A8"/>
    <mergeCell ref="C2:C3"/>
    <mergeCell ref="C4:C8"/>
    <mergeCell ref="C9:C11"/>
    <mergeCell ref="B9:B11"/>
    <mergeCell ref="B12:B18"/>
    <mergeCell ref="B33:B42"/>
    <mergeCell ref="C67:C69"/>
    <mergeCell ref="C65:C66"/>
    <mergeCell ref="B65:B72"/>
    <mergeCell ref="A65:A72"/>
    <mergeCell ref="A53:A64"/>
    <mergeCell ref="B53:B64"/>
    <mergeCell ref="C54:C56"/>
    <mergeCell ref="C57:C58"/>
    <mergeCell ref="C59:C61"/>
    <mergeCell ref="C63:C64"/>
    <mergeCell ref="A73:A78"/>
    <mergeCell ref="C70:C72"/>
    <mergeCell ref="C73:C74"/>
    <mergeCell ref="C75:C76"/>
    <mergeCell ref="C77:C78"/>
    <mergeCell ref="B73:B78"/>
    <mergeCell ref="A79:A86"/>
    <mergeCell ref="B79:B86"/>
    <mergeCell ref="C79:C80"/>
    <mergeCell ref="C84:C85"/>
    <mergeCell ref="A87:A104"/>
    <mergeCell ref="B87:B104"/>
    <mergeCell ref="C96:C99"/>
    <mergeCell ref="C100:C104"/>
    <mergeCell ref="C92:C95"/>
    <mergeCell ref="C90:C91"/>
    <mergeCell ref="C88:C89"/>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rgb="FFC00000"/>
  </sheetPr>
  <dimension ref="A1:O87"/>
  <sheetViews>
    <sheetView tabSelected="1" topLeftCell="A61" workbookViewId="0">
      <selection activeCell="L51" sqref="L51:L87"/>
    </sheetView>
  </sheetViews>
  <sheetFormatPr baseColWidth="10" defaultColWidth="11.42578125" defaultRowHeight="15" x14ac:dyDescent="0.25"/>
  <cols>
    <col min="1" max="1" width="11.5703125" style="117" bestFit="1" customWidth="1"/>
    <col min="2" max="2" width="24.5703125" style="115" bestFit="1" customWidth="1"/>
    <col min="3" max="3" width="23.85546875" style="115" customWidth="1"/>
    <col min="4" max="4" width="19.7109375" style="115" customWidth="1"/>
    <col min="5" max="5" width="11.85546875" style="116" bestFit="1" customWidth="1"/>
    <col min="6" max="6" width="9.140625" style="115" bestFit="1" customWidth="1"/>
    <col min="7" max="7" width="3.140625" style="115" bestFit="1" customWidth="1"/>
    <col min="8" max="8" width="11" style="115" bestFit="1" customWidth="1"/>
    <col min="9" max="9" width="4.42578125" style="115" bestFit="1" customWidth="1"/>
    <col min="10" max="10" width="3.140625" style="115" bestFit="1" customWidth="1"/>
    <col min="11" max="11" width="7.85546875" style="115" bestFit="1" customWidth="1"/>
    <col min="12" max="12" width="82.140625" style="115" bestFit="1" customWidth="1"/>
    <col min="13" max="74" width="11.42578125" style="115" customWidth="1"/>
    <col min="75" max="16384" width="11.42578125" style="115"/>
  </cols>
  <sheetData>
    <row r="1" spans="1:11" ht="14.45" customHeight="1" x14ac:dyDescent="0.25">
      <c r="A1" s="149" t="s">
        <v>111</v>
      </c>
      <c r="B1" s="148"/>
      <c r="C1" s="148"/>
      <c r="D1" s="148"/>
      <c r="E1" s="150"/>
      <c r="F1" s="148"/>
      <c r="G1" s="148"/>
      <c r="H1" s="148"/>
      <c r="I1" s="148"/>
      <c r="J1" s="148"/>
      <c r="K1" s="148"/>
    </row>
    <row r="2" spans="1:11" ht="15.75" customHeight="1" thickBot="1" x14ac:dyDescent="0.3">
      <c r="A2" s="151"/>
      <c r="B2" s="148"/>
      <c r="C2" s="148"/>
      <c r="D2" s="148"/>
      <c r="E2" s="150"/>
      <c r="F2" s="148"/>
      <c r="G2" s="148"/>
      <c r="H2" s="148"/>
      <c r="I2" s="148"/>
      <c r="J2" s="148"/>
      <c r="K2" s="148"/>
    </row>
    <row r="3" spans="1:11" s="118" customFormat="1" ht="15.75" customHeight="1" thickBot="1" x14ac:dyDescent="0.3">
      <c r="A3" s="57" t="s">
        <v>112</v>
      </c>
      <c r="B3" s="87" t="s">
        <v>113</v>
      </c>
      <c r="C3" s="87" t="s">
        <v>114</v>
      </c>
      <c r="D3" s="87" t="s">
        <v>115</v>
      </c>
      <c r="E3" s="12" t="s">
        <v>116</v>
      </c>
      <c r="F3" s="154" t="s">
        <v>117</v>
      </c>
      <c r="G3" s="155"/>
      <c r="H3" s="155"/>
      <c r="I3" s="155"/>
      <c r="J3" s="155"/>
      <c r="K3" s="155"/>
    </row>
    <row r="4" spans="1:11" ht="90" customHeight="1" thickBot="1" x14ac:dyDescent="0.3">
      <c r="A4" s="57" t="s">
        <v>7</v>
      </c>
      <c r="B4" s="88"/>
      <c r="C4" s="88"/>
      <c r="D4" s="88"/>
      <c r="E4" s="13">
        <v>15</v>
      </c>
    </row>
    <row r="5" spans="1:11" ht="90" customHeight="1" thickBot="1" x14ac:dyDescent="0.3">
      <c r="A5" s="57" t="s">
        <v>118</v>
      </c>
      <c r="B5" s="88"/>
      <c r="C5" s="88"/>
      <c r="D5" s="88"/>
      <c r="E5" s="14">
        <f>(AVERAGE(0.009,0.0155)-AVERAGE(0.002,0.0025))*1000</f>
        <v>10</v>
      </c>
    </row>
    <row r="6" spans="1:11" ht="90" customHeight="1" thickBot="1" x14ac:dyDescent="0.3">
      <c r="A6" s="57" t="s">
        <v>119</v>
      </c>
      <c r="B6" s="88"/>
      <c r="C6" s="88"/>
      <c r="D6" s="88"/>
      <c r="E6" s="14">
        <f>AVERAGE(0.002,0.0025)*1000</f>
        <v>2.2500000000000004</v>
      </c>
    </row>
    <row r="7" spans="1:11" ht="90" customHeight="1" thickBot="1" x14ac:dyDescent="0.3">
      <c r="A7" s="57" t="s">
        <v>120</v>
      </c>
      <c r="B7" s="88"/>
      <c r="C7" s="88"/>
      <c r="D7" s="88"/>
      <c r="E7" s="14">
        <f>0.171*1000</f>
        <v>171</v>
      </c>
    </row>
    <row r="8" spans="1:11" ht="90" customHeight="1" thickBot="1" x14ac:dyDescent="0.3">
      <c r="A8" s="57" t="s">
        <v>121</v>
      </c>
      <c r="B8" s="88"/>
      <c r="C8" s="88"/>
      <c r="D8" s="88"/>
      <c r="E8" s="14">
        <v>0.4</v>
      </c>
    </row>
    <row r="9" spans="1:11" ht="90" customHeight="1" thickBot="1" x14ac:dyDescent="0.3">
      <c r="A9" s="57" t="s">
        <v>22</v>
      </c>
      <c r="B9" s="88"/>
      <c r="C9" s="88"/>
      <c r="D9" s="88"/>
      <c r="E9" s="14">
        <f>1000*0.0375</f>
        <v>37.5</v>
      </c>
    </row>
    <row r="10" spans="1:11" ht="90" customHeight="1" thickBot="1" x14ac:dyDescent="0.3">
      <c r="A10" s="57" t="s">
        <v>24</v>
      </c>
      <c r="B10" s="88"/>
      <c r="C10" s="88"/>
      <c r="D10" s="88"/>
      <c r="E10" s="14">
        <f>1000*(0.047-4*0.004)</f>
        <v>31</v>
      </c>
      <c r="F10" s="11" t="s">
        <v>122</v>
      </c>
    </row>
    <row r="11" spans="1:11" ht="90" customHeight="1" thickBot="1" x14ac:dyDescent="0.3">
      <c r="A11" s="57" t="s">
        <v>123</v>
      </c>
      <c r="B11" s="88"/>
      <c r="C11" s="88"/>
      <c r="D11" s="88"/>
      <c r="E11" s="14">
        <f>1000*0.0105</f>
        <v>10.5</v>
      </c>
    </row>
    <row r="12" spans="1:11" ht="90" customHeight="1" thickBot="1" x14ac:dyDescent="0.3">
      <c r="A12" s="57" t="s">
        <v>124</v>
      </c>
      <c r="B12" s="88"/>
      <c r="C12" s="88"/>
      <c r="D12" s="88"/>
      <c r="E12" s="14">
        <f>(0.0115-0.0105)*1000</f>
        <v>0.99999999999999911</v>
      </c>
    </row>
    <row r="13" spans="1:11" ht="90" customHeight="1" thickBot="1" x14ac:dyDescent="0.3">
      <c r="A13" s="57" t="s">
        <v>125</v>
      </c>
      <c r="B13" s="88"/>
      <c r="C13" s="88"/>
      <c r="D13" s="88"/>
      <c r="E13" s="14">
        <f>0.562*1000</f>
        <v>562</v>
      </c>
    </row>
    <row r="14" spans="1:11" ht="90" customHeight="1" thickBot="1" x14ac:dyDescent="0.3">
      <c r="A14" s="57" t="s">
        <v>126</v>
      </c>
      <c r="B14" s="88"/>
      <c r="C14" s="88"/>
      <c r="D14" s="88"/>
      <c r="E14" s="14">
        <f>(0.003)/4*1000</f>
        <v>0.75</v>
      </c>
    </row>
    <row r="15" spans="1:11" ht="90" customHeight="1" thickBot="1" x14ac:dyDescent="0.3">
      <c r="A15" s="57" t="s">
        <v>127</v>
      </c>
      <c r="B15" s="88"/>
      <c r="C15" s="88"/>
      <c r="D15" s="88"/>
      <c r="E15" s="13">
        <v>15</v>
      </c>
    </row>
    <row r="16" spans="1:11" ht="90" customHeight="1" thickBot="1" x14ac:dyDescent="0.3">
      <c r="A16" s="57" t="s">
        <v>128</v>
      </c>
      <c r="B16" s="88"/>
      <c r="C16" s="88"/>
      <c r="D16" s="88"/>
      <c r="E16" s="14">
        <f>0.004/4*1000</f>
        <v>1</v>
      </c>
    </row>
    <row r="17" spans="1:8" ht="90" customHeight="1" thickBot="1" x14ac:dyDescent="0.3">
      <c r="A17" s="57" t="s">
        <v>129</v>
      </c>
      <c r="B17" s="88"/>
      <c r="C17" s="88"/>
      <c r="D17" s="88"/>
      <c r="E17" s="14">
        <f>0.004*1000</f>
        <v>4</v>
      </c>
    </row>
    <row r="18" spans="1:8" ht="90" customHeight="1" thickBot="1" x14ac:dyDescent="0.3">
      <c r="A18" s="57" t="s">
        <v>130</v>
      </c>
      <c r="B18" s="88"/>
      <c r="C18" s="88"/>
      <c r="D18" s="88"/>
      <c r="E18" s="14">
        <f>0.0605*1000</f>
        <v>60.5</v>
      </c>
    </row>
    <row r="19" spans="1:8" x14ac:dyDescent="0.25">
      <c r="A19" s="149" t="s">
        <v>131</v>
      </c>
      <c r="B19" s="148"/>
      <c r="C19" s="148"/>
      <c r="D19" s="148"/>
      <c r="E19" s="150"/>
      <c r="F19" s="148"/>
      <c r="G19" s="148"/>
      <c r="H19" s="148"/>
    </row>
    <row r="20" spans="1:8" ht="15.75" customHeight="1" thickBot="1" x14ac:dyDescent="0.3">
      <c r="A20" s="151"/>
      <c r="B20" s="148"/>
      <c r="C20" s="148"/>
      <c r="D20" s="148"/>
      <c r="E20" s="150"/>
      <c r="F20" s="148"/>
      <c r="G20" s="148"/>
      <c r="H20" s="148"/>
    </row>
    <row r="21" spans="1:8" ht="15.75" customHeight="1" thickBot="1" x14ac:dyDescent="0.3">
      <c r="A21" s="15" t="s">
        <v>112</v>
      </c>
      <c r="B21" s="39" t="s">
        <v>132</v>
      </c>
      <c r="C21" s="39" t="s">
        <v>133</v>
      </c>
      <c r="D21" s="118" t="s">
        <v>134</v>
      </c>
      <c r="E21" s="118">
        <v>9.8066500286389005</v>
      </c>
      <c r="F21" s="153" t="s">
        <v>135</v>
      </c>
      <c r="G21" s="148"/>
      <c r="H21" s="148"/>
    </row>
    <row r="22" spans="1:8" ht="15.75" customHeight="1" thickBot="1" x14ac:dyDescent="0.3">
      <c r="A22" s="15" t="s">
        <v>7</v>
      </c>
      <c r="B22" s="17" t="s">
        <v>136</v>
      </c>
      <c r="C22" s="22">
        <f>0.2514*E21</f>
        <v>2.4653918171998197</v>
      </c>
      <c r="F22" s="147" t="s">
        <v>137</v>
      </c>
      <c r="G22" s="148"/>
      <c r="H22" s="148"/>
    </row>
    <row r="23" spans="1:8" x14ac:dyDescent="0.25">
      <c r="A23" s="144" t="s">
        <v>10</v>
      </c>
      <c r="B23" s="18" t="s">
        <v>138</v>
      </c>
      <c r="C23" s="23">
        <v>23</v>
      </c>
      <c r="F23" s="148"/>
      <c r="G23" s="148"/>
      <c r="H23" s="148"/>
    </row>
    <row r="24" spans="1:8" ht="14.45" customHeight="1" x14ac:dyDescent="0.25">
      <c r="A24" s="145"/>
      <c r="B24" s="19" t="s">
        <v>139</v>
      </c>
      <c r="C24" s="24">
        <f>3.5115*E21</f>
        <v>34.4360515755655</v>
      </c>
      <c r="F24" s="148"/>
      <c r="G24" s="148"/>
      <c r="H24" s="148"/>
    </row>
    <row r="25" spans="1:8" ht="15.75" customHeight="1" thickBot="1" x14ac:dyDescent="0.3">
      <c r="A25" s="146"/>
      <c r="B25" s="20" t="s">
        <v>13</v>
      </c>
      <c r="C25" s="25">
        <f>C22</f>
        <v>2.4653918171998197</v>
      </c>
      <c r="F25" s="148"/>
      <c r="G25" s="148"/>
      <c r="H25" s="148"/>
    </row>
    <row r="26" spans="1:8" ht="15.75" customHeight="1" thickBot="1" x14ac:dyDescent="0.3">
      <c r="A26" s="16" t="s">
        <v>17</v>
      </c>
      <c r="B26" s="21" t="s">
        <v>140</v>
      </c>
      <c r="C26" s="26">
        <v>20</v>
      </c>
    </row>
    <row r="27" spans="1:8" x14ac:dyDescent="0.25">
      <c r="A27" s="144" t="s">
        <v>22</v>
      </c>
      <c r="B27" s="18" t="s">
        <v>141</v>
      </c>
      <c r="C27" s="23">
        <f>8.8885*E21</f>
        <v>87.166408779556875</v>
      </c>
    </row>
    <row r="28" spans="1:8" x14ac:dyDescent="0.25">
      <c r="A28" s="145"/>
      <c r="B28" s="19" t="s">
        <v>91</v>
      </c>
      <c r="C28" s="24">
        <v>110</v>
      </c>
    </row>
    <row r="29" spans="1:8" x14ac:dyDescent="0.25">
      <c r="A29" s="145"/>
      <c r="B29" s="19" t="s">
        <v>142</v>
      </c>
      <c r="C29" s="27">
        <f>3.6645*E21</f>
        <v>35.936469029947247</v>
      </c>
    </row>
    <row r="30" spans="1:8" x14ac:dyDescent="0.25">
      <c r="A30" s="145"/>
      <c r="B30" s="19" t="s">
        <v>143</v>
      </c>
      <c r="C30" s="27">
        <v>23</v>
      </c>
    </row>
    <row r="31" spans="1:8" x14ac:dyDescent="0.25">
      <c r="A31" s="145"/>
      <c r="B31" s="19" t="s">
        <v>144</v>
      </c>
      <c r="C31" s="27">
        <f>0.2365*E21</f>
        <v>2.3192727317730997</v>
      </c>
    </row>
    <row r="32" spans="1:8" ht="15.75" customHeight="1" thickBot="1" x14ac:dyDescent="0.3">
      <c r="A32" s="146"/>
      <c r="B32" s="20" t="s">
        <v>145</v>
      </c>
      <c r="C32" s="25">
        <f>4.658*E21</f>
        <v>45.679375833400002</v>
      </c>
    </row>
    <row r="33" spans="1:15" x14ac:dyDescent="0.25">
      <c r="A33" s="144" t="s">
        <v>24</v>
      </c>
      <c r="B33" s="18" t="s">
        <v>146</v>
      </c>
      <c r="C33" s="28">
        <v>55</v>
      </c>
    </row>
    <row r="34" spans="1:15" x14ac:dyDescent="0.25">
      <c r="A34" s="145"/>
      <c r="B34" s="19" t="s">
        <v>147</v>
      </c>
      <c r="C34" s="27">
        <f>C32</f>
        <v>45.679375833400002</v>
      </c>
    </row>
    <row r="35" spans="1:15" ht="15.75" customHeight="1" thickBot="1" x14ac:dyDescent="0.3">
      <c r="A35" s="146"/>
      <c r="B35" s="20" t="s">
        <v>148</v>
      </c>
      <c r="C35" s="25">
        <f>4.158*E21</f>
        <v>40.776050819080552</v>
      </c>
    </row>
    <row r="36" spans="1:15" x14ac:dyDescent="0.25">
      <c r="A36" s="144" t="s">
        <v>149</v>
      </c>
      <c r="B36" s="18" t="s">
        <v>138</v>
      </c>
      <c r="C36" s="23">
        <v>9.4</v>
      </c>
    </row>
    <row r="37" spans="1:15" x14ac:dyDescent="0.25">
      <c r="A37" s="145"/>
      <c r="B37" s="19" t="s">
        <v>150</v>
      </c>
      <c r="C37" s="27">
        <f>2.389*E21</f>
        <v>23.42808691841833</v>
      </c>
    </row>
    <row r="38" spans="1:15" ht="15.75" customHeight="1" thickBot="1" x14ac:dyDescent="0.3">
      <c r="A38" s="146"/>
      <c r="B38" s="20" t="s">
        <v>151</v>
      </c>
      <c r="C38" s="25">
        <v>11</v>
      </c>
    </row>
    <row r="39" spans="1:15" x14ac:dyDescent="0.25">
      <c r="A39" s="152" t="s">
        <v>125</v>
      </c>
      <c r="B39" s="18" t="s">
        <v>152</v>
      </c>
      <c r="C39" s="28">
        <f>C37</f>
        <v>23.42808691841833</v>
      </c>
    </row>
    <row r="40" spans="1:15" ht="15.75" customHeight="1" thickBot="1" x14ac:dyDescent="0.3">
      <c r="A40" s="146"/>
      <c r="B40" s="20" t="s">
        <v>153</v>
      </c>
      <c r="C40" s="25">
        <f>C38</f>
        <v>11</v>
      </c>
    </row>
    <row r="41" spans="1:15" x14ac:dyDescent="0.25">
      <c r="A41" s="144" t="s">
        <v>126</v>
      </c>
      <c r="B41" s="18" t="s">
        <v>147</v>
      </c>
      <c r="C41" s="28">
        <f>C29</f>
        <v>35.936469029947247</v>
      </c>
    </row>
    <row r="42" spans="1:15" ht="15.75" customHeight="1" thickBot="1" x14ac:dyDescent="0.3">
      <c r="A42" s="146"/>
      <c r="B42" s="20" t="s">
        <v>154</v>
      </c>
      <c r="C42" s="25">
        <f>C30</f>
        <v>23</v>
      </c>
    </row>
    <row r="43" spans="1:15" ht="15.75" customHeight="1" thickBot="1" x14ac:dyDescent="0.3">
      <c r="A43" s="16" t="s">
        <v>127</v>
      </c>
      <c r="B43" s="21" t="s">
        <v>155</v>
      </c>
      <c r="C43" s="29">
        <v>30</v>
      </c>
    </row>
    <row r="44" spans="1:15" ht="15.75" customHeight="1" thickBot="1" x14ac:dyDescent="0.3">
      <c r="A44" s="15" t="s">
        <v>128</v>
      </c>
      <c r="B44" s="17" t="s">
        <v>147</v>
      </c>
      <c r="C44" s="22">
        <f>C31</f>
        <v>2.3192727317730997</v>
      </c>
    </row>
    <row r="45" spans="1:15" x14ac:dyDescent="0.25">
      <c r="A45" s="144" t="s">
        <v>129</v>
      </c>
      <c r="B45" s="18" t="s">
        <v>156</v>
      </c>
      <c r="C45" s="28">
        <f>C35</f>
        <v>40.776050819080552</v>
      </c>
    </row>
    <row r="46" spans="1:15" ht="15.75" customHeight="1" thickBot="1" x14ac:dyDescent="0.3">
      <c r="A46" s="146"/>
      <c r="B46" s="20" t="s">
        <v>157</v>
      </c>
      <c r="C46" s="30">
        <f>6.2</f>
        <v>6.2</v>
      </c>
    </row>
    <row r="47" spans="1:15" ht="15.75" customHeight="1" thickBot="1" x14ac:dyDescent="0.3">
      <c r="A47" s="16" t="s">
        <v>130</v>
      </c>
      <c r="B47" s="21" t="s">
        <v>158</v>
      </c>
      <c r="C47" s="31">
        <f>C33</f>
        <v>55</v>
      </c>
    </row>
    <row r="48" spans="1:15" ht="14.45" customHeight="1" x14ac:dyDescent="0.25">
      <c r="A48" s="149" t="s">
        <v>159</v>
      </c>
      <c r="B48" s="148"/>
      <c r="C48" s="148"/>
      <c r="D48" s="148"/>
      <c r="E48" s="150"/>
      <c r="F48" s="148"/>
      <c r="G48" s="148"/>
      <c r="H48" s="148"/>
      <c r="I48" s="148"/>
      <c r="J48" s="148"/>
      <c r="K48" s="148"/>
      <c r="L48" s="96"/>
      <c r="M48" s="52"/>
      <c r="N48" s="52"/>
      <c r="O48" s="52"/>
    </row>
    <row r="49" spans="1:15" ht="15.75" customHeight="1" thickBot="1" x14ac:dyDescent="0.3">
      <c r="A49" s="151"/>
      <c r="B49" s="148"/>
      <c r="C49" s="148"/>
      <c r="D49" s="148"/>
      <c r="E49" s="150"/>
      <c r="F49" s="148"/>
      <c r="G49" s="148"/>
      <c r="H49" s="148"/>
      <c r="I49" s="148"/>
      <c r="J49" s="148"/>
      <c r="K49" s="148"/>
      <c r="L49" s="96"/>
      <c r="M49" s="52"/>
      <c r="N49" s="52"/>
      <c r="O49" s="52"/>
    </row>
    <row r="50" spans="1:15" ht="15.75" customHeight="1" thickBot="1" x14ac:dyDescent="0.3">
      <c r="A50" s="66" t="s">
        <v>112</v>
      </c>
      <c r="B50" s="51" t="s">
        <v>160</v>
      </c>
      <c r="C50" s="80" t="s">
        <v>161</v>
      </c>
      <c r="D50" s="51" t="s">
        <v>162</v>
      </c>
      <c r="E50" s="51" t="s">
        <v>163</v>
      </c>
      <c r="F50" s="80" t="s">
        <v>164</v>
      </c>
      <c r="G50" s="51" t="s">
        <v>162</v>
      </c>
      <c r="H50" s="51" t="s">
        <v>165</v>
      </c>
      <c r="I50" s="51" t="s">
        <v>166</v>
      </c>
      <c r="J50" s="51" t="s">
        <v>162</v>
      </c>
      <c r="K50" s="51" t="s">
        <v>165</v>
      </c>
      <c r="L50" s="97" t="s">
        <v>167</v>
      </c>
    </row>
    <row r="51" spans="1:15" ht="15.75" customHeight="1" thickBot="1" x14ac:dyDescent="0.3">
      <c r="A51" s="67" t="s">
        <v>168</v>
      </c>
      <c r="B51" s="35" t="s">
        <v>77</v>
      </c>
      <c r="C51" s="81">
        <f>-E4*E21/1000</f>
        <v>-0.14709975042958351</v>
      </c>
      <c r="D51" s="1" t="s">
        <v>161</v>
      </c>
      <c r="E51" s="1" t="s">
        <v>169</v>
      </c>
      <c r="F51" s="81"/>
      <c r="G51" s="73"/>
      <c r="H51" s="73"/>
      <c r="I51" s="35"/>
      <c r="J51" s="35"/>
      <c r="K51" s="35"/>
      <c r="L51" s="98" t="str">
        <f>CONCATENATE(CHAR(34),CONCATENATE(A51,"-",B51),CHAR(34),":[[",C51,,",",CHAR(34),D51,CHAR(34),",",CHAR(34),E51,CHAR(34),"]",IF(F51="","",CONCATENATE(",[",F51,,",",CHAR(34),G51,CHAR(34),",",H51,"]")),IF(I51="","",CONCATENATE(",[",I51,,",",CHAR(34),J51,CHAR(34),",",K51,"]")),"],")</f>
        <v>"Petri-hold":[[-0.147099750429584,"W","com"]],</v>
      </c>
    </row>
    <row r="52" spans="1:15" ht="15.75" customHeight="1" thickBot="1" x14ac:dyDescent="0.3">
      <c r="A52" s="67" t="s">
        <v>168</v>
      </c>
      <c r="B52" s="33" t="s">
        <v>13</v>
      </c>
      <c r="C52" s="81">
        <f>-E4*E21/1000</f>
        <v>-0.14709975042958351</v>
      </c>
      <c r="D52" s="1" t="s">
        <v>170</v>
      </c>
      <c r="E52" s="78" t="s">
        <v>169</v>
      </c>
      <c r="F52" s="82">
        <f>-C22</f>
        <v>-2.4653918171998197</v>
      </c>
      <c r="G52" s="74" t="s">
        <v>170</v>
      </c>
      <c r="H52" s="78" t="s">
        <v>171</v>
      </c>
      <c r="I52" s="33"/>
      <c r="J52" s="33"/>
      <c r="K52" s="33"/>
      <c r="L52" s="98" t="str">
        <f t="shared" ref="L52:L87" si="0">CONCATENATE(CHAR(34),CONCATENATE(A52,"-",B52),CHAR(34),":[[",C52,,",",CHAR(34),D52,CHAR(34),",",CHAR(34),E52,CHAR(34),"]",IF(F52="","",CONCATENATE(",[",F52,,",",CHAR(34),G52,CHAR(34),",",H52,"]")),IF(I52="","",CONCATENATE(",[",I52,,",",CHAR(34),J52,CHAR(34),",",K52,"]")),"],")</f>
        <v>"Petri-write":[[-0.147099750429584,"Z","com"],[-2.46539181719982,"Z",3,3,1.5]],</v>
      </c>
    </row>
    <row r="53" spans="1:15" x14ac:dyDescent="0.25">
      <c r="A53" s="68" t="s">
        <v>10</v>
      </c>
      <c r="B53" s="34" t="s">
        <v>77</v>
      </c>
      <c r="C53" s="83">
        <f>E5*E21/1000</f>
        <v>9.8066500286388997E-2</v>
      </c>
      <c r="D53" s="5" t="s">
        <v>161</v>
      </c>
      <c r="E53" s="78" t="s">
        <v>169</v>
      </c>
      <c r="F53" s="83"/>
      <c r="G53" s="75"/>
      <c r="H53" s="75"/>
      <c r="I53" s="34"/>
      <c r="J53" s="34"/>
      <c r="K53" s="34"/>
      <c r="L53" s="98" t="str">
        <f t="shared" si="0"/>
        <v>"Marker-hold":[[0.098066500286389,"W","com"]],</v>
      </c>
    </row>
    <row r="54" spans="1:15" x14ac:dyDescent="0.25">
      <c r="A54" s="68" t="s">
        <v>10</v>
      </c>
      <c r="B54" s="32" t="s">
        <v>172</v>
      </c>
      <c r="C54" s="84">
        <f>E5*E21/1000</f>
        <v>9.8066500286388997E-2</v>
      </c>
      <c r="D54" s="72" t="s">
        <v>173</v>
      </c>
      <c r="E54" s="78" t="s">
        <v>169</v>
      </c>
      <c r="F54" s="84">
        <f>-C23</f>
        <v>-23</v>
      </c>
      <c r="G54" s="76" t="s">
        <v>170</v>
      </c>
      <c r="H54" s="78" t="s">
        <v>174</v>
      </c>
      <c r="I54" s="71"/>
      <c r="J54" s="71"/>
      <c r="K54" s="71"/>
      <c r="L54" s="98" t="str">
        <f t="shared" si="0"/>
        <v>"Marker-uncap":[[0.098066500286389,"Y","com"],[-23,"Z",0,0,0]],</v>
      </c>
    </row>
    <row r="55" spans="1:15" x14ac:dyDescent="0.25">
      <c r="A55" s="68" t="s">
        <v>10</v>
      </c>
      <c r="B55" s="32" t="s">
        <v>175</v>
      </c>
      <c r="C55" s="84">
        <f>E5*E21/1000</f>
        <v>9.8066500286388997E-2</v>
      </c>
      <c r="D55" s="72" t="s">
        <v>173</v>
      </c>
      <c r="E55" s="78" t="s">
        <v>169</v>
      </c>
      <c r="F55" s="84">
        <f>C24</f>
        <v>34.4360515755655</v>
      </c>
      <c r="G55" s="76" t="s">
        <v>170</v>
      </c>
      <c r="H55" s="78" t="s">
        <v>174</v>
      </c>
      <c r="I55" s="71"/>
      <c r="J55" s="71"/>
      <c r="K55" s="71"/>
      <c r="L55" s="98" t="str">
        <f t="shared" si="0"/>
        <v>"Marker-recap":[[0.098066500286389,"Y","com"],[34.4360515755655,"Z",0,0,0]],</v>
      </c>
    </row>
    <row r="56" spans="1:15" ht="15.75" customHeight="1" thickBot="1" x14ac:dyDescent="0.3">
      <c r="A56" s="68" t="s">
        <v>10</v>
      </c>
      <c r="B56" s="33" t="s">
        <v>13</v>
      </c>
      <c r="C56" s="82">
        <f>-E5*E21/1000</f>
        <v>-9.8066500286388997E-2</v>
      </c>
      <c r="D56" s="38" t="s">
        <v>170</v>
      </c>
      <c r="E56" s="78" t="s">
        <v>169</v>
      </c>
      <c r="F56" s="82">
        <f>C25</f>
        <v>2.4653918171998197</v>
      </c>
      <c r="G56" s="74" t="s">
        <v>170</v>
      </c>
      <c r="H56" s="78" t="s">
        <v>174</v>
      </c>
      <c r="I56" s="33"/>
      <c r="J56" s="33"/>
      <c r="K56" s="33"/>
      <c r="L56" s="98" t="str">
        <f t="shared" si="0"/>
        <v>"Marker-write":[[-0.098066500286389,"Z","com"],[2.46539181719982,"Z",0,0,0]],</v>
      </c>
    </row>
    <row r="57" spans="1:15" ht="30.75" customHeight="1" thickBot="1" x14ac:dyDescent="0.3">
      <c r="A57" s="69" t="s">
        <v>176</v>
      </c>
      <c r="B57" s="35" t="s">
        <v>77</v>
      </c>
      <c r="C57" s="81">
        <f>E6*E21/1000</f>
        <v>2.2064962564437528E-2</v>
      </c>
      <c r="D57" s="1" t="s">
        <v>161</v>
      </c>
      <c r="E57" s="78" t="s">
        <v>169</v>
      </c>
      <c r="F57" s="81"/>
      <c r="G57" s="73"/>
      <c r="H57" s="73"/>
      <c r="I57" s="35"/>
      <c r="J57" s="35"/>
      <c r="K57" s="35"/>
      <c r="L57" s="98" t="str">
        <f t="shared" si="0"/>
        <v>"Marker_Cap-hold":[[0.0220649625644375,"W","com"]],</v>
      </c>
    </row>
    <row r="58" spans="1:15" ht="30.75" customHeight="1" thickBot="1" x14ac:dyDescent="0.3">
      <c r="A58" s="69" t="s">
        <v>176</v>
      </c>
      <c r="B58" s="34" t="s">
        <v>172</v>
      </c>
      <c r="C58" s="83">
        <f>E6*E21/1000</f>
        <v>2.2064962564437528E-2</v>
      </c>
      <c r="D58" s="5" t="s">
        <v>173</v>
      </c>
      <c r="E58" s="78" t="s">
        <v>169</v>
      </c>
      <c r="F58" s="83">
        <f>C23</f>
        <v>23</v>
      </c>
      <c r="G58" s="75" t="s">
        <v>170</v>
      </c>
      <c r="H58" s="78" t="s">
        <v>174</v>
      </c>
      <c r="I58" s="34"/>
      <c r="J58" s="34"/>
      <c r="K58" s="34"/>
      <c r="L58" s="98" t="str">
        <f t="shared" si="0"/>
        <v>"Marker_Cap-uncap":[[0.0220649625644375,"Y","com"],[23,"Z",0,0,0]],</v>
      </c>
    </row>
    <row r="59" spans="1:15" ht="30.75" customHeight="1" thickBot="1" x14ac:dyDescent="0.3">
      <c r="A59" s="69" t="s">
        <v>176</v>
      </c>
      <c r="B59" s="33" t="s">
        <v>175</v>
      </c>
      <c r="C59" s="82">
        <f>E6*E21/1000</f>
        <v>2.2064962564437528E-2</v>
      </c>
      <c r="D59" s="38" t="s">
        <v>173</v>
      </c>
      <c r="E59" s="78" t="s">
        <v>169</v>
      </c>
      <c r="F59" s="82">
        <f>-C24</f>
        <v>-34.4360515755655</v>
      </c>
      <c r="G59" s="74" t="s">
        <v>170</v>
      </c>
      <c r="H59" s="78" t="s">
        <v>174</v>
      </c>
      <c r="I59" s="33"/>
      <c r="J59" s="33"/>
      <c r="K59" s="33"/>
      <c r="L59" s="98" t="str">
        <f t="shared" si="0"/>
        <v>"Marker_Cap-recap":[[0.0220649625644375,"Y","com"],[-34.4360515755655,"Z",0,0,0]],</v>
      </c>
    </row>
    <row r="60" spans="1:15" x14ac:dyDescent="0.25">
      <c r="A60" s="68" t="s">
        <v>17</v>
      </c>
      <c r="B60" s="34" t="s">
        <v>77</v>
      </c>
      <c r="C60" s="83">
        <f>-E7*E21/1000</f>
        <v>-1.676937154897252</v>
      </c>
      <c r="D60" s="5" t="s">
        <v>161</v>
      </c>
      <c r="E60" s="78" t="s">
        <v>169</v>
      </c>
      <c r="F60" s="83"/>
      <c r="G60" s="75"/>
      <c r="H60" s="75"/>
      <c r="I60" s="34"/>
      <c r="J60" s="34"/>
      <c r="K60" s="34"/>
      <c r="L60" s="98" t="str">
        <f t="shared" si="0"/>
        <v>"Kit-hold":[[-1.67693715489725,"W","com"]],</v>
      </c>
    </row>
    <row r="61" spans="1:15" ht="15.75" customHeight="1" thickBot="1" x14ac:dyDescent="0.3">
      <c r="A61" s="68" t="s">
        <v>17</v>
      </c>
      <c r="B61" s="33" t="s">
        <v>140</v>
      </c>
      <c r="C61" s="82">
        <f>-E7*E21/1000</f>
        <v>-1.676937154897252</v>
      </c>
      <c r="D61" s="38" t="s">
        <v>170</v>
      </c>
      <c r="E61" s="78" t="s">
        <v>169</v>
      </c>
      <c r="F61" s="82">
        <f>C26</f>
        <v>20</v>
      </c>
      <c r="G61" s="74" t="s">
        <v>170</v>
      </c>
      <c r="H61" s="78" t="s">
        <v>177</v>
      </c>
      <c r="I61" s="33"/>
      <c r="J61" s="33"/>
      <c r="K61" s="33"/>
      <c r="L61" s="98" t="str">
        <f t="shared" si="0"/>
        <v>"Kit-open":[[-1.67693715489725,"Z","com"],[20,"Z",6,13,0]],</v>
      </c>
    </row>
    <row r="62" spans="1:15" x14ac:dyDescent="0.25">
      <c r="A62" s="68" t="s">
        <v>178</v>
      </c>
      <c r="B62" s="34" t="s">
        <v>77</v>
      </c>
      <c r="C62" s="83">
        <f>-E8*E21/1000</f>
        <v>-3.9226600114555601E-3</v>
      </c>
      <c r="D62" s="5" t="s">
        <v>170</v>
      </c>
      <c r="E62" s="78" t="s">
        <v>169</v>
      </c>
      <c r="F62" s="83"/>
      <c r="G62" s="75"/>
      <c r="H62" s="75"/>
      <c r="I62" s="34"/>
      <c r="J62" s="34"/>
      <c r="K62" s="34"/>
      <c r="L62" s="98" t="str">
        <f t="shared" si="0"/>
        <v>"Kit_Tab-hold":[[-0.00392266001145556,"Z","com"]],</v>
      </c>
    </row>
    <row r="63" spans="1:15" ht="15.75" customHeight="1" thickBot="1" x14ac:dyDescent="0.3">
      <c r="A63" s="68" t="s">
        <v>178</v>
      </c>
      <c r="B63" s="33" t="s">
        <v>140</v>
      </c>
      <c r="C63" s="82">
        <f>-E8*E21/1000</f>
        <v>-3.9226600114555601E-3</v>
      </c>
      <c r="D63" s="38" t="s">
        <v>170</v>
      </c>
      <c r="E63" s="78" t="s">
        <v>169</v>
      </c>
      <c r="F63" s="82">
        <f>-C26</f>
        <v>-20</v>
      </c>
      <c r="G63" s="74" t="s">
        <v>170</v>
      </c>
      <c r="H63" s="78" t="s">
        <v>179</v>
      </c>
      <c r="I63" s="33"/>
      <c r="J63" s="33"/>
      <c r="K63" s="33"/>
      <c r="L63" s="98" t="str">
        <f t="shared" si="0"/>
        <v>"Kit_Tab-open":[[-0.00392266001145556,"Z","com"],[-20,"Z",0,0,1]],</v>
      </c>
    </row>
    <row r="64" spans="1:15" x14ac:dyDescent="0.25">
      <c r="A64" s="68" t="s">
        <v>180</v>
      </c>
      <c r="B64" s="34" t="s">
        <v>77</v>
      </c>
      <c r="C64" s="83">
        <f>-E9*E21/1000</f>
        <v>-0.3677493760739588</v>
      </c>
      <c r="D64" s="5" t="s">
        <v>161</v>
      </c>
      <c r="E64" s="78" t="s">
        <v>169</v>
      </c>
      <c r="F64" s="83"/>
      <c r="G64" s="75"/>
      <c r="H64" s="75"/>
      <c r="I64" s="34"/>
      <c r="J64" s="34"/>
      <c r="K64" s="34"/>
      <c r="L64" s="98" t="str">
        <f t="shared" si="0"/>
        <v>"Canister-hold":[[-0.367749376073959,"W","com"]],</v>
      </c>
    </row>
    <row r="65" spans="1:12" x14ac:dyDescent="0.25">
      <c r="A65" s="68" t="s">
        <v>180</v>
      </c>
      <c r="B65" s="32" t="s">
        <v>181</v>
      </c>
      <c r="C65" s="84">
        <f>-E9*E21/1000</f>
        <v>-0.3677493760739588</v>
      </c>
      <c r="D65" s="72" t="s">
        <v>170</v>
      </c>
      <c r="E65" s="78" t="s">
        <v>169</v>
      </c>
      <c r="F65" s="84">
        <f>C27</f>
        <v>87.166408779556875</v>
      </c>
      <c r="G65" s="76" t="s">
        <v>170</v>
      </c>
      <c r="H65" s="78" t="s">
        <v>174</v>
      </c>
      <c r="I65" s="71"/>
      <c r="J65" s="71"/>
      <c r="K65" s="71"/>
      <c r="L65" s="98" t="str">
        <f t="shared" si="0"/>
        <v>"Canister-insert":[[-0.367749376073959,"Z","com"],[87.1664087795569,"Z",0,0,0]],</v>
      </c>
    </row>
    <row r="66" spans="1:12" ht="15.75" customHeight="1" thickBot="1" x14ac:dyDescent="0.3">
      <c r="A66" s="68" t="s">
        <v>180</v>
      </c>
      <c r="B66" s="33" t="s">
        <v>182</v>
      </c>
      <c r="C66" s="82">
        <f>-E9*E21/1000</f>
        <v>-0.3677493760739588</v>
      </c>
      <c r="D66" s="38" t="s">
        <v>170</v>
      </c>
      <c r="E66" s="78" t="s">
        <v>169</v>
      </c>
      <c r="F66" s="82">
        <f>-C28</f>
        <v>-110</v>
      </c>
      <c r="G66" s="74" t="s">
        <v>170</v>
      </c>
      <c r="H66" s="78" t="s">
        <v>174</v>
      </c>
      <c r="I66" s="33"/>
      <c r="J66" s="33"/>
      <c r="K66" s="33"/>
      <c r="L66" s="98" t="str">
        <f t="shared" si="0"/>
        <v>"Canister-remove":[[-0.367749376073959,"Z","com"],[-110,"Z",0,0,0]],</v>
      </c>
    </row>
    <row r="67" spans="1:12" x14ac:dyDescent="0.25">
      <c r="A67" s="68" t="s">
        <v>24</v>
      </c>
      <c r="B67" s="34" t="s">
        <v>77</v>
      </c>
      <c r="C67" s="83">
        <f>E10*E21/1000</f>
        <v>0.30400615088780591</v>
      </c>
      <c r="D67" s="5" t="s">
        <v>161</v>
      </c>
      <c r="E67" s="78" t="s">
        <v>169</v>
      </c>
      <c r="F67" s="83"/>
      <c r="G67" s="75"/>
      <c r="H67" s="75"/>
      <c r="I67" s="34"/>
      <c r="J67" s="34"/>
      <c r="K67" s="34"/>
      <c r="L67" s="98" t="str">
        <f t="shared" si="0"/>
        <v>"Tube-hold":[[0.304006150887806,"W","com"]],</v>
      </c>
    </row>
    <row r="68" spans="1:12" ht="15.75" customHeight="1" thickBot="1" x14ac:dyDescent="0.3">
      <c r="A68" s="68" t="s">
        <v>24</v>
      </c>
      <c r="B68" s="33" t="s">
        <v>181</v>
      </c>
      <c r="C68" s="82">
        <f>E10*E21/1000</f>
        <v>0.30400615088780591</v>
      </c>
      <c r="D68" s="38" t="s">
        <v>170</v>
      </c>
      <c r="E68" s="78" t="s">
        <v>169</v>
      </c>
      <c r="F68" s="82">
        <f>C34</f>
        <v>45.679375833400002</v>
      </c>
      <c r="G68" s="74" t="s">
        <v>170</v>
      </c>
      <c r="H68" s="78" t="s">
        <v>174</v>
      </c>
      <c r="I68" s="33"/>
      <c r="J68" s="33"/>
      <c r="K68" s="33"/>
      <c r="L68" s="98" t="str">
        <f t="shared" si="0"/>
        <v>"Tube-insert":[[0.304006150887806,"Z","com"],[45.6793758334,"Z",0,0,0]],</v>
      </c>
    </row>
    <row r="69" spans="1:12" x14ac:dyDescent="0.25">
      <c r="A69" s="68" t="s">
        <v>149</v>
      </c>
      <c r="B69" s="34" t="s">
        <v>172</v>
      </c>
      <c r="C69" s="83">
        <f>E21/1000*E11</f>
        <v>0.10296982530070846</v>
      </c>
      <c r="D69" s="5" t="s">
        <v>173</v>
      </c>
      <c r="E69" s="78" t="s">
        <v>169</v>
      </c>
      <c r="F69" s="83">
        <f>-C36</f>
        <v>-9.4</v>
      </c>
      <c r="G69" s="75" t="s">
        <v>170</v>
      </c>
      <c r="H69" s="78" t="s">
        <v>183</v>
      </c>
      <c r="I69" s="34"/>
      <c r="J69" s="34"/>
      <c r="K69" s="34"/>
      <c r="L69" s="98" t="str">
        <f t="shared" si="0"/>
        <v>"Needle-uncap":[[0.102969825300708,"Y","com"],[-9.4,"Z",0,0,5]],</v>
      </c>
    </row>
    <row r="70" spans="1:12" x14ac:dyDescent="0.25">
      <c r="A70" s="68" t="s">
        <v>149</v>
      </c>
      <c r="B70" s="32" t="s">
        <v>77</v>
      </c>
      <c r="C70" s="84">
        <f>-E21/1000*E11</f>
        <v>-0.10296982530070846</v>
      </c>
      <c r="D70" s="72" t="s">
        <v>161</v>
      </c>
      <c r="E70" s="78" t="s">
        <v>169</v>
      </c>
      <c r="F70" s="84"/>
      <c r="G70" s="76"/>
      <c r="H70" s="76"/>
      <c r="I70" s="71"/>
      <c r="J70" s="71"/>
      <c r="K70" s="71"/>
      <c r="L70" s="98" t="str">
        <f t="shared" si="0"/>
        <v>"Needle-hold":[[-0.102969825300708,"W","com"]],</v>
      </c>
    </row>
    <row r="71" spans="1:12" x14ac:dyDescent="0.25">
      <c r="A71" s="68" t="s">
        <v>149</v>
      </c>
      <c r="B71" s="32" t="s">
        <v>184</v>
      </c>
      <c r="C71" s="84">
        <f>-E21/1000*E11</f>
        <v>-0.10296982530070846</v>
      </c>
      <c r="D71" s="72" t="s">
        <v>170</v>
      </c>
      <c r="E71" s="78" t="s">
        <v>169</v>
      </c>
      <c r="F71" s="84">
        <f>C37</f>
        <v>23.42808691841833</v>
      </c>
      <c r="G71" s="76" t="s">
        <v>170</v>
      </c>
      <c r="H71" s="78" t="s">
        <v>174</v>
      </c>
      <c r="I71" s="71"/>
      <c r="J71" s="71"/>
      <c r="K71" s="71"/>
      <c r="L71" s="98" t="str">
        <f t="shared" si="0"/>
        <v>"Needle-pierce":[[-0.102969825300708,"Z","com"],[23.4280869184183,"Z",0,0,0]],</v>
      </c>
    </row>
    <row r="72" spans="1:12" x14ac:dyDescent="0.25">
      <c r="A72" s="68" t="s">
        <v>149</v>
      </c>
      <c r="B72" s="32" t="s">
        <v>185</v>
      </c>
      <c r="C72" s="84">
        <f>-E21/1000*E11</f>
        <v>-0.10296982530070846</v>
      </c>
      <c r="D72" s="72" t="s">
        <v>170</v>
      </c>
      <c r="E72" s="78" t="s">
        <v>169</v>
      </c>
      <c r="F72" s="84">
        <f>-C38</f>
        <v>-11</v>
      </c>
      <c r="G72" s="76" t="s">
        <v>170</v>
      </c>
      <c r="H72" s="78" t="s">
        <v>174</v>
      </c>
      <c r="I72" s="71"/>
      <c r="J72" s="71"/>
      <c r="K72" s="71"/>
      <c r="L72" s="98" t="str">
        <f t="shared" si="0"/>
        <v>"Needle-unpierce":[[-0.102969825300708,"Z","com"],[-11,"Z",0,0,0]],</v>
      </c>
    </row>
    <row r="73" spans="1:12" ht="15.75" customHeight="1" thickBot="1" x14ac:dyDescent="0.3">
      <c r="A73" s="68" t="s">
        <v>149</v>
      </c>
      <c r="B73" s="33" t="s">
        <v>186</v>
      </c>
      <c r="C73" s="82">
        <f>E21/1000*E11</f>
        <v>0.10296982530070846</v>
      </c>
      <c r="D73" s="38" t="s">
        <v>187</v>
      </c>
      <c r="E73" s="78" t="s">
        <v>169</v>
      </c>
      <c r="F73" s="82"/>
      <c r="G73" s="74"/>
      <c r="H73" s="74"/>
      <c r="I73" s="33"/>
      <c r="J73" s="33"/>
      <c r="K73" s="33"/>
      <c r="L73" s="98" t="str">
        <f t="shared" si="0"/>
        <v>"Needle-hold horizontal":[[0.102969825300708,"X","com"]],</v>
      </c>
    </row>
    <row r="74" spans="1:12" ht="30.75" customHeight="1" thickBot="1" x14ac:dyDescent="0.3">
      <c r="A74" s="69" t="s">
        <v>188</v>
      </c>
      <c r="B74" s="36" t="s">
        <v>172</v>
      </c>
      <c r="C74" s="85">
        <f>E21/1000*E12</f>
        <v>9.8066500286388917E-3</v>
      </c>
      <c r="D74" s="88" t="s">
        <v>173</v>
      </c>
      <c r="E74" s="78" t="s">
        <v>169</v>
      </c>
      <c r="F74" s="85">
        <f>C36</f>
        <v>9.4</v>
      </c>
      <c r="G74" s="77" t="s">
        <v>170</v>
      </c>
      <c r="H74" s="78" t="s">
        <v>183</v>
      </c>
      <c r="I74" s="36"/>
      <c r="J74" s="36"/>
      <c r="K74" s="36"/>
      <c r="L74" s="98" t="str">
        <f t="shared" si="0"/>
        <v>"Needle_Cap-uncap":[[0.00980665002863889,"Y","com"],[9.4,"Z",0,0,5]],</v>
      </c>
    </row>
    <row r="75" spans="1:12" x14ac:dyDescent="0.25">
      <c r="A75" s="70" t="s">
        <v>189</v>
      </c>
      <c r="B75" s="34" t="s">
        <v>77</v>
      </c>
      <c r="C75" s="83">
        <f>-E21/1000*E13</f>
        <v>-5.5113373160950623</v>
      </c>
      <c r="D75" s="5" t="s">
        <v>161</v>
      </c>
      <c r="E75" s="78" t="s">
        <v>169</v>
      </c>
      <c r="F75" s="83"/>
      <c r="G75" s="75"/>
      <c r="H75" s="75"/>
      <c r="I75" s="34"/>
      <c r="J75" s="34"/>
      <c r="K75" s="34"/>
      <c r="L75" s="98" t="str">
        <f t="shared" si="0"/>
        <v>"Rinse_Glass-hold":[[-5.51133731609506,"W","com"]],</v>
      </c>
    </row>
    <row r="76" spans="1:12" x14ac:dyDescent="0.25">
      <c r="A76" s="68" t="s">
        <v>190</v>
      </c>
      <c r="B76" s="34" t="s">
        <v>77</v>
      </c>
      <c r="C76" s="83">
        <f>-E21/1000*E14</f>
        <v>-7.3549875214791753E-3</v>
      </c>
      <c r="D76" s="5" t="s">
        <v>161</v>
      </c>
      <c r="E76" s="78" t="s">
        <v>169</v>
      </c>
      <c r="F76" s="83"/>
      <c r="G76" s="75"/>
      <c r="H76" s="75"/>
      <c r="I76" s="34"/>
      <c r="J76" s="34"/>
      <c r="K76" s="34"/>
      <c r="L76" s="98" t="str">
        <f t="shared" si="0"/>
        <v>"Red_Plug-hold":[[-0.00735498752147918,"W","com"]],</v>
      </c>
    </row>
    <row r="77" spans="1:12" x14ac:dyDescent="0.25">
      <c r="A77" s="68" t="s">
        <v>190</v>
      </c>
      <c r="B77" s="32" t="s">
        <v>181</v>
      </c>
      <c r="C77" s="84">
        <f>-E21/1000*E14</f>
        <v>-7.3549875214791753E-3</v>
      </c>
      <c r="D77" s="72" t="s">
        <v>170</v>
      </c>
      <c r="E77" s="78" t="s">
        <v>169</v>
      </c>
      <c r="F77" s="84">
        <f>-C41</f>
        <v>-35.936469029947247</v>
      </c>
      <c r="G77" s="76" t="s">
        <v>170</v>
      </c>
      <c r="H77" s="78" t="s">
        <v>174</v>
      </c>
      <c r="I77" s="71"/>
      <c r="J77" s="71"/>
      <c r="K77" s="71"/>
      <c r="L77" s="98" t="str">
        <f t="shared" si="0"/>
        <v>"Red_Plug-insert":[[-0.00735498752147918,"Z","com"],[-35.9364690299472,"Z",0,0,0]],</v>
      </c>
    </row>
    <row r="78" spans="1:12" ht="15.75" customHeight="1" thickBot="1" x14ac:dyDescent="0.3">
      <c r="A78" s="68" t="s">
        <v>190</v>
      </c>
      <c r="B78" s="33" t="s">
        <v>182</v>
      </c>
      <c r="C78" s="82">
        <f>-E21/1000*E14</f>
        <v>-7.3549875214791753E-3</v>
      </c>
      <c r="D78" s="38" t="s">
        <v>170</v>
      </c>
      <c r="E78" s="78" t="s">
        <v>169</v>
      </c>
      <c r="F78" s="82">
        <f>C42</f>
        <v>23</v>
      </c>
      <c r="G78" s="74" t="s">
        <v>170</v>
      </c>
      <c r="H78" s="78" t="s">
        <v>174</v>
      </c>
      <c r="I78" s="33"/>
      <c r="J78" s="33"/>
      <c r="K78" s="33"/>
      <c r="L78" s="98" t="str">
        <f t="shared" si="0"/>
        <v>"Red_Plug-remove":[[-0.00735498752147918,"Z","com"],[23,"Z",0,0,0]],</v>
      </c>
    </row>
    <row r="79" spans="1:12" x14ac:dyDescent="0.25">
      <c r="A79" s="68" t="s">
        <v>191</v>
      </c>
      <c r="B79" s="34" t="s">
        <v>77</v>
      </c>
      <c r="C79" s="83">
        <f>-E21/1000*E15</f>
        <v>-0.14709975042958351</v>
      </c>
      <c r="D79" s="5" t="s">
        <v>170</v>
      </c>
      <c r="E79" s="78" t="s">
        <v>169</v>
      </c>
      <c r="F79" s="83"/>
      <c r="G79" s="75"/>
      <c r="H79" s="75"/>
      <c r="I79" s="34"/>
      <c r="J79" s="34"/>
      <c r="K79" s="34"/>
      <c r="L79" s="98" t="str">
        <f t="shared" si="0"/>
        <v>"Glass_Vial-hold":[[-0.147099750429584,"Z","com"]],</v>
      </c>
    </row>
    <row r="80" spans="1:12" ht="15.75" customHeight="1" thickBot="1" x14ac:dyDescent="0.3">
      <c r="A80" s="68" t="s">
        <v>191</v>
      </c>
      <c r="B80" s="33" t="s">
        <v>140</v>
      </c>
      <c r="C80" s="82">
        <f>-E21/1000*E15</f>
        <v>-0.14709975042958351</v>
      </c>
      <c r="D80" s="38" t="s">
        <v>170</v>
      </c>
      <c r="E80" s="78" t="s">
        <v>169</v>
      </c>
      <c r="F80" s="82">
        <f>-C43</f>
        <v>-30</v>
      </c>
      <c r="G80" s="74" t="s">
        <v>187</v>
      </c>
      <c r="H80" s="78" t="s">
        <v>192</v>
      </c>
      <c r="I80" s="33"/>
      <c r="J80" s="33"/>
      <c r="K80" s="33"/>
      <c r="L80" s="98" t="str">
        <f t="shared" si="0"/>
        <v>"Glass_Vial-open":[[-0.147099750429584,"Z","com"],[-30,"X",0,0,9]],</v>
      </c>
    </row>
    <row r="81" spans="1:12" ht="30" customHeight="1" x14ac:dyDescent="0.25">
      <c r="A81" s="68" t="s">
        <v>193</v>
      </c>
      <c r="B81" s="34" t="s">
        <v>77</v>
      </c>
      <c r="C81" s="83">
        <f>E21/1000*-E16</f>
        <v>-9.8066500286389004E-3</v>
      </c>
      <c r="D81" s="5" t="s">
        <v>161</v>
      </c>
      <c r="E81" s="78" t="s">
        <v>169</v>
      </c>
      <c r="F81" s="83"/>
      <c r="G81" s="75"/>
      <c r="H81" s="75"/>
      <c r="I81" s="34"/>
      <c r="J81" s="34"/>
      <c r="K81" s="34"/>
      <c r="L81" s="98" t="str">
        <f t="shared" si="0"/>
        <v>"Yellow_Plug-hold":[[-0.0098066500286389,"W","com"]],</v>
      </c>
    </row>
    <row r="82" spans="1:12" ht="30.75" customHeight="1" thickBot="1" x14ac:dyDescent="0.3">
      <c r="A82" s="68" t="s">
        <v>193</v>
      </c>
      <c r="B82" s="33" t="s">
        <v>181</v>
      </c>
      <c r="C82" s="82">
        <f>E21/1000*E16</f>
        <v>9.8066500286389004E-3</v>
      </c>
      <c r="D82" s="38" t="s">
        <v>170</v>
      </c>
      <c r="E82" s="78" t="s">
        <v>169</v>
      </c>
      <c r="F82" s="82">
        <f>C44</f>
        <v>2.3192727317730997</v>
      </c>
      <c r="G82" s="74" t="s">
        <v>170</v>
      </c>
      <c r="H82" s="78" t="s">
        <v>174</v>
      </c>
      <c r="I82" s="33"/>
      <c r="J82" s="33"/>
      <c r="K82" s="33"/>
      <c r="L82" s="98" t="str">
        <f t="shared" si="0"/>
        <v>"Yellow_Plug-insert":[[0.0098066500286389,"Z","com"],[2.3192727317731,"Z",0,0,0]],</v>
      </c>
    </row>
    <row r="83" spans="1:12" ht="30" customHeight="1" x14ac:dyDescent="0.25">
      <c r="A83" s="68" t="s">
        <v>194</v>
      </c>
      <c r="B83" s="34" t="s">
        <v>77</v>
      </c>
      <c r="C83" s="83">
        <f>-E21/1000*E17</f>
        <v>-3.9226600114555601E-2</v>
      </c>
      <c r="D83" s="5" t="s">
        <v>161</v>
      </c>
      <c r="E83" s="78" t="s">
        <v>169</v>
      </c>
      <c r="F83" s="83"/>
      <c r="G83" s="75"/>
      <c r="H83" s="75"/>
      <c r="I83" s="34"/>
      <c r="J83" s="34"/>
      <c r="K83" s="34"/>
      <c r="L83" s="98" t="str">
        <f t="shared" si="0"/>
        <v>"Tube_Clamp-hold":[[-0.0392266001145556,"W","com"]],</v>
      </c>
    </row>
    <row r="84" spans="1:12" ht="30" customHeight="1" x14ac:dyDescent="0.25">
      <c r="A84" s="68" t="s">
        <v>194</v>
      </c>
      <c r="B84" s="32" t="s">
        <v>78</v>
      </c>
      <c r="C84" s="84">
        <f>-E21/1000*E17</f>
        <v>-3.9226600114555601E-2</v>
      </c>
      <c r="D84" s="72" t="s">
        <v>170</v>
      </c>
      <c r="E84" s="78" t="s">
        <v>169</v>
      </c>
      <c r="F84" s="84">
        <f>C45</f>
        <v>40.776050819080552</v>
      </c>
      <c r="G84" s="76" t="s">
        <v>173</v>
      </c>
      <c r="H84" s="79" t="s">
        <v>195</v>
      </c>
      <c r="I84" s="71"/>
      <c r="J84" s="71"/>
      <c r="K84" s="71"/>
      <c r="L84" s="98" t="str">
        <f t="shared" si="0"/>
        <v>"Tube_Clamp-clamp":[[-0.0392266001145556,"Z","com"],[40.7760508190806,"Y",-0.75,0.6,1.2]],</v>
      </c>
    </row>
    <row r="85" spans="1:12" ht="30.75" customHeight="1" thickBot="1" x14ac:dyDescent="0.3">
      <c r="A85" s="68" t="s">
        <v>194</v>
      </c>
      <c r="B85" s="33" t="s">
        <v>79</v>
      </c>
      <c r="C85" s="82">
        <f>-E21/1000*E17</f>
        <v>-3.9226600114555601E-2</v>
      </c>
      <c r="D85" s="38" t="s">
        <v>170</v>
      </c>
      <c r="E85" s="78" t="s">
        <v>169</v>
      </c>
      <c r="F85" s="82">
        <f>C46/2</f>
        <v>3.1</v>
      </c>
      <c r="G85" s="74" t="s">
        <v>173</v>
      </c>
      <c r="H85" s="79" t="s">
        <v>196</v>
      </c>
      <c r="I85" s="33">
        <f>-C46/2</f>
        <v>-3.1</v>
      </c>
      <c r="J85" s="33" t="s">
        <v>170</v>
      </c>
      <c r="K85" s="79" t="s">
        <v>196</v>
      </c>
      <c r="L85" s="98" t="str">
        <f t="shared" si="0"/>
        <v>"Tube_Clamp-unclamp":[[-0.0392266001145556,"Z","com"],[3.1,"Y",-0.75,1,2],[-3.1,"Z",-0.75,1,2]],</v>
      </c>
    </row>
    <row r="86" spans="1:12" x14ac:dyDescent="0.25">
      <c r="A86" s="68" t="s">
        <v>130</v>
      </c>
      <c r="B86" s="34" t="s">
        <v>77</v>
      </c>
      <c r="C86" s="83">
        <f>E21/1000*E18</f>
        <v>0.59330232673265348</v>
      </c>
      <c r="D86" s="5" t="s">
        <v>161</v>
      </c>
      <c r="E86" s="78" t="s">
        <v>169</v>
      </c>
      <c r="F86" s="83"/>
      <c r="G86" s="75"/>
      <c r="H86" s="75"/>
      <c r="I86" s="34"/>
      <c r="J86" s="34"/>
      <c r="K86" s="34"/>
      <c r="L86" s="98" t="str">
        <f t="shared" si="0"/>
        <v>"Scissors-hold":[[0.593302326732653,"W","com"]],</v>
      </c>
    </row>
    <row r="87" spans="1:12" ht="15.75" customHeight="1" thickBot="1" x14ac:dyDescent="0.3">
      <c r="A87" s="68" t="s">
        <v>130</v>
      </c>
      <c r="B87" s="33" t="s">
        <v>197</v>
      </c>
      <c r="C87" s="82">
        <f>E21/1000*E18</f>
        <v>0.59330232673265348</v>
      </c>
      <c r="D87" s="38" t="s">
        <v>173</v>
      </c>
      <c r="E87" s="78" t="s">
        <v>169</v>
      </c>
      <c r="F87" s="82">
        <f>-C47</f>
        <v>-55</v>
      </c>
      <c r="G87" s="74" t="s">
        <v>173</v>
      </c>
      <c r="H87" s="78" t="s">
        <v>198</v>
      </c>
      <c r="I87" s="33"/>
      <c r="J87" s="33"/>
      <c r="K87" s="33"/>
      <c r="L87" s="98" t="str">
        <f t="shared" si="0"/>
        <v>"Scissors-cut":[[0.593302326732653,"Y","com"],[-55,"Y",0.15,0.8,2]],</v>
      </c>
    </row>
  </sheetData>
  <mergeCells count="13">
    <mergeCell ref="F21:H21"/>
    <mergeCell ref="A19:H20"/>
    <mergeCell ref="A23:A25"/>
    <mergeCell ref="A1:K2"/>
    <mergeCell ref="F3:K3"/>
    <mergeCell ref="A27:A32"/>
    <mergeCell ref="F22:H25"/>
    <mergeCell ref="A48:K49"/>
    <mergeCell ref="A45:A46"/>
    <mergeCell ref="A41:A42"/>
    <mergeCell ref="A36:A38"/>
    <mergeCell ref="A39:A40"/>
    <mergeCell ref="A33:A35"/>
  </mergeCells>
  <conditionalFormatting sqref="D51:K87">
    <cfRule type="expression" dxfId="33" priority="1">
      <formula>D51="X"</formula>
    </cfRule>
    <cfRule type="expression" dxfId="32" priority="2">
      <formula>D51="Y"</formula>
    </cfRule>
    <cfRule type="expression" dxfId="31" priority="3">
      <formula>D51="Z"</formula>
    </cfRule>
  </conditionalFormatting>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tabColor rgb="FFC00000"/>
  </sheetPr>
  <dimension ref="A1:AJ196"/>
  <sheetViews>
    <sheetView zoomScale="80" zoomScaleNormal="80" workbookViewId="0">
      <selection activeCell="S2" sqref="S2"/>
    </sheetView>
  </sheetViews>
  <sheetFormatPr baseColWidth="10" defaultColWidth="8.140625" defaultRowHeight="15" x14ac:dyDescent="0.25"/>
  <cols>
    <col min="1" max="1" width="6.140625" style="58" bestFit="1" customWidth="1"/>
    <col min="2" max="2" width="9" style="118" bestFit="1" customWidth="1"/>
    <col min="3" max="3" width="16.85546875" style="115" customWidth="1"/>
    <col min="4" max="5" width="21.5703125" style="115" customWidth="1"/>
    <col min="6" max="6" width="4" style="115" bestFit="1" customWidth="1"/>
    <col min="7" max="7" width="7.7109375" style="115" hidden="1" customWidth="1"/>
    <col min="8" max="8" width="13.85546875" style="115" customWidth="1"/>
    <col min="9" max="9" width="10" style="115" customWidth="1"/>
    <col min="10" max="10" width="6.5703125" style="109" bestFit="1" customWidth="1"/>
    <col min="11" max="79" width="8.140625" style="115" customWidth="1"/>
    <col min="80" max="16384" width="8.140625" style="115"/>
  </cols>
  <sheetData>
    <row r="1" spans="1:36" s="118" customFormat="1" ht="39.75" customHeight="1" thickBot="1" x14ac:dyDescent="0.3">
      <c r="A1" s="48" t="s">
        <v>112</v>
      </c>
      <c r="B1" s="87" t="s">
        <v>199</v>
      </c>
      <c r="C1" s="87" t="s">
        <v>200</v>
      </c>
      <c r="D1" s="87" t="s">
        <v>201</v>
      </c>
      <c r="E1" s="87" t="s">
        <v>202</v>
      </c>
      <c r="F1" s="87" t="s">
        <v>203</v>
      </c>
      <c r="G1" s="87" t="s">
        <v>204</v>
      </c>
      <c r="H1" s="87" t="s">
        <v>205</v>
      </c>
      <c r="I1" s="50" t="s">
        <v>206</v>
      </c>
      <c r="J1" s="39" t="s">
        <v>207</v>
      </c>
      <c r="K1" s="118" t="str">
        <f>alpha!B1</f>
        <v>X+Y+Z</v>
      </c>
      <c r="L1" s="118" t="str">
        <f>alpha!C1</f>
        <v>X+Y-Z</v>
      </c>
      <c r="M1" s="118" t="str">
        <f>alpha!D1</f>
        <v>X+Y</v>
      </c>
      <c r="N1" s="118" t="str">
        <f>alpha!E1</f>
        <v>X-Y+Z</v>
      </c>
      <c r="O1" s="118" t="str">
        <f>alpha!F1</f>
        <v>X-Y-Z</v>
      </c>
      <c r="P1" s="118" t="str">
        <f>alpha!G1</f>
        <v>X-Y</v>
      </c>
      <c r="Q1" s="118" t="str">
        <f>alpha!H1</f>
        <v>X+Z</v>
      </c>
      <c r="R1" s="118" t="str">
        <f>alpha!I1</f>
        <v>X-Z</v>
      </c>
      <c r="S1" s="118" t="str">
        <f>alpha!J1</f>
        <v>X</v>
      </c>
      <c r="T1" s="118" t="str">
        <f>alpha!K1</f>
        <v>-X+Y+Z</v>
      </c>
      <c r="U1" s="118" t="str">
        <f>alpha!L1</f>
        <v>-X+Y-Z</v>
      </c>
      <c r="V1" s="118" t="str">
        <f>alpha!M1</f>
        <v>-X+Y</v>
      </c>
      <c r="W1" s="118" t="str">
        <f>alpha!N1</f>
        <v>-X-Y+Z</v>
      </c>
      <c r="X1" s="118" t="str">
        <f>alpha!O1</f>
        <v>-X-Y-Z</v>
      </c>
      <c r="Y1" s="118" t="str">
        <f>alpha!P1</f>
        <v>-X-Y</v>
      </c>
      <c r="Z1" s="118" t="str">
        <f>alpha!Q1</f>
        <v>-X+Z</v>
      </c>
      <c r="AA1" s="118" t="str">
        <f>alpha!R1</f>
        <v>-X-Z</v>
      </c>
      <c r="AB1" s="118" t="str">
        <f>alpha!S1</f>
        <v>-X</v>
      </c>
      <c r="AC1" s="118" t="str">
        <f>alpha!T1</f>
        <v>Y+Z</v>
      </c>
      <c r="AD1" s="118" t="str">
        <f>alpha!U1</f>
        <v>Y-Z</v>
      </c>
      <c r="AE1" s="118" t="str">
        <f>alpha!V1</f>
        <v>Y</v>
      </c>
      <c r="AF1" s="118" t="str">
        <f>alpha!W1</f>
        <v>-Y+Z</v>
      </c>
      <c r="AG1" s="118" t="str">
        <f>alpha!X1</f>
        <v>-Y-Z</v>
      </c>
      <c r="AH1" s="118" t="str">
        <f>alpha!Y1</f>
        <v>-Y</v>
      </c>
      <c r="AI1" s="118" t="str">
        <f>alpha!Z1</f>
        <v>Z</v>
      </c>
      <c r="AJ1" s="118" t="str">
        <f>alpha!AA1</f>
        <v>-Z</v>
      </c>
    </row>
    <row r="2" spans="1:36" ht="90" customHeight="1" x14ac:dyDescent="0.25">
      <c r="A2" s="56" t="str">
        <f>formatting!C2</f>
        <v>PETRI</v>
      </c>
      <c r="B2" s="53" t="str">
        <f>formatting!D2</f>
        <v>C8</v>
      </c>
      <c r="C2" s="5"/>
      <c r="D2" s="5"/>
      <c r="E2" s="5"/>
      <c r="F2" s="5">
        <f>'raw grasp info'!C2</f>
        <v>7</v>
      </c>
      <c r="G2" s="5">
        <f>'raw grasp info'!D2</f>
        <v>6</v>
      </c>
      <c r="H2" s="5" t="str">
        <f>'raw grasp info'!E2</f>
        <v>False</v>
      </c>
      <c r="I2" s="46" t="str">
        <f>'raw grasp info'!F2</f>
        <v>True</v>
      </c>
      <c r="J2" s="47" t="str">
        <f>'raw grasp info'!G2</f>
        <v>True</v>
      </c>
      <c r="K2" s="115">
        <f>RANK(alpha!B2,alpha!$B2:$AA2)</f>
        <v>5</v>
      </c>
      <c r="L2" s="115">
        <f>RANK(alpha!C2,alpha!$B2:$AA2)</f>
        <v>19</v>
      </c>
      <c r="M2" s="115">
        <f>RANK(alpha!D2,alpha!$B2:$AA2)</f>
        <v>8</v>
      </c>
      <c r="N2" s="115">
        <f>RANK(alpha!E2,alpha!$B2:$AA2)</f>
        <v>5</v>
      </c>
      <c r="O2" s="115">
        <f>RANK(alpha!F2,alpha!$B2:$AA2)</f>
        <v>19</v>
      </c>
      <c r="P2" s="115">
        <f>RANK(alpha!G2,alpha!$B2:$AA2)</f>
        <v>8</v>
      </c>
      <c r="Q2" s="115">
        <f>RANK(alpha!H2,alpha!$B2:$AA2)</f>
        <v>2</v>
      </c>
      <c r="R2" s="115">
        <f>RANK(alpha!I2,alpha!$B2:$AA2)</f>
        <v>14</v>
      </c>
      <c r="S2" s="115">
        <f>RANK(alpha!J2,alpha!$B2:$AA2)</f>
        <v>1</v>
      </c>
      <c r="T2" s="115">
        <f>RANK(alpha!K2,alpha!$B2:$AA2)</f>
        <v>10</v>
      </c>
      <c r="U2" s="115">
        <f>RANK(alpha!L2,alpha!$B2:$AA2)</f>
        <v>21</v>
      </c>
      <c r="V2" s="115">
        <f>RANK(alpha!M2,alpha!$B2:$AA2)</f>
        <v>16</v>
      </c>
      <c r="W2" s="115">
        <f>RANK(alpha!N2,alpha!$B2:$AA2)</f>
        <v>10</v>
      </c>
      <c r="X2" s="115">
        <f>RANK(alpha!O2,alpha!$B2:$AA2)</f>
        <v>21</v>
      </c>
      <c r="Y2" s="115">
        <f>RANK(alpha!P2,alpha!$B2:$AA2)</f>
        <v>16</v>
      </c>
      <c r="Z2" s="115">
        <f>RANK(alpha!Q2,alpha!$B2:$AA2)</f>
        <v>4</v>
      </c>
      <c r="AA2" s="115">
        <f>RANK(alpha!R2,alpha!$B2:$AA2)</f>
        <v>15</v>
      </c>
      <c r="AB2" s="115">
        <f>RANK(alpha!S2,alpha!$B2:$AA2)</f>
        <v>3</v>
      </c>
      <c r="AC2" s="115">
        <f>RANK(alpha!T2,alpha!$B2:$AA2)</f>
        <v>12</v>
      </c>
      <c r="AD2" s="115">
        <f>RANK(alpha!U2,alpha!$B2:$AA2)</f>
        <v>25</v>
      </c>
      <c r="AE2" s="115">
        <f>RANK(alpha!V2,alpha!$B2:$AA2)</f>
        <v>23</v>
      </c>
      <c r="AF2" s="115">
        <f>RANK(alpha!W2,alpha!$B2:$AA2)</f>
        <v>12</v>
      </c>
      <c r="AG2" s="115">
        <f>RANK(alpha!X2,alpha!$B2:$AA2)</f>
        <v>25</v>
      </c>
      <c r="AH2" s="115">
        <f>RANK(alpha!Y2,alpha!$B2:$AA2)</f>
        <v>23</v>
      </c>
      <c r="AI2" s="115">
        <f>RANK(alpha!Z2,alpha!$B2:$AA2)</f>
        <v>7</v>
      </c>
      <c r="AJ2" s="115">
        <f>RANK(alpha!AA2,alpha!$B2:$AA2)</f>
        <v>18</v>
      </c>
    </row>
    <row r="3" spans="1:36" ht="90" customHeight="1" x14ac:dyDescent="0.25">
      <c r="A3" s="56" t="str">
        <f>formatting!C3</f>
        <v>PETRI</v>
      </c>
      <c r="B3" s="53" t="str">
        <f>formatting!D3</f>
        <v>C12</v>
      </c>
      <c r="C3" s="107"/>
      <c r="D3" s="107"/>
      <c r="E3" s="107"/>
      <c r="F3" s="5">
        <f>'raw grasp info'!C3</f>
        <v>5</v>
      </c>
      <c r="G3" s="107">
        <f>'raw grasp info'!D3</f>
        <v>6</v>
      </c>
      <c r="H3" s="107" t="str">
        <f>'raw grasp info'!E3</f>
        <v>False</v>
      </c>
      <c r="I3" s="40" t="str">
        <f>'raw grasp info'!F3</f>
        <v>True</v>
      </c>
      <c r="J3" s="42" t="str">
        <f>'raw grasp info'!G3</f>
        <v>True</v>
      </c>
      <c r="K3" s="115">
        <f>RANK(alpha!B3,alpha!$B3:$AA3)</f>
        <v>13</v>
      </c>
      <c r="L3" s="115">
        <f>RANK(alpha!C3,alpha!$B3:$AA3)</f>
        <v>16</v>
      </c>
      <c r="M3" s="115">
        <f>RANK(alpha!D3,alpha!$B3:$AA3)</f>
        <v>5</v>
      </c>
      <c r="N3" s="115">
        <f>RANK(alpha!E3,alpha!$B3:$AA3)</f>
        <v>20</v>
      </c>
      <c r="O3" s="115">
        <f>RANK(alpha!F3,alpha!$B3:$AA3)</f>
        <v>24</v>
      </c>
      <c r="P3" s="115">
        <f>RANK(alpha!G3,alpha!$B3:$AA3)</f>
        <v>17</v>
      </c>
      <c r="Q3" s="115">
        <f>RANK(alpha!H3,alpha!$B3:$AA3)</f>
        <v>23</v>
      </c>
      <c r="R3" s="115">
        <f>RANK(alpha!I3,alpha!$B3:$AA3)</f>
        <v>26</v>
      </c>
      <c r="S3" s="115">
        <f>RANK(alpha!J3,alpha!$B3:$AA3)</f>
        <v>18</v>
      </c>
      <c r="T3" s="115">
        <f>RANK(alpha!K3,alpha!$B3:$AA3)</f>
        <v>4</v>
      </c>
      <c r="U3" s="115">
        <f>RANK(alpha!L3,alpha!$B3:$AA3)</f>
        <v>7</v>
      </c>
      <c r="V3" s="115">
        <f>RANK(alpha!M3,alpha!$B3:$AA3)</f>
        <v>1</v>
      </c>
      <c r="W3" s="115">
        <f>RANK(alpha!N3,alpha!$B3:$AA3)</f>
        <v>10</v>
      </c>
      <c r="X3" s="115">
        <f>RANK(alpha!O3,alpha!$B3:$AA3)</f>
        <v>15</v>
      </c>
      <c r="Y3" s="115">
        <f>RANK(alpha!P3,alpha!$B3:$AA3)</f>
        <v>6</v>
      </c>
      <c r="Z3" s="115">
        <f>RANK(alpha!Q3,alpha!$B3:$AA3)</f>
        <v>9</v>
      </c>
      <c r="AA3" s="115">
        <f>RANK(alpha!R3,alpha!$B3:$AA3)</f>
        <v>11</v>
      </c>
      <c r="AB3" s="115">
        <f>RANK(alpha!S3,alpha!$B3:$AA3)</f>
        <v>2</v>
      </c>
      <c r="AC3" s="115">
        <f>RANK(alpha!T3,alpha!$B3:$AA3)</f>
        <v>8</v>
      </c>
      <c r="AD3" s="115">
        <f>RANK(alpha!U3,alpha!$B3:$AA3)</f>
        <v>13</v>
      </c>
      <c r="AE3" s="115">
        <f>RANK(alpha!V3,alpha!$B3:$AA3)</f>
        <v>3</v>
      </c>
      <c r="AF3" s="115">
        <f>RANK(alpha!W3,alpha!$B3:$AA3)</f>
        <v>19</v>
      </c>
      <c r="AG3" s="115">
        <f>RANK(alpha!X3,alpha!$B3:$AA3)</f>
        <v>25</v>
      </c>
      <c r="AH3" s="115">
        <f>RANK(alpha!Y3,alpha!$B3:$AA3)</f>
        <v>12</v>
      </c>
      <c r="AI3" s="115">
        <f>RANK(alpha!Z3,alpha!$B3:$AA3)</f>
        <v>22</v>
      </c>
      <c r="AJ3" s="115">
        <f>RANK(alpha!AA3,alpha!$B3:$AA3)</f>
        <v>21</v>
      </c>
    </row>
    <row r="4" spans="1:36" ht="90" customHeight="1" x14ac:dyDescent="0.25">
      <c r="A4" s="56" t="str">
        <f>formatting!C4</f>
        <v>PETRI</v>
      </c>
      <c r="B4" s="53" t="str">
        <f>formatting!D4</f>
        <v>T+1</v>
      </c>
      <c r="C4" s="107"/>
      <c r="D4" s="107"/>
      <c r="E4" s="107"/>
      <c r="F4" s="5">
        <f>'raw grasp info'!C4</f>
        <v>9</v>
      </c>
      <c r="G4" s="107">
        <f>'raw grasp info'!D4</f>
        <v>6</v>
      </c>
      <c r="H4" s="107" t="str">
        <f>'raw grasp info'!E4</f>
        <v>False</v>
      </c>
      <c r="I4" s="40" t="str">
        <f>'raw grasp info'!F4</f>
        <v>True</v>
      </c>
      <c r="J4" s="42" t="str">
        <f>'raw grasp info'!G4</f>
        <v>True</v>
      </c>
      <c r="K4" s="115">
        <f>RANK(alpha!B4,alpha!$B4:$AA4)</f>
        <v>12</v>
      </c>
      <c r="L4" s="115">
        <f>RANK(alpha!C4,alpha!$B4:$AA4)</f>
        <v>9</v>
      </c>
      <c r="M4" s="115">
        <f>RANK(alpha!D4,alpha!$B4:$AA4)</f>
        <v>16</v>
      </c>
      <c r="N4" s="115">
        <f>RANK(alpha!E4,alpha!$B4:$AA4)</f>
        <v>20</v>
      </c>
      <c r="O4" s="115">
        <f>RANK(alpha!F4,alpha!$B4:$AA4)</f>
        <v>20</v>
      </c>
      <c r="P4" s="115">
        <f>RANK(alpha!G4,alpha!$B4:$AA4)</f>
        <v>20</v>
      </c>
      <c r="Q4" s="115">
        <f>RANK(alpha!H4,alpha!$B4:$AA4)</f>
        <v>6</v>
      </c>
      <c r="R4" s="115">
        <f>RANK(alpha!I4,alpha!$B4:$AA4)</f>
        <v>3</v>
      </c>
      <c r="S4" s="115">
        <f>RANK(alpha!J4,alpha!$B4:$AA4)</f>
        <v>1</v>
      </c>
      <c r="T4" s="115">
        <f>RANK(alpha!K4,alpha!$B4:$AA4)</f>
        <v>15</v>
      </c>
      <c r="U4" s="115">
        <f>RANK(alpha!L4,alpha!$B4:$AA4)</f>
        <v>8</v>
      </c>
      <c r="V4" s="115">
        <f>RANK(alpha!M4,alpha!$B4:$AA4)</f>
        <v>13</v>
      </c>
      <c r="W4" s="115">
        <f>RANK(alpha!N4,alpha!$B4:$AA4)</f>
        <v>14</v>
      </c>
      <c r="X4" s="115">
        <f>RANK(alpha!O4,alpha!$B4:$AA4)</f>
        <v>20</v>
      </c>
      <c r="Y4" s="115">
        <f>RANK(alpha!P4,alpha!$B4:$AA4)</f>
        <v>20</v>
      </c>
      <c r="Z4" s="115">
        <f>RANK(alpha!Q4,alpha!$B4:$AA4)</f>
        <v>7</v>
      </c>
      <c r="AA4" s="115">
        <f>RANK(alpha!R4,alpha!$B4:$AA4)</f>
        <v>4</v>
      </c>
      <c r="AB4" s="115">
        <f>RANK(alpha!S4,alpha!$B4:$AA4)</f>
        <v>1</v>
      </c>
      <c r="AC4" s="115">
        <f>RANK(alpha!T4,alpha!$B4:$AA4)</f>
        <v>17</v>
      </c>
      <c r="AD4" s="115">
        <f>RANK(alpha!U4,alpha!$B4:$AA4)</f>
        <v>11</v>
      </c>
      <c r="AE4" s="115">
        <f>RANK(alpha!V4,alpha!$B4:$AA4)</f>
        <v>18</v>
      </c>
      <c r="AF4" s="115">
        <f>RANK(alpha!W4,alpha!$B4:$AA4)</f>
        <v>20</v>
      </c>
      <c r="AG4" s="115">
        <f>RANK(alpha!X4,alpha!$B4:$AA4)</f>
        <v>20</v>
      </c>
      <c r="AH4" s="115">
        <f>RANK(alpha!Y4,alpha!$B4:$AA4)</f>
        <v>18</v>
      </c>
      <c r="AI4" s="115">
        <f>RANK(alpha!Z4,alpha!$B4:$AA4)</f>
        <v>10</v>
      </c>
      <c r="AJ4" s="115">
        <f>RANK(alpha!AA4,alpha!$B4:$AA4)</f>
        <v>5</v>
      </c>
    </row>
    <row r="5" spans="1:36" ht="90" customHeight="1" x14ac:dyDescent="0.25">
      <c r="A5" s="56" t="str">
        <f>formatting!C5</f>
        <v>PETRI</v>
      </c>
      <c r="B5" s="53" t="str">
        <f>formatting!D5</f>
        <v>T+2</v>
      </c>
      <c r="C5" s="107"/>
      <c r="D5" s="107"/>
      <c r="E5" s="107"/>
      <c r="F5" s="5">
        <f>'raw grasp info'!C5</f>
        <v>3</v>
      </c>
      <c r="G5" s="107">
        <f>'raw grasp info'!D5</f>
        <v>6</v>
      </c>
      <c r="H5" s="107" t="str">
        <f>'raw grasp info'!E5</f>
        <v>False</v>
      </c>
      <c r="I5" s="40" t="str">
        <f>'raw grasp info'!F5</f>
        <v>True</v>
      </c>
      <c r="J5" s="42" t="str">
        <f>'raw grasp info'!G5</f>
        <v>False</v>
      </c>
      <c r="K5" s="115">
        <f>RANK(alpha!B5,alpha!$B5:$AA5)</f>
        <v>4</v>
      </c>
      <c r="L5" s="115">
        <f>RANK(alpha!C5,alpha!$B5:$AA5)</f>
        <v>6</v>
      </c>
      <c r="M5" s="115">
        <f>RANK(alpha!D5,alpha!$B5:$AA5)</f>
        <v>6</v>
      </c>
      <c r="N5" s="115">
        <f>RANK(alpha!E5,alpha!$B5:$AA5)</f>
        <v>4</v>
      </c>
      <c r="O5" s="115">
        <f>RANK(alpha!F5,alpha!$B5:$AA5)</f>
        <v>6</v>
      </c>
      <c r="P5" s="115">
        <f>RANK(alpha!G5,alpha!$B5:$AA5)</f>
        <v>6</v>
      </c>
      <c r="Q5" s="115">
        <f>RANK(alpha!H5,alpha!$B5:$AA5)</f>
        <v>1</v>
      </c>
      <c r="R5" s="115">
        <f>RANK(alpha!I5,alpha!$B5:$AA5)</f>
        <v>6</v>
      </c>
      <c r="S5" s="115">
        <f>RANK(alpha!J5,alpha!$B5:$AA5)</f>
        <v>6</v>
      </c>
      <c r="T5" s="115">
        <f>RANK(alpha!K5,alpha!$B5:$AA5)</f>
        <v>6</v>
      </c>
      <c r="U5" s="115">
        <f>RANK(alpha!L5,alpha!$B5:$AA5)</f>
        <v>6</v>
      </c>
      <c r="V5" s="115">
        <f>RANK(alpha!M5,alpha!$B5:$AA5)</f>
        <v>6</v>
      </c>
      <c r="W5" s="115">
        <f>RANK(alpha!N5,alpha!$B5:$AA5)</f>
        <v>6</v>
      </c>
      <c r="X5" s="115">
        <f>RANK(alpha!O5,alpha!$B5:$AA5)</f>
        <v>6</v>
      </c>
      <c r="Y5" s="115">
        <f>RANK(alpha!P5,alpha!$B5:$AA5)</f>
        <v>6</v>
      </c>
      <c r="Z5" s="115">
        <f>RANK(alpha!Q5,alpha!$B5:$AA5)</f>
        <v>2</v>
      </c>
      <c r="AA5" s="115">
        <f>RANK(alpha!R5,alpha!$B5:$AA5)</f>
        <v>6</v>
      </c>
      <c r="AB5" s="115">
        <f>RANK(alpha!S5,alpha!$B5:$AA5)</f>
        <v>6</v>
      </c>
      <c r="AC5" s="115">
        <f>RANK(alpha!T5,alpha!$B5:$AA5)</f>
        <v>6</v>
      </c>
      <c r="AD5" s="115">
        <f>RANK(alpha!U5,alpha!$B5:$AA5)</f>
        <v>6</v>
      </c>
      <c r="AE5" s="115">
        <f>RANK(alpha!V5,alpha!$B5:$AA5)</f>
        <v>6</v>
      </c>
      <c r="AF5" s="115">
        <f>RANK(alpha!W5,alpha!$B5:$AA5)</f>
        <v>6</v>
      </c>
      <c r="AG5" s="115">
        <f>RANK(alpha!X5,alpha!$B5:$AA5)</f>
        <v>6</v>
      </c>
      <c r="AH5" s="115">
        <f>RANK(alpha!Y5,alpha!$B5:$AA5)</f>
        <v>6</v>
      </c>
      <c r="AI5" s="115">
        <f>RANK(alpha!Z5,alpha!$B5:$AA5)</f>
        <v>3</v>
      </c>
      <c r="AJ5" s="115">
        <f>RANK(alpha!AA5,alpha!$B5:$AA5)</f>
        <v>6</v>
      </c>
    </row>
    <row r="6" spans="1:36" ht="90" customHeight="1" x14ac:dyDescent="0.25">
      <c r="A6" s="56" t="str">
        <f>formatting!C6</f>
        <v>PETRI</v>
      </c>
      <c r="B6" s="53" t="str">
        <f>formatting!D6</f>
        <v>T+3.5</v>
      </c>
      <c r="C6" s="107"/>
      <c r="D6" s="107"/>
      <c r="E6" s="107"/>
      <c r="F6" s="5">
        <f>'raw grasp info'!C6</f>
        <v>6</v>
      </c>
      <c r="G6" s="107">
        <f>'raw grasp info'!D6</f>
        <v>6</v>
      </c>
      <c r="H6" s="107" t="str">
        <f>'raw grasp info'!E6</f>
        <v>False</v>
      </c>
      <c r="I6" s="40" t="str">
        <f>'raw grasp info'!F6</f>
        <v>True</v>
      </c>
      <c r="J6" s="42" t="str">
        <f>'raw grasp info'!G6</f>
        <v>True</v>
      </c>
      <c r="K6" s="115">
        <f>RANK(alpha!B6,alpha!$B6:$AA6)</f>
        <v>16</v>
      </c>
      <c r="L6" s="115">
        <f>RANK(alpha!C6,alpha!$B6:$AA6)</f>
        <v>26</v>
      </c>
      <c r="M6" s="115">
        <f>RANK(alpha!D6,alpha!$B6:$AA6)</f>
        <v>25</v>
      </c>
      <c r="N6" s="115">
        <f>RANK(alpha!E6,alpha!$B6:$AA6)</f>
        <v>14</v>
      </c>
      <c r="O6" s="115">
        <f>RANK(alpha!F6,alpha!$B6:$AA6)</f>
        <v>24</v>
      </c>
      <c r="P6" s="115">
        <f>RANK(alpha!G6,alpha!$B6:$AA6)</f>
        <v>21</v>
      </c>
      <c r="Q6" s="115">
        <f>RANK(alpha!H6,alpha!$B6:$AA6)</f>
        <v>8</v>
      </c>
      <c r="R6" s="115">
        <f>RANK(alpha!I6,alpha!$B6:$AA6)</f>
        <v>23</v>
      </c>
      <c r="S6" s="115">
        <f>RANK(alpha!J6,alpha!$B6:$AA6)</f>
        <v>15</v>
      </c>
      <c r="T6" s="115">
        <f>RANK(alpha!K6,alpha!$B6:$AA6)</f>
        <v>4</v>
      </c>
      <c r="U6" s="115">
        <f>RANK(alpha!L6,alpha!$B6:$AA6)</f>
        <v>13</v>
      </c>
      <c r="V6" s="115">
        <f>RANK(alpha!M6,alpha!$B6:$AA6)</f>
        <v>10</v>
      </c>
      <c r="W6" s="115">
        <f>RANK(alpha!N6,alpha!$B6:$AA6)</f>
        <v>3</v>
      </c>
      <c r="X6" s="115">
        <f>RANK(alpha!O6,alpha!$B6:$AA6)</f>
        <v>11</v>
      </c>
      <c r="Y6" s="115">
        <f>RANK(alpha!P6,alpha!$B6:$AA6)</f>
        <v>7</v>
      </c>
      <c r="Z6" s="115">
        <f>RANK(alpha!Q6,alpha!$B6:$AA6)</f>
        <v>2</v>
      </c>
      <c r="AA6" s="115">
        <f>RANK(alpha!R6,alpha!$B6:$AA6)</f>
        <v>6</v>
      </c>
      <c r="AB6" s="115">
        <f>RANK(alpha!S6,alpha!$B6:$AA6)</f>
        <v>5</v>
      </c>
      <c r="AC6" s="115">
        <f>RANK(alpha!T6,alpha!$B6:$AA6)</f>
        <v>12</v>
      </c>
      <c r="AD6" s="115">
        <f>RANK(alpha!U6,alpha!$B6:$AA6)</f>
        <v>22</v>
      </c>
      <c r="AE6" s="115">
        <f>RANK(alpha!V6,alpha!$B6:$AA6)</f>
        <v>20</v>
      </c>
      <c r="AF6" s="115">
        <f>RANK(alpha!W6,alpha!$B6:$AA6)</f>
        <v>9</v>
      </c>
      <c r="AG6" s="115">
        <f>RANK(alpha!X6,alpha!$B6:$AA6)</f>
        <v>19</v>
      </c>
      <c r="AH6" s="115">
        <f>RANK(alpha!Y6,alpha!$B6:$AA6)</f>
        <v>17</v>
      </c>
      <c r="AI6" s="115">
        <f>RANK(alpha!Z6,alpha!$B6:$AA6)</f>
        <v>1</v>
      </c>
      <c r="AJ6" s="115">
        <f>RANK(alpha!AA6,alpha!$B6:$AA6)</f>
        <v>18</v>
      </c>
    </row>
    <row r="7" spans="1:36" ht="90" customHeight="1" x14ac:dyDescent="0.25">
      <c r="A7" s="56" t="str">
        <f>formatting!C7</f>
        <v>PETRI</v>
      </c>
      <c r="B7" s="53" t="str">
        <f>formatting!D7</f>
        <v>T+4</v>
      </c>
      <c r="C7" s="107"/>
      <c r="D7" s="107"/>
      <c r="E7" s="107"/>
      <c r="F7" s="5">
        <f>'raw grasp info'!C7</f>
        <v>8</v>
      </c>
      <c r="G7" s="107">
        <f>'raw grasp info'!D7</f>
        <v>6</v>
      </c>
      <c r="H7" s="107" t="str">
        <f>'raw grasp info'!E7</f>
        <v>False</v>
      </c>
      <c r="I7" s="40" t="str">
        <f>'raw grasp info'!F7</f>
        <v>True</v>
      </c>
      <c r="J7" s="42" t="str">
        <f>'raw grasp info'!G7</f>
        <v>True</v>
      </c>
      <c r="K7" s="115">
        <f>RANK(alpha!B7,alpha!$B7:$AA7)</f>
        <v>16</v>
      </c>
      <c r="L7" s="115">
        <f>RANK(alpha!C7,alpha!$B7:$AA7)</f>
        <v>3</v>
      </c>
      <c r="M7" s="115">
        <f>RANK(alpha!D7,alpha!$B7:$AA7)</f>
        <v>10</v>
      </c>
      <c r="N7" s="115">
        <f>RANK(alpha!E7,alpha!$B7:$AA7)</f>
        <v>23</v>
      </c>
      <c r="O7" s="115">
        <f>RANK(alpha!F7,alpha!$B7:$AA7)</f>
        <v>9</v>
      </c>
      <c r="P7" s="115">
        <f>RANK(alpha!G7,alpha!$B7:$AA7)</f>
        <v>20</v>
      </c>
      <c r="Q7" s="115">
        <f>RANK(alpha!H7,alpha!$B7:$AA7)</f>
        <v>15</v>
      </c>
      <c r="R7" s="115">
        <f>RANK(alpha!I7,alpha!$B7:$AA7)</f>
        <v>5</v>
      </c>
      <c r="S7" s="115">
        <f>RANK(alpha!J7,alpha!$B7:$AA7)</f>
        <v>7</v>
      </c>
      <c r="T7" s="115">
        <f>RANK(alpha!K7,alpha!$B7:$AA7)</f>
        <v>19</v>
      </c>
      <c r="U7" s="115">
        <f>RANK(alpha!L7,alpha!$B7:$AA7)</f>
        <v>4</v>
      </c>
      <c r="V7" s="115">
        <f>RANK(alpha!M7,alpha!$B7:$AA7)</f>
        <v>13</v>
      </c>
      <c r="W7" s="115">
        <f>RANK(alpha!N7,alpha!$B7:$AA7)</f>
        <v>24</v>
      </c>
      <c r="X7" s="115">
        <f>RANK(alpha!O7,alpha!$B7:$AA7)</f>
        <v>13</v>
      </c>
      <c r="Y7" s="115">
        <f>RANK(alpha!P7,alpha!$B7:$AA7)</f>
        <v>22</v>
      </c>
      <c r="Z7" s="115">
        <f>RANK(alpha!Q7,alpha!$B7:$AA7)</f>
        <v>17</v>
      </c>
      <c r="AA7" s="115">
        <f>RANK(alpha!R7,alpha!$B7:$AA7)</f>
        <v>6</v>
      </c>
      <c r="AB7" s="115">
        <f>RANK(alpha!S7,alpha!$B7:$AA7)</f>
        <v>7</v>
      </c>
      <c r="AC7" s="115">
        <f>RANK(alpha!T7,alpha!$B7:$AA7)</f>
        <v>21</v>
      </c>
      <c r="AD7" s="115">
        <f>RANK(alpha!U7,alpha!$B7:$AA7)</f>
        <v>2</v>
      </c>
      <c r="AE7" s="115">
        <f>RANK(alpha!V7,alpha!$B7:$AA7)</f>
        <v>12</v>
      </c>
      <c r="AF7" s="115">
        <f>RANK(alpha!W7,alpha!$B7:$AA7)</f>
        <v>26</v>
      </c>
      <c r="AG7" s="115">
        <f>RANK(alpha!X7,alpha!$B7:$AA7)</f>
        <v>11</v>
      </c>
      <c r="AH7" s="115">
        <f>RANK(alpha!Y7,alpha!$B7:$AA7)</f>
        <v>25</v>
      </c>
      <c r="AI7" s="115">
        <f>RANK(alpha!Z7,alpha!$B7:$AA7)</f>
        <v>18</v>
      </c>
      <c r="AJ7" s="115">
        <f>RANK(alpha!AA7,alpha!$B7:$AA7)</f>
        <v>1</v>
      </c>
    </row>
    <row r="8" spans="1:36" ht="90" customHeight="1" thickBot="1" x14ac:dyDescent="0.3">
      <c r="A8" s="56" t="str">
        <f>formatting!C8</f>
        <v>PETRI</v>
      </c>
      <c r="B8" s="53" t="str">
        <f>formatting!D8</f>
        <v>T+5</v>
      </c>
      <c r="C8" s="38"/>
      <c r="D8" s="38"/>
      <c r="E8" s="38"/>
      <c r="F8" s="5">
        <f>'raw grasp info'!C8</f>
        <v>8</v>
      </c>
      <c r="G8" s="38">
        <f>'raw grasp info'!D8</f>
        <v>6</v>
      </c>
      <c r="H8" s="38" t="str">
        <f>'raw grasp info'!E8</f>
        <v>False</v>
      </c>
      <c r="I8" s="41" t="str">
        <f>'raw grasp info'!F8</f>
        <v>True</v>
      </c>
      <c r="J8" s="3" t="str">
        <f>'raw grasp info'!G8</f>
        <v>True</v>
      </c>
      <c r="K8" s="115">
        <f>RANK(alpha!B8,alpha!$B8:$AA8)</f>
        <v>3</v>
      </c>
      <c r="L8" s="115">
        <f>RANK(alpha!C8,alpha!$B8:$AA8)</f>
        <v>15</v>
      </c>
      <c r="M8" s="115">
        <f>RANK(alpha!D8,alpha!$B8:$AA8)</f>
        <v>4</v>
      </c>
      <c r="N8" s="115">
        <f>RANK(alpha!E8,alpha!$B8:$AA8)</f>
        <v>8</v>
      </c>
      <c r="O8" s="115">
        <f>RANK(alpha!F8,alpha!$B8:$AA8)</f>
        <v>7</v>
      </c>
      <c r="P8" s="115">
        <f>RANK(alpha!G8,alpha!$B8:$AA8)</f>
        <v>6</v>
      </c>
      <c r="Q8" s="115">
        <f>RANK(alpha!H8,alpha!$B8:$AA8)</f>
        <v>5</v>
      </c>
      <c r="R8" s="115">
        <f>RANK(alpha!I8,alpha!$B8:$AA8)</f>
        <v>9</v>
      </c>
      <c r="S8" s="115">
        <f>RANK(alpha!J8,alpha!$B8:$AA8)</f>
        <v>1</v>
      </c>
      <c r="T8" s="115">
        <f>RANK(alpha!K8,alpha!$B8:$AA8)</f>
        <v>9</v>
      </c>
      <c r="U8" s="115">
        <f>RANK(alpha!L8,alpha!$B8:$AA8)</f>
        <v>22</v>
      </c>
      <c r="V8" s="115">
        <f>RANK(alpha!M8,alpha!$B8:$AA8)</f>
        <v>11</v>
      </c>
      <c r="W8" s="115">
        <f>RANK(alpha!N8,alpha!$B8:$AA8)</f>
        <v>20</v>
      </c>
      <c r="X8" s="115">
        <f>RANK(alpha!O8,alpha!$B8:$AA8)</f>
        <v>17</v>
      </c>
      <c r="Y8" s="115">
        <f>RANK(alpha!P8,alpha!$B8:$AA8)</f>
        <v>19</v>
      </c>
      <c r="Z8" s="115">
        <f>RANK(alpha!Q8,alpha!$B8:$AA8)</f>
        <v>13</v>
      </c>
      <c r="AA8" s="115">
        <f>RANK(alpha!R8,alpha!$B8:$AA8)</f>
        <v>21</v>
      </c>
      <c r="AB8" s="115">
        <f>RANK(alpha!S8,alpha!$B8:$AA8)</f>
        <v>2</v>
      </c>
      <c r="AC8" s="115">
        <f>RANK(alpha!T8,alpha!$B8:$AA8)</f>
        <v>12</v>
      </c>
      <c r="AD8" s="115">
        <f>RANK(alpha!U8,alpha!$B8:$AA8)</f>
        <v>25</v>
      </c>
      <c r="AE8" s="115">
        <f>RANK(alpha!V8,alpha!$B8:$AA8)</f>
        <v>14</v>
      </c>
      <c r="AF8" s="115">
        <f>RANK(alpha!W8,alpha!$B8:$AA8)</f>
        <v>22</v>
      </c>
      <c r="AG8" s="115">
        <f>RANK(alpha!X8,alpha!$B8:$AA8)</f>
        <v>18</v>
      </c>
      <c r="AH8" s="115">
        <f>RANK(alpha!Y8,alpha!$B8:$AA8)</f>
        <v>24</v>
      </c>
      <c r="AI8" s="115">
        <f>RANK(alpha!Z8,alpha!$B8:$AA8)</f>
        <v>16</v>
      </c>
      <c r="AJ8" s="115">
        <f>RANK(alpha!AA8,alpha!$B8:$AA8)</f>
        <v>26</v>
      </c>
    </row>
    <row r="9" spans="1:36" ht="90" customHeight="1" x14ac:dyDescent="0.25">
      <c r="A9" s="56" t="str">
        <f>formatting!C9</f>
        <v>MARKER</v>
      </c>
      <c r="B9" s="53" t="str">
        <f>formatting!D9</f>
        <v>C8</v>
      </c>
      <c r="C9" s="5"/>
      <c r="D9" s="5"/>
      <c r="E9" s="5"/>
      <c r="F9" s="5">
        <f>'raw grasp info'!C9</f>
        <v>3</v>
      </c>
      <c r="G9" s="5">
        <f>'raw grasp info'!D9</f>
        <v>6</v>
      </c>
      <c r="H9" s="5" t="str">
        <f>'raw grasp info'!E9</f>
        <v>False</v>
      </c>
      <c r="I9" s="46" t="str">
        <f>'raw grasp info'!F9</f>
        <v>True</v>
      </c>
      <c r="J9" s="47" t="str">
        <f>'raw grasp info'!G9</f>
        <v>True</v>
      </c>
      <c r="K9" s="115">
        <f>RANK(alpha!B9,alpha!$B9:$AA9)</f>
        <v>14</v>
      </c>
      <c r="L9" s="115">
        <f>RANK(alpha!C9,alpha!$B9:$AA9)</f>
        <v>15</v>
      </c>
      <c r="M9" s="115">
        <f>RANK(alpha!D9,alpha!$B9:$AA9)</f>
        <v>17</v>
      </c>
      <c r="N9" s="115">
        <f>RANK(alpha!E9,alpha!$B9:$AA9)</f>
        <v>22</v>
      </c>
      <c r="O9" s="115">
        <f>RANK(alpha!F9,alpha!$B9:$AA9)</f>
        <v>24</v>
      </c>
      <c r="P9" s="115">
        <f>RANK(alpha!G9,alpha!$B9:$AA9)</f>
        <v>25</v>
      </c>
      <c r="Q9" s="115">
        <f>RANK(alpha!H9,alpha!$B9:$AA9)</f>
        <v>8</v>
      </c>
      <c r="R9" s="115">
        <f>RANK(alpha!I9,alpha!$B9:$AA9)</f>
        <v>9</v>
      </c>
      <c r="S9" s="115">
        <f>RANK(alpha!J9,alpha!$B9:$AA9)</f>
        <v>13</v>
      </c>
      <c r="T9" s="115">
        <f>RANK(alpha!K9,alpha!$B9:$AA9)</f>
        <v>1</v>
      </c>
      <c r="U9" s="115">
        <f>RANK(alpha!L9,alpha!$B9:$AA9)</f>
        <v>4</v>
      </c>
      <c r="V9" s="115">
        <f>RANK(alpha!M9,alpha!$B9:$AA9)</f>
        <v>5</v>
      </c>
      <c r="W9" s="115">
        <f>RANK(alpha!N9,alpha!$B9:$AA9)</f>
        <v>18</v>
      </c>
      <c r="X9" s="115">
        <f>RANK(alpha!O9,alpha!$B9:$AA9)</f>
        <v>19</v>
      </c>
      <c r="Y9" s="115">
        <f>RANK(alpha!P9,alpha!$B9:$AA9)</f>
        <v>20</v>
      </c>
      <c r="Z9" s="115">
        <f>RANK(alpha!Q9,alpha!$B9:$AA9)</f>
        <v>2</v>
      </c>
      <c r="AA9" s="115">
        <f>RANK(alpha!R9,alpha!$B9:$AA9)</f>
        <v>6</v>
      </c>
      <c r="AB9" s="115">
        <f>RANK(alpha!S9,alpha!$B9:$AA9)</f>
        <v>3</v>
      </c>
      <c r="AC9" s="115">
        <f>RANK(alpha!T9,alpha!$B9:$AA9)</f>
        <v>10</v>
      </c>
      <c r="AD9" s="115">
        <f>RANK(alpha!U9,alpha!$B9:$AA9)</f>
        <v>12</v>
      </c>
      <c r="AE9" s="115">
        <f>RANK(alpha!V9,alpha!$B9:$AA9)</f>
        <v>16</v>
      </c>
      <c r="AF9" s="115">
        <f>RANK(alpha!W9,alpha!$B9:$AA9)</f>
        <v>21</v>
      </c>
      <c r="AG9" s="115">
        <f>RANK(alpha!X9,alpha!$B9:$AA9)</f>
        <v>23</v>
      </c>
      <c r="AH9" s="115">
        <f>RANK(alpha!Y9,alpha!$B9:$AA9)</f>
        <v>26</v>
      </c>
      <c r="AI9" s="115">
        <f>RANK(alpha!Z9,alpha!$B9:$AA9)</f>
        <v>7</v>
      </c>
      <c r="AJ9" s="115">
        <f>RANK(alpha!AA9,alpha!$B9:$AA9)</f>
        <v>11</v>
      </c>
    </row>
    <row r="10" spans="1:36" ht="90" customHeight="1" x14ac:dyDescent="0.25">
      <c r="A10" s="56" t="str">
        <f>formatting!C10</f>
        <v>MARKER</v>
      </c>
      <c r="B10" s="53" t="str">
        <f>formatting!D10</f>
        <v>F21</v>
      </c>
      <c r="C10" s="107"/>
      <c r="D10" s="107"/>
      <c r="E10" s="107"/>
      <c r="F10" s="5">
        <f>'raw grasp info'!C10</f>
        <v>5</v>
      </c>
      <c r="G10" s="107">
        <f>'raw grasp info'!D10</f>
        <v>6</v>
      </c>
      <c r="H10" s="107" t="str">
        <f>'raw grasp info'!E10</f>
        <v>False</v>
      </c>
      <c r="I10" s="40" t="str">
        <f>'raw grasp info'!F10</f>
        <v>True</v>
      </c>
      <c r="J10" s="42" t="str">
        <f>'raw grasp info'!G10</f>
        <v>True</v>
      </c>
      <c r="K10" s="115">
        <f>RANK(alpha!B10,alpha!$B10:$AA10)</f>
        <v>23</v>
      </c>
      <c r="L10" s="115">
        <f>RANK(alpha!C10,alpha!$B10:$AA10)</f>
        <v>24</v>
      </c>
      <c r="M10" s="115">
        <f>RANK(alpha!D10,alpha!$B10:$AA10)</f>
        <v>26</v>
      </c>
      <c r="N10" s="115">
        <f>RANK(alpha!E10,alpha!$B10:$AA10)</f>
        <v>13</v>
      </c>
      <c r="O10" s="115">
        <f>RANK(alpha!F10,alpha!$B10:$AA10)</f>
        <v>18</v>
      </c>
      <c r="P10" s="115">
        <f>RANK(alpha!G10,alpha!$B10:$AA10)</f>
        <v>19</v>
      </c>
      <c r="Q10" s="115">
        <f>RANK(alpha!H10,alpha!$B10:$AA10)</f>
        <v>14</v>
      </c>
      <c r="R10" s="115">
        <f>RANK(alpha!I10,alpha!$B10:$AA10)</f>
        <v>17</v>
      </c>
      <c r="S10" s="115">
        <f>RANK(alpha!J10,alpha!$B10:$AA10)</f>
        <v>20</v>
      </c>
      <c r="T10" s="115">
        <f>RANK(alpha!K10,alpha!$B10:$AA10)</f>
        <v>9</v>
      </c>
      <c r="U10" s="115">
        <f>RANK(alpha!L10,alpha!$B10:$AA10)</f>
        <v>10</v>
      </c>
      <c r="V10" s="115">
        <f>RANK(alpha!M10,alpha!$B10:$AA10)</f>
        <v>8</v>
      </c>
      <c r="W10" s="115">
        <f>RANK(alpha!N10,alpha!$B10:$AA10)</f>
        <v>3</v>
      </c>
      <c r="X10" s="115">
        <f>RANK(alpha!O10,alpha!$B10:$AA10)</f>
        <v>4</v>
      </c>
      <c r="Y10" s="115">
        <f>RANK(alpha!P10,alpha!$B10:$AA10)</f>
        <v>2</v>
      </c>
      <c r="Z10" s="115">
        <f>RANK(alpha!Q10,alpha!$B10:$AA10)</f>
        <v>6</v>
      </c>
      <c r="AA10" s="115">
        <f>RANK(alpha!R10,alpha!$B10:$AA10)</f>
        <v>5</v>
      </c>
      <c r="AB10" s="115">
        <f>RANK(alpha!S10,alpha!$B10:$AA10)</f>
        <v>1</v>
      </c>
      <c r="AC10" s="115">
        <f>RANK(alpha!T10,alpha!$B10:$AA10)</f>
        <v>21</v>
      </c>
      <c r="AD10" s="115">
        <f>RANK(alpha!U10,alpha!$B10:$AA10)</f>
        <v>22</v>
      </c>
      <c r="AE10" s="115">
        <f>RANK(alpha!V10,alpha!$B10:$AA10)</f>
        <v>25</v>
      </c>
      <c r="AF10" s="115">
        <f>RANK(alpha!W10,alpha!$B10:$AA10)</f>
        <v>7</v>
      </c>
      <c r="AG10" s="115">
        <f>RANK(alpha!X10,alpha!$B10:$AA10)</f>
        <v>12</v>
      </c>
      <c r="AH10" s="115">
        <f>RANK(alpha!Y10,alpha!$B10:$AA10)</f>
        <v>11</v>
      </c>
      <c r="AI10" s="115">
        <f>RANK(alpha!Z10,alpha!$B10:$AA10)</f>
        <v>16</v>
      </c>
      <c r="AJ10" s="115">
        <f>RANK(alpha!AA10,alpha!$B10:$AA10)</f>
        <v>15</v>
      </c>
    </row>
    <row r="11" spans="1:36" ht="90" customHeight="1" x14ac:dyDescent="0.25">
      <c r="A11" s="56" t="str">
        <f>formatting!C11</f>
        <v>MARKER</v>
      </c>
      <c r="B11" s="53" t="str">
        <f>formatting!D11</f>
        <v>F26</v>
      </c>
      <c r="C11" s="107"/>
      <c r="D11" s="107"/>
      <c r="E11" s="107"/>
      <c r="F11" s="5">
        <f>'raw grasp info'!C11</f>
        <v>3</v>
      </c>
      <c r="G11" s="107">
        <f>'raw grasp info'!D11</f>
        <v>6</v>
      </c>
      <c r="H11" s="107" t="str">
        <f>'raw grasp info'!E11</f>
        <v>False</v>
      </c>
      <c r="I11" s="40" t="str">
        <f>'raw grasp info'!F11</f>
        <v>True</v>
      </c>
      <c r="J11" s="42" t="str">
        <f>'raw grasp info'!G11</f>
        <v>True</v>
      </c>
      <c r="K11" s="115">
        <f>RANK(alpha!B11,alpha!$B11:$AA11)</f>
        <v>17</v>
      </c>
      <c r="L11" s="115">
        <f>RANK(alpha!C11,alpha!$B11:$AA11)</f>
        <v>13</v>
      </c>
      <c r="M11" s="115">
        <f>RANK(alpha!D11,alpha!$B11:$AA11)</f>
        <v>22</v>
      </c>
      <c r="N11" s="115">
        <f>RANK(alpha!E11,alpha!$B11:$AA11)</f>
        <v>23</v>
      </c>
      <c r="O11" s="115">
        <f>RANK(alpha!F11,alpha!$B11:$AA11)</f>
        <v>21</v>
      </c>
      <c r="P11" s="115">
        <f>RANK(alpha!G11,alpha!$B11:$AA11)</f>
        <v>25</v>
      </c>
      <c r="Q11" s="115">
        <f>RANK(alpha!H11,alpha!$B11:$AA11)</f>
        <v>8</v>
      </c>
      <c r="R11" s="115">
        <f>RANK(alpha!I11,alpha!$B11:$AA11)</f>
        <v>6</v>
      </c>
      <c r="S11" s="115">
        <f>RANK(alpha!J11,alpha!$B11:$AA11)</f>
        <v>10</v>
      </c>
      <c r="T11" s="115">
        <f>RANK(alpha!K11,alpha!$B11:$AA11)</f>
        <v>9</v>
      </c>
      <c r="U11" s="115">
        <f>RANK(alpha!L11,alpha!$B11:$AA11)</f>
        <v>14</v>
      </c>
      <c r="V11" s="115">
        <f>RANK(alpha!M11,alpha!$B11:$AA11)</f>
        <v>16</v>
      </c>
      <c r="W11" s="115">
        <f>RANK(alpha!N11,alpha!$B11:$AA11)</f>
        <v>4</v>
      </c>
      <c r="X11" s="115">
        <f>RANK(alpha!O11,alpha!$B11:$AA11)</f>
        <v>11</v>
      </c>
      <c r="Y11" s="115">
        <f>RANK(alpha!P11,alpha!$B11:$AA11)</f>
        <v>12</v>
      </c>
      <c r="Z11" s="115">
        <f>RANK(alpha!Q11,alpha!$B11:$AA11)</f>
        <v>6</v>
      </c>
      <c r="AA11" s="115">
        <f>RANK(alpha!R11,alpha!$B11:$AA11)</f>
        <v>3</v>
      </c>
      <c r="AB11" s="115">
        <f>RANK(alpha!S11,alpha!$B11:$AA11)</f>
        <v>5</v>
      </c>
      <c r="AC11" s="115">
        <f>RANK(alpha!T11,alpha!$B11:$AA11)</f>
        <v>20</v>
      </c>
      <c r="AD11" s="115">
        <f>RANK(alpha!U11,alpha!$B11:$AA11)</f>
        <v>15</v>
      </c>
      <c r="AE11" s="115">
        <f>RANK(alpha!V11,alpha!$B11:$AA11)</f>
        <v>24</v>
      </c>
      <c r="AF11" s="115">
        <f>RANK(alpha!W11,alpha!$B11:$AA11)</f>
        <v>18</v>
      </c>
      <c r="AG11" s="115">
        <f>RANK(alpha!X11,alpha!$B11:$AA11)</f>
        <v>18</v>
      </c>
      <c r="AH11" s="115">
        <f>RANK(alpha!Y11,alpha!$B11:$AA11)</f>
        <v>26</v>
      </c>
      <c r="AI11" s="115">
        <f>RANK(alpha!Z11,alpha!$B11:$AA11)</f>
        <v>1</v>
      </c>
      <c r="AJ11" s="115">
        <f>RANK(alpha!AA11,alpha!$B11:$AA11)</f>
        <v>1</v>
      </c>
    </row>
    <row r="12" spans="1:36" ht="90" customHeight="1" x14ac:dyDescent="0.25">
      <c r="A12" s="56" t="str">
        <f>formatting!C12</f>
        <v>MARKER</v>
      </c>
      <c r="B12" s="53" t="str">
        <f>formatting!D12</f>
        <v>T+6</v>
      </c>
      <c r="C12" s="107"/>
      <c r="D12" s="107"/>
      <c r="E12" s="107"/>
      <c r="F12" s="5">
        <f>'raw grasp info'!C12</f>
        <v>6</v>
      </c>
      <c r="G12" s="107">
        <f>'raw grasp info'!D12</f>
        <v>6</v>
      </c>
      <c r="H12" s="107" t="str">
        <f>'raw grasp info'!E12</f>
        <v>False</v>
      </c>
      <c r="I12" s="40" t="str">
        <f>'raw grasp info'!F12</f>
        <v>True</v>
      </c>
      <c r="J12" s="42" t="str">
        <f>'raw grasp info'!G12</f>
        <v>True</v>
      </c>
      <c r="K12" s="115">
        <f>RANK(alpha!B12,alpha!$B12:$AA12)</f>
        <v>7</v>
      </c>
      <c r="L12" s="115">
        <f>RANK(alpha!C12,alpha!$B12:$AA12)</f>
        <v>9</v>
      </c>
      <c r="M12" s="115">
        <f>RANK(alpha!D12,alpha!$B12:$AA12)</f>
        <v>2</v>
      </c>
      <c r="N12" s="115">
        <f>RANK(alpha!E12,alpha!$B12:$AA12)</f>
        <v>20</v>
      </c>
      <c r="O12" s="115">
        <f>RANK(alpha!F12,alpha!$B12:$AA12)</f>
        <v>19</v>
      </c>
      <c r="P12" s="115">
        <f>RANK(alpha!G12,alpha!$B12:$AA12)</f>
        <v>26</v>
      </c>
      <c r="Q12" s="115">
        <f>RANK(alpha!H12,alpha!$B12:$AA12)</f>
        <v>12</v>
      </c>
      <c r="R12" s="115">
        <f>RANK(alpha!I12,alpha!$B12:$AA12)</f>
        <v>13</v>
      </c>
      <c r="S12" s="115">
        <f>RANK(alpha!J12,alpha!$B12:$AA12)</f>
        <v>10</v>
      </c>
      <c r="T12" s="115">
        <f>RANK(alpha!K12,alpha!$B12:$AA12)</f>
        <v>5</v>
      </c>
      <c r="U12" s="115">
        <f>RANK(alpha!L12,alpha!$B12:$AA12)</f>
        <v>8</v>
      </c>
      <c r="V12" s="115">
        <f>RANK(alpha!M12,alpha!$B12:$AA12)</f>
        <v>1</v>
      </c>
      <c r="W12" s="115">
        <f>RANK(alpha!N12,alpha!$B12:$AA12)</f>
        <v>18</v>
      </c>
      <c r="X12" s="115">
        <f>RANK(alpha!O12,alpha!$B12:$AA12)</f>
        <v>21</v>
      </c>
      <c r="Y12" s="115">
        <f>RANK(alpha!P12,alpha!$B12:$AA12)</f>
        <v>25</v>
      </c>
      <c r="Z12" s="115">
        <f>RANK(alpha!Q12,alpha!$B12:$AA12)</f>
        <v>14</v>
      </c>
      <c r="AA12" s="115">
        <f>RANK(alpha!R12,alpha!$B12:$AA12)</f>
        <v>15</v>
      </c>
      <c r="AB12" s="115">
        <f>RANK(alpha!S12,alpha!$B12:$AA12)</f>
        <v>11</v>
      </c>
      <c r="AC12" s="115">
        <f>RANK(alpha!T12,alpha!$B12:$AA12)</f>
        <v>4</v>
      </c>
      <c r="AD12" s="115">
        <f>RANK(alpha!U12,alpha!$B12:$AA12)</f>
        <v>6</v>
      </c>
      <c r="AE12" s="115">
        <f>RANK(alpha!V12,alpha!$B12:$AA12)</f>
        <v>3</v>
      </c>
      <c r="AF12" s="115">
        <f>RANK(alpha!W12,alpha!$B12:$AA12)</f>
        <v>23</v>
      </c>
      <c r="AG12" s="115">
        <f>RANK(alpha!X12,alpha!$B12:$AA12)</f>
        <v>22</v>
      </c>
      <c r="AH12" s="115">
        <f>RANK(alpha!Y12,alpha!$B12:$AA12)</f>
        <v>24</v>
      </c>
      <c r="AI12" s="115">
        <f>RANK(alpha!Z12,alpha!$B12:$AA12)</f>
        <v>16</v>
      </c>
      <c r="AJ12" s="115">
        <f>RANK(alpha!AA12,alpha!$B12:$AA12)</f>
        <v>17</v>
      </c>
    </row>
    <row r="13" spans="1:36" ht="90" customHeight="1" x14ac:dyDescent="0.25">
      <c r="A13" s="56" t="str">
        <f>formatting!C13</f>
        <v>MARKER</v>
      </c>
      <c r="B13" s="53" t="str">
        <f>formatting!D13</f>
        <v>T+8</v>
      </c>
      <c r="C13" s="107"/>
      <c r="D13" s="107"/>
      <c r="E13" s="107"/>
      <c r="F13" s="5">
        <f>'raw grasp info'!C13</f>
        <v>4</v>
      </c>
      <c r="G13" s="107">
        <f>'raw grasp info'!D13</f>
        <v>6</v>
      </c>
      <c r="H13" s="107" t="str">
        <f>'raw grasp info'!E13</f>
        <v>False</v>
      </c>
      <c r="I13" s="40" t="str">
        <f>'raw grasp info'!F13</f>
        <v>True</v>
      </c>
      <c r="J13" s="42" t="str">
        <f>'raw grasp info'!G13</f>
        <v>False</v>
      </c>
      <c r="K13" s="115">
        <f>RANK(alpha!B13,alpha!$B13:$AA13)</f>
        <v>14</v>
      </c>
      <c r="L13" s="115">
        <f>RANK(alpha!C13,alpha!$B13:$AA13)</f>
        <v>14</v>
      </c>
      <c r="M13" s="115">
        <f>RANK(alpha!D13,alpha!$B13:$AA13)</f>
        <v>14</v>
      </c>
      <c r="N13" s="115">
        <f>RANK(alpha!E13,alpha!$B13:$AA13)</f>
        <v>10</v>
      </c>
      <c r="O13" s="115">
        <f>RANK(alpha!F13,alpha!$B13:$AA13)</f>
        <v>12</v>
      </c>
      <c r="P13" s="115">
        <f>RANK(alpha!G13,alpha!$B13:$AA13)</f>
        <v>13</v>
      </c>
      <c r="Q13" s="115">
        <f>RANK(alpha!H13,alpha!$B13:$AA13)</f>
        <v>8</v>
      </c>
      <c r="R13" s="115">
        <f>RANK(alpha!I13,alpha!$B13:$AA13)</f>
        <v>9</v>
      </c>
      <c r="S13" s="115">
        <f>RANK(alpha!J13,alpha!$B13:$AA13)</f>
        <v>11</v>
      </c>
      <c r="T13" s="115">
        <f>RANK(alpha!K13,alpha!$B13:$AA13)</f>
        <v>14</v>
      </c>
      <c r="U13" s="115">
        <f>RANK(alpha!L13,alpha!$B13:$AA13)</f>
        <v>14</v>
      </c>
      <c r="V13" s="115">
        <f>RANK(alpha!M13,alpha!$B13:$AA13)</f>
        <v>14</v>
      </c>
      <c r="W13" s="115">
        <f>RANK(alpha!N13,alpha!$B13:$AA13)</f>
        <v>3</v>
      </c>
      <c r="X13" s="115">
        <f>RANK(alpha!O13,alpha!$B13:$AA13)</f>
        <v>2</v>
      </c>
      <c r="Y13" s="115">
        <f>RANK(alpha!P13,alpha!$B13:$AA13)</f>
        <v>1</v>
      </c>
      <c r="Z13" s="115">
        <f>RANK(alpha!Q13,alpha!$B13:$AA13)</f>
        <v>14</v>
      </c>
      <c r="AA13" s="115">
        <f>RANK(alpha!R13,alpha!$B13:$AA13)</f>
        <v>14</v>
      </c>
      <c r="AB13" s="115">
        <f>RANK(alpha!S13,alpha!$B13:$AA13)</f>
        <v>14</v>
      </c>
      <c r="AC13" s="115">
        <f>RANK(alpha!T13,alpha!$B13:$AA13)</f>
        <v>14</v>
      </c>
      <c r="AD13" s="115">
        <f>RANK(alpha!U13,alpha!$B13:$AA13)</f>
        <v>14</v>
      </c>
      <c r="AE13" s="115">
        <f>RANK(alpha!V13,alpha!$B13:$AA13)</f>
        <v>14</v>
      </c>
      <c r="AF13" s="115">
        <f>RANK(alpha!W13,alpha!$B13:$AA13)</f>
        <v>5</v>
      </c>
      <c r="AG13" s="115">
        <f>RANK(alpha!X13,alpha!$B13:$AA13)</f>
        <v>6</v>
      </c>
      <c r="AH13" s="115">
        <f>RANK(alpha!Y13,alpha!$B13:$AA13)</f>
        <v>7</v>
      </c>
      <c r="AI13" s="115">
        <f>RANK(alpha!Z13,alpha!$B13:$AA13)</f>
        <v>4</v>
      </c>
      <c r="AJ13" s="115">
        <f>RANK(alpha!AA13,alpha!$B13:$AA13)</f>
        <v>14</v>
      </c>
    </row>
    <row r="14" spans="1:36" ht="90" customHeight="1" thickBot="1" x14ac:dyDescent="0.3">
      <c r="A14" s="56" t="str">
        <f>formatting!C14</f>
        <v>MARKER</v>
      </c>
      <c r="B14" s="53" t="str">
        <f>formatting!D14</f>
        <v>T13</v>
      </c>
      <c r="C14" s="38"/>
      <c r="D14" s="38"/>
      <c r="E14" s="38"/>
      <c r="F14" s="5">
        <f>'raw grasp info'!C14</f>
        <v>2</v>
      </c>
      <c r="G14" s="38">
        <f>'raw grasp info'!D14</f>
        <v>5</v>
      </c>
      <c r="H14" s="38" t="str">
        <f>'raw grasp info'!E14</f>
        <v>False</v>
      </c>
      <c r="I14" s="41" t="str">
        <f>'raw grasp info'!F14</f>
        <v>True</v>
      </c>
      <c r="J14" s="3" t="str">
        <f>'raw grasp info'!G14</f>
        <v>False</v>
      </c>
      <c r="K14" s="115">
        <f>RANK(alpha!B14,alpha!$B14:$AA14)</f>
        <v>1</v>
      </c>
      <c r="L14" s="115">
        <f>RANK(alpha!C14,alpha!$B14:$AA14)</f>
        <v>1</v>
      </c>
      <c r="M14" s="115">
        <f>RANK(alpha!D14,alpha!$B14:$AA14)</f>
        <v>1</v>
      </c>
      <c r="N14" s="115">
        <f>RANK(alpha!E14,alpha!$B14:$AA14)</f>
        <v>1</v>
      </c>
      <c r="O14" s="115">
        <f>RANK(alpha!F14,alpha!$B14:$AA14)</f>
        <v>1</v>
      </c>
      <c r="P14" s="115">
        <f>RANK(alpha!G14,alpha!$B14:$AA14)</f>
        <v>1</v>
      </c>
      <c r="Q14" s="115">
        <f>RANK(alpha!H14,alpha!$B14:$AA14)</f>
        <v>1</v>
      </c>
      <c r="R14" s="115">
        <f>RANK(alpha!I14,alpha!$B14:$AA14)</f>
        <v>1</v>
      </c>
      <c r="S14" s="115">
        <f>RANK(alpha!J14,alpha!$B14:$AA14)</f>
        <v>1</v>
      </c>
      <c r="T14" s="115">
        <f>RANK(alpha!K14,alpha!$B14:$AA14)</f>
        <v>1</v>
      </c>
      <c r="U14" s="115">
        <f>RANK(alpha!L14,alpha!$B14:$AA14)</f>
        <v>1</v>
      </c>
      <c r="V14" s="115">
        <f>RANK(alpha!M14,alpha!$B14:$AA14)</f>
        <v>1</v>
      </c>
      <c r="W14" s="115">
        <f>RANK(alpha!N14,alpha!$B14:$AA14)</f>
        <v>1</v>
      </c>
      <c r="X14" s="115">
        <f>RANK(alpha!O14,alpha!$B14:$AA14)</f>
        <v>1</v>
      </c>
      <c r="Y14" s="115">
        <f>RANK(alpha!P14,alpha!$B14:$AA14)</f>
        <v>1</v>
      </c>
      <c r="Z14" s="115">
        <f>RANK(alpha!Q14,alpha!$B14:$AA14)</f>
        <v>1</v>
      </c>
      <c r="AA14" s="115">
        <f>RANK(alpha!R14,alpha!$B14:$AA14)</f>
        <v>1</v>
      </c>
      <c r="AB14" s="115">
        <f>RANK(alpha!S14,alpha!$B14:$AA14)</f>
        <v>1</v>
      </c>
      <c r="AC14" s="115">
        <f>RANK(alpha!T14,alpha!$B14:$AA14)</f>
        <v>1</v>
      </c>
      <c r="AD14" s="115">
        <f>RANK(alpha!U14,alpha!$B14:$AA14)</f>
        <v>1</v>
      </c>
      <c r="AE14" s="115">
        <f>RANK(alpha!V14,alpha!$B14:$AA14)</f>
        <v>1</v>
      </c>
      <c r="AF14" s="115">
        <f>RANK(alpha!W14,alpha!$B14:$AA14)</f>
        <v>1</v>
      </c>
      <c r="AG14" s="115">
        <f>RANK(alpha!X14,alpha!$B14:$AA14)</f>
        <v>1</v>
      </c>
      <c r="AH14" s="115">
        <f>RANK(alpha!Y14,alpha!$B14:$AA14)</f>
        <v>1</v>
      </c>
      <c r="AI14" s="115">
        <f>RANK(alpha!Z14,alpha!$B14:$AA14)</f>
        <v>1</v>
      </c>
      <c r="AJ14" s="115">
        <f>RANK(alpha!AA14,alpha!$B14:$AA14)</f>
        <v>1</v>
      </c>
    </row>
    <row r="15" spans="1:36" ht="90" customHeight="1" x14ac:dyDescent="0.25">
      <c r="A15" s="56" t="str">
        <f>formatting!C15</f>
        <v>MARKER CAP</v>
      </c>
      <c r="B15" s="53" t="str">
        <f>formatting!D15</f>
        <v>C16</v>
      </c>
      <c r="C15" s="5"/>
      <c r="D15" s="5"/>
      <c r="E15" s="5"/>
      <c r="F15" s="5">
        <f>'raw grasp info'!C15</f>
        <v>5</v>
      </c>
      <c r="G15" s="5">
        <f>'raw grasp info'!D15</f>
        <v>6</v>
      </c>
      <c r="H15" s="5" t="str">
        <f>'raw grasp info'!E15</f>
        <v>False</v>
      </c>
      <c r="I15" s="46" t="str">
        <f>'raw grasp info'!F15</f>
        <v>True</v>
      </c>
      <c r="J15" s="47" t="str">
        <f>'raw grasp info'!G15</f>
        <v>True</v>
      </c>
      <c r="K15" s="115">
        <f>RANK(alpha!B15,alpha!$B15:$AA15)</f>
        <v>20</v>
      </c>
      <c r="L15" s="115">
        <f>RANK(alpha!C15,alpha!$B15:$AA15)</f>
        <v>15</v>
      </c>
      <c r="M15" s="115">
        <f>RANK(alpha!D15,alpha!$B15:$AA15)</f>
        <v>22</v>
      </c>
      <c r="N15" s="115">
        <f>RANK(alpha!E15,alpha!$B15:$AA15)</f>
        <v>24</v>
      </c>
      <c r="O15" s="115">
        <f>RANK(alpha!F15,alpha!$B15:$AA15)</f>
        <v>23</v>
      </c>
      <c r="P15" s="115">
        <f>RANK(alpha!G15,alpha!$B15:$AA15)</f>
        <v>26</v>
      </c>
      <c r="Q15" s="115">
        <f>RANK(alpha!H15,alpha!$B15:$AA15)</f>
        <v>17</v>
      </c>
      <c r="R15" s="115">
        <f>RANK(alpha!I15,alpha!$B15:$AA15)</f>
        <v>13</v>
      </c>
      <c r="S15" s="115">
        <f>RANK(alpha!J15,alpha!$B15:$AA15)</f>
        <v>18</v>
      </c>
      <c r="T15" s="115">
        <f>RANK(alpha!K15,alpha!$B15:$AA15)</f>
        <v>7</v>
      </c>
      <c r="U15" s="115">
        <f>RANK(alpha!L15,alpha!$B15:$AA15)</f>
        <v>4</v>
      </c>
      <c r="V15" s="115">
        <f>RANK(alpha!M15,alpha!$B15:$AA15)</f>
        <v>8</v>
      </c>
      <c r="W15" s="115">
        <f>RANK(alpha!N15,alpha!$B15:$AA15)</f>
        <v>10</v>
      </c>
      <c r="X15" s="115">
        <f>RANK(alpha!O15,alpha!$B15:$AA15)</f>
        <v>9</v>
      </c>
      <c r="Y15" s="115">
        <f>RANK(alpha!P15,alpha!$B15:$AA15)</f>
        <v>12</v>
      </c>
      <c r="Z15" s="115">
        <f>RANK(alpha!Q15,alpha!$B15:$AA15)</f>
        <v>2</v>
      </c>
      <c r="AA15" s="115">
        <f>RANK(alpha!R15,alpha!$B15:$AA15)</f>
        <v>1</v>
      </c>
      <c r="AB15" s="115">
        <f>RANK(alpha!S15,alpha!$B15:$AA15)</f>
        <v>3</v>
      </c>
      <c r="AC15" s="115">
        <f>RANK(alpha!T15,alpha!$B15:$AA15)</f>
        <v>14</v>
      </c>
      <c r="AD15" s="115">
        <f>RANK(alpha!U15,alpha!$B15:$AA15)</f>
        <v>11</v>
      </c>
      <c r="AE15" s="115">
        <f>RANK(alpha!V15,alpha!$B15:$AA15)</f>
        <v>19</v>
      </c>
      <c r="AF15" s="115">
        <f>RANK(alpha!W15,alpha!$B15:$AA15)</f>
        <v>21</v>
      </c>
      <c r="AG15" s="115">
        <f>RANK(alpha!X15,alpha!$B15:$AA15)</f>
        <v>16</v>
      </c>
      <c r="AH15" s="115">
        <f>RANK(alpha!Y15,alpha!$B15:$AA15)</f>
        <v>25</v>
      </c>
      <c r="AI15" s="115">
        <f>RANK(alpha!Z15,alpha!$B15:$AA15)</f>
        <v>5</v>
      </c>
      <c r="AJ15" s="115">
        <f>RANK(alpha!AA15,alpha!$B15:$AA15)</f>
        <v>6</v>
      </c>
    </row>
    <row r="16" spans="1:36" ht="90" customHeight="1" x14ac:dyDescent="0.25">
      <c r="A16" s="56" t="str">
        <f>formatting!C16</f>
        <v>MARKER CAP</v>
      </c>
      <c r="B16" s="53" t="str">
        <f>formatting!D16</f>
        <v>F17</v>
      </c>
      <c r="C16" s="107"/>
      <c r="D16" s="107"/>
      <c r="E16" s="107"/>
      <c r="F16" s="5">
        <f>'raw grasp info'!C16</f>
        <v>6</v>
      </c>
      <c r="G16" s="107">
        <f>'raw grasp info'!D16</f>
        <v>6</v>
      </c>
      <c r="H16" s="107" t="str">
        <f>'raw grasp info'!E16</f>
        <v>False</v>
      </c>
      <c r="I16" s="40" t="str">
        <f>'raw grasp info'!F16</f>
        <v>True</v>
      </c>
      <c r="J16" s="42" t="str">
        <f>'raw grasp info'!G16</f>
        <v>True</v>
      </c>
      <c r="K16" s="115">
        <f>RANK(alpha!B16,alpha!$B16:$AA16)</f>
        <v>19</v>
      </c>
      <c r="L16" s="115">
        <f>RANK(alpha!C16,alpha!$B16:$AA16)</f>
        <v>16</v>
      </c>
      <c r="M16" s="115">
        <f>RANK(alpha!D16,alpha!$B16:$AA16)</f>
        <v>25</v>
      </c>
      <c r="N16" s="115">
        <f>RANK(alpha!E16,alpha!$B16:$AA16)</f>
        <v>17</v>
      </c>
      <c r="O16" s="115">
        <f>RANK(alpha!F16,alpha!$B16:$AA16)</f>
        <v>12</v>
      </c>
      <c r="P16" s="115">
        <f>RANK(alpha!G16,alpha!$B16:$AA16)</f>
        <v>24</v>
      </c>
      <c r="Q16" s="115">
        <f>RANK(alpha!H16,alpha!$B16:$AA16)</f>
        <v>10</v>
      </c>
      <c r="R16" s="115">
        <f>RANK(alpha!I16,alpha!$B16:$AA16)</f>
        <v>6</v>
      </c>
      <c r="S16" s="115">
        <f>RANK(alpha!J16,alpha!$B16:$AA16)</f>
        <v>21</v>
      </c>
      <c r="T16" s="115">
        <f>RANK(alpha!K16,alpha!$B16:$AA16)</f>
        <v>18</v>
      </c>
      <c r="U16" s="115">
        <f>RANK(alpha!L16,alpha!$B16:$AA16)</f>
        <v>14</v>
      </c>
      <c r="V16" s="115">
        <f>RANK(alpha!M16,alpha!$B16:$AA16)</f>
        <v>23</v>
      </c>
      <c r="W16" s="115">
        <f>RANK(alpha!N16,alpha!$B16:$AA16)</f>
        <v>15</v>
      </c>
      <c r="X16" s="115">
        <f>RANK(alpha!O16,alpha!$B16:$AA16)</f>
        <v>9</v>
      </c>
      <c r="Y16" s="115">
        <f>RANK(alpha!P16,alpha!$B16:$AA16)</f>
        <v>20</v>
      </c>
      <c r="Z16" s="115">
        <f>RANK(alpha!Q16,alpha!$B16:$AA16)</f>
        <v>4</v>
      </c>
      <c r="AA16" s="115">
        <f>RANK(alpha!R16,alpha!$B16:$AA16)</f>
        <v>1</v>
      </c>
      <c r="AB16" s="115">
        <f>RANK(alpha!S16,alpha!$B16:$AA16)</f>
        <v>3</v>
      </c>
      <c r="AC16" s="115">
        <f>RANK(alpha!T16,alpha!$B16:$AA16)</f>
        <v>11</v>
      </c>
      <c r="AD16" s="115">
        <f>RANK(alpha!U16,alpha!$B16:$AA16)</f>
        <v>7</v>
      </c>
      <c r="AE16" s="115">
        <f>RANK(alpha!V16,alpha!$B16:$AA16)</f>
        <v>22</v>
      </c>
      <c r="AF16" s="115">
        <f>RANK(alpha!W16,alpha!$B16:$AA16)</f>
        <v>12</v>
      </c>
      <c r="AG16" s="115">
        <f>RANK(alpha!X16,alpha!$B16:$AA16)</f>
        <v>8</v>
      </c>
      <c r="AH16" s="115">
        <f>RANK(alpha!Y16,alpha!$B16:$AA16)</f>
        <v>26</v>
      </c>
      <c r="AI16" s="115">
        <f>RANK(alpha!Z16,alpha!$B16:$AA16)</f>
        <v>5</v>
      </c>
      <c r="AJ16" s="115">
        <f>RANK(alpha!AA16,alpha!$B16:$AA16)</f>
        <v>2</v>
      </c>
    </row>
    <row r="17" spans="1:36" ht="90" customHeight="1" x14ac:dyDescent="0.25">
      <c r="A17" s="56" t="str">
        <f>formatting!C17</f>
        <v>MARKER CAP</v>
      </c>
      <c r="B17" s="53" t="str">
        <f>formatting!D17</f>
        <v>F21</v>
      </c>
      <c r="C17" s="107"/>
      <c r="D17" s="107"/>
      <c r="E17" s="107"/>
      <c r="F17" s="5">
        <f>'raw grasp info'!C17</f>
        <v>4</v>
      </c>
      <c r="G17" s="107">
        <f>'raw grasp info'!D17</f>
        <v>6</v>
      </c>
      <c r="H17" s="107" t="str">
        <f>'raw grasp info'!E17</f>
        <v>False</v>
      </c>
      <c r="I17" s="40" t="str">
        <f>'raw grasp info'!F17</f>
        <v>True</v>
      </c>
      <c r="J17" s="42" t="str">
        <f>'raw grasp info'!G17</f>
        <v>True</v>
      </c>
      <c r="K17" s="115">
        <f>RANK(alpha!B17,alpha!$B17:$AA17)</f>
        <v>14</v>
      </c>
      <c r="L17" s="115">
        <f>RANK(alpha!C17,alpha!$B17:$AA17)</f>
        <v>16</v>
      </c>
      <c r="M17" s="115">
        <f>RANK(alpha!D17,alpha!$B17:$AA17)</f>
        <v>18</v>
      </c>
      <c r="N17" s="115">
        <f>RANK(alpha!E17,alpha!$B17:$AA17)</f>
        <v>23</v>
      </c>
      <c r="O17" s="115">
        <f>RANK(alpha!F17,alpha!$B17:$AA17)</f>
        <v>24</v>
      </c>
      <c r="P17" s="115">
        <f>RANK(alpha!G17,alpha!$B17:$AA17)</f>
        <v>25</v>
      </c>
      <c r="Q17" s="115">
        <f>RANK(alpha!H17,alpha!$B17:$AA17)</f>
        <v>10</v>
      </c>
      <c r="R17" s="115">
        <f>RANK(alpha!I17,alpha!$B17:$AA17)</f>
        <v>8</v>
      </c>
      <c r="S17" s="115">
        <f>RANK(alpha!J17,alpha!$B17:$AA17)</f>
        <v>13</v>
      </c>
      <c r="T17" s="115">
        <f>RANK(alpha!K17,alpha!$B17:$AA17)</f>
        <v>7</v>
      </c>
      <c r="U17" s="115">
        <f>RANK(alpha!L17,alpha!$B17:$AA17)</f>
        <v>6</v>
      </c>
      <c r="V17" s="115">
        <f>RANK(alpha!M17,alpha!$B17:$AA17)</f>
        <v>9</v>
      </c>
      <c r="W17" s="115">
        <f>RANK(alpha!N17,alpha!$B17:$AA17)</f>
        <v>17</v>
      </c>
      <c r="X17" s="115">
        <f>RANK(alpha!O17,alpha!$B17:$AA17)</f>
        <v>15</v>
      </c>
      <c r="Y17" s="115">
        <f>RANK(alpha!P17,alpha!$B17:$AA17)</f>
        <v>20</v>
      </c>
      <c r="Z17" s="115">
        <f>RANK(alpha!Q17,alpha!$B17:$AA17)</f>
        <v>2</v>
      </c>
      <c r="AA17" s="115">
        <f>RANK(alpha!R17,alpha!$B17:$AA17)</f>
        <v>1</v>
      </c>
      <c r="AB17" s="115">
        <f>RANK(alpha!S17,alpha!$B17:$AA17)</f>
        <v>3</v>
      </c>
      <c r="AC17" s="115">
        <f>RANK(alpha!T17,alpha!$B17:$AA17)</f>
        <v>11</v>
      </c>
      <c r="AD17" s="115">
        <f>RANK(alpha!U17,alpha!$B17:$AA17)</f>
        <v>12</v>
      </c>
      <c r="AE17" s="115">
        <f>RANK(alpha!V17,alpha!$B17:$AA17)</f>
        <v>19</v>
      </c>
      <c r="AF17" s="115">
        <f>RANK(alpha!W17,alpha!$B17:$AA17)</f>
        <v>21</v>
      </c>
      <c r="AG17" s="115">
        <f>RANK(alpha!X17,alpha!$B17:$AA17)</f>
        <v>22</v>
      </c>
      <c r="AH17" s="115">
        <f>RANK(alpha!Y17,alpha!$B17:$AA17)</f>
        <v>26</v>
      </c>
      <c r="AI17" s="115">
        <f>RANK(alpha!Z17,alpha!$B17:$AA17)</f>
        <v>5</v>
      </c>
      <c r="AJ17" s="115">
        <f>RANK(alpha!AA17,alpha!$B17:$AA17)</f>
        <v>4</v>
      </c>
    </row>
    <row r="18" spans="1:36" ht="90" customHeight="1" thickBot="1" x14ac:dyDescent="0.3">
      <c r="A18" s="56" t="str">
        <f>formatting!C18</f>
        <v>MARKER CAP</v>
      </c>
      <c r="B18" s="53" t="str">
        <f>formatting!D18</f>
        <v>T16</v>
      </c>
      <c r="C18" s="38"/>
      <c r="D18" s="38"/>
      <c r="E18" s="38"/>
      <c r="F18" s="5">
        <f>'raw grasp info'!C18</f>
        <v>5</v>
      </c>
      <c r="G18" s="107">
        <f>'raw grasp info'!D18</f>
        <v>6</v>
      </c>
      <c r="H18" s="107" t="str">
        <f>'raw grasp info'!E18</f>
        <v>False</v>
      </c>
      <c r="I18" s="40" t="str">
        <f>'raw grasp info'!F18</f>
        <v>True</v>
      </c>
      <c r="J18" s="42" t="str">
        <f>'raw grasp info'!G18</f>
        <v>True</v>
      </c>
      <c r="K18" s="115">
        <f>RANK(alpha!B18,alpha!$B18:$AA18)</f>
        <v>15</v>
      </c>
      <c r="L18" s="115">
        <f>RANK(alpha!C18,alpha!$B18:$AA18)</f>
        <v>20</v>
      </c>
      <c r="M18" s="115">
        <f>RANK(alpha!D18,alpha!$B18:$AA18)</f>
        <v>22</v>
      </c>
      <c r="N18" s="115">
        <f>RANK(alpha!E18,alpha!$B18:$AA18)</f>
        <v>19</v>
      </c>
      <c r="O18" s="115">
        <f>RANK(alpha!F18,alpha!$B18:$AA18)</f>
        <v>24</v>
      </c>
      <c r="P18" s="115">
        <f>RANK(alpha!G18,alpha!$B18:$AA18)</f>
        <v>25</v>
      </c>
      <c r="Q18" s="115">
        <f>RANK(alpha!H18,alpha!$B18:$AA18)</f>
        <v>13</v>
      </c>
      <c r="R18" s="115">
        <f>RANK(alpha!I18,alpha!$B18:$AA18)</f>
        <v>12</v>
      </c>
      <c r="S18" s="115">
        <f>RANK(alpha!J18,alpha!$B18:$AA18)</f>
        <v>13</v>
      </c>
      <c r="T18" s="115">
        <f>RANK(alpha!K18,alpha!$B18:$AA18)</f>
        <v>4</v>
      </c>
      <c r="U18" s="115">
        <f>RANK(alpha!L18,alpha!$B18:$AA18)</f>
        <v>9</v>
      </c>
      <c r="V18" s="115">
        <f>RANK(alpha!M18,alpha!$B18:$AA18)</f>
        <v>8</v>
      </c>
      <c r="W18" s="115">
        <f>RANK(alpha!N18,alpha!$B18:$AA18)</f>
        <v>6</v>
      </c>
      <c r="X18" s="115">
        <f>RANK(alpha!O18,alpha!$B18:$AA18)</f>
        <v>15</v>
      </c>
      <c r="Y18" s="115">
        <f>RANK(alpha!P18,alpha!$B18:$AA18)</f>
        <v>11</v>
      </c>
      <c r="Z18" s="115">
        <f>RANK(alpha!Q18,alpha!$B18:$AA18)</f>
        <v>2</v>
      </c>
      <c r="AA18" s="115">
        <f>RANK(alpha!R18,alpha!$B18:$AA18)</f>
        <v>3</v>
      </c>
      <c r="AB18" s="115">
        <f>RANK(alpha!S18,alpha!$B18:$AA18)</f>
        <v>1</v>
      </c>
      <c r="AC18" s="115">
        <f>RANK(alpha!T18,alpha!$B18:$AA18)</f>
        <v>10</v>
      </c>
      <c r="AD18" s="115">
        <f>RANK(alpha!U18,alpha!$B18:$AA18)</f>
        <v>18</v>
      </c>
      <c r="AE18" s="115">
        <f>RANK(alpha!V18,alpha!$B18:$AA18)</f>
        <v>21</v>
      </c>
      <c r="AF18" s="115">
        <f>RANK(alpha!W18,alpha!$B18:$AA18)</f>
        <v>17</v>
      </c>
      <c r="AG18" s="115">
        <f>RANK(alpha!X18,alpha!$B18:$AA18)</f>
        <v>23</v>
      </c>
      <c r="AH18" s="115">
        <f>RANK(alpha!Y18,alpha!$B18:$AA18)</f>
        <v>26</v>
      </c>
      <c r="AI18" s="115">
        <f>RANK(alpha!Z18,alpha!$B18:$AA18)</f>
        <v>5</v>
      </c>
      <c r="AJ18" s="115">
        <f>RANK(alpha!AA18,alpha!$B18:$AA18)</f>
        <v>7</v>
      </c>
    </row>
    <row r="19" spans="1:36" ht="90" customHeight="1" x14ac:dyDescent="0.25">
      <c r="A19" s="56" t="str">
        <f>formatting!C19</f>
        <v/>
      </c>
      <c r="B19" s="60" t="str">
        <f>formatting!D19</f>
        <v/>
      </c>
      <c r="C19" s="61"/>
      <c r="D19" s="61"/>
      <c r="E19" s="61"/>
      <c r="F19" s="5">
        <f>'raw grasp info'!C19</f>
        <v>0</v>
      </c>
      <c r="G19" s="5">
        <f>'raw grasp info'!D19</f>
        <v>0</v>
      </c>
      <c r="H19" s="5">
        <f>'raw grasp info'!E19</f>
        <v>0</v>
      </c>
      <c r="I19" s="46">
        <f>'raw grasp info'!F19</f>
        <v>0</v>
      </c>
      <c r="J19" s="47">
        <f>'raw grasp info'!G19</f>
        <v>0</v>
      </c>
      <c r="K19" s="115" t="e">
        <f>RANK(alpha!B19,alpha!$B19:$AA19)</f>
        <v>#N/A</v>
      </c>
      <c r="L19" s="115" t="e">
        <f>RANK(alpha!C19,alpha!$B19:$AA19)</f>
        <v>#N/A</v>
      </c>
      <c r="M19" s="115" t="e">
        <f>RANK(alpha!D19,alpha!$B19:$AA19)</f>
        <v>#N/A</v>
      </c>
      <c r="N19" s="115" t="e">
        <f>RANK(alpha!E19,alpha!$B19:$AA19)</f>
        <v>#N/A</v>
      </c>
      <c r="O19" s="115" t="e">
        <f>RANK(alpha!F19,alpha!$B19:$AA19)</f>
        <v>#N/A</v>
      </c>
      <c r="P19" s="115" t="e">
        <f>RANK(alpha!G19,alpha!$B19:$AA19)</f>
        <v>#N/A</v>
      </c>
      <c r="Q19" s="115" t="e">
        <f>RANK(alpha!H19,alpha!$B19:$AA19)</f>
        <v>#N/A</v>
      </c>
      <c r="R19" s="115" t="e">
        <f>RANK(alpha!I19,alpha!$B19:$AA19)</f>
        <v>#N/A</v>
      </c>
      <c r="S19" s="115" t="e">
        <f>RANK(alpha!J19,alpha!$B19:$AA19)</f>
        <v>#N/A</v>
      </c>
      <c r="T19" s="115" t="e">
        <f>RANK(alpha!K19,alpha!$B19:$AA19)</f>
        <v>#N/A</v>
      </c>
      <c r="U19" s="115" t="e">
        <f>RANK(alpha!L19,alpha!$B19:$AA19)</f>
        <v>#N/A</v>
      </c>
      <c r="V19" s="115" t="e">
        <f>RANK(alpha!M19,alpha!$B19:$AA19)</f>
        <v>#N/A</v>
      </c>
      <c r="W19" s="115" t="e">
        <f>RANK(alpha!N19,alpha!$B19:$AA19)</f>
        <v>#N/A</v>
      </c>
      <c r="X19" s="115" t="e">
        <f>RANK(alpha!O19,alpha!$B19:$AA19)</f>
        <v>#N/A</v>
      </c>
      <c r="Y19" s="115" t="e">
        <f>RANK(alpha!P19,alpha!$B19:$AA19)</f>
        <v>#N/A</v>
      </c>
      <c r="Z19" s="115" t="e">
        <f>RANK(alpha!Q19,alpha!$B19:$AA19)</f>
        <v>#N/A</v>
      </c>
      <c r="AA19" s="115" t="e">
        <f>RANK(alpha!R19,alpha!$B19:$AA19)</f>
        <v>#N/A</v>
      </c>
      <c r="AB19" s="115" t="e">
        <f>RANK(alpha!S19,alpha!$B19:$AA19)</f>
        <v>#N/A</v>
      </c>
      <c r="AC19" s="115" t="e">
        <f>RANK(alpha!T19,alpha!$B19:$AA19)</f>
        <v>#N/A</v>
      </c>
      <c r="AD19" s="115" t="e">
        <f>RANK(alpha!U19,alpha!$B19:$AA19)</f>
        <v>#N/A</v>
      </c>
      <c r="AE19" s="115" t="e">
        <f>RANK(alpha!V19,alpha!$B19:$AA19)</f>
        <v>#N/A</v>
      </c>
      <c r="AF19" s="115" t="e">
        <f>RANK(alpha!W19,alpha!$B19:$AA19)</f>
        <v>#N/A</v>
      </c>
      <c r="AG19" s="115" t="e">
        <f>RANK(alpha!X19,alpha!$B19:$AA19)</f>
        <v>#N/A</v>
      </c>
      <c r="AH19" s="115" t="e">
        <f>RANK(alpha!Y19,alpha!$B19:$AA19)</f>
        <v>#N/A</v>
      </c>
      <c r="AI19" s="115" t="e">
        <f>RANK(alpha!Z19,alpha!$B19:$AA19)</f>
        <v>#N/A</v>
      </c>
      <c r="AJ19" s="115" t="e">
        <f>RANK(alpha!AA19,alpha!$B19:$AA19)</f>
        <v>#N/A</v>
      </c>
    </row>
    <row r="20" spans="1:36" ht="90" customHeight="1" thickBot="1" x14ac:dyDescent="0.3">
      <c r="A20" s="56" t="str">
        <f>formatting!C20</f>
        <v/>
      </c>
      <c r="B20" s="60" t="str">
        <f>formatting!D20</f>
        <v/>
      </c>
      <c r="C20" s="62"/>
      <c r="D20" s="62"/>
      <c r="E20" s="62"/>
      <c r="F20" s="5">
        <f>'raw grasp info'!C20</f>
        <v>0</v>
      </c>
      <c r="G20" s="38">
        <f>'raw grasp info'!D20</f>
        <v>0</v>
      </c>
      <c r="H20" s="38">
        <f>'raw grasp info'!E20</f>
        <v>0</v>
      </c>
      <c r="I20" s="41">
        <f>'raw grasp info'!F20</f>
        <v>0</v>
      </c>
      <c r="J20" s="3">
        <f>'raw grasp info'!G20</f>
        <v>0</v>
      </c>
      <c r="K20" s="115" t="e">
        <f>RANK(alpha!B20,alpha!$B20:$AA20)</f>
        <v>#N/A</v>
      </c>
      <c r="L20" s="115" t="e">
        <f>RANK(alpha!C20,alpha!$B20:$AA20)</f>
        <v>#N/A</v>
      </c>
      <c r="M20" s="115" t="e">
        <f>RANK(alpha!D20,alpha!$B20:$AA20)</f>
        <v>#N/A</v>
      </c>
      <c r="N20" s="115" t="e">
        <f>RANK(alpha!E20,alpha!$B20:$AA20)</f>
        <v>#N/A</v>
      </c>
      <c r="O20" s="115" t="e">
        <f>RANK(alpha!F20,alpha!$B20:$AA20)</f>
        <v>#N/A</v>
      </c>
      <c r="P20" s="115" t="e">
        <f>RANK(alpha!G20,alpha!$B20:$AA20)</f>
        <v>#N/A</v>
      </c>
      <c r="Q20" s="115" t="e">
        <f>RANK(alpha!H20,alpha!$B20:$AA20)</f>
        <v>#N/A</v>
      </c>
      <c r="R20" s="115" t="e">
        <f>RANK(alpha!I20,alpha!$B20:$AA20)</f>
        <v>#N/A</v>
      </c>
      <c r="S20" s="115" t="e">
        <f>RANK(alpha!J20,alpha!$B20:$AA20)</f>
        <v>#N/A</v>
      </c>
      <c r="T20" s="115" t="e">
        <f>RANK(alpha!K20,alpha!$B20:$AA20)</f>
        <v>#N/A</v>
      </c>
      <c r="U20" s="115" t="e">
        <f>RANK(alpha!L20,alpha!$B20:$AA20)</f>
        <v>#N/A</v>
      </c>
      <c r="V20" s="115" t="e">
        <f>RANK(alpha!M20,alpha!$B20:$AA20)</f>
        <v>#N/A</v>
      </c>
      <c r="W20" s="115" t="e">
        <f>RANK(alpha!N20,alpha!$B20:$AA20)</f>
        <v>#N/A</v>
      </c>
      <c r="X20" s="115" t="e">
        <f>RANK(alpha!O20,alpha!$B20:$AA20)</f>
        <v>#N/A</v>
      </c>
      <c r="Y20" s="115" t="e">
        <f>RANK(alpha!P20,alpha!$B20:$AA20)</f>
        <v>#N/A</v>
      </c>
      <c r="Z20" s="115" t="e">
        <f>RANK(alpha!Q20,alpha!$B20:$AA20)</f>
        <v>#N/A</v>
      </c>
      <c r="AA20" s="115" t="e">
        <f>RANK(alpha!R20,alpha!$B20:$AA20)</f>
        <v>#N/A</v>
      </c>
      <c r="AB20" s="115" t="e">
        <f>RANK(alpha!S20,alpha!$B20:$AA20)</f>
        <v>#N/A</v>
      </c>
      <c r="AC20" s="115" t="e">
        <f>RANK(alpha!T20,alpha!$B20:$AA20)</f>
        <v>#N/A</v>
      </c>
      <c r="AD20" s="115" t="e">
        <f>RANK(alpha!U20,alpha!$B20:$AA20)</f>
        <v>#N/A</v>
      </c>
      <c r="AE20" s="115" t="e">
        <f>RANK(alpha!V20,alpha!$B20:$AA20)</f>
        <v>#N/A</v>
      </c>
      <c r="AF20" s="115" t="e">
        <f>RANK(alpha!W20,alpha!$B20:$AA20)</f>
        <v>#N/A</v>
      </c>
      <c r="AG20" s="115" t="e">
        <f>RANK(alpha!X20,alpha!$B20:$AA20)</f>
        <v>#N/A</v>
      </c>
      <c r="AH20" s="115" t="e">
        <f>RANK(alpha!Y20,alpha!$B20:$AA20)</f>
        <v>#N/A</v>
      </c>
      <c r="AI20" s="115" t="e">
        <f>RANK(alpha!Z20,alpha!$B20:$AA20)</f>
        <v>#N/A</v>
      </c>
      <c r="AJ20" s="115" t="e">
        <f>RANK(alpha!AA20,alpha!$B20:$AA20)</f>
        <v>#N/A</v>
      </c>
    </row>
    <row r="21" spans="1:36" ht="90" customHeight="1" thickBot="1" x14ac:dyDescent="0.3">
      <c r="A21" s="56" t="str">
        <f>formatting!C21</f>
        <v/>
      </c>
      <c r="B21" s="60" t="str">
        <f>formatting!D21</f>
        <v/>
      </c>
      <c r="C21" s="63"/>
      <c r="D21" s="63"/>
      <c r="E21" s="63"/>
      <c r="F21" s="5">
        <f>'raw grasp info'!C21</f>
        <v>0</v>
      </c>
      <c r="G21" s="88">
        <f>'raw grasp info'!D21</f>
        <v>0</v>
      </c>
      <c r="H21" s="88">
        <f>'raw grasp info'!E21</f>
        <v>0</v>
      </c>
      <c r="I21" s="49">
        <f>'raw grasp info'!F21</f>
        <v>0</v>
      </c>
      <c r="J21" s="4">
        <f>'raw grasp info'!G21</f>
        <v>0</v>
      </c>
      <c r="K21" s="115" t="e">
        <f>RANK(alpha!B21,alpha!$B21:$AA21)</f>
        <v>#N/A</v>
      </c>
      <c r="L21" s="115" t="e">
        <f>RANK(alpha!C21,alpha!$B21:$AA21)</f>
        <v>#N/A</v>
      </c>
      <c r="M21" s="115" t="e">
        <f>RANK(alpha!D21,alpha!$B21:$AA21)</f>
        <v>#N/A</v>
      </c>
      <c r="N21" s="115" t="e">
        <f>RANK(alpha!E21,alpha!$B21:$AA21)</f>
        <v>#N/A</v>
      </c>
      <c r="O21" s="115" t="e">
        <f>RANK(alpha!F21,alpha!$B21:$AA21)</f>
        <v>#N/A</v>
      </c>
      <c r="P21" s="115" t="e">
        <f>RANK(alpha!G21,alpha!$B21:$AA21)</f>
        <v>#N/A</v>
      </c>
      <c r="Q21" s="115" t="e">
        <f>RANK(alpha!H21,alpha!$B21:$AA21)</f>
        <v>#N/A</v>
      </c>
      <c r="R21" s="115" t="e">
        <f>RANK(alpha!I21,alpha!$B21:$AA21)</f>
        <v>#N/A</v>
      </c>
      <c r="S21" s="115" t="e">
        <f>RANK(alpha!J21,alpha!$B21:$AA21)</f>
        <v>#N/A</v>
      </c>
      <c r="T21" s="115" t="e">
        <f>RANK(alpha!K21,alpha!$B21:$AA21)</f>
        <v>#N/A</v>
      </c>
      <c r="U21" s="115" t="e">
        <f>RANK(alpha!L21,alpha!$B21:$AA21)</f>
        <v>#N/A</v>
      </c>
      <c r="V21" s="115" t="e">
        <f>RANK(alpha!M21,alpha!$B21:$AA21)</f>
        <v>#N/A</v>
      </c>
      <c r="W21" s="115" t="e">
        <f>RANK(alpha!N21,alpha!$B21:$AA21)</f>
        <v>#N/A</v>
      </c>
      <c r="X21" s="115" t="e">
        <f>RANK(alpha!O21,alpha!$B21:$AA21)</f>
        <v>#N/A</v>
      </c>
      <c r="Y21" s="115" t="e">
        <f>RANK(alpha!P21,alpha!$B21:$AA21)</f>
        <v>#N/A</v>
      </c>
      <c r="Z21" s="115" t="e">
        <f>RANK(alpha!Q21,alpha!$B21:$AA21)</f>
        <v>#N/A</v>
      </c>
      <c r="AA21" s="115" t="e">
        <f>RANK(alpha!R21,alpha!$B21:$AA21)</f>
        <v>#N/A</v>
      </c>
      <c r="AB21" s="115" t="e">
        <f>RANK(alpha!S21,alpha!$B21:$AA21)</f>
        <v>#N/A</v>
      </c>
      <c r="AC21" s="115" t="e">
        <f>RANK(alpha!T21,alpha!$B21:$AA21)</f>
        <v>#N/A</v>
      </c>
      <c r="AD21" s="115" t="e">
        <f>RANK(alpha!U21,alpha!$B21:$AA21)</f>
        <v>#N/A</v>
      </c>
      <c r="AE21" s="115" t="e">
        <f>RANK(alpha!V21,alpha!$B21:$AA21)</f>
        <v>#N/A</v>
      </c>
      <c r="AF21" s="115" t="e">
        <f>RANK(alpha!W21,alpha!$B21:$AA21)</f>
        <v>#N/A</v>
      </c>
      <c r="AG21" s="115" t="e">
        <f>RANK(alpha!X21,alpha!$B21:$AA21)</f>
        <v>#N/A</v>
      </c>
      <c r="AH21" s="115" t="e">
        <f>RANK(alpha!Y21,alpha!$B21:$AA21)</f>
        <v>#N/A</v>
      </c>
      <c r="AI21" s="115" t="e">
        <f>RANK(alpha!Z21,alpha!$B21:$AA21)</f>
        <v>#N/A</v>
      </c>
      <c r="AJ21" s="115" t="e">
        <f>RANK(alpha!AA21,alpha!$B21:$AA21)</f>
        <v>#N/A</v>
      </c>
    </row>
    <row r="22" spans="1:36" ht="90" customHeight="1" x14ac:dyDescent="0.25">
      <c r="A22" s="56" t="str">
        <f>formatting!C22</f>
        <v/>
      </c>
      <c r="B22" s="60" t="str">
        <f>formatting!D22</f>
        <v/>
      </c>
      <c r="C22" s="64"/>
      <c r="D22" s="64"/>
      <c r="E22" s="64"/>
      <c r="F22" s="5">
        <f>'raw grasp info'!C22</f>
        <v>0</v>
      </c>
      <c r="G22" s="1">
        <f>'raw grasp info'!D22</f>
        <v>0</v>
      </c>
      <c r="H22" s="1">
        <f>'raw grasp info'!E22</f>
        <v>0</v>
      </c>
      <c r="I22" s="44">
        <f>'raw grasp info'!F22</f>
        <v>0</v>
      </c>
      <c r="J22" s="45">
        <f>'raw grasp info'!G22</f>
        <v>0</v>
      </c>
      <c r="K22" s="115" t="e">
        <f>RANK(alpha!B22,alpha!$B22:$AA22)</f>
        <v>#N/A</v>
      </c>
      <c r="L22" s="115" t="e">
        <f>RANK(alpha!C22,alpha!$B22:$AA22)</f>
        <v>#N/A</v>
      </c>
      <c r="M22" s="115" t="e">
        <f>RANK(alpha!D22,alpha!$B22:$AA22)</f>
        <v>#N/A</v>
      </c>
      <c r="N22" s="115" t="e">
        <f>RANK(alpha!E22,alpha!$B22:$AA22)</f>
        <v>#N/A</v>
      </c>
      <c r="O22" s="115" t="e">
        <f>RANK(alpha!F22,alpha!$B22:$AA22)</f>
        <v>#N/A</v>
      </c>
      <c r="P22" s="115" t="e">
        <f>RANK(alpha!G22,alpha!$B22:$AA22)</f>
        <v>#N/A</v>
      </c>
      <c r="Q22" s="115" t="e">
        <f>RANK(alpha!H22,alpha!$B22:$AA22)</f>
        <v>#N/A</v>
      </c>
      <c r="R22" s="115" t="e">
        <f>RANK(alpha!I22,alpha!$B22:$AA22)</f>
        <v>#N/A</v>
      </c>
      <c r="S22" s="115" t="e">
        <f>RANK(alpha!J22,alpha!$B22:$AA22)</f>
        <v>#N/A</v>
      </c>
      <c r="T22" s="115" t="e">
        <f>RANK(alpha!K22,alpha!$B22:$AA22)</f>
        <v>#N/A</v>
      </c>
      <c r="U22" s="115" t="e">
        <f>RANK(alpha!L22,alpha!$B22:$AA22)</f>
        <v>#N/A</v>
      </c>
      <c r="V22" s="115" t="e">
        <f>RANK(alpha!M22,alpha!$B22:$AA22)</f>
        <v>#N/A</v>
      </c>
      <c r="W22" s="115" t="e">
        <f>RANK(alpha!N22,alpha!$B22:$AA22)</f>
        <v>#N/A</v>
      </c>
      <c r="X22" s="115" t="e">
        <f>RANK(alpha!O22,alpha!$B22:$AA22)</f>
        <v>#N/A</v>
      </c>
      <c r="Y22" s="115" t="e">
        <f>RANK(alpha!P22,alpha!$B22:$AA22)</f>
        <v>#N/A</v>
      </c>
      <c r="Z22" s="115" t="e">
        <f>RANK(alpha!Q22,alpha!$B22:$AA22)</f>
        <v>#N/A</v>
      </c>
      <c r="AA22" s="115" t="e">
        <f>RANK(alpha!R22,alpha!$B22:$AA22)</f>
        <v>#N/A</v>
      </c>
      <c r="AB22" s="115" t="e">
        <f>RANK(alpha!S22,alpha!$B22:$AA22)</f>
        <v>#N/A</v>
      </c>
      <c r="AC22" s="115" t="e">
        <f>RANK(alpha!T22,alpha!$B22:$AA22)</f>
        <v>#N/A</v>
      </c>
      <c r="AD22" s="115" t="e">
        <f>RANK(alpha!U22,alpha!$B22:$AA22)</f>
        <v>#N/A</v>
      </c>
      <c r="AE22" s="115" t="e">
        <f>RANK(alpha!V22,alpha!$B22:$AA22)</f>
        <v>#N/A</v>
      </c>
      <c r="AF22" s="115" t="e">
        <f>RANK(alpha!W22,alpha!$B22:$AA22)</f>
        <v>#N/A</v>
      </c>
      <c r="AG22" s="115" t="e">
        <f>RANK(alpha!X22,alpha!$B22:$AA22)</f>
        <v>#N/A</v>
      </c>
      <c r="AH22" s="115" t="e">
        <f>RANK(alpha!Y22,alpha!$B22:$AA22)</f>
        <v>#N/A</v>
      </c>
      <c r="AI22" s="115" t="e">
        <f>RANK(alpha!Z22,alpha!$B22:$AA22)</f>
        <v>#N/A</v>
      </c>
      <c r="AJ22" s="115" t="e">
        <f>RANK(alpha!AA22,alpha!$B22:$AA22)</f>
        <v>#N/A</v>
      </c>
    </row>
    <row r="23" spans="1:36" ht="90" customHeight="1" x14ac:dyDescent="0.25">
      <c r="A23" s="56" t="str">
        <f>formatting!C23</f>
        <v/>
      </c>
      <c r="B23" s="60" t="str">
        <f>formatting!D23</f>
        <v/>
      </c>
      <c r="C23" s="108"/>
      <c r="D23" s="108"/>
      <c r="E23" s="108"/>
      <c r="F23" s="5">
        <f>'raw grasp info'!C23</f>
        <v>0</v>
      </c>
      <c r="G23" s="107">
        <f>'raw grasp info'!D23</f>
        <v>0</v>
      </c>
      <c r="H23" s="107">
        <f>'raw grasp info'!E23</f>
        <v>0</v>
      </c>
      <c r="I23" s="40">
        <f>'raw grasp info'!F23</f>
        <v>0</v>
      </c>
      <c r="J23" s="42">
        <f>'raw grasp info'!G23</f>
        <v>0</v>
      </c>
      <c r="K23" s="115" t="e">
        <f>RANK(alpha!B23,alpha!$B23:$AA23)</f>
        <v>#N/A</v>
      </c>
      <c r="L23" s="115" t="e">
        <f>RANK(alpha!C23,alpha!$B23:$AA23)</f>
        <v>#N/A</v>
      </c>
      <c r="M23" s="115" t="e">
        <f>RANK(alpha!D23,alpha!$B23:$AA23)</f>
        <v>#N/A</v>
      </c>
      <c r="N23" s="115" t="e">
        <f>RANK(alpha!E23,alpha!$B23:$AA23)</f>
        <v>#N/A</v>
      </c>
      <c r="O23" s="115" t="e">
        <f>RANK(alpha!F23,alpha!$B23:$AA23)</f>
        <v>#N/A</v>
      </c>
      <c r="P23" s="115" t="e">
        <f>RANK(alpha!G23,alpha!$B23:$AA23)</f>
        <v>#N/A</v>
      </c>
      <c r="Q23" s="115" t="e">
        <f>RANK(alpha!H23,alpha!$B23:$AA23)</f>
        <v>#N/A</v>
      </c>
      <c r="R23" s="115" t="e">
        <f>RANK(alpha!I23,alpha!$B23:$AA23)</f>
        <v>#N/A</v>
      </c>
      <c r="S23" s="115" t="e">
        <f>RANK(alpha!J23,alpha!$B23:$AA23)</f>
        <v>#N/A</v>
      </c>
      <c r="T23" s="115" t="e">
        <f>RANK(alpha!K23,alpha!$B23:$AA23)</f>
        <v>#N/A</v>
      </c>
      <c r="U23" s="115" t="e">
        <f>RANK(alpha!L23,alpha!$B23:$AA23)</f>
        <v>#N/A</v>
      </c>
      <c r="V23" s="115" t="e">
        <f>RANK(alpha!M23,alpha!$B23:$AA23)</f>
        <v>#N/A</v>
      </c>
      <c r="W23" s="115" t="e">
        <f>RANK(alpha!N23,alpha!$B23:$AA23)</f>
        <v>#N/A</v>
      </c>
      <c r="X23" s="115" t="e">
        <f>RANK(alpha!O23,alpha!$B23:$AA23)</f>
        <v>#N/A</v>
      </c>
      <c r="Y23" s="115" t="e">
        <f>RANK(alpha!P23,alpha!$B23:$AA23)</f>
        <v>#N/A</v>
      </c>
      <c r="Z23" s="115" t="e">
        <f>RANK(alpha!Q23,alpha!$B23:$AA23)</f>
        <v>#N/A</v>
      </c>
      <c r="AA23" s="115" t="e">
        <f>RANK(alpha!R23,alpha!$B23:$AA23)</f>
        <v>#N/A</v>
      </c>
      <c r="AB23" s="115" t="e">
        <f>RANK(alpha!S23,alpha!$B23:$AA23)</f>
        <v>#N/A</v>
      </c>
      <c r="AC23" s="115" t="e">
        <f>RANK(alpha!T23,alpha!$B23:$AA23)</f>
        <v>#N/A</v>
      </c>
      <c r="AD23" s="115" t="e">
        <f>RANK(alpha!U23,alpha!$B23:$AA23)</f>
        <v>#N/A</v>
      </c>
      <c r="AE23" s="115" t="e">
        <f>RANK(alpha!V23,alpha!$B23:$AA23)</f>
        <v>#N/A</v>
      </c>
      <c r="AF23" s="115" t="e">
        <f>RANK(alpha!W23,alpha!$B23:$AA23)</f>
        <v>#N/A</v>
      </c>
      <c r="AG23" s="115" t="e">
        <f>RANK(alpha!X23,alpha!$B23:$AA23)</f>
        <v>#N/A</v>
      </c>
      <c r="AH23" s="115" t="e">
        <f>RANK(alpha!Y23,alpha!$B23:$AA23)</f>
        <v>#N/A</v>
      </c>
      <c r="AI23" s="115" t="e">
        <f>RANK(alpha!Z23,alpha!$B23:$AA23)</f>
        <v>#N/A</v>
      </c>
      <c r="AJ23" s="115" t="e">
        <f>RANK(alpha!AA23,alpha!$B23:$AA23)</f>
        <v>#N/A</v>
      </c>
    </row>
    <row r="24" spans="1:36" ht="90" customHeight="1" thickBot="1" x14ac:dyDescent="0.3">
      <c r="A24" s="56" t="str">
        <f>formatting!C24</f>
        <v/>
      </c>
      <c r="B24" s="60" t="str">
        <f>formatting!D24</f>
        <v/>
      </c>
      <c r="C24" s="62"/>
      <c r="D24" s="62"/>
      <c r="E24" s="62"/>
      <c r="F24" s="5">
        <f>'raw grasp info'!C24</f>
        <v>0</v>
      </c>
      <c r="G24" s="38">
        <f>'raw grasp info'!D24</f>
        <v>0</v>
      </c>
      <c r="H24" s="38">
        <f>'raw grasp info'!E24</f>
        <v>0</v>
      </c>
      <c r="I24" s="41">
        <f>'raw grasp info'!F24</f>
        <v>0</v>
      </c>
      <c r="J24" s="3">
        <f>'raw grasp info'!G24</f>
        <v>0</v>
      </c>
      <c r="K24" s="115" t="e">
        <f>RANK(alpha!B24,alpha!$B24:$AA24)</f>
        <v>#N/A</v>
      </c>
      <c r="L24" s="115" t="e">
        <f>RANK(alpha!C24,alpha!$B24:$AA24)</f>
        <v>#N/A</v>
      </c>
      <c r="M24" s="115" t="e">
        <f>RANK(alpha!D24,alpha!$B24:$AA24)</f>
        <v>#N/A</v>
      </c>
      <c r="N24" s="115" t="e">
        <f>RANK(alpha!E24,alpha!$B24:$AA24)</f>
        <v>#N/A</v>
      </c>
      <c r="O24" s="115" t="e">
        <f>RANK(alpha!F24,alpha!$B24:$AA24)</f>
        <v>#N/A</v>
      </c>
      <c r="P24" s="115" t="e">
        <f>RANK(alpha!G24,alpha!$B24:$AA24)</f>
        <v>#N/A</v>
      </c>
      <c r="Q24" s="115" t="e">
        <f>RANK(alpha!H24,alpha!$B24:$AA24)</f>
        <v>#N/A</v>
      </c>
      <c r="R24" s="115" t="e">
        <f>RANK(alpha!I24,alpha!$B24:$AA24)</f>
        <v>#N/A</v>
      </c>
      <c r="S24" s="115" t="e">
        <f>RANK(alpha!J24,alpha!$B24:$AA24)</f>
        <v>#N/A</v>
      </c>
      <c r="T24" s="115" t="e">
        <f>RANK(alpha!K24,alpha!$B24:$AA24)</f>
        <v>#N/A</v>
      </c>
      <c r="U24" s="115" t="e">
        <f>RANK(alpha!L24,alpha!$B24:$AA24)</f>
        <v>#N/A</v>
      </c>
      <c r="V24" s="115" t="e">
        <f>RANK(alpha!M24,alpha!$B24:$AA24)</f>
        <v>#N/A</v>
      </c>
      <c r="W24" s="115" t="e">
        <f>RANK(alpha!N24,alpha!$B24:$AA24)</f>
        <v>#N/A</v>
      </c>
      <c r="X24" s="115" t="e">
        <f>RANK(alpha!O24,alpha!$B24:$AA24)</f>
        <v>#N/A</v>
      </c>
      <c r="Y24" s="115" t="e">
        <f>RANK(alpha!P24,alpha!$B24:$AA24)</f>
        <v>#N/A</v>
      </c>
      <c r="Z24" s="115" t="e">
        <f>RANK(alpha!Q24,alpha!$B24:$AA24)</f>
        <v>#N/A</v>
      </c>
      <c r="AA24" s="115" t="e">
        <f>RANK(alpha!R24,alpha!$B24:$AA24)</f>
        <v>#N/A</v>
      </c>
      <c r="AB24" s="115" t="e">
        <f>RANK(alpha!S24,alpha!$B24:$AA24)</f>
        <v>#N/A</v>
      </c>
      <c r="AC24" s="115" t="e">
        <f>RANK(alpha!T24,alpha!$B24:$AA24)</f>
        <v>#N/A</v>
      </c>
      <c r="AD24" s="115" t="e">
        <f>RANK(alpha!U24,alpha!$B24:$AA24)</f>
        <v>#N/A</v>
      </c>
      <c r="AE24" s="115" t="e">
        <f>RANK(alpha!V24,alpha!$B24:$AA24)</f>
        <v>#N/A</v>
      </c>
      <c r="AF24" s="115" t="e">
        <f>RANK(alpha!W24,alpha!$B24:$AA24)</f>
        <v>#N/A</v>
      </c>
      <c r="AG24" s="115" t="e">
        <f>RANK(alpha!X24,alpha!$B24:$AA24)</f>
        <v>#N/A</v>
      </c>
      <c r="AH24" s="115" t="e">
        <f>RANK(alpha!Y24,alpha!$B24:$AA24)</f>
        <v>#N/A</v>
      </c>
      <c r="AI24" s="115" t="e">
        <f>RANK(alpha!Z24,alpha!$B24:$AA24)</f>
        <v>#N/A</v>
      </c>
      <c r="AJ24" s="115" t="e">
        <f>RANK(alpha!AA24,alpha!$B24:$AA24)</f>
        <v>#N/A</v>
      </c>
    </row>
    <row r="25" spans="1:36" ht="90" customHeight="1" x14ac:dyDescent="0.25">
      <c r="A25" s="56" t="str">
        <f>formatting!C25</f>
        <v/>
      </c>
      <c r="B25" s="60" t="str">
        <f>formatting!D25</f>
        <v/>
      </c>
      <c r="C25" s="64"/>
      <c r="D25" s="64"/>
      <c r="E25" s="64"/>
      <c r="F25" s="5">
        <f>'raw grasp info'!C25</f>
        <v>0</v>
      </c>
      <c r="G25" s="1">
        <f>'raw grasp info'!D25</f>
        <v>0</v>
      </c>
      <c r="H25" s="1">
        <f>'raw grasp info'!E25</f>
        <v>0</v>
      </c>
      <c r="I25" s="44">
        <f>'raw grasp info'!F25</f>
        <v>0</v>
      </c>
      <c r="J25" s="45">
        <f>'raw grasp info'!G25</f>
        <v>0</v>
      </c>
      <c r="K25" s="115" t="e">
        <f>RANK(alpha!B25,alpha!$B25:$AA25)</f>
        <v>#N/A</v>
      </c>
      <c r="L25" s="115" t="e">
        <f>RANK(alpha!C25,alpha!$B25:$AA25)</f>
        <v>#N/A</v>
      </c>
      <c r="M25" s="115" t="e">
        <f>RANK(alpha!D25,alpha!$B25:$AA25)</f>
        <v>#N/A</v>
      </c>
      <c r="N25" s="115" t="e">
        <f>RANK(alpha!E25,alpha!$B25:$AA25)</f>
        <v>#N/A</v>
      </c>
      <c r="O25" s="115" t="e">
        <f>RANK(alpha!F25,alpha!$B25:$AA25)</f>
        <v>#N/A</v>
      </c>
      <c r="P25" s="115" t="e">
        <f>RANK(alpha!G25,alpha!$B25:$AA25)</f>
        <v>#N/A</v>
      </c>
      <c r="Q25" s="115" t="e">
        <f>RANK(alpha!H25,alpha!$B25:$AA25)</f>
        <v>#N/A</v>
      </c>
      <c r="R25" s="115" t="e">
        <f>RANK(alpha!I25,alpha!$B25:$AA25)</f>
        <v>#N/A</v>
      </c>
      <c r="S25" s="115" t="e">
        <f>RANK(alpha!J25,alpha!$B25:$AA25)</f>
        <v>#N/A</v>
      </c>
      <c r="T25" s="115" t="e">
        <f>RANK(alpha!K25,alpha!$B25:$AA25)</f>
        <v>#N/A</v>
      </c>
      <c r="U25" s="115" t="e">
        <f>RANK(alpha!L25,alpha!$B25:$AA25)</f>
        <v>#N/A</v>
      </c>
      <c r="V25" s="115" t="e">
        <f>RANK(alpha!M25,alpha!$B25:$AA25)</f>
        <v>#N/A</v>
      </c>
      <c r="W25" s="115" t="e">
        <f>RANK(alpha!N25,alpha!$B25:$AA25)</f>
        <v>#N/A</v>
      </c>
      <c r="X25" s="115" t="e">
        <f>RANK(alpha!O25,alpha!$B25:$AA25)</f>
        <v>#N/A</v>
      </c>
      <c r="Y25" s="115" t="e">
        <f>RANK(alpha!P25,alpha!$B25:$AA25)</f>
        <v>#N/A</v>
      </c>
      <c r="Z25" s="115" t="e">
        <f>RANK(alpha!Q25,alpha!$B25:$AA25)</f>
        <v>#N/A</v>
      </c>
      <c r="AA25" s="115" t="e">
        <f>RANK(alpha!R25,alpha!$B25:$AA25)</f>
        <v>#N/A</v>
      </c>
      <c r="AB25" s="115" t="e">
        <f>RANK(alpha!S25,alpha!$B25:$AA25)</f>
        <v>#N/A</v>
      </c>
      <c r="AC25" s="115" t="e">
        <f>RANK(alpha!T25,alpha!$B25:$AA25)</f>
        <v>#N/A</v>
      </c>
      <c r="AD25" s="115" t="e">
        <f>RANK(alpha!U25,alpha!$B25:$AA25)</f>
        <v>#N/A</v>
      </c>
      <c r="AE25" s="115" t="e">
        <f>RANK(alpha!V25,alpha!$B25:$AA25)</f>
        <v>#N/A</v>
      </c>
      <c r="AF25" s="115" t="e">
        <f>RANK(alpha!W25,alpha!$B25:$AA25)</f>
        <v>#N/A</v>
      </c>
      <c r="AG25" s="115" t="e">
        <f>RANK(alpha!X25,alpha!$B25:$AA25)</f>
        <v>#N/A</v>
      </c>
      <c r="AH25" s="115" t="e">
        <f>RANK(alpha!Y25,alpha!$B25:$AA25)</f>
        <v>#N/A</v>
      </c>
      <c r="AI25" s="115" t="e">
        <f>RANK(alpha!Z25,alpha!$B25:$AA25)</f>
        <v>#N/A</v>
      </c>
      <c r="AJ25" s="115" t="e">
        <f>RANK(alpha!AA25,alpha!$B25:$AA25)</f>
        <v>#N/A</v>
      </c>
    </row>
    <row r="26" spans="1:36" ht="90" customHeight="1" x14ac:dyDescent="0.25">
      <c r="A26" s="56" t="str">
        <f>formatting!C26</f>
        <v/>
      </c>
      <c r="B26" s="60" t="str">
        <f>formatting!D26</f>
        <v/>
      </c>
      <c r="C26" s="108"/>
      <c r="D26" s="108"/>
      <c r="E26" s="108"/>
      <c r="F26" s="5">
        <f>'raw grasp info'!C26</f>
        <v>0</v>
      </c>
      <c r="G26" s="107">
        <f>'raw grasp info'!D26</f>
        <v>0</v>
      </c>
      <c r="H26" s="107">
        <f>'raw grasp info'!E26</f>
        <v>0</v>
      </c>
      <c r="I26" s="40">
        <f>'raw grasp info'!F26</f>
        <v>0</v>
      </c>
      <c r="J26" s="42">
        <f>'raw grasp info'!G26</f>
        <v>0</v>
      </c>
      <c r="K26" s="115" t="e">
        <f>RANK(alpha!B26,alpha!$B26:$AA26)</f>
        <v>#N/A</v>
      </c>
      <c r="L26" s="115" t="e">
        <f>RANK(alpha!C26,alpha!$B26:$AA26)</f>
        <v>#N/A</v>
      </c>
      <c r="M26" s="115" t="e">
        <f>RANK(alpha!D26,alpha!$B26:$AA26)</f>
        <v>#N/A</v>
      </c>
      <c r="N26" s="115" t="e">
        <f>RANK(alpha!E26,alpha!$B26:$AA26)</f>
        <v>#N/A</v>
      </c>
      <c r="O26" s="115" t="e">
        <f>RANK(alpha!F26,alpha!$B26:$AA26)</f>
        <v>#N/A</v>
      </c>
      <c r="P26" s="115" t="e">
        <f>RANK(alpha!G26,alpha!$B26:$AA26)</f>
        <v>#N/A</v>
      </c>
      <c r="Q26" s="115" t="e">
        <f>RANK(alpha!H26,alpha!$B26:$AA26)</f>
        <v>#N/A</v>
      </c>
      <c r="R26" s="115" t="e">
        <f>RANK(alpha!I26,alpha!$B26:$AA26)</f>
        <v>#N/A</v>
      </c>
      <c r="S26" s="115" t="e">
        <f>RANK(alpha!J26,alpha!$B26:$AA26)</f>
        <v>#N/A</v>
      </c>
      <c r="T26" s="115" t="e">
        <f>RANK(alpha!K26,alpha!$B26:$AA26)</f>
        <v>#N/A</v>
      </c>
      <c r="U26" s="115" t="e">
        <f>RANK(alpha!L26,alpha!$B26:$AA26)</f>
        <v>#N/A</v>
      </c>
      <c r="V26" s="115" t="e">
        <f>RANK(alpha!M26,alpha!$B26:$AA26)</f>
        <v>#N/A</v>
      </c>
      <c r="W26" s="115" t="e">
        <f>RANK(alpha!N26,alpha!$B26:$AA26)</f>
        <v>#N/A</v>
      </c>
      <c r="X26" s="115" t="e">
        <f>RANK(alpha!O26,alpha!$B26:$AA26)</f>
        <v>#N/A</v>
      </c>
      <c r="Y26" s="115" t="e">
        <f>RANK(alpha!P26,alpha!$B26:$AA26)</f>
        <v>#N/A</v>
      </c>
      <c r="Z26" s="115" t="e">
        <f>RANK(alpha!Q26,alpha!$B26:$AA26)</f>
        <v>#N/A</v>
      </c>
      <c r="AA26" s="115" t="e">
        <f>RANK(alpha!R26,alpha!$B26:$AA26)</f>
        <v>#N/A</v>
      </c>
      <c r="AB26" s="115" t="e">
        <f>RANK(alpha!S26,alpha!$B26:$AA26)</f>
        <v>#N/A</v>
      </c>
      <c r="AC26" s="115" t="e">
        <f>RANK(alpha!T26,alpha!$B26:$AA26)</f>
        <v>#N/A</v>
      </c>
      <c r="AD26" s="115" t="e">
        <f>RANK(alpha!U26,alpha!$B26:$AA26)</f>
        <v>#N/A</v>
      </c>
      <c r="AE26" s="115" t="e">
        <f>RANK(alpha!V26,alpha!$B26:$AA26)</f>
        <v>#N/A</v>
      </c>
      <c r="AF26" s="115" t="e">
        <f>RANK(alpha!W26,alpha!$B26:$AA26)</f>
        <v>#N/A</v>
      </c>
      <c r="AG26" s="115" t="e">
        <f>RANK(alpha!X26,alpha!$B26:$AA26)</f>
        <v>#N/A</v>
      </c>
      <c r="AH26" s="115" t="e">
        <f>RANK(alpha!Y26,alpha!$B26:$AA26)</f>
        <v>#N/A</v>
      </c>
      <c r="AI26" s="115" t="e">
        <f>RANK(alpha!Z26,alpha!$B26:$AA26)</f>
        <v>#N/A</v>
      </c>
      <c r="AJ26" s="115" t="e">
        <f>RANK(alpha!AA26,alpha!$B26:$AA26)</f>
        <v>#N/A</v>
      </c>
    </row>
    <row r="27" spans="1:36" ht="90" customHeight="1" x14ac:dyDescent="0.25">
      <c r="A27" s="56" t="str">
        <f>formatting!C27</f>
        <v/>
      </c>
      <c r="B27" s="60" t="str">
        <f>formatting!D27</f>
        <v/>
      </c>
      <c r="C27" s="108"/>
      <c r="D27" s="108"/>
      <c r="E27" s="108"/>
      <c r="F27" s="5">
        <f>'raw grasp info'!C27</f>
        <v>0</v>
      </c>
      <c r="G27" s="107">
        <f>'raw grasp info'!D27</f>
        <v>0</v>
      </c>
      <c r="H27" s="107">
        <f>'raw grasp info'!E27</f>
        <v>0</v>
      </c>
      <c r="I27" s="40">
        <f>'raw grasp info'!F27</f>
        <v>0</v>
      </c>
      <c r="J27" s="42">
        <f>'raw grasp info'!G27</f>
        <v>0</v>
      </c>
      <c r="K27" s="115" t="e">
        <f>RANK(alpha!B27,alpha!$B27:$AA27)</f>
        <v>#N/A</v>
      </c>
      <c r="L27" s="115" t="e">
        <f>RANK(alpha!C27,alpha!$B27:$AA27)</f>
        <v>#N/A</v>
      </c>
      <c r="M27" s="115" t="e">
        <f>RANK(alpha!D27,alpha!$B27:$AA27)</f>
        <v>#N/A</v>
      </c>
      <c r="N27" s="115" t="e">
        <f>RANK(alpha!E27,alpha!$B27:$AA27)</f>
        <v>#N/A</v>
      </c>
      <c r="O27" s="115" t="e">
        <f>RANK(alpha!F27,alpha!$B27:$AA27)</f>
        <v>#N/A</v>
      </c>
      <c r="P27" s="115" t="e">
        <f>RANK(alpha!G27,alpha!$B27:$AA27)</f>
        <v>#N/A</v>
      </c>
      <c r="Q27" s="115" t="e">
        <f>RANK(alpha!H27,alpha!$B27:$AA27)</f>
        <v>#N/A</v>
      </c>
      <c r="R27" s="115" t="e">
        <f>RANK(alpha!I27,alpha!$B27:$AA27)</f>
        <v>#N/A</v>
      </c>
      <c r="S27" s="115" t="e">
        <f>RANK(alpha!J27,alpha!$B27:$AA27)</f>
        <v>#N/A</v>
      </c>
      <c r="T27" s="115" t="e">
        <f>RANK(alpha!K27,alpha!$B27:$AA27)</f>
        <v>#N/A</v>
      </c>
      <c r="U27" s="115" t="e">
        <f>RANK(alpha!L27,alpha!$B27:$AA27)</f>
        <v>#N/A</v>
      </c>
      <c r="V27" s="115" t="e">
        <f>RANK(alpha!M27,alpha!$B27:$AA27)</f>
        <v>#N/A</v>
      </c>
      <c r="W27" s="115" t="e">
        <f>RANK(alpha!N27,alpha!$B27:$AA27)</f>
        <v>#N/A</v>
      </c>
      <c r="X27" s="115" t="e">
        <f>RANK(alpha!O27,alpha!$B27:$AA27)</f>
        <v>#N/A</v>
      </c>
      <c r="Y27" s="115" t="e">
        <f>RANK(alpha!P27,alpha!$B27:$AA27)</f>
        <v>#N/A</v>
      </c>
      <c r="Z27" s="115" t="e">
        <f>RANK(alpha!Q27,alpha!$B27:$AA27)</f>
        <v>#N/A</v>
      </c>
      <c r="AA27" s="115" t="e">
        <f>RANK(alpha!R27,alpha!$B27:$AA27)</f>
        <v>#N/A</v>
      </c>
      <c r="AB27" s="115" t="e">
        <f>RANK(alpha!S27,alpha!$B27:$AA27)</f>
        <v>#N/A</v>
      </c>
      <c r="AC27" s="115" t="e">
        <f>RANK(alpha!T27,alpha!$B27:$AA27)</f>
        <v>#N/A</v>
      </c>
      <c r="AD27" s="115" t="e">
        <f>RANK(alpha!U27,alpha!$B27:$AA27)</f>
        <v>#N/A</v>
      </c>
      <c r="AE27" s="115" t="e">
        <f>RANK(alpha!V27,alpha!$B27:$AA27)</f>
        <v>#N/A</v>
      </c>
      <c r="AF27" s="115" t="e">
        <f>RANK(alpha!W27,alpha!$B27:$AA27)</f>
        <v>#N/A</v>
      </c>
      <c r="AG27" s="115" t="e">
        <f>RANK(alpha!X27,alpha!$B27:$AA27)</f>
        <v>#N/A</v>
      </c>
      <c r="AH27" s="115" t="e">
        <f>RANK(alpha!Y27,alpha!$B27:$AA27)</f>
        <v>#N/A</v>
      </c>
      <c r="AI27" s="115" t="e">
        <f>RANK(alpha!Z27,alpha!$B27:$AA27)</f>
        <v>#N/A</v>
      </c>
      <c r="AJ27" s="115" t="e">
        <f>RANK(alpha!AA27,alpha!$B27:$AA27)</f>
        <v>#N/A</v>
      </c>
    </row>
    <row r="28" spans="1:36" ht="90" customHeight="1" thickBot="1" x14ac:dyDescent="0.3">
      <c r="A28" s="56" t="str">
        <f>formatting!C28</f>
        <v/>
      </c>
      <c r="B28" s="60" t="str">
        <f>formatting!D28</f>
        <v/>
      </c>
      <c r="C28" s="62"/>
      <c r="D28" s="62"/>
      <c r="E28" s="62"/>
      <c r="F28" s="5">
        <f>'raw grasp info'!C28</f>
        <v>0</v>
      </c>
      <c r="G28" s="38">
        <f>'raw grasp info'!D28</f>
        <v>0</v>
      </c>
      <c r="H28" s="38">
        <f>'raw grasp info'!E28</f>
        <v>0</v>
      </c>
      <c r="I28" s="41">
        <f>'raw grasp info'!F28</f>
        <v>0</v>
      </c>
      <c r="J28" s="3">
        <f>'raw grasp info'!G28</f>
        <v>0</v>
      </c>
      <c r="K28" s="115" t="e">
        <f>RANK(alpha!B28,alpha!$B28:$AA28)</f>
        <v>#N/A</v>
      </c>
      <c r="L28" s="115" t="e">
        <f>RANK(alpha!C28,alpha!$B28:$AA28)</f>
        <v>#N/A</v>
      </c>
      <c r="M28" s="115" t="e">
        <f>RANK(alpha!D28,alpha!$B28:$AA28)</f>
        <v>#N/A</v>
      </c>
      <c r="N28" s="115" t="e">
        <f>RANK(alpha!E28,alpha!$B28:$AA28)</f>
        <v>#N/A</v>
      </c>
      <c r="O28" s="115" t="e">
        <f>RANK(alpha!F28,alpha!$B28:$AA28)</f>
        <v>#N/A</v>
      </c>
      <c r="P28" s="115" t="e">
        <f>RANK(alpha!G28,alpha!$B28:$AA28)</f>
        <v>#N/A</v>
      </c>
      <c r="Q28" s="115" t="e">
        <f>RANK(alpha!H28,alpha!$B28:$AA28)</f>
        <v>#N/A</v>
      </c>
      <c r="R28" s="115" t="e">
        <f>RANK(alpha!I28,alpha!$B28:$AA28)</f>
        <v>#N/A</v>
      </c>
      <c r="S28" s="115" t="e">
        <f>RANK(alpha!J28,alpha!$B28:$AA28)</f>
        <v>#N/A</v>
      </c>
      <c r="T28" s="115" t="e">
        <f>RANK(alpha!K28,alpha!$B28:$AA28)</f>
        <v>#N/A</v>
      </c>
      <c r="U28" s="115" t="e">
        <f>RANK(alpha!L28,alpha!$B28:$AA28)</f>
        <v>#N/A</v>
      </c>
      <c r="V28" s="115" t="e">
        <f>RANK(alpha!M28,alpha!$B28:$AA28)</f>
        <v>#N/A</v>
      </c>
      <c r="W28" s="115" t="e">
        <f>RANK(alpha!N28,alpha!$B28:$AA28)</f>
        <v>#N/A</v>
      </c>
      <c r="X28" s="115" t="e">
        <f>RANK(alpha!O28,alpha!$B28:$AA28)</f>
        <v>#N/A</v>
      </c>
      <c r="Y28" s="115" t="e">
        <f>RANK(alpha!P28,alpha!$B28:$AA28)</f>
        <v>#N/A</v>
      </c>
      <c r="Z28" s="115" t="e">
        <f>RANK(alpha!Q28,alpha!$B28:$AA28)</f>
        <v>#N/A</v>
      </c>
      <c r="AA28" s="115" t="e">
        <f>RANK(alpha!R28,alpha!$B28:$AA28)</f>
        <v>#N/A</v>
      </c>
      <c r="AB28" s="115" t="e">
        <f>RANK(alpha!S28,alpha!$B28:$AA28)</f>
        <v>#N/A</v>
      </c>
      <c r="AC28" s="115" t="e">
        <f>RANK(alpha!T28,alpha!$B28:$AA28)</f>
        <v>#N/A</v>
      </c>
      <c r="AD28" s="115" t="e">
        <f>RANK(alpha!U28,alpha!$B28:$AA28)</f>
        <v>#N/A</v>
      </c>
      <c r="AE28" s="115" t="e">
        <f>RANK(alpha!V28,alpha!$B28:$AA28)</f>
        <v>#N/A</v>
      </c>
      <c r="AF28" s="115" t="e">
        <f>RANK(alpha!W28,alpha!$B28:$AA28)</f>
        <v>#N/A</v>
      </c>
      <c r="AG28" s="115" t="e">
        <f>RANK(alpha!X28,alpha!$B28:$AA28)</f>
        <v>#N/A</v>
      </c>
      <c r="AH28" s="115" t="e">
        <f>RANK(alpha!Y28,alpha!$B28:$AA28)</f>
        <v>#N/A</v>
      </c>
      <c r="AI28" s="115" t="e">
        <f>RANK(alpha!Z28,alpha!$B28:$AA28)</f>
        <v>#N/A</v>
      </c>
      <c r="AJ28" s="115" t="e">
        <f>RANK(alpha!AA28,alpha!$B28:$AA28)</f>
        <v>#N/A</v>
      </c>
    </row>
    <row r="29" spans="1:36" ht="90" customHeight="1" x14ac:dyDescent="0.25">
      <c r="A29" s="56" t="str">
        <f>formatting!C29</f>
        <v/>
      </c>
      <c r="B29" s="60" t="str">
        <f>formatting!D29</f>
        <v/>
      </c>
      <c r="C29" s="64"/>
      <c r="D29" s="64"/>
      <c r="E29" s="64"/>
      <c r="F29" s="5">
        <f>'raw grasp info'!C29</f>
        <v>0</v>
      </c>
      <c r="G29" s="1">
        <f>'raw grasp info'!D29</f>
        <v>0</v>
      </c>
      <c r="H29" s="1">
        <f>'raw grasp info'!E29</f>
        <v>0</v>
      </c>
      <c r="I29" s="44">
        <f>'raw grasp info'!F29</f>
        <v>0</v>
      </c>
      <c r="J29" s="45">
        <f>'raw grasp info'!G29</f>
        <v>0</v>
      </c>
      <c r="K29" s="115" t="e">
        <f>RANK(alpha!B29,alpha!$B29:$AA29)</f>
        <v>#N/A</v>
      </c>
      <c r="L29" s="115" t="e">
        <f>RANK(alpha!C29,alpha!$B29:$AA29)</f>
        <v>#N/A</v>
      </c>
      <c r="M29" s="115" t="e">
        <f>RANK(alpha!D29,alpha!$B29:$AA29)</f>
        <v>#N/A</v>
      </c>
      <c r="N29" s="115" t="e">
        <f>RANK(alpha!E29,alpha!$B29:$AA29)</f>
        <v>#N/A</v>
      </c>
      <c r="O29" s="115" t="e">
        <f>RANK(alpha!F29,alpha!$B29:$AA29)</f>
        <v>#N/A</v>
      </c>
      <c r="P29" s="115" t="e">
        <f>RANK(alpha!G29,alpha!$B29:$AA29)</f>
        <v>#N/A</v>
      </c>
      <c r="Q29" s="115" t="e">
        <f>RANK(alpha!H29,alpha!$B29:$AA29)</f>
        <v>#N/A</v>
      </c>
      <c r="R29" s="115" t="e">
        <f>RANK(alpha!I29,alpha!$B29:$AA29)</f>
        <v>#N/A</v>
      </c>
      <c r="S29" s="115" t="e">
        <f>RANK(alpha!J29,alpha!$B29:$AA29)</f>
        <v>#N/A</v>
      </c>
      <c r="T29" s="115" t="e">
        <f>RANK(alpha!K29,alpha!$B29:$AA29)</f>
        <v>#N/A</v>
      </c>
      <c r="U29" s="115" t="e">
        <f>RANK(alpha!L29,alpha!$B29:$AA29)</f>
        <v>#N/A</v>
      </c>
      <c r="V29" s="115" t="e">
        <f>RANK(alpha!M29,alpha!$B29:$AA29)</f>
        <v>#N/A</v>
      </c>
      <c r="W29" s="115" t="e">
        <f>RANK(alpha!N29,alpha!$B29:$AA29)</f>
        <v>#N/A</v>
      </c>
      <c r="X29" s="115" t="e">
        <f>RANK(alpha!O29,alpha!$B29:$AA29)</f>
        <v>#N/A</v>
      </c>
      <c r="Y29" s="115" t="e">
        <f>RANK(alpha!P29,alpha!$B29:$AA29)</f>
        <v>#N/A</v>
      </c>
      <c r="Z29" s="115" t="e">
        <f>RANK(alpha!Q29,alpha!$B29:$AA29)</f>
        <v>#N/A</v>
      </c>
      <c r="AA29" s="115" t="e">
        <f>RANK(alpha!R29,alpha!$B29:$AA29)</f>
        <v>#N/A</v>
      </c>
      <c r="AB29" s="115" t="e">
        <f>RANK(alpha!S29,alpha!$B29:$AA29)</f>
        <v>#N/A</v>
      </c>
      <c r="AC29" s="115" t="e">
        <f>RANK(alpha!T29,alpha!$B29:$AA29)</f>
        <v>#N/A</v>
      </c>
      <c r="AD29" s="115" t="e">
        <f>RANK(alpha!U29,alpha!$B29:$AA29)</f>
        <v>#N/A</v>
      </c>
      <c r="AE29" s="115" t="e">
        <f>RANK(alpha!V29,alpha!$B29:$AA29)</f>
        <v>#N/A</v>
      </c>
      <c r="AF29" s="115" t="e">
        <f>RANK(alpha!W29,alpha!$B29:$AA29)</f>
        <v>#N/A</v>
      </c>
      <c r="AG29" s="115" t="e">
        <f>RANK(alpha!X29,alpha!$B29:$AA29)</f>
        <v>#N/A</v>
      </c>
      <c r="AH29" s="115" t="e">
        <f>RANK(alpha!Y29,alpha!$B29:$AA29)</f>
        <v>#N/A</v>
      </c>
      <c r="AI29" s="115" t="e">
        <f>RANK(alpha!Z29,alpha!$B29:$AA29)</f>
        <v>#N/A</v>
      </c>
      <c r="AJ29" s="115" t="e">
        <f>RANK(alpha!AA29,alpha!$B29:$AA29)</f>
        <v>#N/A</v>
      </c>
    </row>
    <row r="30" spans="1:36" ht="90" customHeight="1" x14ac:dyDescent="0.25">
      <c r="A30" s="56" t="str">
        <f>formatting!C30</f>
        <v/>
      </c>
      <c r="B30" s="60" t="str">
        <f>formatting!D30</f>
        <v/>
      </c>
      <c r="C30" s="108"/>
      <c r="D30" s="108"/>
      <c r="E30" s="108"/>
      <c r="F30" s="5">
        <f>'raw grasp info'!C30</f>
        <v>0</v>
      </c>
      <c r="G30" s="107">
        <f>'raw grasp info'!D30</f>
        <v>0</v>
      </c>
      <c r="H30" s="107">
        <f>'raw grasp info'!E30</f>
        <v>0</v>
      </c>
      <c r="I30" s="40">
        <f>'raw grasp info'!F30</f>
        <v>0</v>
      </c>
      <c r="J30" s="42">
        <f>'raw grasp info'!G30</f>
        <v>0</v>
      </c>
      <c r="K30" s="115" t="e">
        <f>RANK(alpha!B30,alpha!$B30:$AA30)</f>
        <v>#N/A</v>
      </c>
      <c r="L30" s="115" t="e">
        <f>RANK(alpha!C30,alpha!$B30:$AA30)</f>
        <v>#N/A</v>
      </c>
      <c r="M30" s="115" t="e">
        <f>RANK(alpha!D30,alpha!$B30:$AA30)</f>
        <v>#N/A</v>
      </c>
      <c r="N30" s="115" t="e">
        <f>RANK(alpha!E30,alpha!$B30:$AA30)</f>
        <v>#N/A</v>
      </c>
      <c r="O30" s="115" t="e">
        <f>RANK(alpha!F30,alpha!$B30:$AA30)</f>
        <v>#N/A</v>
      </c>
      <c r="P30" s="115" t="e">
        <f>RANK(alpha!G30,alpha!$B30:$AA30)</f>
        <v>#N/A</v>
      </c>
      <c r="Q30" s="115" t="e">
        <f>RANK(alpha!H30,alpha!$B30:$AA30)</f>
        <v>#N/A</v>
      </c>
      <c r="R30" s="115" t="e">
        <f>RANK(alpha!I30,alpha!$B30:$AA30)</f>
        <v>#N/A</v>
      </c>
      <c r="S30" s="115" t="e">
        <f>RANK(alpha!J30,alpha!$B30:$AA30)</f>
        <v>#N/A</v>
      </c>
      <c r="T30" s="115" t="e">
        <f>RANK(alpha!K30,alpha!$B30:$AA30)</f>
        <v>#N/A</v>
      </c>
      <c r="U30" s="115" t="e">
        <f>RANK(alpha!L30,alpha!$B30:$AA30)</f>
        <v>#N/A</v>
      </c>
      <c r="V30" s="115" t="e">
        <f>RANK(alpha!M30,alpha!$B30:$AA30)</f>
        <v>#N/A</v>
      </c>
      <c r="W30" s="115" t="e">
        <f>RANK(alpha!N30,alpha!$B30:$AA30)</f>
        <v>#N/A</v>
      </c>
      <c r="X30" s="115" t="e">
        <f>RANK(alpha!O30,alpha!$B30:$AA30)</f>
        <v>#N/A</v>
      </c>
      <c r="Y30" s="115" t="e">
        <f>RANK(alpha!P30,alpha!$B30:$AA30)</f>
        <v>#N/A</v>
      </c>
      <c r="Z30" s="115" t="e">
        <f>RANK(alpha!Q30,alpha!$B30:$AA30)</f>
        <v>#N/A</v>
      </c>
      <c r="AA30" s="115" t="e">
        <f>RANK(alpha!R30,alpha!$B30:$AA30)</f>
        <v>#N/A</v>
      </c>
      <c r="AB30" s="115" t="e">
        <f>RANK(alpha!S30,alpha!$B30:$AA30)</f>
        <v>#N/A</v>
      </c>
      <c r="AC30" s="115" t="e">
        <f>RANK(alpha!T30,alpha!$B30:$AA30)</f>
        <v>#N/A</v>
      </c>
      <c r="AD30" s="115" t="e">
        <f>RANK(alpha!U30,alpha!$B30:$AA30)</f>
        <v>#N/A</v>
      </c>
      <c r="AE30" s="115" t="e">
        <f>RANK(alpha!V30,alpha!$B30:$AA30)</f>
        <v>#N/A</v>
      </c>
      <c r="AF30" s="115" t="e">
        <f>RANK(alpha!W30,alpha!$B30:$AA30)</f>
        <v>#N/A</v>
      </c>
      <c r="AG30" s="115" t="e">
        <f>RANK(alpha!X30,alpha!$B30:$AA30)</f>
        <v>#N/A</v>
      </c>
      <c r="AH30" s="115" t="e">
        <f>RANK(alpha!Y30,alpha!$B30:$AA30)</f>
        <v>#N/A</v>
      </c>
      <c r="AI30" s="115" t="e">
        <f>RANK(alpha!Z30,alpha!$B30:$AA30)</f>
        <v>#N/A</v>
      </c>
      <c r="AJ30" s="115" t="e">
        <f>RANK(alpha!AA30,alpha!$B30:$AA30)</f>
        <v>#N/A</v>
      </c>
    </row>
    <row r="31" spans="1:36" ht="90" customHeight="1" thickBot="1" x14ac:dyDescent="0.3">
      <c r="A31" s="56" t="str">
        <f>formatting!C31</f>
        <v/>
      </c>
      <c r="B31" s="60" t="str">
        <f>formatting!D31</f>
        <v/>
      </c>
      <c r="C31" s="62"/>
      <c r="D31" s="62"/>
      <c r="E31" s="62"/>
      <c r="F31" s="5">
        <f>'raw grasp info'!C31</f>
        <v>0</v>
      </c>
      <c r="G31" s="38">
        <f>'raw grasp info'!D31</f>
        <v>0</v>
      </c>
      <c r="H31" s="38">
        <f>'raw grasp info'!E31</f>
        <v>0</v>
      </c>
      <c r="I31" s="41">
        <f>'raw grasp info'!F31</f>
        <v>0</v>
      </c>
      <c r="J31" s="3">
        <f>'raw grasp info'!G31</f>
        <v>0</v>
      </c>
      <c r="K31" s="115" t="e">
        <f>RANK(alpha!B31,alpha!$B31:$AA31)</f>
        <v>#N/A</v>
      </c>
      <c r="L31" s="115" t="e">
        <f>RANK(alpha!C31,alpha!$B31:$AA31)</f>
        <v>#N/A</v>
      </c>
      <c r="M31" s="115" t="e">
        <f>RANK(alpha!D31,alpha!$B31:$AA31)</f>
        <v>#N/A</v>
      </c>
      <c r="N31" s="115" t="e">
        <f>RANK(alpha!E31,alpha!$B31:$AA31)</f>
        <v>#N/A</v>
      </c>
      <c r="O31" s="115" t="e">
        <f>RANK(alpha!F31,alpha!$B31:$AA31)</f>
        <v>#N/A</v>
      </c>
      <c r="P31" s="115" t="e">
        <f>RANK(alpha!G31,alpha!$B31:$AA31)</f>
        <v>#N/A</v>
      </c>
      <c r="Q31" s="115" t="e">
        <f>RANK(alpha!H31,alpha!$B31:$AA31)</f>
        <v>#N/A</v>
      </c>
      <c r="R31" s="115" t="e">
        <f>RANK(alpha!I31,alpha!$B31:$AA31)</f>
        <v>#N/A</v>
      </c>
      <c r="S31" s="115" t="e">
        <f>RANK(alpha!J31,alpha!$B31:$AA31)</f>
        <v>#N/A</v>
      </c>
      <c r="T31" s="115" t="e">
        <f>RANK(alpha!K31,alpha!$B31:$AA31)</f>
        <v>#N/A</v>
      </c>
      <c r="U31" s="115" t="e">
        <f>RANK(alpha!L31,alpha!$B31:$AA31)</f>
        <v>#N/A</v>
      </c>
      <c r="V31" s="115" t="e">
        <f>RANK(alpha!M31,alpha!$B31:$AA31)</f>
        <v>#N/A</v>
      </c>
      <c r="W31" s="115" t="e">
        <f>RANK(alpha!N31,alpha!$B31:$AA31)</f>
        <v>#N/A</v>
      </c>
      <c r="X31" s="115" t="e">
        <f>RANK(alpha!O31,alpha!$B31:$AA31)</f>
        <v>#N/A</v>
      </c>
      <c r="Y31" s="115" t="e">
        <f>RANK(alpha!P31,alpha!$B31:$AA31)</f>
        <v>#N/A</v>
      </c>
      <c r="Z31" s="115" t="e">
        <f>RANK(alpha!Q31,alpha!$B31:$AA31)</f>
        <v>#N/A</v>
      </c>
      <c r="AA31" s="115" t="e">
        <f>RANK(alpha!R31,alpha!$B31:$AA31)</f>
        <v>#N/A</v>
      </c>
      <c r="AB31" s="115" t="e">
        <f>RANK(alpha!S31,alpha!$B31:$AA31)</f>
        <v>#N/A</v>
      </c>
      <c r="AC31" s="115" t="e">
        <f>RANK(alpha!T31,alpha!$B31:$AA31)</f>
        <v>#N/A</v>
      </c>
      <c r="AD31" s="115" t="e">
        <f>RANK(alpha!U31,alpha!$B31:$AA31)</f>
        <v>#N/A</v>
      </c>
      <c r="AE31" s="115" t="e">
        <f>RANK(alpha!V31,alpha!$B31:$AA31)</f>
        <v>#N/A</v>
      </c>
      <c r="AF31" s="115" t="e">
        <f>RANK(alpha!W31,alpha!$B31:$AA31)</f>
        <v>#N/A</v>
      </c>
      <c r="AG31" s="115" t="e">
        <f>RANK(alpha!X31,alpha!$B31:$AA31)</f>
        <v>#N/A</v>
      </c>
      <c r="AH31" s="115" t="e">
        <f>RANK(alpha!Y31,alpha!$B31:$AA31)</f>
        <v>#N/A</v>
      </c>
      <c r="AI31" s="115" t="e">
        <f>RANK(alpha!Z31,alpha!$B31:$AA31)</f>
        <v>#N/A</v>
      </c>
      <c r="AJ31" s="115" t="e">
        <f>RANK(alpha!AA31,alpha!$B31:$AA31)</f>
        <v>#N/A</v>
      </c>
    </row>
    <row r="32" spans="1:36" ht="90" customHeight="1" x14ac:dyDescent="0.25">
      <c r="A32" s="56" t="str">
        <f>formatting!C32</f>
        <v/>
      </c>
      <c r="B32" s="60" t="str">
        <f>formatting!D32</f>
        <v/>
      </c>
      <c r="C32" s="64"/>
      <c r="D32" s="64"/>
      <c r="E32" s="64"/>
      <c r="F32" s="5">
        <f>'raw grasp info'!C32</f>
        <v>0</v>
      </c>
      <c r="G32" s="1">
        <f>'raw grasp info'!D32</f>
        <v>0</v>
      </c>
      <c r="H32" s="1">
        <f>'raw grasp info'!E32</f>
        <v>0</v>
      </c>
      <c r="I32" s="44">
        <f>'raw grasp info'!F32</f>
        <v>0</v>
      </c>
      <c r="J32" s="45">
        <f>'raw grasp info'!G32</f>
        <v>0</v>
      </c>
      <c r="K32" s="115" t="e">
        <f>RANK(alpha!B32,alpha!$B32:$AA32)</f>
        <v>#N/A</v>
      </c>
      <c r="L32" s="115" t="e">
        <f>RANK(alpha!C32,alpha!$B32:$AA32)</f>
        <v>#N/A</v>
      </c>
      <c r="M32" s="115" t="e">
        <f>RANK(alpha!D32,alpha!$B32:$AA32)</f>
        <v>#N/A</v>
      </c>
      <c r="N32" s="115" t="e">
        <f>RANK(alpha!E32,alpha!$B32:$AA32)</f>
        <v>#N/A</v>
      </c>
      <c r="O32" s="115" t="e">
        <f>RANK(alpha!F32,alpha!$B32:$AA32)</f>
        <v>#N/A</v>
      </c>
      <c r="P32" s="115" t="e">
        <f>RANK(alpha!G32,alpha!$B32:$AA32)</f>
        <v>#N/A</v>
      </c>
      <c r="Q32" s="115" t="e">
        <f>RANK(alpha!H32,alpha!$B32:$AA32)</f>
        <v>#N/A</v>
      </c>
      <c r="R32" s="115" t="e">
        <f>RANK(alpha!I32,alpha!$B32:$AA32)</f>
        <v>#N/A</v>
      </c>
      <c r="S32" s="115" t="e">
        <f>RANK(alpha!J32,alpha!$B32:$AA32)</f>
        <v>#N/A</v>
      </c>
      <c r="T32" s="115" t="e">
        <f>RANK(alpha!K32,alpha!$B32:$AA32)</f>
        <v>#N/A</v>
      </c>
      <c r="U32" s="115" t="e">
        <f>RANK(alpha!L32,alpha!$B32:$AA32)</f>
        <v>#N/A</v>
      </c>
      <c r="V32" s="115" t="e">
        <f>RANK(alpha!M32,alpha!$B32:$AA32)</f>
        <v>#N/A</v>
      </c>
      <c r="W32" s="115" t="e">
        <f>RANK(alpha!N32,alpha!$B32:$AA32)</f>
        <v>#N/A</v>
      </c>
      <c r="X32" s="115" t="e">
        <f>RANK(alpha!O32,alpha!$B32:$AA32)</f>
        <v>#N/A</v>
      </c>
      <c r="Y32" s="115" t="e">
        <f>RANK(alpha!P32,alpha!$B32:$AA32)</f>
        <v>#N/A</v>
      </c>
      <c r="Z32" s="115" t="e">
        <f>RANK(alpha!Q32,alpha!$B32:$AA32)</f>
        <v>#N/A</v>
      </c>
      <c r="AA32" s="115" t="e">
        <f>RANK(alpha!R32,alpha!$B32:$AA32)</f>
        <v>#N/A</v>
      </c>
      <c r="AB32" s="115" t="e">
        <f>RANK(alpha!S32,alpha!$B32:$AA32)</f>
        <v>#N/A</v>
      </c>
      <c r="AC32" s="115" t="e">
        <f>RANK(alpha!T32,alpha!$B32:$AA32)</f>
        <v>#N/A</v>
      </c>
      <c r="AD32" s="115" t="e">
        <f>RANK(alpha!U32,alpha!$B32:$AA32)</f>
        <v>#N/A</v>
      </c>
      <c r="AE32" s="115" t="e">
        <f>RANK(alpha!V32,alpha!$B32:$AA32)</f>
        <v>#N/A</v>
      </c>
      <c r="AF32" s="115" t="e">
        <f>RANK(alpha!W32,alpha!$B32:$AA32)</f>
        <v>#N/A</v>
      </c>
      <c r="AG32" s="115" t="e">
        <f>RANK(alpha!X32,alpha!$B32:$AA32)</f>
        <v>#N/A</v>
      </c>
      <c r="AH32" s="115" t="e">
        <f>RANK(alpha!Y32,alpha!$B32:$AA32)</f>
        <v>#N/A</v>
      </c>
      <c r="AI32" s="115" t="e">
        <f>RANK(alpha!Z32,alpha!$B32:$AA32)</f>
        <v>#N/A</v>
      </c>
      <c r="AJ32" s="115" t="e">
        <f>RANK(alpha!AA32,alpha!$B32:$AA32)</f>
        <v>#N/A</v>
      </c>
    </row>
    <row r="33" spans="1:36" ht="90" customHeight="1" thickBot="1" x14ac:dyDescent="0.3">
      <c r="A33" s="56" t="str">
        <f>formatting!C33</f>
        <v/>
      </c>
      <c r="B33" s="60" t="str">
        <f>formatting!D33</f>
        <v/>
      </c>
      <c r="C33" s="65"/>
      <c r="D33" s="65"/>
      <c r="E33" s="65"/>
      <c r="F33" s="5">
        <f>'raw grasp info'!C33</f>
        <v>0</v>
      </c>
      <c r="G33" s="37">
        <f>'raw grasp info'!D33</f>
        <v>0</v>
      </c>
      <c r="H33" s="37">
        <f>'raw grasp info'!E33</f>
        <v>0</v>
      </c>
      <c r="I33" s="43">
        <f>'raw grasp info'!F33</f>
        <v>0</v>
      </c>
      <c r="J33" s="2">
        <f>'raw grasp info'!G33</f>
        <v>0</v>
      </c>
      <c r="K33" s="115" t="e">
        <f>RANK(alpha!B33,alpha!$B33:$AA33)</f>
        <v>#N/A</v>
      </c>
      <c r="L33" s="115" t="e">
        <f>RANK(alpha!C33,alpha!$B33:$AA33)</f>
        <v>#N/A</v>
      </c>
      <c r="M33" s="115" t="e">
        <f>RANK(alpha!D33,alpha!$B33:$AA33)</f>
        <v>#N/A</v>
      </c>
      <c r="N33" s="115" t="e">
        <f>RANK(alpha!E33,alpha!$B33:$AA33)</f>
        <v>#N/A</v>
      </c>
      <c r="O33" s="115" t="e">
        <f>RANK(alpha!F33,alpha!$B33:$AA33)</f>
        <v>#N/A</v>
      </c>
      <c r="P33" s="115" t="e">
        <f>RANK(alpha!G33,alpha!$B33:$AA33)</f>
        <v>#N/A</v>
      </c>
      <c r="Q33" s="115" t="e">
        <f>RANK(alpha!H33,alpha!$B33:$AA33)</f>
        <v>#N/A</v>
      </c>
      <c r="R33" s="115" t="e">
        <f>RANK(alpha!I33,alpha!$B33:$AA33)</f>
        <v>#N/A</v>
      </c>
      <c r="S33" s="115" t="e">
        <f>RANK(alpha!J33,alpha!$B33:$AA33)</f>
        <v>#N/A</v>
      </c>
      <c r="T33" s="115" t="e">
        <f>RANK(alpha!K33,alpha!$B33:$AA33)</f>
        <v>#N/A</v>
      </c>
      <c r="U33" s="115" t="e">
        <f>RANK(alpha!L33,alpha!$B33:$AA33)</f>
        <v>#N/A</v>
      </c>
      <c r="V33" s="115" t="e">
        <f>RANK(alpha!M33,alpha!$B33:$AA33)</f>
        <v>#N/A</v>
      </c>
      <c r="W33" s="115" t="e">
        <f>RANK(alpha!N33,alpha!$B33:$AA33)</f>
        <v>#N/A</v>
      </c>
      <c r="X33" s="115" t="e">
        <f>RANK(alpha!O33,alpha!$B33:$AA33)</f>
        <v>#N/A</v>
      </c>
      <c r="Y33" s="115" t="e">
        <f>RANK(alpha!P33,alpha!$B33:$AA33)</f>
        <v>#N/A</v>
      </c>
      <c r="Z33" s="115" t="e">
        <f>RANK(alpha!Q33,alpha!$B33:$AA33)</f>
        <v>#N/A</v>
      </c>
      <c r="AA33" s="115" t="e">
        <f>RANK(alpha!R33,alpha!$B33:$AA33)</f>
        <v>#N/A</v>
      </c>
      <c r="AB33" s="115" t="e">
        <f>RANK(alpha!S33,alpha!$B33:$AA33)</f>
        <v>#N/A</v>
      </c>
      <c r="AC33" s="115" t="e">
        <f>RANK(alpha!T33,alpha!$B33:$AA33)</f>
        <v>#N/A</v>
      </c>
      <c r="AD33" s="115" t="e">
        <f>RANK(alpha!U33,alpha!$B33:$AA33)</f>
        <v>#N/A</v>
      </c>
      <c r="AE33" s="115" t="e">
        <f>RANK(alpha!V33,alpha!$B33:$AA33)</f>
        <v>#N/A</v>
      </c>
      <c r="AF33" s="115" t="e">
        <f>RANK(alpha!W33,alpha!$B33:$AA33)</f>
        <v>#N/A</v>
      </c>
      <c r="AG33" s="115" t="e">
        <f>RANK(alpha!X33,alpha!$B33:$AA33)</f>
        <v>#N/A</v>
      </c>
      <c r="AH33" s="115" t="e">
        <f>RANK(alpha!Y33,alpha!$B33:$AA33)</f>
        <v>#N/A</v>
      </c>
      <c r="AI33" s="115" t="e">
        <f>RANK(alpha!Z33,alpha!$B33:$AA33)</f>
        <v>#N/A</v>
      </c>
      <c r="AJ33" s="115" t="e">
        <f>RANK(alpha!AA33,alpha!$B33:$AA33)</f>
        <v>#N/A</v>
      </c>
    </row>
    <row r="34" spans="1:36" ht="90" customHeight="1" x14ac:dyDescent="0.25">
      <c r="A34" s="56" t="str">
        <f>formatting!C34</f>
        <v/>
      </c>
      <c r="B34" s="60" t="str">
        <f>formatting!D34</f>
        <v/>
      </c>
      <c r="C34" s="64"/>
      <c r="D34" s="64"/>
      <c r="E34" s="64"/>
      <c r="F34" s="5">
        <f>'raw grasp info'!C34</f>
        <v>0</v>
      </c>
      <c r="G34" s="1">
        <f>'raw grasp info'!D34</f>
        <v>0</v>
      </c>
      <c r="H34" s="1">
        <f>'raw grasp info'!E34</f>
        <v>0</v>
      </c>
      <c r="I34" s="44">
        <f>'raw grasp info'!F34</f>
        <v>0</v>
      </c>
      <c r="J34" s="45">
        <f>'raw grasp info'!G34</f>
        <v>0</v>
      </c>
      <c r="K34" s="115" t="e">
        <f>RANK(alpha!B34,alpha!$B34:$AA34)</f>
        <v>#N/A</v>
      </c>
      <c r="L34" s="115" t="e">
        <f>RANK(alpha!C34,alpha!$B34:$AA34)</f>
        <v>#N/A</v>
      </c>
      <c r="M34" s="115" t="e">
        <f>RANK(alpha!D34,alpha!$B34:$AA34)</f>
        <v>#N/A</v>
      </c>
      <c r="N34" s="115" t="e">
        <f>RANK(alpha!E34,alpha!$B34:$AA34)</f>
        <v>#N/A</v>
      </c>
      <c r="O34" s="115" t="e">
        <f>RANK(alpha!F34,alpha!$B34:$AA34)</f>
        <v>#N/A</v>
      </c>
      <c r="P34" s="115" t="e">
        <f>RANK(alpha!G34,alpha!$B34:$AA34)</f>
        <v>#N/A</v>
      </c>
      <c r="Q34" s="115" t="e">
        <f>RANK(alpha!H34,alpha!$B34:$AA34)</f>
        <v>#N/A</v>
      </c>
      <c r="R34" s="115" t="e">
        <f>RANK(alpha!I34,alpha!$B34:$AA34)</f>
        <v>#N/A</v>
      </c>
      <c r="S34" s="115" t="e">
        <f>RANK(alpha!J34,alpha!$B34:$AA34)</f>
        <v>#N/A</v>
      </c>
      <c r="T34" s="115" t="e">
        <f>RANK(alpha!K34,alpha!$B34:$AA34)</f>
        <v>#N/A</v>
      </c>
      <c r="U34" s="115" t="e">
        <f>RANK(alpha!L34,alpha!$B34:$AA34)</f>
        <v>#N/A</v>
      </c>
      <c r="V34" s="115" t="e">
        <f>RANK(alpha!M34,alpha!$B34:$AA34)</f>
        <v>#N/A</v>
      </c>
      <c r="W34" s="115" t="e">
        <f>RANK(alpha!N34,alpha!$B34:$AA34)</f>
        <v>#N/A</v>
      </c>
      <c r="X34" s="115" t="e">
        <f>RANK(alpha!O34,alpha!$B34:$AA34)</f>
        <v>#N/A</v>
      </c>
      <c r="Y34" s="115" t="e">
        <f>RANK(alpha!P34,alpha!$B34:$AA34)</f>
        <v>#N/A</v>
      </c>
      <c r="Z34" s="115" t="e">
        <f>RANK(alpha!Q34,alpha!$B34:$AA34)</f>
        <v>#N/A</v>
      </c>
      <c r="AA34" s="115" t="e">
        <f>RANK(alpha!R34,alpha!$B34:$AA34)</f>
        <v>#N/A</v>
      </c>
      <c r="AB34" s="115" t="e">
        <f>RANK(alpha!S34,alpha!$B34:$AA34)</f>
        <v>#N/A</v>
      </c>
      <c r="AC34" s="115" t="e">
        <f>RANK(alpha!T34,alpha!$B34:$AA34)</f>
        <v>#N/A</v>
      </c>
      <c r="AD34" s="115" t="e">
        <f>RANK(alpha!U34,alpha!$B34:$AA34)</f>
        <v>#N/A</v>
      </c>
      <c r="AE34" s="115" t="e">
        <f>RANK(alpha!V34,alpha!$B34:$AA34)</f>
        <v>#N/A</v>
      </c>
      <c r="AF34" s="115" t="e">
        <f>RANK(alpha!W34,alpha!$B34:$AA34)</f>
        <v>#N/A</v>
      </c>
      <c r="AG34" s="115" t="e">
        <f>RANK(alpha!X34,alpha!$B34:$AA34)</f>
        <v>#N/A</v>
      </c>
      <c r="AH34" s="115" t="e">
        <f>RANK(alpha!Y34,alpha!$B34:$AA34)</f>
        <v>#N/A</v>
      </c>
      <c r="AI34" s="115" t="e">
        <f>RANK(alpha!Z34,alpha!$B34:$AA34)</f>
        <v>#N/A</v>
      </c>
      <c r="AJ34" s="115" t="e">
        <f>RANK(alpha!AA34,alpha!$B34:$AA34)</f>
        <v>#N/A</v>
      </c>
    </row>
    <row r="35" spans="1:36" ht="90" customHeight="1" x14ac:dyDescent="0.25">
      <c r="A35" s="56" t="str">
        <f>formatting!C35</f>
        <v/>
      </c>
      <c r="B35" s="60" t="str">
        <f>formatting!D35</f>
        <v/>
      </c>
      <c r="C35" s="61"/>
      <c r="D35" s="61"/>
      <c r="E35" s="61"/>
      <c r="F35" s="5">
        <f>'raw grasp info'!C35</f>
        <v>0</v>
      </c>
      <c r="G35" s="5">
        <f>'raw grasp info'!D35</f>
        <v>0</v>
      </c>
      <c r="H35" s="5">
        <f>'raw grasp info'!E35</f>
        <v>0</v>
      </c>
      <c r="I35" s="46">
        <f>'raw grasp info'!F35</f>
        <v>0</v>
      </c>
      <c r="J35" s="47">
        <f>'raw grasp info'!G35</f>
        <v>0</v>
      </c>
      <c r="K35" s="115" t="e">
        <f>RANK(alpha!B35,alpha!$B35:$AA35)</f>
        <v>#N/A</v>
      </c>
      <c r="L35" s="115" t="e">
        <f>RANK(alpha!C35,alpha!$B35:$AA35)</f>
        <v>#N/A</v>
      </c>
      <c r="M35" s="115" t="e">
        <f>RANK(alpha!D35,alpha!$B35:$AA35)</f>
        <v>#N/A</v>
      </c>
      <c r="N35" s="115" t="e">
        <f>RANK(alpha!E35,alpha!$B35:$AA35)</f>
        <v>#N/A</v>
      </c>
      <c r="O35" s="115" t="e">
        <f>RANK(alpha!F35,alpha!$B35:$AA35)</f>
        <v>#N/A</v>
      </c>
      <c r="P35" s="115" t="e">
        <f>RANK(alpha!G35,alpha!$B35:$AA35)</f>
        <v>#N/A</v>
      </c>
      <c r="Q35" s="115" t="e">
        <f>RANK(alpha!H35,alpha!$B35:$AA35)</f>
        <v>#N/A</v>
      </c>
      <c r="R35" s="115" t="e">
        <f>RANK(alpha!I35,alpha!$B35:$AA35)</f>
        <v>#N/A</v>
      </c>
      <c r="S35" s="115" t="e">
        <f>RANK(alpha!J35,alpha!$B35:$AA35)</f>
        <v>#N/A</v>
      </c>
      <c r="T35" s="115" t="e">
        <f>RANK(alpha!K35,alpha!$B35:$AA35)</f>
        <v>#N/A</v>
      </c>
      <c r="U35" s="115" t="e">
        <f>RANK(alpha!L35,alpha!$B35:$AA35)</f>
        <v>#N/A</v>
      </c>
      <c r="V35" s="115" t="e">
        <f>RANK(alpha!M35,alpha!$B35:$AA35)</f>
        <v>#N/A</v>
      </c>
      <c r="W35" s="115" t="e">
        <f>RANK(alpha!N35,alpha!$B35:$AA35)</f>
        <v>#N/A</v>
      </c>
      <c r="X35" s="115" t="e">
        <f>RANK(alpha!O35,alpha!$B35:$AA35)</f>
        <v>#N/A</v>
      </c>
      <c r="Y35" s="115" t="e">
        <f>RANK(alpha!P35,alpha!$B35:$AA35)</f>
        <v>#N/A</v>
      </c>
      <c r="Z35" s="115" t="e">
        <f>RANK(alpha!Q35,alpha!$B35:$AA35)</f>
        <v>#N/A</v>
      </c>
      <c r="AA35" s="115" t="e">
        <f>RANK(alpha!R35,alpha!$B35:$AA35)</f>
        <v>#N/A</v>
      </c>
      <c r="AB35" s="115" t="e">
        <f>RANK(alpha!S35,alpha!$B35:$AA35)</f>
        <v>#N/A</v>
      </c>
      <c r="AC35" s="115" t="e">
        <f>RANK(alpha!T35,alpha!$B35:$AA35)</f>
        <v>#N/A</v>
      </c>
      <c r="AD35" s="115" t="e">
        <f>RANK(alpha!U35,alpha!$B35:$AA35)</f>
        <v>#N/A</v>
      </c>
      <c r="AE35" s="115" t="e">
        <f>RANK(alpha!V35,alpha!$B35:$AA35)</f>
        <v>#N/A</v>
      </c>
      <c r="AF35" s="115" t="e">
        <f>RANK(alpha!W35,alpha!$B35:$AA35)</f>
        <v>#N/A</v>
      </c>
      <c r="AG35" s="115" t="e">
        <f>RANK(alpha!X35,alpha!$B35:$AA35)</f>
        <v>#N/A</v>
      </c>
      <c r="AH35" s="115" t="e">
        <f>RANK(alpha!Y35,alpha!$B35:$AA35)</f>
        <v>#N/A</v>
      </c>
      <c r="AI35" s="115" t="e">
        <f>RANK(alpha!Z35,alpha!$B35:$AA35)</f>
        <v>#N/A</v>
      </c>
      <c r="AJ35" s="115" t="e">
        <f>RANK(alpha!AA35,alpha!$B35:$AA35)</f>
        <v>#N/A</v>
      </c>
    </row>
    <row r="36" spans="1:36" ht="90" customHeight="1" x14ac:dyDescent="0.25">
      <c r="A36" s="56" t="str">
        <f>formatting!C36</f>
        <v/>
      </c>
      <c r="B36" s="60" t="str">
        <f>formatting!D36</f>
        <v/>
      </c>
      <c r="C36" s="108"/>
      <c r="D36" s="108"/>
      <c r="E36" s="108"/>
      <c r="F36" s="5">
        <f>'raw grasp info'!C36</f>
        <v>0</v>
      </c>
      <c r="G36" s="107">
        <f>'raw grasp info'!D36</f>
        <v>0</v>
      </c>
      <c r="H36" s="107">
        <f>'raw grasp info'!E36</f>
        <v>0</v>
      </c>
      <c r="I36" s="40">
        <f>'raw grasp info'!F36</f>
        <v>0</v>
      </c>
      <c r="J36" s="42">
        <f>'raw grasp info'!G36</f>
        <v>0</v>
      </c>
      <c r="K36" s="115" t="e">
        <f>RANK(alpha!B36,alpha!$B36:$AA36)</f>
        <v>#N/A</v>
      </c>
      <c r="L36" s="115" t="e">
        <f>RANK(alpha!C36,alpha!$B36:$AA36)</f>
        <v>#N/A</v>
      </c>
      <c r="M36" s="115" t="e">
        <f>RANK(alpha!D36,alpha!$B36:$AA36)</f>
        <v>#N/A</v>
      </c>
      <c r="N36" s="115" t="e">
        <f>RANK(alpha!E36,alpha!$B36:$AA36)</f>
        <v>#N/A</v>
      </c>
      <c r="O36" s="115" t="e">
        <f>RANK(alpha!F36,alpha!$B36:$AA36)</f>
        <v>#N/A</v>
      </c>
      <c r="P36" s="115" t="e">
        <f>RANK(alpha!G36,alpha!$B36:$AA36)</f>
        <v>#N/A</v>
      </c>
      <c r="Q36" s="115" t="e">
        <f>RANK(alpha!H36,alpha!$B36:$AA36)</f>
        <v>#N/A</v>
      </c>
      <c r="R36" s="115" t="e">
        <f>RANK(alpha!I36,alpha!$B36:$AA36)</f>
        <v>#N/A</v>
      </c>
      <c r="S36" s="115" t="e">
        <f>RANK(alpha!J36,alpha!$B36:$AA36)</f>
        <v>#N/A</v>
      </c>
      <c r="T36" s="115" t="e">
        <f>RANK(alpha!K36,alpha!$B36:$AA36)</f>
        <v>#N/A</v>
      </c>
      <c r="U36" s="115" t="e">
        <f>RANK(alpha!L36,alpha!$B36:$AA36)</f>
        <v>#N/A</v>
      </c>
      <c r="V36" s="115" t="e">
        <f>RANK(alpha!M36,alpha!$B36:$AA36)</f>
        <v>#N/A</v>
      </c>
      <c r="W36" s="115" t="e">
        <f>RANK(alpha!N36,alpha!$B36:$AA36)</f>
        <v>#N/A</v>
      </c>
      <c r="X36" s="115" t="e">
        <f>RANK(alpha!O36,alpha!$B36:$AA36)</f>
        <v>#N/A</v>
      </c>
      <c r="Y36" s="115" t="e">
        <f>RANK(alpha!P36,alpha!$B36:$AA36)</f>
        <v>#N/A</v>
      </c>
      <c r="Z36" s="115" t="e">
        <f>RANK(alpha!Q36,alpha!$B36:$AA36)</f>
        <v>#N/A</v>
      </c>
      <c r="AA36" s="115" t="e">
        <f>RANK(alpha!R36,alpha!$B36:$AA36)</f>
        <v>#N/A</v>
      </c>
      <c r="AB36" s="115" t="e">
        <f>RANK(alpha!S36,alpha!$B36:$AA36)</f>
        <v>#N/A</v>
      </c>
      <c r="AC36" s="115" t="e">
        <f>RANK(alpha!T36,alpha!$B36:$AA36)</f>
        <v>#N/A</v>
      </c>
      <c r="AD36" s="115" t="e">
        <f>RANK(alpha!U36,alpha!$B36:$AA36)</f>
        <v>#N/A</v>
      </c>
      <c r="AE36" s="115" t="e">
        <f>RANK(alpha!V36,alpha!$B36:$AA36)</f>
        <v>#N/A</v>
      </c>
      <c r="AF36" s="115" t="e">
        <f>RANK(alpha!W36,alpha!$B36:$AA36)</f>
        <v>#N/A</v>
      </c>
      <c r="AG36" s="115" t="e">
        <f>RANK(alpha!X36,alpha!$B36:$AA36)</f>
        <v>#N/A</v>
      </c>
      <c r="AH36" s="115" t="e">
        <f>RANK(alpha!Y36,alpha!$B36:$AA36)</f>
        <v>#N/A</v>
      </c>
      <c r="AI36" s="115" t="e">
        <f>RANK(alpha!Z36,alpha!$B36:$AA36)</f>
        <v>#N/A</v>
      </c>
      <c r="AJ36" s="115" t="e">
        <f>RANK(alpha!AA36,alpha!$B36:$AA36)</f>
        <v>#N/A</v>
      </c>
    </row>
    <row r="37" spans="1:36" ht="90" customHeight="1" x14ac:dyDescent="0.25">
      <c r="A37" s="56" t="str">
        <f>formatting!C37</f>
        <v/>
      </c>
      <c r="B37" s="60" t="str">
        <f>formatting!D37</f>
        <v/>
      </c>
      <c r="C37" s="108"/>
      <c r="D37" s="108"/>
      <c r="E37" s="108"/>
      <c r="F37" s="5">
        <f>'raw grasp info'!C37</f>
        <v>0</v>
      </c>
      <c r="G37" s="107">
        <f>'raw grasp info'!D37</f>
        <v>0</v>
      </c>
      <c r="H37" s="107">
        <f>'raw grasp info'!E37</f>
        <v>0</v>
      </c>
      <c r="I37" s="40">
        <f>'raw grasp info'!F37</f>
        <v>0</v>
      </c>
      <c r="J37" s="42">
        <f>'raw grasp info'!G37</f>
        <v>0</v>
      </c>
      <c r="K37" s="115" t="e">
        <f>RANK(alpha!B37,alpha!$B37:$AA37)</f>
        <v>#N/A</v>
      </c>
      <c r="L37" s="115" t="e">
        <f>RANK(alpha!C37,alpha!$B37:$AA37)</f>
        <v>#N/A</v>
      </c>
      <c r="M37" s="115" t="e">
        <f>RANK(alpha!D37,alpha!$B37:$AA37)</f>
        <v>#N/A</v>
      </c>
      <c r="N37" s="115" t="e">
        <f>RANK(alpha!E37,alpha!$B37:$AA37)</f>
        <v>#N/A</v>
      </c>
      <c r="O37" s="115" t="e">
        <f>RANK(alpha!F37,alpha!$B37:$AA37)</f>
        <v>#N/A</v>
      </c>
      <c r="P37" s="115" t="e">
        <f>RANK(alpha!G37,alpha!$B37:$AA37)</f>
        <v>#N/A</v>
      </c>
      <c r="Q37" s="115" t="e">
        <f>RANK(alpha!H37,alpha!$B37:$AA37)</f>
        <v>#N/A</v>
      </c>
      <c r="R37" s="115" t="e">
        <f>RANK(alpha!I37,alpha!$B37:$AA37)</f>
        <v>#N/A</v>
      </c>
      <c r="S37" s="115" t="e">
        <f>RANK(alpha!J37,alpha!$B37:$AA37)</f>
        <v>#N/A</v>
      </c>
      <c r="T37" s="115" t="e">
        <f>RANK(alpha!K37,alpha!$B37:$AA37)</f>
        <v>#N/A</v>
      </c>
      <c r="U37" s="115" t="e">
        <f>RANK(alpha!L37,alpha!$B37:$AA37)</f>
        <v>#N/A</v>
      </c>
      <c r="V37" s="115" t="e">
        <f>RANK(alpha!M37,alpha!$B37:$AA37)</f>
        <v>#N/A</v>
      </c>
      <c r="W37" s="115" t="e">
        <f>RANK(alpha!N37,alpha!$B37:$AA37)</f>
        <v>#N/A</v>
      </c>
      <c r="X37" s="115" t="e">
        <f>RANK(alpha!O37,alpha!$B37:$AA37)</f>
        <v>#N/A</v>
      </c>
      <c r="Y37" s="115" t="e">
        <f>RANK(alpha!P37,alpha!$B37:$AA37)</f>
        <v>#N/A</v>
      </c>
      <c r="Z37" s="115" t="e">
        <f>RANK(alpha!Q37,alpha!$B37:$AA37)</f>
        <v>#N/A</v>
      </c>
      <c r="AA37" s="115" t="e">
        <f>RANK(alpha!R37,alpha!$B37:$AA37)</f>
        <v>#N/A</v>
      </c>
      <c r="AB37" s="115" t="e">
        <f>RANK(alpha!S37,alpha!$B37:$AA37)</f>
        <v>#N/A</v>
      </c>
      <c r="AC37" s="115" t="e">
        <f>RANK(alpha!T37,alpha!$B37:$AA37)</f>
        <v>#N/A</v>
      </c>
      <c r="AD37" s="115" t="e">
        <f>RANK(alpha!U37,alpha!$B37:$AA37)</f>
        <v>#N/A</v>
      </c>
      <c r="AE37" s="115" t="e">
        <f>RANK(alpha!V37,alpha!$B37:$AA37)</f>
        <v>#N/A</v>
      </c>
      <c r="AF37" s="115" t="e">
        <f>RANK(alpha!W37,alpha!$B37:$AA37)</f>
        <v>#N/A</v>
      </c>
      <c r="AG37" s="115" t="e">
        <f>RANK(alpha!X37,alpha!$B37:$AA37)</f>
        <v>#N/A</v>
      </c>
      <c r="AH37" s="115" t="e">
        <f>RANK(alpha!Y37,alpha!$B37:$AA37)</f>
        <v>#N/A</v>
      </c>
      <c r="AI37" s="115" t="e">
        <f>RANK(alpha!Z37,alpha!$B37:$AA37)</f>
        <v>#N/A</v>
      </c>
      <c r="AJ37" s="115" t="e">
        <f>RANK(alpha!AA37,alpha!$B37:$AA37)</f>
        <v>#N/A</v>
      </c>
    </row>
    <row r="38" spans="1:36" ht="90" customHeight="1" thickBot="1" x14ac:dyDescent="0.3">
      <c r="A38" s="56" t="str">
        <f>formatting!C38</f>
        <v/>
      </c>
      <c r="B38" s="60" t="str">
        <f>formatting!D38</f>
        <v/>
      </c>
      <c r="C38" s="65"/>
      <c r="D38" s="65"/>
      <c r="E38" s="65"/>
      <c r="F38" s="5">
        <f>'raw grasp info'!C38</f>
        <v>0</v>
      </c>
      <c r="G38" s="37">
        <f>'raw grasp info'!D38</f>
        <v>0</v>
      </c>
      <c r="H38" s="37">
        <f>'raw grasp info'!E38</f>
        <v>0</v>
      </c>
      <c r="I38" s="43">
        <f>'raw grasp info'!F38</f>
        <v>0</v>
      </c>
      <c r="J38" s="2">
        <f>'raw grasp info'!G38</f>
        <v>0</v>
      </c>
      <c r="K38" s="115" t="e">
        <f>RANK(alpha!B38,alpha!$B38:$AA38)</f>
        <v>#N/A</v>
      </c>
      <c r="L38" s="115" t="e">
        <f>RANK(alpha!C38,alpha!$B38:$AA38)</f>
        <v>#N/A</v>
      </c>
      <c r="M38" s="115" t="e">
        <f>RANK(alpha!D38,alpha!$B38:$AA38)</f>
        <v>#N/A</v>
      </c>
      <c r="N38" s="115" t="e">
        <f>RANK(alpha!E38,alpha!$B38:$AA38)</f>
        <v>#N/A</v>
      </c>
      <c r="O38" s="115" t="e">
        <f>RANK(alpha!F38,alpha!$B38:$AA38)</f>
        <v>#N/A</v>
      </c>
      <c r="P38" s="115" t="e">
        <f>RANK(alpha!G38,alpha!$B38:$AA38)</f>
        <v>#N/A</v>
      </c>
      <c r="Q38" s="115" t="e">
        <f>RANK(alpha!H38,alpha!$B38:$AA38)</f>
        <v>#N/A</v>
      </c>
      <c r="R38" s="115" t="e">
        <f>RANK(alpha!I38,alpha!$B38:$AA38)</f>
        <v>#N/A</v>
      </c>
      <c r="S38" s="115" t="e">
        <f>RANK(alpha!J38,alpha!$B38:$AA38)</f>
        <v>#N/A</v>
      </c>
      <c r="T38" s="115" t="e">
        <f>RANK(alpha!K38,alpha!$B38:$AA38)</f>
        <v>#N/A</v>
      </c>
      <c r="U38" s="115" t="e">
        <f>RANK(alpha!L38,alpha!$B38:$AA38)</f>
        <v>#N/A</v>
      </c>
      <c r="V38" s="115" t="e">
        <f>RANK(alpha!M38,alpha!$B38:$AA38)</f>
        <v>#N/A</v>
      </c>
      <c r="W38" s="115" t="e">
        <f>RANK(alpha!N38,alpha!$B38:$AA38)</f>
        <v>#N/A</v>
      </c>
      <c r="X38" s="115" t="e">
        <f>RANK(alpha!O38,alpha!$B38:$AA38)</f>
        <v>#N/A</v>
      </c>
      <c r="Y38" s="115" t="e">
        <f>RANK(alpha!P38,alpha!$B38:$AA38)</f>
        <v>#N/A</v>
      </c>
      <c r="Z38" s="115" t="e">
        <f>RANK(alpha!Q38,alpha!$B38:$AA38)</f>
        <v>#N/A</v>
      </c>
      <c r="AA38" s="115" t="e">
        <f>RANK(alpha!R38,alpha!$B38:$AA38)</f>
        <v>#N/A</v>
      </c>
      <c r="AB38" s="115" t="e">
        <f>RANK(alpha!S38,alpha!$B38:$AA38)</f>
        <v>#N/A</v>
      </c>
      <c r="AC38" s="115" t="e">
        <f>RANK(alpha!T38,alpha!$B38:$AA38)</f>
        <v>#N/A</v>
      </c>
      <c r="AD38" s="115" t="e">
        <f>RANK(alpha!U38,alpha!$B38:$AA38)</f>
        <v>#N/A</v>
      </c>
      <c r="AE38" s="115" t="e">
        <f>RANK(alpha!V38,alpha!$B38:$AA38)</f>
        <v>#N/A</v>
      </c>
      <c r="AF38" s="115" t="e">
        <f>RANK(alpha!W38,alpha!$B38:$AA38)</f>
        <v>#N/A</v>
      </c>
      <c r="AG38" s="115" t="e">
        <f>RANK(alpha!X38,alpha!$B38:$AA38)</f>
        <v>#N/A</v>
      </c>
      <c r="AH38" s="115" t="e">
        <f>RANK(alpha!Y38,alpha!$B38:$AA38)</f>
        <v>#N/A</v>
      </c>
      <c r="AI38" s="115" t="e">
        <f>RANK(alpha!Z38,alpha!$B38:$AA38)</f>
        <v>#N/A</v>
      </c>
      <c r="AJ38" s="115" t="e">
        <f>RANK(alpha!AA38,alpha!$B38:$AA38)</f>
        <v>#N/A</v>
      </c>
    </row>
    <row r="39" spans="1:36" ht="90" customHeight="1" x14ac:dyDescent="0.25">
      <c r="A39" s="56" t="str">
        <f>formatting!C39</f>
        <v/>
      </c>
      <c r="B39" s="60" t="str">
        <f>formatting!D39</f>
        <v/>
      </c>
      <c r="C39" s="64"/>
      <c r="D39" s="64"/>
      <c r="E39" s="64"/>
      <c r="F39" s="5">
        <f>'raw grasp info'!C39</f>
        <v>0</v>
      </c>
      <c r="G39" s="1">
        <f>'raw grasp info'!D39</f>
        <v>0</v>
      </c>
      <c r="H39" s="1">
        <f>'raw grasp info'!E39</f>
        <v>0</v>
      </c>
      <c r="I39" s="44">
        <f>'raw grasp info'!F39</f>
        <v>0</v>
      </c>
      <c r="J39" s="45">
        <f>'raw grasp info'!G39</f>
        <v>0</v>
      </c>
      <c r="K39" s="115" t="e">
        <f>RANK(alpha!B39,alpha!$B39:$AA39)</f>
        <v>#N/A</v>
      </c>
      <c r="L39" s="115" t="e">
        <f>RANK(alpha!C39,alpha!$B39:$AA39)</f>
        <v>#N/A</v>
      </c>
      <c r="M39" s="115" t="e">
        <f>RANK(alpha!D39,alpha!$B39:$AA39)</f>
        <v>#N/A</v>
      </c>
      <c r="N39" s="115" t="e">
        <f>RANK(alpha!E39,alpha!$B39:$AA39)</f>
        <v>#N/A</v>
      </c>
      <c r="O39" s="115" t="e">
        <f>RANK(alpha!F39,alpha!$B39:$AA39)</f>
        <v>#N/A</v>
      </c>
      <c r="P39" s="115" t="e">
        <f>RANK(alpha!G39,alpha!$B39:$AA39)</f>
        <v>#N/A</v>
      </c>
      <c r="Q39" s="115" t="e">
        <f>RANK(alpha!H39,alpha!$B39:$AA39)</f>
        <v>#N/A</v>
      </c>
      <c r="R39" s="115" t="e">
        <f>RANK(alpha!I39,alpha!$B39:$AA39)</f>
        <v>#N/A</v>
      </c>
      <c r="S39" s="115" t="e">
        <f>RANK(alpha!J39,alpha!$B39:$AA39)</f>
        <v>#N/A</v>
      </c>
      <c r="T39" s="115" t="e">
        <f>RANK(alpha!K39,alpha!$B39:$AA39)</f>
        <v>#N/A</v>
      </c>
      <c r="U39" s="115" t="e">
        <f>RANK(alpha!L39,alpha!$B39:$AA39)</f>
        <v>#N/A</v>
      </c>
      <c r="V39" s="115" t="e">
        <f>RANK(alpha!M39,alpha!$B39:$AA39)</f>
        <v>#N/A</v>
      </c>
      <c r="W39" s="115" t="e">
        <f>RANK(alpha!N39,alpha!$B39:$AA39)</f>
        <v>#N/A</v>
      </c>
      <c r="X39" s="115" t="e">
        <f>RANK(alpha!O39,alpha!$B39:$AA39)</f>
        <v>#N/A</v>
      </c>
      <c r="Y39" s="115" t="e">
        <f>RANK(alpha!P39,alpha!$B39:$AA39)</f>
        <v>#N/A</v>
      </c>
      <c r="Z39" s="115" t="e">
        <f>RANK(alpha!Q39,alpha!$B39:$AA39)</f>
        <v>#N/A</v>
      </c>
      <c r="AA39" s="115" t="e">
        <f>RANK(alpha!R39,alpha!$B39:$AA39)</f>
        <v>#N/A</v>
      </c>
      <c r="AB39" s="115" t="e">
        <f>RANK(alpha!S39,alpha!$B39:$AA39)</f>
        <v>#N/A</v>
      </c>
      <c r="AC39" s="115" t="e">
        <f>RANK(alpha!T39,alpha!$B39:$AA39)</f>
        <v>#N/A</v>
      </c>
      <c r="AD39" s="115" t="e">
        <f>RANK(alpha!U39,alpha!$B39:$AA39)</f>
        <v>#N/A</v>
      </c>
      <c r="AE39" s="115" t="e">
        <f>RANK(alpha!V39,alpha!$B39:$AA39)</f>
        <v>#N/A</v>
      </c>
      <c r="AF39" s="115" t="e">
        <f>RANK(alpha!W39,alpha!$B39:$AA39)</f>
        <v>#N/A</v>
      </c>
      <c r="AG39" s="115" t="e">
        <f>RANK(alpha!X39,alpha!$B39:$AA39)</f>
        <v>#N/A</v>
      </c>
      <c r="AH39" s="115" t="e">
        <f>RANK(alpha!Y39,alpha!$B39:$AA39)</f>
        <v>#N/A</v>
      </c>
      <c r="AI39" s="115" t="e">
        <f>RANK(alpha!Z39,alpha!$B39:$AA39)</f>
        <v>#N/A</v>
      </c>
      <c r="AJ39" s="115" t="e">
        <f>RANK(alpha!AA39,alpha!$B39:$AA39)</f>
        <v>#N/A</v>
      </c>
    </row>
    <row r="40" spans="1:36" ht="90" customHeight="1" x14ac:dyDescent="0.25">
      <c r="A40" s="56" t="str">
        <f>formatting!C40</f>
        <v/>
      </c>
      <c r="B40" s="60" t="str">
        <f>formatting!D40</f>
        <v/>
      </c>
      <c r="C40" s="108"/>
      <c r="D40" s="108"/>
      <c r="E40" s="108"/>
      <c r="F40" s="5">
        <f>'raw grasp info'!C40</f>
        <v>0</v>
      </c>
      <c r="G40" s="107">
        <f>'raw grasp info'!D40</f>
        <v>0</v>
      </c>
      <c r="H40" s="107">
        <f>'raw grasp info'!E40</f>
        <v>0</v>
      </c>
      <c r="I40" s="40">
        <f>'raw grasp info'!F40</f>
        <v>0</v>
      </c>
      <c r="J40" s="42">
        <f>'raw grasp info'!G40</f>
        <v>0</v>
      </c>
      <c r="K40" s="115" t="e">
        <f>RANK(alpha!B40,alpha!$B40:$AA40)</f>
        <v>#N/A</v>
      </c>
      <c r="L40" s="115" t="e">
        <f>RANK(alpha!C40,alpha!$B40:$AA40)</f>
        <v>#N/A</v>
      </c>
      <c r="M40" s="115" t="e">
        <f>RANK(alpha!D40,alpha!$B40:$AA40)</f>
        <v>#N/A</v>
      </c>
      <c r="N40" s="115" t="e">
        <f>RANK(alpha!E40,alpha!$B40:$AA40)</f>
        <v>#N/A</v>
      </c>
      <c r="O40" s="115" t="e">
        <f>RANK(alpha!F40,alpha!$B40:$AA40)</f>
        <v>#N/A</v>
      </c>
      <c r="P40" s="115" t="e">
        <f>RANK(alpha!G40,alpha!$B40:$AA40)</f>
        <v>#N/A</v>
      </c>
      <c r="Q40" s="115" t="e">
        <f>RANK(alpha!H40,alpha!$B40:$AA40)</f>
        <v>#N/A</v>
      </c>
      <c r="R40" s="115" t="e">
        <f>RANK(alpha!I40,alpha!$B40:$AA40)</f>
        <v>#N/A</v>
      </c>
      <c r="S40" s="115" t="e">
        <f>RANK(alpha!J40,alpha!$B40:$AA40)</f>
        <v>#N/A</v>
      </c>
      <c r="T40" s="115" t="e">
        <f>RANK(alpha!K40,alpha!$B40:$AA40)</f>
        <v>#N/A</v>
      </c>
      <c r="U40" s="115" t="e">
        <f>RANK(alpha!L40,alpha!$B40:$AA40)</f>
        <v>#N/A</v>
      </c>
      <c r="V40" s="115" t="e">
        <f>RANK(alpha!M40,alpha!$B40:$AA40)</f>
        <v>#N/A</v>
      </c>
      <c r="W40" s="115" t="e">
        <f>RANK(alpha!N40,alpha!$B40:$AA40)</f>
        <v>#N/A</v>
      </c>
      <c r="X40" s="115" t="e">
        <f>RANK(alpha!O40,alpha!$B40:$AA40)</f>
        <v>#N/A</v>
      </c>
      <c r="Y40" s="115" t="e">
        <f>RANK(alpha!P40,alpha!$B40:$AA40)</f>
        <v>#N/A</v>
      </c>
      <c r="Z40" s="115" t="e">
        <f>RANK(alpha!Q40,alpha!$B40:$AA40)</f>
        <v>#N/A</v>
      </c>
      <c r="AA40" s="115" t="e">
        <f>RANK(alpha!R40,alpha!$B40:$AA40)</f>
        <v>#N/A</v>
      </c>
      <c r="AB40" s="115" t="e">
        <f>RANK(alpha!S40,alpha!$B40:$AA40)</f>
        <v>#N/A</v>
      </c>
      <c r="AC40" s="115" t="e">
        <f>RANK(alpha!T40,alpha!$B40:$AA40)</f>
        <v>#N/A</v>
      </c>
      <c r="AD40" s="115" t="e">
        <f>RANK(alpha!U40,alpha!$B40:$AA40)</f>
        <v>#N/A</v>
      </c>
      <c r="AE40" s="115" t="e">
        <f>RANK(alpha!V40,alpha!$B40:$AA40)</f>
        <v>#N/A</v>
      </c>
      <c r="AF40" s="115" t="e">
        <f>RANK(alpha!W40,alpha!$B40:$AA40)</f>
        <v>#N/A</v>
      </c>
      <c r="AG40" s="115" t="e">
        <f>RANK(alpha!X40,alpha!$B40:$AA40)</f>
        <v>#N/A</v>
      </c>
      <c r="AH40" s="115" t="e">
        <f>RANK(alpha!Y40,alpha!$B40:$AA40)</f>
        <v>#N/A</v>
      </c>
      <c r="AI40" s="115" t="e">
        <f>RANK(alpha!Z40,alpha!$B40:$AA40)</f>
        <v>#N/A</v>
      </c>
      <c r="AJ40" s="115" t="e">
        <f>RANK(alpha!AA40,alpha!$B40:$AA40)</f>
        <v>#N/A</v>
      </c>
    </row>
    <row r="41" spans="1:36" ht="90" customHeight="1" thickBot="1" x14ac:dyDescent="0.3">
      <c r="A41" s="56" t="str">
        <f>formatting!C41</f>
        <v/>
      </c>
      <c r="B41" s="60" t="str">
        <f>formatting!D41</f>
        <v/>
      </c>
      <c r="C41" s="65"/>
      <c r="D41" s="65"/>
      <c r="E41" s="65"/>
      <c r="F41" s="5">
        <f>'raw grasp info'!C41</f>
        <v>0</v>
      </c>
      <c r="G41" s="37">
        <f>'raw grasp info'!D41</f>
        <v>0</v>
      </c>
      <c r="H41" s="37">
        <f>'raw grasp info'!E41</f>
        <v>0</v>
      </c>
      <c r="I41" s="43">
        <f>'raw grasp info'!F41</f>
        <v>0</v>
      </c>
      <c r="J41" s="2">
        <f>'raw grasp info'!G41</f>
        <v>0</v>
      </c>
      <c r="K41" s="115" t="e">
        <f>RANK(alpha!B41,alpha!$B41:$AA41)</f>
        <v>#N/A</v>
      </c>
      <c r="L41" s="115" t="e">
        <f>RANK(alpha!C41,alpha!$B41:$AA41)</f>
        <v>#N/A</v>
      </c>
      <c r="M41" s="115" t="e">
        <f>RANK(alpha!D41,alpha!$B41:$AA41)</f>
        <v>#N/A</v>
      </c>
      <c r="N41" s="115" t="e">
        <f>RANK(alpha!E41,alpha!$B41:$AA41)</f>
        <v>#N/A</v>
      </c>
      <c r="O41" s="115" t="e">
        <f>RANK(alpha!F41,alpha!$B41:$AA41)</f>
        <v>#N/A</v>
      </c>
      <c r="P41" s="115" t="e">
        <f>RANK(alpha!G41,alpha!$B41:$AA41)</f>
        <v>#N/A</v>
      </c>
      <c r="Q41" s="115" t="e">
        <f>RANK(alpha!H41,alpha!$B41:$AA41)</f>
        <v>#N/A</v>
      </c>
      <c r="R41" s="115" t="e">
        <f>RANK(alpha!I41,alpha!$B41:$AA41)</f>
        <v>#N/A</v>
      </c>
      <c r="S41" s="115" t="e">
        <f>RANK(alpha!J41,alpha!$B41:$AA41)</f>
        <v>#N/A</v>
      </c>
      <c r="T41" s="115" t="e">
        <f>RANK(alpha!K41,alpha!$B41:$AA41)</f>
        <v>#N/A</v>
      </c>
      <c r="U41" s="115" t="e">
        <f>RANK(alpha!L41,alpha!$B41:$AA41)</f>
        <v>#N/A</v>
      </c>
      <c r="V41" s="115" t="e">
        <f>RANK(alpha!M41,alpha!$B41:$AA41)</f>
        <v>#N/A</v>
      </c>
      <c r="W41" s="115" t="e">
        <f>RANK(alpha!N41,alpha!$B41:$AA41)</f>
        <v>#N/A</v>
      </c>
      <c r="X41" s="115" t="e">
        <f>RANK(alpha!O41,alpha!$B41:$AA41)</f>
        <v>#N/A</v>
      </c>
      <c r="Y41" s="115" t="e">
        <f>RANK(alpha!P41,alpha!$B41:$AA41)</f>
        <v>#N/A</v>
      </c>
      <c r="Z41" s="115" t="e">
        <f>RANK(alpha!Q41,alpha!$B41:$AA41)</f>
        <v>#N/A</v>
      </c>
      <c r="AA41" s="115" t="e">
        <f>RANK(alpha!R41,alpha!$B41:$AA41)</f>
        <v>#N/A</v>
      </c>
      <c r="AB41" s="115" t="e">
        <f>RANK(alpha!S41,alpha!$B41:$AA41)</f>
        <v>#N/A</v>
      </c>
      <c r="AC41" s="115" t="e">
        <f>RANK(alpha!T41,alpha!$B41:$AA41)</f>
        <v>#N/A</v>
      </c>
      <c r="AD41" s="115" t="e">
        <f>RANK(alpha!U41,alpha!$B41:$AA41)</f>
        <v>#N/A</v>
      </c>
      <c r="AE41" s="115" t="e">
        <f>RANK(alpha!V41,alpha!$B41:$AA41)</f>
        <v>#N/A</v>
      </c>
      <c r="AF41" s="115" t="e">
        <f>RANK(alpha!W41,alpha!$B41:$AA41)</f>
        <v>#N/A</v>
      </c>
      <c r="AG41" s="115" t="e">
        <f>RANK(alpha!X41,alpha!$B41:$AA41)</f>
        <v>#N/A</v>
      </c>
      <c r="AH41" s="115" t="e">
        <f>RANK(alpha!Y41,alpha!$B41:$AA41)</f>
        <v>#N/A</v>
      </c>
      <c r="AI41" s="115" t="e">
        <f>RANK(alpha!Z41,alpha!$B41:$AA41)</f>
        <v>#N/A</v>
      </c>
      <c r="AJ41" s="115" t="e">
        <f>RANK(alpha!AA41,alpha!$B41:$AA41)</f>
        <v>#N/A</v>
      </c>
    </row>
    <row r="42" spans="1:36" ht="90" customHeight="1" x14ac:dyDescent="0.25">
      <c r="A42" s="56" t="str">
        <f>formatting!C42</f>
        <v/>
      </c>
      <c r="B42" s="60" t="str">
        <f>formatting!D42</f>
        <v/>
      </c>
      <c r="C42" s="64"/>
      <c r="D42" s="64"/>
      <c r="E42" s="64"/>
      <c r="F42" s="5">
        <f>'raw grasp info'!C42</f>
        <v>0</v>
      </c>
      <c r="G42" s="1">
        <f>'raw grasp info'!D42</f>
        <v>0</v>
      </c>
      <c r="H42" s="1">
        <f>'raw grasp info'!E42</f>
        <v>0</v>
      </c>
      <c r="I42" s="44">
        <f>'raw grasp info'!F42</f>
        <v>0</v>
      </c>
      <c r="J42" s="45">
        <f>'raw grasp info'!G42</f>
        <v>0</v>
      </c>
      <c r="K42" s="115" t="e">
        <f>RANK(alpha!B42,alpha!$B42:$AA42)</f>
        <v>#N/A</v>
      </c>
      <c r="L42" s="115" t="e">
        <f>RANK(alpha!C42,alpha!$B42:$AA42)</f>
        <v>#N/A</v>
      </c>
      <c r="M42" s="115" t="e">
        <f>RANK(alpha!D42,alpha!$B42:$AA42)</f>
        <v>#N/A</v>
      </c>
      <c r="N42" s="115" t="e">
        <f>RANK(alpha!E42,alpha!$B42:$AA42)</f>
        <v>#N/A</v>
      </c>
      <c r="O42" s="115" t="e">
        <f>RANK(alpha!F42,alpha!$B42:$AA42)</f>
        <v>#N/A</v>
      </c>
      <c r="P42" s="115" t="e">
        <f>RANK(alpha!G42,alpha!$B42:$AA42)</f>
        <v>#N/A</v>
      </c>
      <c r="Q42" s="115" t="e">
        <f>RANK(alpha!H42,alpha!$B42:$AA42)</f>
        <v>#N/A</v>
      </c>
      <c r="R42" s="115" t="e">
        <f>RANK(alpha!I42,alpha!$B42:$AA42)</f>
        <v>#N/A</v>
      </c>
      <c r="S42" s="115" t="e">
        <f>RANK(alpha!J42,alpha!$B42:$AA42)</f>
        <v>#N/A</v>
      </c>
      <c r="T42" s="115" t="e">
        <f>RANK(alpha!K42,alpha!$B42:$AA42)</f>
        <v>#N/A</v>
      </c>
      <c r="U42" s="115" t="e">
        <f>RANK(alpha!L42,alpha!$B42:$AA42)</f>
        <v>#N/A</v>
      </c>
      <c r="V42" s="115" t="e">
        <f>RANK(alpha!M42,alpha!$B42:$AA42)</f>
        <v>#N/A</v>
      </c>
      <c r="W42" s="115" t="e">
        <f>RANK(alpha!N42,alpha!$B42:$AA42)</f>
        <v>#N/A</v>
      </c>
      <c r="X42" s="115" t="e">
        <f>RANK(alpha!O42,alpha!$B42:$AA42)</f>
        <v>#N/A</v>
      </c>
      <c r="Y42" s="115" t="e">
        <f>RANK(alpha!P42,alpha!$B42:$AA42)</f>
        <v>#N/A</v>
      </c>
      <c r="Z42" s="115" t="e">
        <f>RANK(alpha!Q42,alpha!$B42:$AA42)</f>
        <v>#N/A</v>
      </c>
      <c r="AA42" s="115" t="e">
        <f>RANK(alpha!R42,alpha!$B42:$AA42)</f>
        <v>#N/A</v>
      </c>
      <c r="AB42" s="115" t="e">
        <f>RANK(alpha!S42,alpha!$B42:$AA42)</f>
        <v>#N/A</v>
      </c>
      <c r="AC42" s="115" t="e">
        <f>RANK(alpha!T42,alpha!$B42:$AA42)</f>
        <v>#N/A</v>
      </c>
      <c r="AD42" s="115" t="e">
        <f>RANK(alpha!U42,alpha!$B42:$AA42)</f>
        <v>#N/A</v>
      </c>
      <c r="AE42" s="115" t="e">
        <f>RANK(alpha!V42,alpha!$B42:$AA42)</f>
        <v>#N/A</v>
      </c>
      <c r="AF42" s="115" t="e">
        <f>RANK(alpha!W42,alpha!$B42:$AA42)</f>
        <v>#N/A</v>
      </c>
      <c r="AG42" s="115" t="e">
        <f>RANK(alpha!X42,alpha!$B42:$AA42)</f>
        <v>#N/A</v>
      </c>
      <c r="AH42" s="115" t="e">
        <f>RANK(alpha!Y42,alpha!$B42:$AA42)</f>
        <v>#N/A</v>
      </c>
      <c r="AI42" s="115" t="e">
        <f>RANK(alpha!Z42,alpha!$B42:$AA42)</f>
        <v>#N/A</v>
      </c>
      <c r="AJ42" s="115" t="e">
        <f>RANK(alpha!AA42,alpha!$B42:$AA42)</f>
        <v>#N/A</v>
      </c>
    </row>
    <row r="43" spans="1:36" ht="90" customHeight="1" thickBot="1" x14ac:dyDescent="0.3">
      <c r="A43" s="56" t="str">
        <f>formatting!C43</f>
        <v/>
      </c>
      <c r="B43" s="60" t="str">
        <f>formatting!D43</f>
        <v/>
      </c>
      <c r="C43" s="65"/>
      <c r="D43" s="65"/>
      <c r="E43" s="65"/>
      <c r="F43" s="5">
        <f>'raw grasp info'!C43</f>
        <v>0</v>
      </c>
      <c r="G43" s="37">
        <f>'raw grasp info'!D43</f>
        <v>0</v>
      </c>
      <c r="H43" s="37">
        <f>'raw grasp info'!E43</f>
        <v>0</v>
      </c>
      <c r="I43" s="43">
        <f>'raw grasp info'!F43</f>
        <v>0</v>
      </c>
      <c r="J43" s="2">
        <f>'raw grasp info'!G43</f>
        <v>0</v>
      </c>
      <c r="K43" s="115" t="e">
        <f>RANK(alpha!B43,alpha!$B43:$AA43)</f>
        <v>#N/A</v>
      </c>
      <c r="L43" s="115" t="e">
        <f>RANK(alpha!C43,alpha!$B43:$AA43)</f>
        <v>#N/A</v>
      </c>
      <c r="M43" s="115" t="e">
        <f>RANK(alpha!D43,alpha!$B43:$AA43)</f>
        <v>#N/A</v>
      </c>
      <c r="N43" s="115" t="e">
        <f>RANK(alpha!E43,alpha!$B43:$AA43)</f>
        <v>#N/A</v>
      </c>
      <c r="O43" s="115" t="e">
        <f>RANK(alpha!F43,alpha!$B43:$AA43)</f>
        <v>#N/A</v>
      </c>
      <c r="P43" s="115" t="e">
        <f>RANK(alpha!G43,alpha!$B43:$AA43)</f>
        <v>#N/A</v>
      </c>
      <c r="Q43" s="115" t="e">
        <f>RANK(alpha!H43,alpha!$B43:$AA43)</f>
        <v>#N/A</v>
      </c>
      <c r="R43" s="115" t="e">
        <f>RANK(alpha!I43,alpha!$B43:$AA43)</f>
        <v>#N/A</v>
      </c>
      <c r="S43" s="115" t="e">
        <f>RANK(alpha!J43,alpha!$B43:$AA43)</f>
        <v>#N/A</v>
      </c>
      <c r="T43" s="115" t="e">
        <f>RANK(alpha!K43,alpha!$B43:$AA43)</f>
        <v>#N/A</v>
      </c>
      <c r="U43" s="115" t="e">
        <f>RANK(alpha!L43,alpha!$B43:$AA43)</f>
        <v>#N/A</v>
      </c>
      <c r="V43" s="115" t="e">
        <f>RANK(alpha!M43,alpha!$B43:$AA43)</f>
        <v>#N/A</v>
      </c>
      <c r="W43" s="115" t="e">
        <f>RANK(alpha!N43,alpha!$B43:$AA43)</f>
        <v>#N/A</v>
      </c>
      <c r="X43" s="115" t="e">
        <f>RANK(alpha!O43,alpha!$B43:$AA43)</f>
        <v>#N/A</v>
      </c>
      <c r="Y43" s="115" t="e">
        <f>RANK(alpha!P43,alpha!$B43:$AA43)</f>
        <v>#N/A</v>
      </c>
      <c r="Z43" s="115" t="e">
        <f>RANK(alpha!Q43,alpha!$B43:$AA43)</f>
        <v>#N/A</v>
      </c>
      <c r="AA43" s="115" t="e">
        <f>RANK(alpha!R43,alpha!$B43:$AA43)</f>
        <v>#N/A</v>
      </c>
      <c r="AB43" s="115" t="e">
        <f>RANK(alpha!S43,alpha!$B43:$AA43)</f>
        <v>#N/A</v>
      </c>
      <c r="AC43" s="115" t="e">
        <f>RANK(alpha!T43,alpha!$B43:$AA43)</f>
        <v>#N/A</v>
      </c>
      <c r="AD43" s="115" t="e">
        <f>RANK(alpha!U43,alpha!$B43:$AA43)</f>
        <v>#N/A</v>
      </c>
      <c r="AE43" s="115" t="e">
        <f>RANK(alpha!V43,alpha!$B43:$AA43)</f>
        <v>#N/A</v>
      </c>
      <c r="AF43" s="115" t="e">
        <f>RANK(alpha!W43,alpha!$B43:$AA43)</f>
        <v>#N/A</v>
      </c>
      <c r="AG43" s="115" t="e">
        <f>RANK(alpha!X43,alpha!$B43:$AA43)</f>
        <v>#N/A</v>
      </c>
      <c r="AH43" s="115" t="e">
        <f>RANK(alpha!Y43,alpha!$B43:$AA43)</f>
        <v>#N/A</v>
      </c>
      <c r="AI43" s="115" t="e">
        <f>RANK(alpha!Z43,alpha!$B43:$AA43)</f>
        <v>#N/A</v>
      </c>
      <c r="AJ43" s="115" t="e">
        <f>RANK(alpha!AA43,alpha!$B43:$AA43)</f>
        <v>#N/A</v>
      </c>
    </row>
    <row r="44" spans="1:36" ht="90" customHeight="1" x14ac:dyDescent="0.25">
      <c r="A44" s="56" t="str">
        <f>formatting!C44</f>
        <v/>
      </c>
      <c r="B44" s="60" t="str">
        <f>formatting!D44</f>
        <v/>
      </c>
      <c r="C44" s="64"/>
      <c r="D44" s="64"/>
      <c r="E44" s="64"/>
      <c r="F44" s="5">
        <f>'raw grasp info'!C44</f>
        <v>0</v>
      </c>
      <c r="G44" s="1">
        <f>'raw grasp info'!D44</f>
        <v>0</v>
      </c>
      <c r="H44" s="1">
        <f>'raw grasp info'!E44</f>
        <v>0</v>
      </c>
      <c r="I44" s="44">
        <f>'raw grasp info'!F44</f>
        <v>0</v>
      </c>
      <c r="J44" s="45">
        <f>'raw grasp info'!G44</f>
        <v>0</v>
      </c>
      <c r="K44" s="115" t="e">
        <f>RANK(alpha!B44,alpha!$B44:$AA44)</f>
        <v>#N/A</v>
      </c>
      <c r="L44" s="115" t="e">
        <f>RANK(alpha!C44,alpha!$B44:$AA44)</f>
        <v>#N/A</v>
      </c>
      <c r="M44" s="115" t="e">
        <f>RANK(alpha!D44,alpha!$B44:$AA44)</f>
        <v>#N/A</v>
      </c>
      <c r="N44" s="115" t="e">
        <f>RANK(alpha!E44,alpha!$B44:$AA44)</f>
        <v>#N/A</v>
      </c>
      <c r="O44" s="115" t="e">
        <f>RANK(alpha!F44,alpha!$B44:$AA44)</f>
        <v>#N/A</v>
      </c>
      <c r="P44" s="115" t="e">
        <f>RANK(alpha!G44,alpha!$B44:$AA44)</f>
        <v>#N/A</v>
      </c>
      <c r="Q44" s="115" t="e">
        <f>RANK(alpha!H44,alpha!$B44:$AA44)</f>
        <v>#N/A</v>
      </c>
      <c r="R44" s="115" t="e">
        <f>RANK(alpha!I44,alpha!$B44:$AA44)</f>
        <v>#N/A</v>
      </c>
      <c r="S44" s="115" t="e">
        <f>RANK(alpha!J44,alpha!$B44:$AA44)</f>
        <v>#N/A</v>
      </c>
      <c r="T44" s="115" t="e">
        <f>RANK(alpha!K44,alpha!$B44:$AA44)</f>
        <v>#N/A</v>
      </c>
      <c r="U44" s="115" t="e">
        <f>RANK(alpha!L44,alpha!$B44:$AA44)</f>
        <v>#N/A</v>
      </c>
      <c r="V44" s="115" t="e">
        <f>RANK(alpha!M44,alpha!$B44:$AA44)</f>
        <v>#N/A</v>
      </c>
      <c r="W44" s="115" t="e">
        <f>RANK(alpha!N44,alpha!$B44:$AA44)</f>
        <v>#N/A</v>
      </c>
      <c r="X44" s="115" t="e">
        <f>RANK(alpha!O44,alpha!$B44:$AA44)</f>
        <v>#N/A</v>
      </c>
      <c r="Y44" s="115" t="e">
        <f>RANK(alpha!P44,alpha!$B44:$AA44)</f>
        <v>#N/A</v>
      </c>
      <c r="Z44" s="115" t="e">
        <f>RANK(alpha!Q44,alpha!$B44:$AA44)</f>
        <v>#N/A</v>
      </c>
      <c r="AA44" s="115" t="e">
        <f>RANK(alpha!R44,alpha!$B44:$AA44)</f>
        <v>#N/A</v>
      </c>
      <c r="AB44" s="115" t="e">
        <f>RANK(alpha!S44,alpha!$B44:$AA44)</f>
        <v>#N/A</v>
      </c>
      <c r="AC44" s="115" t="e">
        <f>RANK(alpha!T44,alpha!$B44:$AA44)</f>
        <v>#N/A</v>
      </c>
      <c r="AD44" s="115" t="e">
        <f>RANK(alpha!U44,alpha!$B44:$AA44)</f>
        <v>#N/A</v>
      </c>
      <c r="AE44" s="115" t="e">
        <f>RANK(alpha!V44,alpha!$B44:$AA44)</f>
        <v>#N/A</v>
      </c>
      <c r="AF44" s="115" t="e">
        <f>RANK(alpha!W44,alpha!$B44:$AA44)</f>
        <v>#N/A</v>
      </c>
      <c r="AG44" s="115" t="e">
        <f>RANK(alpha!X44,alpha!$B44:$AA44)</f>
        <v>#N/A</v>
      </c>
      <c r="AH44" s="115" t="e">
        <f>RANK(alpha!Y44,alpha!$B44:$AA44)</f>
        <v>#N/A</v>
      </c>
      <c r="AI44" s="115" t="e">
        <f>RANK(alpha!Z44,alpha!$B44:$AA44)</f>
        <v>#N/A</v>
      </c>
      <c r="AJ44" s="115" t="e">
        <f>RANK(alpha!AA44,alpha!$B44:$AA44)</f>
        <v>#N/A</v>
      </c>
    </row>
    <row r="45" spans="1:36" ht="90" customHeight="1" x14ac:dyDescent="0.25">
      <c r="A45" s="56" t="str">
        <f>formatting!C45</f>
        <v/>
      </c>
      <c r="B45" s="60" t="str">
        <f>formatting!D45</f>
        <v/>
      </c>
      <c r="C45" s="108"/>
      <c r="D45" s="108"/>
      <c r="E45" s="108"/>
      <c r="F45" s="5">
        <f>'raw grasp info'!C45</f>
        <v>0</v>
      </c>
      <c r="G45" s="107">
        <f>'raw grasp info'!D45</f>
        <v>0</v>
      </c>
      <c r="H45" s="107">
        <f>'raw grasp info'!E45</f>
        <v>0</v>
      </c>
      <c r="I45" s="40">
        <f>'raw grasp info'!F45</f>
        <v>0</v>
      </c>
      <c r="J45" s="42">
        <f>'raw grasp info'!G45</f>
        <v>0</v>
      </c>
      <c r="K45" s="115" t="e">
        <f>RANK(alpha!B45,alpha!$B45:$AA45)</f>
        <v>#N/A</v>
      </c>
      <c r="L45" s="115" t="e">
        <f>RANK(alpha!C45,alpha!$B45:$AA45)</f>
        <v>#N/A</v>
      </c>
      <c r="M45" s="115" t="e">
        <f>RANK(alpha!D45,alpha!$B45:$AA45)</f>
        <v>#N/A</v>
      </c>
      <c r="N45" s="115" t="e">
        <f>RANK(alpha!E45,alpha!$B45:$AA45)</f>
        <v>#N/A</v>
      </c>
      <c r="O45" s="115" t="e">
        <f>RANK(alpha!F45,alpha!$B45:$AA45)</f>
        <v>#N/A</v>
      </c>
      <c r="P45" s="115" t="e">
        <f>RANK(alpha!G45,alpha!$B45:$AA45)</f>
        <v>#N/A</v>
      </c>
      <c r="Q45" s="115" t="e">
        <f>RANK(alpha!H45,alpha!$B45:$AA45)</f>
        <v>#N/A</v>
      </c>
      <c r="R45" s="115" t="e">
        <f>RANK(alpha!I45,alpha!$B45:$AA45)</f>
        <v>#N/A</v>
      </c>
      <c r="S45" s="115" t="e">
        <f>RANK(alpha!J45,alpha!$B45:$AA45)</f>
        <v>#N/A</v>
      </c>
      <c r="T45" s="115" t="e">
        <f>RANK(alpha!K45,alpha!$B45:$AA45)</f>
        <v>#N/A</v>
      </c>
      <c r="U45" s="115" t="e">
        <f>RANK(alpha!L45,alpha!$B45:$AA45)</f>
        <v>#N/A</v>
      </c>
      <c r="V45" s="115" t="e">
        <f>RANK(alpha!M45,alpha!$B45:$AA45)</f>
        <v>#N/A</v>
      </c>
      <c r="W45" s="115" t="e">
        <f>RANK(alpha!N45,alpha!$B45:$AA45)</f>
        <v>#N/A</v>
      </c>
      <c r="X45" s="115" t="e">
        <f>RANK(alpha!O45,alpha!$B45:$AA45)</f>
        <v>#N/A</v>
      </c>
      <c r="Y45" s="115" t="e">
        <f>RANK(alpha!P45,alpha!$B45:$AA45)</f>
        <v>#N/A</v>
      </c>
      <c r="Z45" s="115" t="e">
        <f>RANK(alpha!Q45,alpha!$B45:$AA45)</f>
        <v>#N/A</v>
      </c>
      <c r="AA45" s="115" t="e">
        <f>RANK(alpha!R45,alpha!$B45:$AA45)</f>
        <v>#N/A</v>
      </c>
      <c r="AB45" s="115" t="e">
        <f>RANK(alpha!S45,alpha!$B45:$AA45)</f>
        <v>#N/A</v>
      </c>
      <c r="AC45" s="115" t="e">
        <f>RANK(alpha!T45,alpha!$B45:$AA45)</f>
        <v>#N/A</v>
      </c>
      <c r="AD45" s="115" t="e">
        <f>RANK(alpha!U45,alpha!$B45:$AA45)</f>
        <v>#N/A</v>
      </c>
      <c r="AE45" s="115" t="e">
        <f>RANK(alpha!V45,alpha!$B45:$AA45)</f>
        <v>#N/A</v>
      </c>
      <c r="AF45" s="115" t="e">
        <f>RANK(alpha!W45,alpha!$B45:$AA45)</f>
        <v>#N/A</v>
      </c>
      <c r="AG45" s="115" t="e">
        <f>RANK(alpha!X45,alpha!$B45:$AA45)</f>
        <v>#N/A</v>
      </c>
      <c r="AH45" s="115" t="e">
        <f>RANK(alpha!Y45,alpha!$B45:$AA45)</f>
        <v>#N/A</v>
      </c>
      <c r="AI45" s="115" t="e">
        <f>RANK(alpha!Z45,alpha!$B45:$AA45)</f>
        <v>#N/A</v>
      </c>
      <c r="AJ45" s="115" t="e">
        <f>RANK(alpha!AA45,alpha!$B45:$AA45)</f>
        <v>#N/A</v>
      </c>
    </row>
    <row r="46" spans="1:36" ht="90" customHeight="1" thickBot="1" x14ac:dyDescent="0.3">
      <c r="A46" s="56" t="str">
        <f>formatting!C46</f>
        <v/>
      </c>
      <c r="B46" s="60" t="str">
        <f>formatting!D46</f>
        <v/>
      </c>
      <c r="C46" s="65"/>
      <c r="D46" s="65"/>
      <c r="E46" s="65"/>
      <c r="F46" s="5">
        <f>'raw grasp info'!C46</f>
        <v>0</v>
      </c>
      <c r="G46" s="37">
        <f>'raw grasp info'!D46</f>
        <v>0</v>
      </c>
      <c r="H46" s="37">
        <f>'raw grasp info'!E46</f>
        <v>0</v>
      </c>
      <c r="I46" s="43">
        <f>'raw grasp info'!F46</f>
        <v>0</v>
      </c>
      <c r="J46" s="2">
        <f>'raw grasp info'!G46</f>
        <v>0</v>
      </c>
      <c r="K46" s="115" t="e">
        <f>RANK(alpha!B46,alpha!$B46:$AA46)</f>
        <v>#N/A</v>
      </c>
      <c r="L46" s="115" t="e">
        <f>RANK(alpha!C46,alpha!$B46:$AA46)</f>
        <v>#N/A</v>
      </c>
      <c r="M46" s="115" t="e">
        <f>RANK(alpha!D46,alpha!$B46:$AA46)</f>
        <v>#N/A</v>
      </c>
      <c r="N46" s="115" t="e">
        <f>RANK(alpha!E46,alpha!$B46:$AA46)</f>
        <v>#N/A</v>
      </c>
      <c r="O46" s="115" t="e">
        <f>RANK(alpha!F46,alpha!$B46:$AA46)</f>
        <v>#N/A</v>
      </c>
      <c r="P46" s="115" t="e">
        <f>RANK(alpha!G46,alpha!$B46:$AA46)</f>
        <v>#N/A</v>
      </c>
      <c r="Q46" s="115" t="e">
        <f>RANK(alpha!H46,alpha!$B46:$AA46)</f>
        <v>#N/A</v>
      </c>
      <c r="R46" s="115" t="e">
        <f>RANK(alpha!I46,alpha!$B46:$AA46)</f>
        <v>#N/A</v>
      </c>
      <c r="S46" s="115" t="e">
        <f>RANK(alpha!J46,alpha!$B46:$AA46)</f>
        <v>#N/A</v>
      </c>
      <c r="T46" s="115" t="e">
        <f>RANK(alpha!K46,alpha!$B46:$AA46)</f>
        <v>#N/A</v>
      </c>
      <c r="U46" s="115" t="e">
        <f>RANK(alpha!L46,alpha!$B46:$AA46)</f>
        <v>#N/A</v>
      </c>
      <c r="V46" s="115" t="e">
        <f>RANK(alpha!M46,alpha!$B46:$AA46)</f>
        <v>#N/A</v>
      </c>
      <c r="W46" s="115" t="e">
        <f>RANK(alpha!N46,alpha!$B46:$AA46)</f>
        <v>#N/A</v>
      </c>
      <c r="X46" s="115" t="e">
        <f>RANK(alpha!O46,alpha!$B46:$AA46)</f>
        <v>#N/A</v>
      </c>
      <c r="Y46" s="115" t="e">
        <f>RANK(alpha!P46,alpha!$B46:$AA46)</f>
        <v>#N/A</v>
      </c>
      <c r="Z46" s="115" t="e">
        <f>RANK(alpha!Q46,alpha!$B46:$AA46)</f>
        <v>#N/A</v>
      </c>
      <c r="AA46" s="115" t="e">
        <f>RANK(alpha!R46,alpha!$B46:$AA46)</f>
        <v>#N/A</v>
      </c>
      <c r="AB46" s="115" t="e">
        <f>RANK(alpha!S46,alpha!$B46:$AA46)</f>
        <v>#N/A</v>
      </c>
      <c r="AC46" s="115" t="e">
        <f>RANK(alpha!T46,alpha!$B46:$AA46)</f>
        <v>#N/A</v>
      </c>
      <c r="AD46" s="115" t="e">
        <f>RANK(alpha!U46,alpha!$B46:$AA46)</f>
        <v>#N/A</v>
      </c>
      <c r="AE46" s="115" t="e">
        <f>RANK(alpha!V46,alpha!$B46:$AA46)</f>
        <v>#N/A</v>
      </c>
      <c r="AF46" s="115" t="e">
        <f>RANK(alpha!W46,alpha!$B46:$AA46)</f>
        <v>#N/A</v>
      </c>
      <c r="AG46" s="115" t="e">
        <f>RANK(alpha!X46,alpha!$B46:$AA46)</f>
        <v>#N/A</v>
      </c>
      <c r="AH46" s="115" t="e">
        <f>RANK(alpha!Y46,alpha!$B46:$AA46)</f>
        <v>#N/A</v>
      </c>
      <c r="AI46" s="115" t="e">
        <f>RANK(alpha!Z46,alpha!$B46:$AA46)</f>
        <v>#N/A</v>
      </c>
      <c r="AJ46" s="115" t="e">
        <f>RANK(alpha!AA46,alpha!$B46:$AA46)</f>
        <v>#N/A</v>
      </c>
    </row>
    <row r="47" spans="1:36" ht="90" customHeight="1" x14ac:dyDescent="0.25">
      <c r="A47" s="56" t="str">
        <f>formatting!C47</f>
        <v/>
      </c>
      <c r="B47" s="60" t="str">
        <f>formatting!D47</f>
        <v/>
      </c>
      <c r="C47" s="64"/>
      <c r="D47" s="64"/>
      <c r="E47" s="64"/>
      <c r="F47" s="5">
        <f>'raw grasp info'!C47</f>
        <v>0</v>
      </c>
      <c r="G47" s="1">
        <f>'raw grasp info'!D47</f>
        <v>0</v>
      </c>
      <c r="H47" s="1">
        <f>'raw grasp info'!E47</f>
        <v>0</v>
      </c>
      <c r="I47" s="44">
        <f>'raw grasp info'!F47</f>
        <v>0</v>
      </c>
      <c r="J47" s="45">
        <f>'raw grasp info'!G47</f>
        <v>0</v>
      </c>
      <c r="K47" s="115" t="e">
        <f>RANK(alpha!B47,alpha!$B47:$AA47)</f>
        <v>#N/A</v>
      </c>
      <c r="L47" s="115" t="e">
        <f>RANK(alpha!C47,alpha!$B47:$AA47)</f>
        <v>#N/A</v>
      </c>
      <c r="M47" s="115" t="e">
        <f>RANK(alpha!D47,alpha!$B47:$AA47)</f>
        <v>#N/A</v>
      </c>
      <c r="N47" s="115" t="e">
        <f>RANK(alpha!E47,alpha!$B47:$AA47)</f>
        <v>#N/A</v>
      </c>
      <c r="O47" s="115" t="e">
        <f>RANK(alpha!F47,alpha!$B47:$AA47)</f>
        <v>#N/A</v>
      </c>
      <c r="P47" s="115" t="e">
        <f>RANK(alpha!G47,alpha!$B47:$AA47)</f>
        <v>#N/A</v>
      </c>
      <c r="Q47" s="115" t="e">
        <f>RANK(alpha!H47,alpha!$B47:$AA47)</f>
        <v>#N/A</v>
      </c>
      <c r="R47" s="115" t="e">
        <f>RANK(alpha!I47,alpha!$B47:$AA47)</f>
        <v>#N/A</v>
      </c>
      <c r="S47" s="115" t="e">
        <f>RANK(alpha!J47,alpha!$B47:$AA47)</f>
        <v>#N/A</v>
      </c>
      <c r="T47" s="115" t="e">
        <f>RANK(alpha!K47,alpha!$B47:$AA47)</f>
        <v>#N/A</v>
      </c>
      <c r="U47" s="115" t="e">
        <f>RANK(alpha!L47,alpha!$B47:$AA47)</f>
        <v>#N/A</v>
      </c>
      <c r="V47" s="115" t="e">
        <f>RANK(alpha!M47,alpha!$B47:$AA47)</f>
        <v>#N/A</v>
      </c>
      <c r="W47" s="115" t="e">
        <f>RANK(alpha!N47,alpha!$B47:$AA47)</f>
        <v>#N/A</v>
      </c>
      <c r="X47" s="115" t="e">
        <f>RANK(alpha!O47,alpha!$B47:$AA47)</f>
        <v>#N/A</v>
      </c>
      <c r="Y47" s="115" t="e">
        <f>RANK(alpha!P47,alpha!$B47:$AA47)</f>
        <v>#N/A</v>
      </c>
      <c r="Z47" s="115" t="e">
        <f>RANK(alpha!Q47,alpha!$B47:$AA47)</f>
        <v>#N/A</v>
      </c>
      <c r="AA47" s="115" t="e">
        <f>RANK(alpha!R47,alpha!$B47:$AA47)</f>
        <v>#N/A</v>
      </c>
      <c r="AB47" s="115" t="e">
        <f>RANK(alpha!S47,alpha!$B47:$AA47)</f>
        <v>#N/A</v>
      </c>
      <c r="AC47" s="115" t="e">
        <f>RANK(alpha!T47,alpha!$B47:$AA47)</f>
        <v>#N/A</v>
      </c>
      <c r="AD47" s="115" t="e">
        <f>RANK(alpha!U47,alpha!$B47:$AA47)</f>
        <v>#N/A</v>
      </c>
      <c r="AE47" s="115" t="e">
        <f>RANK(alpha!V47,alpha!$B47:$AA47)</f>
        <v>#N/A</v>
      </c>
      <c r="AF47" s="115" t="e">
        <f>RANK(alpha!W47,alpha!$B47:$AA47)</f>
        <v>#N/A</v>
      </c>
      <c r="AG47" s="115" t="e">
        <f>RANK(alpha!X47,alpha!$B47:$AA47)</f>
        <v>#N/A</v>
      </c>
      <c r="AH47" s="115" t="e">
        <f>RANK(alpha!Y47,alpha!$B47:$AA47)</f>
        <v>#N/A</v>
      </c>
      <c r="AI47" s="115" t="e">
        <f>RANK(alpha!Z47,alpha!$B47:$AA47)</f>
        <v>#N/A</v>
      </c>
      <c r="AJ47" s="115" t="e">
        <f>RANK(alpha!AA47,alpha!$B47:$AA47)</f>
        <v>#N/A</v>
      </c>
    </row>
    <row r="48" spans="1:36" ht="90" customHeight="1" x14ac:dyDescent="0.25">
      <c r="A48" s="56" t="str">
        <f>formatting!C48</f>
        <v/>
      </c>
      <c r="B48" s="60" t="str">
        <f>formatting!D48</f>
        <v/>
      </c>
      <c r="C48" s="108"/>
      <c r="D48" s="108"/>
      <c r="E48" s="108"/>
      <c r="F48" s="5">
        <f>'raw grasp info'!C48</f>
        <v>0</v>
      </c>
      <c r="G48" s="107">
        <f>'raw grasp info'!D48</f>
        <v>0</v>
      </c>
      <c r="H48" s="107">
        <f>'raw grasp info'!E48</f>
        <v>0</v>
      </c>
      <c r="I48" s="40">
        <f>'raw grasp info'!F48</f>
        <v>0</v>
      </c>
      <c r="J48" s="42">
        <f>'raw grasp info'!G48</f>
        <v>0</v>
      </c>
      <c r="K48" s="115" t="e">
        <f>RANK(alpha!B48,alpha!$B48:$AA48)</f>
        <v>#N/A</v>
      </c>
      <c r="L48" s="115" t="e">
        <f>RANK(alpha!C48,alpha!$B48:$AA48)</f>
        <v>#N/A</v>
      </c>
      <c r="M48" s="115" t="e">
        <f>RANK(alpha!D48,alpha!$B48:$AA48)</f>
        <v>#N/A</v>
      </c>
      <c r="N48" s="115" t="e">
        <f>RANK(alpha!E48,alpha!$B48:$AA48)</f>
        <v>#N/A</v>
      </c>
      <c r="O48" s="115" t="e">
        <f>RANK(alpha!F48,alpha!$B48:$AA48)</f>
        <v>#N/A</v>
      </c>
      <c r="P48" s="115" t="e">
        <f>RANK(alpha!G48,alpha!$B48:$AA48)</f>
        <v>#N/A</v>
      </c>
      <c r="Q48" s="115" t="e">
        <f>RANK(alpha!H48,alpha!$B48:$AA48)</f>
        <v>#N/A</v>
      </c>
      <c r="R48" s="115" t="e">
        <f>RANK(alpha!I48,alpha!$B48:$AA48)</f>
        <v>#N/A</v>
      </c>
      <c r="S48" s="115" t="e">
        <f>RANK(alpha!J48,alpha!$B48:$AA48)</f>
        <v>#N/A</v>
      </c>
      <c r="T48" s="115" t="e">
        <f>RANK(alpha!K48,alpha!$B48:$AA48)</f>
        <v>#N/A</v>
      </c>
      <c r="U48" s="115" t="e">
        <f>RANK(alpha!L48,alpha!$B48:$AA48)</f>
        <v>#N/A</v>
      </c>
      <c r="V48" s="115" t="e">
        <f>RANK(alpha!M48,alpha!$B48:$AA48)</f>
        <v>#N/A</v>
      </c>
      <c r="W48" s="115" t="e">
        <f>RANK(alpha!N48,alpha!$B48:$AA48)</f>
        <v>#N/A</v>
      </c>
      <c r="X48" s="115" t="e">
        <f>RANK(alpha!O48,alpha!$B48:$AA48)</f>
        <v>#N/A</v>
      </c>
      <c r="Y48" s="115" t="e">
        <f>RANK(alpha!P48,alpha!$B48:$AA48)</f>
        <v>#N/A</v>
      </c>
      <c r="Z48" s="115" t="e">
        <f>RANK(alpha!Q48,alpha!$B48:$AA48)</f>
        <v>#N/A</v>
      </c>
      <c r="AA48" s="115" t="e">
        <f>RANK(alpha!R48,alpha!$B48:$AA48)</f>
        <v>#N/A</v>
      </c>
      <c r="AB48" s="115" t="e">
        <f>RANK(alpha!S48,alpha!$B48:$AA48)</f>
        <v>#N/A</v>
      </c>
      <c r="AC48" s="115" t="e">
        <f>RANK(alpha!T48,alpha!$B48:$AA48)</f>
        <v>#N/A</v>
      </c>
      <c r="AD48" s="115" t="e">
        <f>RANK(alpha!U48,alpha!$B48:$AA48)</f>
        <v>#N/A</v>
      </c>
      <c r="AE48" s="115" t="e">
        <f>RANK(alpha!V48,alpha!$B48:$AA48)</f>
        <v>#N/A</v>
      </c>
      <c r="AF48" s="115" t="e">
        <f>RANK(alpha!W48,alpha!$B48:$AA48)</f>
        <v>#N/A</v>
      </c>
      <c r="AG48" s="115" t="e">
        <f>RANK(alpha!X48,alpha!$B48:$AA48)</f>
        <v>#N/A</v>
      </c>
      <c r="AH48" s="115" t="e">
        <f>RANK(alpha!Y48,alpha!$B48:$AA48)</f>
        <v>#N/A</v>
      </c>
      <c r="AI48" s="115" t="e">
        <f>RANK(alpha!Z48,alpha!$B48:$AA48)</f>
        <v>#N/A</v>
      </c>
      <c r="AJ48" s="115" t="e">
        <f>RANK(alpha!AA48,alpha!$B48:$AA48)</f>
        <v>#N/A</v>
      </c>
    </row>
    <row r="49" spans="1:36" ht="90" customHeight="1" x14ac:dyDescent="0.25">
      <c r="A49" s="56" t="str">
        <f>formatting!C49</f>
        <v/>
      </c>
      <c r="B49" s="60" t="str">
        <f>formatting!D49</f>
        <v/>
      </c>
      <c r="C49" s="108"/>
      <c r="D49" s="108"/>
      <c r="E49" s="108"/>
      <c r="F49" s="5">
        <f>'raw grasp info'!C49</f>
        <v>0</v>
      </c>
      <c r="G49" s="107">
        <f>'raw grasp info'!D49</f>
        <v>0</v>
      </c>
      <c r="H49" s="107">
        <f>'raw grasp info'!E49</f>
        <v>0</v>
      </c>
      <c r="I49" s="40">
        <f>'raw grasp info'!F49</f>
        <v>0</v>
      </c>
      <c r="J49" s="42">
        <f>'raw grasp info'!G49</f>
        <v>0</v>
      </c>
      <c r="K49" s="115" t="e">
        <f>RANK(alpha!B49,alpha!$B49:$AA49)</f>
        <v>#N/A</v>
      </c>
      <c r="L49" s="115" t="e">
        <f>RANK(alpha!C49,alpha!$B49:$AA49)</f>
        <v>#N/A</v>
      </c>
      <c r="M49" s="115" t="e">
        <f>RANK(alpha!D49,alpha!$B49:$AA49)</f>
        <v>#N/A</v>
      </c>
      <c r="N49" s="115" t="e">
        <f>RANK(alpha!E49,alpha!$B49:$AA49)</f>
        <v>#N/A</v>
      </c>
      <c r="O49" s="115" t="e">
        <f>RANK(alpha!F49,alpha!$B49:$AA49)</f>
        <v>#N/A</v>
      </c>
      <c r="P49" s="115" t="e">
        <f>RANK(alpha!G49,alpha!$B49:$AA49)</f>
        <v>#N/A</v>
      </c>
      <c r="Q49" s="115" t="e">
        <f>RANK(alpha!H49,alpha!$B49:$AA49)</f>
        <v>#N/A</v>
      </c>
      <c r="R49" s="115" t="e">
        <f>RANK(alpha!I49,alpha!$B49:$AA49)</f>
        <v>#N/A</v>
      </c>
      <c r="S49" s="115" t="e">
        <f>RANK(alpha!J49,alpha!$B49:$AA49)</f>
        <v>#N/A</v>
      </c>
      <c r="T49" s="115" t="e">
        <f>RANK(alpha!K49,alpha!$B49:$AA49)</f>
        <v>#N/A</v>
      </c>
      <c r="U49" s="115" t="e">
        <f>RANK(alpha!L49,alpha!$B49:$AA49)</f>
        <v>#N/A</v>
      </c>
      <c r="V49" s="115" t="e">
        <f>RANK(alpha!M49,alpha!$B49:$AA49)</f>
        <v>#N/A</v>
      </c>
      <c r="W49" s="115" t="e">
        <f>RANK(alpha!N49,alpha!$B49:$AA49)</f>
        <v>#N/A</v>
      </c>
      <c r="X49" s="115" t="e">
        <f>RANK(alpha!O49,alpha!$B49:$AA49)</f>
        <v>#N/A</v>
      </c>
      <c r="Y49" s="115" t="e">
        <f>RANK(alpha!P49,alpha!$B49:$AA49)</f>
        <v>#N/A</v>
      </c>
      <c r="Z49" s="115" t="e">
        <f>RANK(alpha!Q49,alpha!$B49:$AA49)</f>
        <v>#N/A</v>
      </c>
      <c r="AA49" s="115" t="e">
        <f>RANK(alpha!R49,alpha!$B49:$AA49)</f>
        <v>#N/A</v>
      </c>
      <c r="AB49" s="115" t="e">
        <f>RANK(alpha!S49,alpha!$B49:$AA49)</f>
        <v>#N/A</v>
      </c>
      <c r="AC49" s="115" t="e">
        <f>RANK(alpha!T49,alpha!$B49:$AA49)</f>
        <v>#N/A</v>
      </c>
      <c r="AD49" s="115" t="e">
        <f>RANK(alpha!U49,alpha!$B49:$AA49)</f>
        <v>#N/A</v>
      </c>
      <c r="AE49" s="115" t="e">
        <f>RANK(alpha!V49,alpha!$B49:$AA49)</f>
        <v>#N/A</v>
      </c>
      <c r="AF49" s="115" t="e">
        <f>RANK(alpha!W49,alpha!$B49:$AA49)</f>
        <v>#N/A</v>
      </c>
      <c r="AG49" s="115" t="e">
        <f>RANK(alpha!X49,alpha!$B49:$AA49)</f>
        <v>#N/A</v>
      </c>
      <c r="AH49" s="115" t="e">
        <f>RANK(alpha!Y49,alpha!$B49:$AA49)</f>
        <v>#N/A</v>
      </c>
      <c r="AI49" s="115" t="e">
        <f>RANK(alpha!Z49,alpha!$B49:$AA49)</f>
        <v>#N/A</v>
      </c>
      <c r="AJ49" s="115" t="e">
        <f>RANK(alpha!AA49,alpha!$B49:$AA49)</f>
        <v>#N/A</v>
      </c>
    </row>
    <row r="50" spans="1:36" ht="90" customHeight="1" thickBot="1" x14ac:dyDescent="0.3">
      <c r="A50" s="56" t="str">
        <f>formatting!C50</f>
        <v/>
      </c>
      <c r="B50" s="60" t="str">
        <f>formatting!D50</f>
        <v/>
      </c>
      <c r="C50" s="65"/>
      <c r="D50" s="65"/>
      <c r="E50" s="65"/>
      <c r="F50" s="5">
        <f>'raw grasp info'!C50</f>
        <v>0</v>
      </c>
      <c r="G50" s="37">
        <f>'raw grasp info'!D50</f>
        <v>0</v>
      </c>
      <c r="H50" s="37">
        <f>'raw grasp info'!E50</f>
        <v>0</v>
      </c>
      <c r="I50" s="43">
        <f>'raw grasp info'!F50</f>
        <v>0</v>
      </c>
      <c r="J50" s="2">
        <f>'raw grasp info'!G50</f>
        <v>0</v>
      </c>
      <c r="K50" s="115" t="e">
        <f>RANK(alpha!B50,alpha!$B50:$AA50)</f>
        <v>#N/A</v>
      </c>
      <c r="L50" s="115" t="e">
        <f>RANK(alpha!C50,alpha!$B50:$AA50)</f>
        <v>#N/A</v>
      </c>
      <c r="M50" s="115" t="e">
        <f>RANK(alpha!D50,alpha!$B50:$AA50)</f>
        <v>#N/A</v>
      </c>
      <c r="N50" s="115" t="e">
        <f>RANK(alpha!E50,alpha!$B50:$AA50)</f>
        <v>#N/A</v>
      </c>
      <c r="O50" s="115" t="e">
        <f>RANK(alpha!F50,alpha!$B50:$AA50)</f>
        <v>#N/A</v>
      </c>
      <c r="P50" s="115" t="e">
        <f>RANK(alpha!G50,alpha!$B50:$AA50)</f>
        <v>#N/A</v>
      </c>
      <c r="Q50" s="115" t="e">
        <f>RANK(alpha!H50,alpha!$B50:$AA50)</f>
        <v>#N/A</v>
      </c>
      <c r="R50" s="115" t="e">
        <f>RANK(alpha!I50,alpha!$B50:$AA50)</f>
        <v>#N/A</v>
      </c>
      <c r="S50" s="115" t="e">
        <f>RANK(alpha!J50,alpha!$B50:$AA50)</f>
        <v>#N/A</v>
      </c>
      <c r="T50" s="115" t="e">
        <f>RANK(alpha!K50,alpha!$B50:$AA50)</f>
        <v>#N/A</v>
      </c>
      <c r="U50" s="115" t="e">
        <f>RANK(alpha!L50,alpha!$B50:$AA50)</f>
        <v>#N/A</v>
      </c>
      <c r="V50" s="115" t="e">
        <f>RANK(alpha!M50,alpha!$B50:$AA50)</f>
        <v>#N/A</v>
      </c>
      <c r="W50" s="115" t="e">
        <f>RANK(alpha!N50,alpha!$B50:$AA50)</f>
        <v>#N/A</v>
      </c>
      <c r="X50" s="115" t="e">
        <f>RANK(alpha!O50,alpha!$B50:$AA50)</f>
        <v>#N/A</v>
      </c>
      <c r="Y50" s="115" t="e">
        <f>RANK(alpha!P50,alpha!$B50:$AA50)</f>
        <v>#N/A</v>
      </c>
      <c r="Z50" s="115" t="e">
        <f>RANK(alpha!Q50,alpha!$B50:$AA50)</f>
        <v>#N/A</v>
      </c>
      <c r="AA50" s="115" t="e">
        <f>RANK(alpha!R50,alpha!$B50:$AA50)</f>
        <v>#N/A</v>
      </c>
      <c r="AB50" s="115" t="e">
        <f>RANK(alpha!S50,alpha!$B50:$AA50)</f>
        <v>#N/A</v>
      </c>
      <c r="AC50" s="115" t="e">
        <f>RANK(alpha!T50,alpha!$B50:$AA50)</f>
        <v>#N/A</v>
      </c>
      <c r="AD50" s="115" t="e">
        <f>RANK(alpha!U50,alpha!$B50:$AA50)</f>
        <v>#N/A</v>
      </c>
      <c r="AE50" s="115" t="e">
        <f>RANK(alpha!V50,alpha!$B50:$AA50)</f>
        <v>#N/A</v>
      </c>
      <c r="AF50" s="115" t="e">
        <f>RANK(alpha!W50,alpha!$B50:$AA50)</f>
        <v>#N/A</v>
      </c>
      <c r="AG50" s="115" t="e">
        <f>RANK(alpha!X50,alpha!$B50:$AA50)</f>
        <v>#N/A</v>
      </c>
      <c r="AH50" s="115" t="e">
        <f>RANK(alpha!Y50,alpha!$B50:$AA50)</f>
        <v>#N/A</v>
      </c>
      <c r="AI50" s="115" t="e">
        <f>RANK(alpha!Z50,alpha!$B50:$AA50)</f>
        <v>#N/A</v>
      </c>
      <c r="AJ50" s="115" t="e">
        <f>RANK(alpha!AA50,alpha!$B50:$AA50)</f>
        <v>#N/A</v>
      </c>
    </row>
    <row r="51" spans="1:36" ht="90" customHeight="1" x14ac:dyDescent="0.25">
      <c r="A51" s="56" t="str">
        <f>formatting!C51</f>
        <v/>
      </c>
      <c r="B51" s="60" t="str">
        <f>formatting!D51</f>
        <v/>
      </c>
      <c r="C51" s="64"/>
      <c r="D51" s="64"/>
      <c r="E51" s="64"/>
      <c r="F51" s="5">
        <f>'raw grasp info'!C51</f>
        <v>0</v>
      </c>
      <c r="G51" s="1">
        <f>'raw grasp info'!D51</f>
        <v>0</v>
      </c>
      <c r="H51" s="1">
        <f>'raw grasp info'!E51</f>
        <v>0</v>
      </c>
      <c r="I51" s="44">
        <f>'raw grasp info'!F51</f>
        <v>0</v>
      </c>
      <c r="J51" s="45">
        <f>'raw grasp info'!G51</f>
        <v>0</v>
      </c>
      <c r="K51" s="115" t="e">
        <f>RANK(alpha!B51,alpha!$B51:$AA51)</f>
        <v>#N/A</v>
      </c>
      <c r="L51" s="115" t="e">
        <f>RANK(alpha!C51,alpha!$B51:$AA51)</f>
        <v>#N/A</v>
      </c>
      <c r="M51" s="115" t="e">
        <f>RANK(alpha!D51,alpha!$B51:$AA51)</f>
        <v>#N/A</v>
      </c>
      <c r="N51" s="115" t="e">
        <f>RANK(alpha!E51,alpha!$B51:$AA51)</f>
        <v>#N/A</v>
      </c>
      <c r="O51" s="115" t="e">
        <f>RANK(alpha!F51,alpha!$B51:$AA51)</f>
        <v>#N/A</v>
      </c>
      <c r="P51" s="115" t="e">
        <f>RANK(alpha!G51,alpha!$B51:$AA51)</f>
        <v>#N/A</v>
      </c>
      <c r="Q51" s="115" t="e">
        <f>RANK(alpha!H51,alpha!$B51:$AA51)</f>
        <v>#N/A</v>
      </c>
      <c r="R51" s="115" t="e">
        <f>RANK(alpha!I51,alpha!$B51:$AA51)</f>
        <v>#N/A</v>
      </c>
      <c r="S51" s="115" t="e">
        <f>RANK(alpha!J51,alpha!$B51:$AA51)</f>
        <v>#N/A</v>
      </c>
      <c r="T51" s="115" t="e">
        <f>RANK(alpha!K51,alpha!$B51:$AA51)</f>
        <v>#N/A</v>
      </c>
      <c r="U51" s="115" t="e">
        <f>RANK(alpha!L51,alpha!$B51:$AA51)</f>
        <v>#N/A</v>
      </c>
      <c r="V51" s="115" t="e">
        <f>RANK(alpha!M51,alpha!$B51:$AA51)</f>
        <v>#N/A</v>
      </c>
      <c r="W51" s="115" t="e">
        <f>RANK(alpha!N51,alpha!$B51:$AA51)</f>
        <v>#N/A</v>
      </c>
      <c r="X51" s="115" t="e">
        <f>RANK(alpha!O51,alpha!$B51:$AA51)</f>
        <v>#N/A</v>
      </c>
      <c r="Y51" s="115" t="e">
        <f>RANK(alpha!P51,alpha!$B51:$AA51)</f>
        <v>#N/A</v>
      </c>
      <c r="Z51" s="115" t="e">
        <f>RANK(alpha!Q51,alpha!$B51:$AA51)</f>
        <v>#N/A</v>
      </c>
      <c r="AA51" s="115" t="e">
        <f>RANK(alpha!R51,alpha!$B51:$AA51)</f>
        <v>#N/A</v>
      </c>
      <c r="AB51" s="115" t="e">
        <f>RANK(alpha!S51,alpha!$B51:$AA51)</f>
        <v>#N/A</v>
      </c>
      <c r="AC51" s="115" t="e">
        <f>RANK(alpha!T51,alpha!$B51:$AA51)</f>
        <v>#N/A</v>
      </c>
      <c r="AD51" s="115" t="e">
        <f>RANK(alpha!U51,alpha!$B51:$AA51)</f>
        <v>#N/A</v>
      </c>
      <c r="AE51" s="115" t="e">
        <f>RANK(alpha!V51,alpha!$B51:$AA51)</f>
        <v>#N/A</v>
      </c>
      <c r="AF51" s="115" t="e">
        <f>RANK(alpha!W51,alpha!$B51:$AA51)</f>
        <v>#N/A</v>
      </c>
      <c r="AG51" s="115" t="e">
        <f>RANK(alpha!X51,alpha!$B51:$AA51)</f>
        <v>#N/A</v>
      </c>
      <c r="AH51" s="115" t="e">
        <f>RANK(alpha!Y51,alpha!$B51:$AA51)</f>
        <v>#N/A</v>
      </c>
      <c r="AI51" s="115" t="e">
        <f>RANK(alpha!Z51,alpha!$B51:$AA51)</f>
        <v>#N/A</v>
      </c>
      <c r="AJ51" s="115" t="e">
        <f>RANK(alpha!AA51,alpha!$B51:$AA51)</f>
        <v>#N/A</v>
      </c>
    </row>
    <row r="52" spans="1:36" ht="90" customHeight="1" thickBot="1" x14ac:dyDescent="0.3">
      <c r="A52" s="56" t="str">
        <f>formatting!C52</f>
        <v/>
      </c>
      <c r="B52" s="60" t="str">
        <f>formatting!D52</f>
        <v/>
      </c>
      <c r="C52" s="62"/>
      <c r="D52" s="62"/>
      <c r="E52" s="62"/>
      <c r="F52" s="5">
        <f>'raw grasp info'!C52</f>
        <v>0</v>
      </c>
      <c r="G52" s="38">
        <f>'raw grasp info'!D52</f>
        <v>0</v>
      </c>
      <c r="H52" s="38">
        <f>'raw grasp info'!E52</f>
        <v>0</v>
      </c>
      <c r="I52" s="41">
        <f>'raw grasp info'!F52</f>
        <v>0</v>
      </c>
      <c r="J52" s="3">
        <f>'raw grasp info'!G52</f>
        <v>0</v>
      </c>
      <c r="K52" s="115" t="e">
        <f>RANK(alpha!B52,alpha!$B52:$AA52)</f>
        <v>#N/A</v>
      </c>
      <c r="L52" s="115" t="e">
        <f>RANK(alpha!C52,alpha!$B52:$AA52)</f>
        <v>#N/A</v>
      </c>
      <c r="M52" s="115" t="e">
        <f>RANK(alpha!D52,alpha!$B52:$AA52)</f>
        <v>#N/A</v>
      </c>
      <c r="N52" s="115" t="e">
        <f>RANK(alpha!E52,alpha!$B52:$AA52)</f>
        <v>#N/A</v>
      </c>
      <c r="O52" s="115" t="e">
        <f>RANK(alpha!F52,alpha!$B52:$AA52)</f>
        <v>#N/A</v>
      </c>
      <c r="P52" s="115" t="e">
        <f>RANK(alpha!G52,alpha!$B52:$AA52)</f>
        <v>#N/A</v>
      </c>
      <c r="Q52" s="115" t="e">
        <f>RANK(alpha!H52,alpha!$B52:$AA52)</f>
        <v>#N/A</v>
      </c>
      <c r="R52" s="115" t="e">
        <f>RANK(alpha!I52,alpha!$B52:$AA52)</f>
        <v>#N/A</v>
      </c>
      <c r="S52" s="115" t="e">
        <f>RANK(alpha!J52,alpha!$B52:$AA52)</f>
        <v>#N/A</v>
      </c>
      <c r="T52" s="115" t="e">
        <f>RANK(alpha!K52,alpha!$B52:$AA52)</f>
        <v>#N/A</v>
      </c>
      <c r="U52" s="115" t="e">
        <f>RANK(alpha!L52,alpha!$B52:$AA52)</f>
        <v>#N/A</v>
      </c>
      <c r="V52" s="115" t="e">
        <f>RANK(alpha!M52,alpha!$B52:$AA52)</f>
        <v>#N/A</v>
      </c>
      <c r="W52" s="115" t="e">
        <f>RANK(alpha!N52,alpha!$B52:$AA52)</f>
        <v>#N/A</v>
      </c>
      <c r="X52" s="115" t="e">
        <f>RANK(alpha!O52,alpha!$B52:$AA52)</f>
        <v>#N/A</v>
      </c>
      <c r="Y52" s="115" t="e">
        <f>RANK(alpha!P52,alpha!$B52:$AA52)</f>
        <v>#N/A</v>
      </c>
      <c r="Z52" s="115" t="e">
        <f>RANK(alpha!Q52,alpha!$B52:$AA52)</f>
        <v>#N/A</v>
      </c>
      <c r="AA52" s="115" t="e">
        <f>RANK(alpha!R52,alpha!$B52:$AA52)</f>
        <v>#N/A</v>
      </c>
      <c r="AB52" s="115" t="e">
        <f>RANK(alpha!S52,alpha!$B52:$AA52)</f>
        <v>#N/A</v>
      </c>
      <c r="AC52" s="115" t="e">
        <f>RANK(alpha!T52,alpha!$B52:$AA52)</f>
        <v>#N/A</v>
      </c>
      <c r="AD52" s="115" t="e">
        <f>RANK(alpha!U52,alpha!$B52:$AA52)</f>
        <v>#N/A</v>
      </c>
      <c r="AE52" s="115" t="e">
        <f>RANK(alpha!V52,alpha!$B52:$AA52)</f>
        <v>#N/A</v>
      </c>
      <c r="AF52" s="115" t="e">
        <f>RANK(alpha!W52,alpha!$B52:$AA52)</f>
        <v>#N/A</v>
      </c>
      <c r="AG52" s="115" t="e">
        <f>RANK(alpha!X52,alpha!$B52:$AA52)</f>
        <v>#N/A</v>
      </c>
      <c r="AH52" s="115" t="e">
        <f>RANK(alpha!Y52,alpha!$B52:$AA52)</f>
        <v>#N/A</v>
      </c>
      <c r="AI52" s="115" t="e">
        <f>RANK(alpha!Z52,alpha!$B52:$AA52)</f>
        <v>#N/A</v>
      </c>
      <c r="AJ52" s="115" t="e">
        <f>RANK(alpha!AA52,alpha!$B52:$AA52)</f>
        <v>#N/A</v>
      </c>
    </row>
    <row r="53" spans="1:36" x14ac:dyDescent="0.25">
      <c r="A53" s="54"/>
      <c r="B53" s="55"/>
      <c r="C53" s="52"/>
      <c r="D53" s="52"/>
      <c r="E53" s="52"/>
      <c r="F53" s="52"/>
      <c r="G53" s="52"/>
      <c r="H53" s="52"/>
      <c r="I53" s="52"/>
    </row>
    <row r="54" spans="1:36" x14ac:dyDescent="0.25">
      <c r="A54" s="54"/>
      <c r="B54" s="55"/>
      <c r="C54" s="52"/>
      <c r="D54" s="52"/>
      <c r="E54" s="52"/>
      <c r="F54" s="52"/>
      <c r="G54" s="52"/>
      <c r="H54" s="52"/>
      <c r="I54" s="52"/>
    </row>
    <row r="55" spans="1:36" x14ac:dyDescent="0.25">
      <c r="A55" s="54"/>
      <c r="B55" s="55"/>
      <c r="C55" s="52"/>
      <c r="D55" s="52"/>
      <c r="E55" s="52"/>
      <c r="F55" s="52"/>
      <c r="G55" s="52"/>
      <c r="H55" s="52"/>
      <c r="I55" s="52"/>
    </row>
    <row r="56" spans="1:36" x14ac:dyDescent="0.25">
      <c r="A56" s="54"/>
      <c r="B56" s="55"/>
      <c r="C56" s="52"/>
      <c r="D56" s="52"/>
      <c r="E56" s="52"/>
      <c r="F56" s="52"/>
      <c r="G56" s="52"/>
      <c r="H56" s="52"/>
      <c r="I56" s="52"/>
    </row>
    <row r="57" spans="1:36" x14ac:dyDescent="0.25">
      <c r="A57" s="54"/>
      <c r="B57" s="55"/>
      <c r="C57" s="52"/>
      <c r="D57" s="52"/>
      <c r="E57" s="52"/>
      <c r="F57" s="52"/>
      <c r="G57" s="52"/>
      <c r="H57" s="52"/>
      <c r="I57" s="52"/>
    </row>
    <row r="58" spans="1:36" x14ac:dyDescent="0.25">
      <c r="A58" s="54"/>
      <c r="B58" s="55"/>
      <c r="C58" s="52"/>
      <c r="D58" s="52"/>
      <c r="E58" s="52"/>
      <c r="F58" s="52"/>
      <c r="G58" s="52"/>
      <c r="H58" s="52"/>
      <c r="I58" s="52"/>
    </row>
    <row r="59" spans="1:36" x14ac:dyDescent="0.25">
      <c r="A59" s="54"/>
      <c r="B59" s="55"/>
      <c r="C59" s="52"/>
      <c r="D59" s="52"/>
      <c r="E59" s="52"/>
      <c r="F59" s="52"/>
      <c r="G59" s="52"/>
      <c r="H59" s="52"/>
      <c r="I59" s="52"/>
    </row>
    <row r="60" spans="1:36" x14ac:dyDescent="0.25">
      <c r="A60" s="54"/>
      <c r="B60" s="55"/>
      <c r="C60" s="52"/>
      <c r="D60" s="52"/>
      <c r="E60" s="52"/>
      <c r="F60" s="52"/>
      <c r="G60" s="52"/>
      <c r="H60" s="52"/>
      <c r="I60" s="52"/>
    </row>
    <row r="61" spans="1:36" x14ac:dyDescent="0.25">
      <c r="A61" s="54"/>
      <c r="B61" s="55"/>
      <c r="C61" s="52"/>
      <c r="D61" s="52"/>
      <c r="E61" s="52"/>
      <c r="F61" s="52"/>
      <c r="G61" s="52"/>
      <c r="H61" s="52"/>
      <c r="I61" s="52"/>
    </row>
    <row r="62" spans="1:36" x14ac:dyDescent="0.25">
      <c r="A62" s="54"/>
      <c r="B62" s="55"/>
      <c r="C62" s="52"/>
      <c r="D62" s="52"/>
      <c r="E62" s="52"/>
      <c r="F62" s="52"/>
      <c r="G62" s="52"/>
      <c r="H62" s="52"/>
      <c r="I62" s="52"/>
    </row>
    <row r="63" spans="1:36" x14ac:dyDescent="0.25">
      <c r="A63" s="54"/>
      <c r="B63" s="55"/>
      <c r="C63" s="52"/>
      <c r="D63" s="52"/>
      <c r="E63" s="52"/>
      <c r="F63" s="52"/>
      <c r="G63" s="52"/>
      <c r="H63" s="52"/>
      <c r="I63" s="52"/>
    </row>
    <row r="64" spans="1:36" x14ac:dyDescent="0.25">
      <c r="A64" s="54"/>
      <c r="B64" s="55"/>
      <c r="C64" s="52"/>
      <c r="D64" s="52"/>
      <c r="E64" s="52"/>
      <c r="F64" s="52"/>
      <c r="G64" s="52"/>
      <c r="H64" s="52"/>
      <c r="I64" s="52"/>
    </row>
    <row r="65" spans="1:9" x14ac:dyDescent="0.25">
      <c r="A65" s="54"/>
      <c r="B65" s="55"/>
      <c r="C65" s="52"/>
      <c r="D65" s="52"/>
      <c r="E65" s="52"/>
      <c r="F65" s="52"/>
      <c r="G65" s="52"/>
      <c r="H65" s="52"/>
      <c r="I65" s="52"/>
    </row>
    <row r="66" spans="1:9" x14ac:dyDescent="0.25">
      <c r="A66" s="54"/>
      <c r="B66" s="55"/>
      <c r="C66" s="52"/>
      <c r="D66" s="52"/>
      <c r="E66" s="52"/>
      <c r="F66" s="52"/>
      <c r="G66" s="52"/>
      <c r="H66" s="52"/>
      <c r="I66" s="52"/>
    </row>
    <row r="67" spans="1:9" x14ac:dyDescent="0.25">
      <c r="A67" s="54"/>
      <c r="B67" s="55"/>
      <c r="C67" s="52"/>
      <c r="D67" s="52"/>
      <c r="E67" s="52"/>
      <c r="F67" s="52"/>
      <c r="G67" s="52"/>
      <c r="H67" s="52"/>
      <c r="I67" s="52"/>
    </row>
    <row r="68" spans="1:9" x14ac:dyDescent="0.25">
      <c r="A68" s="54"/>
      <c r="B68" s="55"/>
      <c r="C68" s="52"/>
      <c r="D68" s="52"/>
      <c r="E68" s="52"/>
      <c r="F68" s="52"/>
      <c r="G68" s="52"/>
      <c r="H68" s="52"/>
      <c r="I68" s="52"/>
    </row>
    <row r="69" spans="1:9" x14ac:dyDescent="0.25">
      <c r="A69" s="54"/>
      <c r="B69" s="55"/>
      <c r="C69" s="52"/>
      <c r="D69" s="52"/>
      <c r="E69" s="52"/>
      <c r="F69" s="52"/>
      <c r="G69" s="52"/>
      <c r="H69" s="52"/>
      <c r="I69" s="52"/>
    </row>
    <row r="70" spans="1:9" x14ac:dyDescent="0.25">
      <c r="A70" s="54"/>
      <c r="B70" s="55"/>
      <c r="C70" s="52"/>
      <c r="D70" s="52"/>
      <c r="E70" s="52"/>
      <c r="F70" s="52"/>
      <c r="G70" s="52"/>
      <c r="H70" s="52"/>
      <c r="I70" s="52"/>
    </row>
    <row r="71" spans="1:9" x14ac:dyDescent="0.25">
      <c r="A71" s="54"/>
      <c r="B71" s="55"/>
      <c r="C71" s="52"/>
      <c r="D71" s="52"/>
      <c r="E71" s="52"/>
      <c r="F71" s="52"/>
      <c r="G71" s="52"/>
      <c r="H71" s="52"/>
      <c r="I71" s="52"/>
    </row>
    <row r="72" spans="1:9" x14ac:dyDescent="0.25">
      <c r="A72" s="54"/>
      <c r="B72" s="55"/>
      <c r="C72" s="52"/>
      <c r="D72" s="52"/>
      <c r="E72" s="52"/>
      <c r="F72" s="52"/>
      <c r="G72" s="52"/>
      <c r="H72" s="52"/>
      <c r="I72" s="52"/>
    </row>
    <row r="73" spans="1:9" x14ac:dyDescent="0.25">
      <c r="A73" s="54"/>
      <c r="B73" s="55"/>
      <c r="C73" s="52"/>
      <c r="D73" s="52"/>
      <c r="E73" s="52"/>
      <c r="F73" s="52"/>
      <c r="G73" s="52"/>
      <c r="H73" s="52"/>
      <c r="I73" s="52"/>
    </row>
    <row r="74" spans="1:9" x14ac:dyDescent="0.25">
      <c r="A74" s="54"/>
      <c r="B74" s="55"/>
      <c r="C74" s="52"/>
      <c r="D74" s="52"/>
      <c r="E74" s="52"/>
      <c r="F74" s="52"/>
      <c r="G74" s="52"/>
      <c r="H74" s="52"/>
      <c r="I74" s="52"/>
    </row>
    <row r="75" spans="1:9" x14ac:dyDescent="0.25">
      <c r="A75" s="54"/>
      <c r="B75" s="55"/>
      <c r="C75" s="52"/>
      <c r="D75" s="52"/>
      <c r="E75" s="52"/>
      <c r="F75" s="52"/>
      <c r="G75" s="52"/>
      <c r="H75" s="52"/>
      <c r="I75" s="52"/>
    </row>
    <row r="76" spans="1:9" x14ac:dyDescent="0.25">
      <c r="A76" s="54"/>
      <c r="B76" s="55"/>
      <c r="C76" s="52"/>
      <c r="D76" s="52"/>
      <c r="E76" s="52"/>
      <c r="F76" s="52"/>
      <c r="G76" s="52"/>
      <c r="H76" s="52"/>
      <c r="I76" s="52"/>
    </row>
    <row r="77" spans="1:9" x14ac:dyDescent="0.25">
      <c r="A77" s="54"/>
      <c r="B77" s="55"/>
      <c r="C77" s="52"/>
      <c r="D77" s="52"/>
      <c r="E77" s="52"/>
      <c r="F77" s="52"/>
      <c r="G77" s="52"/>
      <c r="H77" s="52"/>
      <c r="I77" s="52"/>
    </row>
    <row r="78" spans="1:9" x14ac:dyDescent="0.25">
      <c r="A78" s="54"/>
      <c r="B78" s="55"/>
      <c r="C78" s="52"/>
      <c r="D78" s="52"/>
      <c r="E78" s="52"/>
      <c r="F78" s="52"/>
      <c r="G78" s="52"/>
      <c r="H78" s="52"/>
      <c r="I78" s="52"/>
    </row>
    <row r="79" spans="1:9" x14ac:dyDescent="0.25">
      <c r="A79" s="54"/>
      <c r="B79" s="55"/>
      <c r="C79" s="52"/>
      <c r="D79" s="52"/>
      <c r="E79" s="52"/>
      <c r="F79" s="52"/>
      <c r="G79" s="52"/>
      <c r="H79" s="52"/>
      <c r="I79" s="52"/>
    </row>
    <row r="80" spans="1:9" x14ac:dyDescent="0.25">
      <c r="A80" s="54"/>
      <c r="B80" s="55"/>
      <c r="C80" s="52"/>
      <c r="D80" s="52"/>
      <c r="E80" s="52"/>
      <c r="F80" s="52"/>
      <c r="G80" s="52"/>
      <c r="H80" s="52"/>
      <c r="I80" s="52"/>
    </row>
    <row r="81" spans="1:9" x14ac:dyDescent="0.25">
      <c r="A81" s="54"/>
      <c r="B81" s="55"/>
      <c r="C81" s="52"/>
      <c r="D81" s="52"/>
      <c r="E81" s="52"/>
      <c r="F81" s="52"/>
      <c r="G81" s="52"/>
      <c r="H81" s="52"/>
      <c r="I81" s="52"/>
    </row>
    <row r="82" spans="1:9" x14ac:dyDescent="0.25">
      <c r="A82" s="54"/>
      <c r="B82" s="55"/>
      <c r="C82" s="52"/>
      <c r="D82" s="52"/>
      <c r="E82" s="52"/>
      <c r="F82" s="52"/>
      <c r="G82" s="52"/>
      <c r="H82" s="52"/>
      <c r="I82" s="52"/>
    </row>
    <row r="83" spans="1:9" x14ac:dyDescent="0.25">
      <c r="A83" s="54"/>
      <c r="B83" s="55"/>
      <c r="C83" s="52"/>
      <c r="D83" s="52"/>
      <c r="E83" s="52"/>
      <c r="F83" s="52"/>
      <c r="G83" s="52"/>
      <c r="H83" s="52"/>
      <c r="I83" s="52"/>
    </row>
    <row r="84" spans="1:9" x14ac:dyDescent="0.25">
      <c r="A84" s="54"/>
      <c r="B84" s="55"/>
      <c r="C84" s="52"/>
      <c r="D84" s="52"/>
      <c r="E84" s="52"/>
      <c r="F84" s="52"/>
      <c r="G84" s="52"/>
      <c r="H84" s="52"/>
      <c r="I84" s="52"/>
    </row>
    <row r="85" spans="1:9" x14ac:dyDescent="0.25">
      <c r="A85" s="54"/>
      <c r="B85" s="55"/>
      <c r="C85" s="52"/>
      <c r="D85" s="52"/>
      <c r="E85" s="52"/>
      <c r="F85" s="52"/>
      <c r="G85" s="52"/>
      <c r="H85" s="52"/>
      <c r="I85" s="52"/>
    </row>
    <row r="86" spans="1:9" x14ac:dyDescent="0.25">
      <c r="A86" s="54"/>
      <c r="B86" s="55"/>
      <c r="C86" s="52"/>
      <c r="D86" s="52"/>
      <c r="E86" s="52"/>
      <c r="F86" s="52"/>
      <c r="G86" s="52"/>
      <c r="H86" s="52"/>
      <c r="I86" s="52"/>
    </row>
    <row r="87" spans="1:9" x14ac:dyDescent="0.25">
      <c r="A87" s="54"/>
      <c r="B87" s="55"/>
      <c r="C87" s="52"/>
      <c r="D87" s="52"/>
      <c r="E87" s="52"/>
      <c r="F87" s="52"/>
      <c r="G87" s="52"/>
      <c r="H87" s="52"/>
      <c r="I87" s="52"/>
    </row>
    <row r="88" spans="1:9" x14ac:dyDescent="0.25">
      <c r="A88" s="54"/>
      <c r="B88" s="55"/>
      <c r="C88" s="52"/>
      <c r="D88" s="52"/>
      <c r="E88" s="52"/>
      <c r="F88" s="52"/>
      <c r="G88" s="52"/>
      <c r="H88" s="52"/>
      <c r="I88" s="52"/>
    </row>
    <row r="89" spans="1:9" x14ac:dyDescent="0.25">
      <c r="A89" s="54"/>
      <c r="B89" s="55"/>
      <c r="C89" s="52"/>
      <c r="D89" s="52"/>
      <c r="E89" s="52"/>
      <c r="F89" s="52"/>
      <c r="G89" s="52"/>
      <c r="H89" s="52"/>
      <c r="I89" s="52"/>
    </row>
    <row r="90" spans="1:9" x14ac:dyDescent="0.25">
      <c r="A90" s="54"/>
      <c r="B90" s="55"/>
      <c r="C90" s="52"/>
      <c r="D90" s="52"/>
      <c r="E90" s="52"/>
      <c r="F90" s="52"/>
      <c r="G90" s="52"/>
      <c r="H90" s="52"/>
      <c r="I90" s="52"/>
    </row>
    <row r="91" spans="1:9" x14ac:dyDescent="0.25">
      <c r="A91" s="54"/>
      <c r="B91" s="55"/>
      <c r="C91" s="52"/>
      <c r="D91" s="52"/>
      <c r="E91" s="52"/>
      <c r="F91" s="52"/>
      <c r="G91" s="52"/>
      <c r="H91" s="52"/>
      <c r="I91" s="52"/>
    </row>
    <row r="92" spans="1:9" x14ac:dyDescent="0.25">
      <c r="A92" s="54"/>
      <c r="B92" s="55"/>
      <c r="C92" s="52"/>
      <c r="D92" s="52"/>
      <c r="E92" s="52"/>
      <c r="F92" s="52"/>
      <c r="G92" s="52"/>
      <c r="H92" s="52"/>
      <c r="I92" s="52"/>
    </row>
    <row r="93" spans="1:9" x14ac:dyDescent="0.25">
      <c r="A93" s="54"/>
      <c r="B93" s="55"/>
      <c r="C93" s="52"/>
      <c r="D93" s="52"/>
      <c r="E93" s="52"/>
      <c r="F93" s="52"/>
      <c r="G93" s="52"/>
      <c r="H93" s="52"/>
      <c r="I93" s="52"/>
    </row>
    <row r="94" spans="1:9" x14ac:dyDescent="0.25">
      <c r="A94" s="54"/>
      <c r="B94" s="55"/>
      <c r="C94" s="52"/>
      <c r="D94" s="52"/>
      <c r="E94" s="52"/>
      <c r="F94" s="52"/>
      <c r="G94" s="52"/>
      <c r="H94" s="52"/>
      <c r="I94" s="52"/>
    </row>
    <row r="95" spans="1:9" x14ac:dyDescent="0.25">
      <c r="A95" s="54"/>
      <c r="B95" s="55"/>
      <c r="C95" s="52"/>
      <c r="D95" s="52"/>
      <c r="E95" s="52"/>
      <c r="F95" s="52"/>
      <c r="G95" s="52"/>
      <c r="H95" s="52"/>
      <c r="I95" s="52"/>
    </row>
    <row r="96" spans="1:9" x14ac:dyDescent="0.25">
      <c r="A96" s="54"/>
      <c r="B96" s="55"/>
      <c r="C96" s="52"/>
      <c r="D96" s="52"/>
      <c r="E96" s="52"/>
      <c r="F96" s="52"/>
      <c r="G96" s="52"/>
      <c r="H96" s="52"/>
      <c r="I96" s="52"/>
    </row>
    <row r="97" spans="1:9" x14ac:dyDescent="0.25">
      <c r="A97" s="54"/>
      <c r="B97" s="55"/>
      <c r="C97" s="52"/>
      <c r="D97" s="52"/>
      <c r="E97" s="52"/>
      <c r="F97" s="52"/>
      <c r="G97" s="52"/>
      <c r="H97" s="52"/>
      <c r="I97" s="52"/>
    </row>
    <row r="98" spans="1:9" x14ac:dyDescent="0.25">
      <c r="A98" s="54"/>
      <c r="B98" s="55"/>
      <c r="C98" s="52"/>
      <c r="D98" s="52"/>
      <c r="E98" s="52"/>
      <c r="F98" s="52"/>
      <c r="G98" s="52"/>
      <c r="H98" s="52"/>
      <c r="I98" s="52"/>
    </row>
    <row r="99" spans="1:9" x14ac:dyDescent="0.25">
      <c r="A99" s="54"/>
      <c r="B99" s="55"/>
      <c r="C99" s="52"/>
      <c r="D99" s="52"/>
      <c r="E99" s="52"/>
      <c r="F99" s="52"/>
      <c r="G99" s="52"/>
      <c r="H99" s="52"/>
      <c r="I99" s="52"/>
    </row>
    <row r="100" spans="1:9" x14ac:dyDescent="0.25">
      <c r="A100" s="54"/>
      <c r="B100" s="55"/>
      <c r="C100" s="52"/>
      <c r="D100" s="52"/>
      <c r="E100" s="52"/>
      <c r="F100" s="52"/>
      <c r="G100" s="52"/>
      <c r="H100" s="52"/>
      <c r="I100" s="52"/>
    </row>
    <row r="101" spans="1:9" x14ac:dyDescent="0.25">
      <c r="A101" s="54"/>
      <c r="B101" s="55"/>
      <c r="C101" s="52"/>
      <c r="D101" s="52"/>
      <c r="E101" s="52"/>
      <c r="F101" s="52"/>
      <c r="G101" s="52"/>
      <c r="H101" s="52"/>
      <c r="I101" s="52"/>
    </row>
    <row r="102" spans="1:9" x14ac:dyDescent="0.25">
      <c r="A102" s="54"/>
      <c r="B102" s="55"/>
      <c r="C102" s="52"/>
      <c r="D102" s="52"/>
      <c r="E102" s="52"/>
      <c r="F102" s="52"/>
      <c r="G102" s="52"/>
      <c r="H102" s="52"/>
      <c r="I102" s="52"/>
    </row>
    <row r="103" spans="1:9" x14ac:dyDescent="0.25">
      <c r="A103" s="54"/>
      <c r="B103" s="55"/>
      <c r="C103" s="52"/>
      <c r="D103" s="52"/>
      <c r="E103" s="52"/>
      <c r="F103" s="52"/>
      <c r="G103" s="52"/>
      <c r="H103" s="52"/>
      <c r="I103" s="52"/>
    </row>
    <row r="104" spans="1:9" x14ac:dyDescent="0.25">
      <c r="A104" s="54"/>
      <c r="B104" s="55"/>
      <c r="C104" s="52"/>
      <c r="D104" s="52"/>
      <c r="E104" s="52"/>
      <c r="F104" s="52"/>
      <c r="G104" s="52"/>
      <c r="H104" s="52"/>
      <c r="I104" s="52"/>
    </row>
    <row r="105" spans="1:9" x14ac:dyDescent="0.25">
      <c r="A105" s="54"/>
      <c r="B105" s="55"/>
      <c r="C105" s="52"/>
      <c r="D105" s="52"/>
      <c r="E105" s="52"/>
      <c r="F105" s="52"/>
      <c r="G105" s="52"/>
      <c r="H105" s="52"/>
      <c r="I105" s="52"/>
    </row>
    <row r="106" spans="1:9" x14ac:dyDescent="0.25">
      <c r="A106" s="54"/>
      <c r="B106" s="55"/>
      <c r="C106" s="52"/>
      <c r="D106" s="52"/>
      <c r="E106" s="52"/>
      <c r="F106" s="52"/>
      <c r="G106" s="52"/>
      <c r="H106" s="52"/>
      <c r="I106" s="52"/>
    </row>
    <row r="107" spans="1:9" x14ac:dyDescent="0.25">
      <c r="A107" s="54"/>
      <c r="B107" s="55"/>
      <c r="C107" s="52"/>
      <c r="D107" s="52"/>
      <c r="E107" s="52"/>
      <c r="F107" s="52"/>
      <c r="G107" s="52"/>
      <c r="H107" s="52"/>
      <c r="I107" s="52"/>
    </row>
    <row r="108" spans="1:9" x14ac:dyDescent="0.25">
      <c r="A108" s="54"/>
      <c r="B108" s="55"/>
      <c r="C108" s="52"/>
      <c r="D108" s="52"/>
      <c r="E108" s="52"/>
      <c r="F108" s="52"/>
      <c r="G108" s="52"/>
      <c r="H108" s="52"/>
      <c r="I108" s="52"/>
    </row>
    <row r="109" spans="1:9" x14ac:dyDescent="0.25">
      <c r="A109" s="54"/>
      <c r="B109" s="55"/>
      <c r="C109" s="52"/>
      <c r="D109" s="52"/>
      <c r="E109" s="52"/>
      <c r="F109" s="52"/>
      <c r="G109" s="52"/>
      <c r="H109" s="52"/>
      <c r="I109" s="52"/>
    </row>
    <row r="110" spans="1:9" x14ac:dyDescent="0.25">
      <c r="A110" s="54"/>
      <c r="B110" s="55"/>
      <c r="C110" s="52"/>
      <c r="D110" s="52"/>
      <c r="E110" s="52"/>
      <c r="F110" s="52"/>
      <c r="G110" s="52"/>
      <c r="H110" s="52"/>
      <c r="I110" s="52"/>
    </row>
    <row r="111" spans="1:9" x14ac:dyDescent="0.25">
      <c r="A111" s="54"/>
      <c r="B111" s="55"/>
      <c r="C111" s="52"/>
      <c r="D111" s="52"/>
      <c r="E111" s="52"/>
      <c r="F111" s="52"/>
      <c r="G111" s="52"/>
      <c r="H111" s="52"/>
      <c r="I111" s="52"/>
    </row>
    <row r="112" spans="1:9" x14ac:dyDescent="0.25">
      <c r="A112" s="54"/>
      <c r="B112" s="55"/>
      <c r="C112" s="52"/>
      <c r="D112" s="52"/>
      <c r="E112" s="52"/>
      <c r="F112" s="52"/>
      <c r="G112" s="52"/>
      <c r="H112" s="52"/>
      <c r="I112" s="52"/>
    </row>
    <row r="113" spans="1:9" x14ac:dyDescent="0.25">
      <c r="A113" s="54"/>
      <c r="B113" s="55"/>
      <c r="C113" s="52"/>
      <c r="D113" s="52"/>
      <c r="E113" s="52"/>
      <c r="F113" s="52"/>
      <c r="G113" s="52"/>
      <c r="H113" s="52"/>
      <c r="I113" s="52"/>
    </row>
    <row r="114" spans="1:9" x14ac:dyDescent="0.25">
      <c r="A114" s="54"/>
      <c r="B114" s="55"/>
      <c r="C114" s="52"/>
      <c r="D114" s="52"/>
      <c r="E114" s="52"/>
      <c r="F114" s="52"/>
      <c r="G114" s="52"/>
      <c r="H114" s="52"/>
      <c r="I114" s="52"/>
    </row>
    <row r="115" spans="1:9" x14ac:dyDescent="0.25">
      <c r="A115" s="54"/>
      <c r="B115" s="55"/>
      <c r="C115" s="52"/>
      <c r="D115" s="52"/>
      <c r="E115" s="52"/>
      <c r="F115" s="52"/>
      <c r="G115" s="52"/>
      <c r="H115" s="52"/>
      <c r="I115" s="52"/>
    </row>
    <row r="116" spans="1:9" x14ac:dyDescent="0.25">
      <c r="A116" s="54"/>
      <c r="B116" s="55"/>
      <c r="C116" s="52"/>
      <c r="D116" s="52"/>
      <c r="E116" s="52"/>
      <c r="F116" s="52"/>
      <c r="G116" s="52"/>
      <c r="H116" s="52"/>
      <c r="I116" s="52"/>
    </row>
    <row r="117" spans="1:9" x14ac:dyDescent="0.25">
      <c r="A117" s="54"/>
      <c r="B117" s="55"/>
      <c r="C117" s="52"/>
      <c r="D117" s="52"/>
      <c r="E117" s="52"/>
      <c r="F117" s="52"/>
      <c r="G117" s="52"/>
      <c r="H117" s="52"/>
      <c r="I117" s="52"/>
    </row>
    <row r="118" spans="1:9" x14ac:dyDescent="0.25">
      <c r="A118" s="54"/>
      <c r="B118" s="55"/>
      <c r="C118" s="52"/>
      <c r="D118" s="52"/>
      <c r="E118" s="52"/>
      <c r="F118" s="52"/>
      <c r="G118" s="52"/>
      <c r="H118" s="52"/>
      <c r="I118" s="52"/>
    </row>
    <row r="119" spans="1:9" x14ac:dyDescent="0.25">
      <c r="A119" s="54"/>
      <c r="B119" s="55"/>
      <c r="C119" s="52"/>
      <c r="D119" s="52"/>
      <c r="E119" s="52"/>
      <c r="F119" s="52"/>
      <c r="G119" s="52"/>
      <c r="H119" s="52"/>
      <c r="I119" s="52"/>
    </row>
    <row r="120" spans="1:9" x14ac:dyDescent="0.25">
      <c r="A120" s="54"/>
      <c r="B120" s="55"/>
      <c r="C120" s="52"/>
      <c r="D120" s="52"/>
      <c r="E120" s="52"/>
      <c r="F120" s="52"/>
      <c r="G120" s="52"/>
      <c r="H120" s="52"/>
      <c r="I120" s="52"/>
    </row>
    <row r="121" spans="1:9" x14ac:dyDescent="0.25">
      <c r="A121" s="54"/>
      <c r="B121" s="55"/>
      <c r="C121" s="52"/>
      <c r="D121" s="52"/>
      <c r="E121" s="52"/>
      <c r="F121" s="52"/>
      <c r="G121" s="52"/>
      <c r="H121" s="52"/>
      <c r="I121" s="52"/>
    </row>
    <row r="122" spans="1:9" x14ac:dyDescent="0.25">
      <c r="A122" s="54"/>
      <c r="B122" s="55"/>
      <c r="C122" s="52"/>
      <c r="D122" s="52"/>
      <c r="E122" s="52"/>
      <c r="F122" s="52"/>
      <c r="G122" s="52"/>
      <c r="H122" s="52"/>
      <c r="I122" s="52"/>
    </row>
    <row r="123" spans="1:9" x14ac:dyDescent="0.25">
      <c r="A123" s="54"/>
      <c r="B123" s="55"/>
      <c r="C123" s="52"/>
      <c r="D123" s="52"/>
      <c r="E123" s="52"/>
      <c r="F123" s="52"/>
      <c r="G123" s="52"/>
      <c r="H123" s="52"/>
      <c r="I123" s="52"/>
    </row>
    <row r="124" spans="1:9" x14ac:dyDescent="0.25">
      <c r="A124" s="54"/>
      <c r="B124" s="55"/>
      <c r="C124" s="52"/>
      <c r="D124" s="52"/>
      <c r="E124" s="52"/>
      <c r="F124" s="52"/>
      <c r="G124" s="52"/>
      <c r="H124" s="52"/>
      <c r="I124" s="52"/>
    </row>
    <row r="125" spans="1:9" x14ac:dyDescent="0.25">
      <c r="A125" s="54"/>
      <c r="B125" s="55"/>
      <c r="C125" s="52"/>
      <c r="D125" s="52"/>
      <c r="E125" s="52"/>
      <c r="F125" s="52"/>
      <c r="G125" s="52"/>
      <c r="H125" s="52"/>
      <c r="I125" s="52"/>
    </row>
    <row r="126" spans="1:9" x14ac:dyDescent="0.25">
      <c r="A126" s="54"/>
      <c r="B126" s="55"/>
      <c r="C126" s="52"/>
      <c r="D126" s="52"/>
      <c r="E126" s="52"/>
      <c r="F126" s="52"/>
      <c r="G126" s="52"/>
      <c r="H126" s="52"/>
      <c r="I126" s="52"/>
    </row>
    <row r="127" spans="1:9" x14ac:dyDescent="0.25">
      <c r="A127" s="54"/>
      <c r="B127" s="55"/>
      <c r="C127" s="52"/>
      <c r="D127" s="52"/>
      <c r="E127" s="52"/>
      <c r="F127" s="52"/>
      <c r="G127" s="52"/>
      <c r="H127" s="52"/>
      <c r="I127" s="52"/>
    </row>
    <row r="128" spans="1:9" x14ac:dyDescent="0.25">
      <c r="A128" s="54"/>
      <c r="B128" s="55"/>
      <c r="C128" s="52"/>
      <c r="D128" s="52"/>
      <c r="E128" s="52"/>
      <c r="F128" s="52"/>
      <c r="G128" s="52"/>
      <c r="H128" s="52"/>
      <c r="I128" s="52"/>
    </row>
    <row r="129" spans="1:9" x14ac:dyDescent="0.25">
      <c r="A129" s="54"/>
      <c r="B129" s="55"/>
      <c r="C129" s="52"/>
      <c r="D129" s="52"/>
      <c r="E129" s="52"/>
      <c r="F129" s="52"/>
      <c r="G129" s="52"/>
      <c r="H129" s="52"/>
      <c r="I129" s="52"/>
    </row>
    <row r="130" spans="1:9" x14ac:dyDescent="0.25">
      <c r="A130" s="54"/>
      <c r="B130" s="55"/>
      <c r="C130" s="52"/>
      <c r="D130" s="52"/>
      <c r="E130" s="52"/>
      <c r="F130" s="52"/>
      <c r="G130" s="52"/>
      <c r="H130" s="52"/>
      <c r="I130" s="52"/>
    </row>
    <row r="131" spans="1:9" x14ac:dyDescent="0.25">
      <c r="A131" s="54"/>
      <c r="B131" s="55"/>
      <c r="C131" s="52"/>
      <c r="D131" s="52"/>
      <c r="E131" s="52"/>
      <c r="F131" s="52"/>
      <c r="G131" s="52"/>
      <c r="H131" s="52"/>
      <c r="I131" s="52"/>
    </row>
    <row r="132" spans="1:9" x14ac:dyDescent="0.25">
      <c r="A132" s="54"/>
      <c r="B132" s="55"/>
      <c r="C132" s="52"/>
      <c r="D132" s="52"/>
      <c r="E132" s="52"/>
      <c r="F132" s="52"/>
      <c r="G132" s="52"/>
      <c r="H132" s="52"/>
      <c r="I132" s="52"/>
    </row>
    <row r="133" spans="1:9" x14ac:dyDescent="0.25">
      <c r="A133" s="54"/>
      <c r="B133" s="55"/>
      <c r="C133" s="52"/>
      <c r="D133" s="52"/>
      <c r="E133" s="52"/>
      <c r="F133" s="52"/>
      <c r="G133" s="52"/>
      <c r="H133" s="52"/>
      <c r="I133" s="52"/>
    </row>
    <row r="134" spans="1:9" x14ac:dyDescent="0.25">
      <c r="A134" s="54"/>
      <c r="B134" s="55"/>
      <c r="C134" s="52"/>
      <c r="D134" s="52"/>
      <c r="E134" s="52"/>
      <c r="F134" s="52"/>
      <c r="G134" s="52"/>
      <c r="H134" s="52"/>
      <c r="I134" s="52"/>
    </row>
    <row r="135" spans="1:9" x14ac:dyDescent="0.25">
      <c r="A135" s="54"/>
      <c r="B135" s="55"/>
      <c r="C135" s="52"/>
      <c r="D135" s="52"/>
      <c r="E135" s="52"/>
      <c r="F135" s="52"/>
      <c r="G135" s="52"/>
      <c r="H135" s="52"/>
      <c r="I135" s="52"/>
    </row>
    <row r="136" spans="1:9" x14ac:dyDescent="0.25">
      <c r="A136" s="54"/>
      <c r="B136" s="55"/>
      <c r="C136" s="52"/>
      <c r="D136" s="52"/>
      <c r="E136" s="52"/>
      <c r="F136" s="52"/>
      <c r="G136" s="52"/>
      <c r="H136" s="52"/>
      <c r="I136" s="52"/>
    </row>
    <row r="137" spans="1:9" x14ac:dyDescent="0.25">
      <c r="A137" s="54"/>
      <c r="B137" s="55"/>
      <c r="C137" s="52"/>
      <c r="D137" s="52"/>
      <c r="E137" s="52"/>
      <c r="F137" s="52"/>
      <c r="G137" s="52"/>
      <c r="H137" s="52"/>
      <c r="I137" s="52"/>
    </row>
    <row r="138" spans="1:9" x14ac:dyDescent="0.25">
      <c r="A138" s="54"/>
      <c r="B138" s="55"/>
      <c r="C138" s="52"/>
      <c r="D138" s="52"/>
      <c r="E138" s="52"/>
      <c r="F138" s="52"/>
      <c r="G138" s="52"/>
      <c r="H138" s="52"/>
      <c r="I138" s="52"/>
    </row>
    <row r="139" spans="1:9" x14ac:dyDescent="0.25">
      <c r="A139" s="54"/>
      <c r="B139" s="55"/>
      <c r="C139" s="52"/>
      <c r="D139" s="52"/>
      <c r="E139" s="52"/>
      <c r="F139" s="52"/>
      <c r="G139" s="52"/>
      <c r="H139" s="52"/>
      <c r="I139" s="52"/>
    </row>
    <row r="140" spans="1:9" x14ac:dyDescent="0.25">
      <c r="A140" s="54"/>
      <c r="B140" s="55"/>
      <c r="C140" s="52"/>
      <c r="D140" s="52"/>
      <c r="E140" s="52"/>
      <c r="F140" s="52"/>
      <c r="G140" s="52"/>
      <c r="H140" s="52"/>
      <c r="I140" s="52"/>
    </row>
    <row r="141" spans="1:9" x14ac:dyDescent="0.25">
      <c r="A141" s="54"/>
      <c r="B141" s="55"/>
      <c r="C141" s="52"/>
      <c r="D141" s="52"/>
      <c r="E141" s="52"/>
      <c r="F141" s="52"/>
      <c r="G141" s="52"/>
      <c r="H141" s="52"/>
      <c r="I141" s="52"/>
    </row>
    <row r="142" spans="1:9" x14ac:dyDescent="0.25">
      <c r="A142" s="54"/>
      <c r="B142" s="55"/>
      <c r="C142" s="52"/>
      <c r="D142" s="52"/>
      <c r="E142" s="52"/>
      <c r="F142" s="52"/>
      <c r="G142" s="52"/>
      <c r="H142" s="52"/>
      <c r="I142" s="52"/>
    </row>
    <row r="143" spans="1:9" x14ac:dyDescent="0.25">
      <c r="A143" s="54"/>
      <c r="B143" s="55"/>
      <c r="C143" s="52"/>
      <c r="D143" s="52"/>
      <c r="E143" s="52"/>
      <c r="F143" s="52"/>
      <c r="G143" s="52"/>
      <c r="H143" s="52"/>
      <c r="I143" s="52"/>
    </row>
    <row r="144" spans="1:9" x14ac:dyDescent="0.25">
      <c r="A144" s="54"/>
      <c r="B144" s="55"/>
      <c r="C144" s="52"/>
      <c r="D144" s="52"/>
      <c r="E144" s="52"/>
      <c r="F144" s="52"/>
      <c r="G144" s="52"/>
      <c r="H144" s="52"/>
      <c r="I144" s="52"/>
    </row>
    <row r="145" spans="1:9" x14ac:dyDescent="0.25">
      <c r="A145" s="54"/>
      <c r="B145" s="55"/>
      <c r="C145" s="52"/>
      <c r="D145" s="52"/>
      <c r="E145" s="52"/>
      <c r="F145" s="52"/>
      <c r="G145" s="52"/>
      <c r="H145" s="52"/>
      <c r="I145" s="52"/>
    </row>
    <row r="146" spans="1:9" x14ac:dyDescent="0.25">
      <c r="A146" s="54"/>
      <c r="B146" s="55"/>
      <c r="C146" s="52"/>
      <c r="D146" s="52"/>
      <c r="E146" s="52"/>
      <c r="F146" s="52"/>
      <c r="G146" s="52"/>
      <c r="H146" s="52"/>
      <c r="I146" s="52"/>
    </row>
    <row r="147" spans="1:9" x14ac:dyDescent="0.25">
      <c r="A147" s="54"/>
      <c r="B147" s="55"/>
      <c r="C147" s="52"/>
      <c r="D147" s="52"/>
      <c r="E147" s="52"/>
      <c r="F147" s="52"/>
      <c r="G147" s="52"/>
      <c r="H147" s="52"/>
      <c r="I147" s="52"/>
    </row>
    <row r="148" spans="1:9" x14ac:dyDescent="0.25">
      <c r="A148" s="54"/>
      <c r="B148" s="55"/>
      <c r="C148" s="52"/>
      <c r="D148" s="52"/>
      <c r="E148" s="52"/>
      <c r="F148" s="52"/>
      <c r="G148" s="52"/>
      <c r="H148" s="52"/>
      <c r="I148" s="52"/>
    </row>
    <row r="149" spans="1:9" x14ac:dyDescent="0.25">
      <c r="A149" s="54"/>
      <c r="B149" s="55"/>
      <c r="C149" s="52"/>
      <c r="D149" s="52"/>
      <c r="E149" s="52"/>
      <c r="F149" s="52"/>
      <c r="G149" s="52"/>
      <c r="H149" s="52"/>
      <c r="I149" s="52"/>
    </row>
    <row r="150" spans="1:9" x14ac:dyDescent="0.25">
      <c r="A150" s="54"/>
      <c r="B150" s="55"/>
      <c r="C150" s="52"/>
      <c r="D150" s="52"/>
      <c r="E150" s="52"/>
      <c r="F150" s="52"/>
      <c r="G150" s="52"/>
      <c r="H150" s="52"/>
      <c r="I150" s="52"/>
    </row>
    <row r="151" spans="1:9" x14ac:dyDescent="0.25">
      <c r="A151" s="54"/>
      <c r="B151" s="55"/>
      <c r="C151" s="52"/>
      <c r="D151" s="52"/>
      <c r="E151" s="52"/>
      <c r="F151" s="52"/>
      <c r="G151" s="52"/>
      <c r="H151" s="52"/>
      <c r="I151" s="52"/>
    </row>
    <row r="152" spans="1:9" x14ac:dyDescent="0.25">
      <c r="A152" s="54"/>
      <c r="B152" s="55"/>
      <c r="C152" s="52"/>
      <c r="D152" s="52"/>
      <c r="E152" s="52"/>
      <c r="F152" s="52"/>
      <c r="G152" s="52"/>
      <c r="H152" s="52"/>
      <c r="I152" s="52"/>
    </row>
    <row r="153" spans="1:9" x14ac:dyDescent="0.25">
      <c r="A153" s="54"/>
      <c r="B153" s="55"/>
      <c r="C153" s="52"/>
      <c r="D153" s="52"/>
      <c r="E153" s="52"/>
      <c r="F153" s="52"/>
      <c r="G153" s="52"/>
      <c r="H153" s="52"/>
      <c r="I153" s="52"/>
    </row>
    <row r="154" spans="1:9" x14ac:dyDescent="0.25">
      <c r="A154" s="54"/>
      <c r="B154" s="55"/>
      <c r="C154" s="52"/>
      <c r="D154" s="52"/>
      <c r="E154" s="52"/>
      <c r="F154" s="52"/>
      <c r="G154" s="52"/>
      <c r="H154" s="52"/>
      <c r="I154" s="52"/>
    </row>
    <row r="155" spans="1:9" x14ac:dyDescent="0.25">
      <c r="A155" s="54"/>
      <c r="B155" s="55"/>
      <c r="C155" s="52"/>
      <c r="D155" s="52"/>
      <c r="E155" s="52"/>
      <c r="F155" s="52"/>
      <c r="G155" s="52"/>
      <c r="H155" s="52"/>
      <c r="I155" s="52"/>
    </row>
    <row r="156" spans="1:9" x14ac:dyDescent="0.25">
      <c r="A156" s="54"/>
      <c r="B156" s="55"/>
      <c r="C156" s="52"/>
      <c r="D156" s="52"/>
      <c r="E156" s="52"/>
      <c r="F156" s="52"/>
      <c r="G156" s="52"/>
      <c r="H156" s="52"/>
      <c r="I156" s="52"/>
    </row>
    <row r="157" spans="1:9" x14ac:dyDescent="0.25">
      <c r="A157" s="54"/>
      <c r="B157" s="55"/>
      <c r="C157" s="52"/>
      <c r="D157" s="52"/>
      <c r="E157" s="52"/>
      <c r="F157" s="52"/>
      <c r="G157" s="52"/>
      <c r="H157" s="52"/>
      <c r="I157" s="52"/>
    </row>
    <row r="158" spans="1:9" x14ac:dyDescent="0.25">
      <c r="A158" s="54"/>
      <c r="B158" s="55"/>
      <c r="C158" s="52"/>
      <c r="D158" s="52"/>
      <c r="E158" s="52"/>
      <c r="F158" s="52"/>
      <c r="G158" s="52"/>
      <c r="H158" s="52"/>
      <c r="I158" s="52"/>
    </row>
    <row r="159" spans="1:9" x14ac:dyDescent="0.25">
      <c r="A159" s="54"/>
      <c r="B159" s="55"/>
      <c r="C159" s="52"/>
      <c r="D159" s="52"/>
      <c r="E159" s="52"/>
      <c r="F159" s="52"/>
      <c r="G159" s="52"/>
      <c r="H159" s="52"/>
      <c r="I159" s="52"/>
    </row>
    <row r="160" spans="1:9" x14ac:dyDescent="0.25">
      <c r="A160" s="54"/>
      <c r="B160" s="55"/>
      <c r="C160" s="52"/>
      <c r="D160" s="52"/>
      <c r="E160" s="52"/>
      <c r="F160" s="52"/>
      <c r="G160" s="52"/>
      <c r="H160" s="52"/>
      <c r="I160" s="52"/>
    </row>
    <row r="161" spans="1:9" x14ac:dyDescent="0.25">
      <c r="A161" s="54"/>
      <c r="B161" s="55"/>
      <c r="C161" s="52"/>
      <c r="D161" s="52"/>
      <c r="E161" s="52"/>
      <c r="F161" s="52"/>
      <c r="G161" s="52"/>
      <c r="H161" s="52"/>
      <c r="I161" s="52"/>
    </row>
    <row r="162" spans="1:9" x14ac:dyDescent="0.25">
      <c r="A162" s="54"/>
      <c r="B162" s="55"/>
      <c r="C162" s="52"/>
      <c r="D162" s="52"/>
      <c r="E162" s="52"/>
      <c r="F162" s="52"/>
      <c r="G162" s="52"/>
      <c r="H162" s="52"/>
      <c r="I162" s="52"/>
    </row>
    <row r="163" spans="1:9" x14ac:dyDescent="0.25">
      <c r="A163" s="54"/>
      <c r="B163" s="55"/>
      <c r="C163" s="52"/>
      <c r="D163" s="52"/>
      <c r="E163" s="52"/>
      <c r="F163" s="52"/>
      <c r="G163" s="52"/>
      <c r="H163" s="52"/>
      <c r="I163" s="52"/>
    </row>
    <row r="164" spans="1:9" x14ac:dyDescent="0.25">
      <c r="A164" s="54"/>
      <c r="B164" s="55"/>
      <c r="C164" s="52"/>
      <c r="D164" s="52"/>
      <c r="E164" s="52"/>
      <c r="F164" s="52"/>
      <c r="G164" s="52"/>
      <c r="H164" s="52"/>
      <c r="I164" s="52"/>
    </row>
    <row r="165" spans="1:9" x14ac:dyDescent="0.25">
      <c r="A165" s="54"/>
      <c r="B165" s="55"/>
      <c r="C165" s="52"/>
      <c r="D165" s="52"/>
      <c r="E165" s="52"/>
      <c r="F165" s="52"/>
      <c r="G165" s="52"/>
      <c r="H165" s="52"/>
      <c r="I165" s="52"/>
    </row>
    <row r="166" spans="1:9" x14ac:dyDescent="0.25">
      <c r="A166" s="54"/>
      <c r="B166" s="55"/>
      <c r="C166" s="52"/>
      <c r="D166" s="52"/>
      <c r="E166" s="52"/>
      <c r="F166" s="52"/>
      <c r="G166" s="52"/>
      <c r="H166" s="52"/>
      <c r="I166" s="52"/>
    </row>
    <row r="167" spans="1:9" x14ac:dyDescent="0.25">
      <c r="A167" s="54"/>
      <c r="B167" s="55"/>
      <c r="C167" s="52"/>
      <c r="D167" s="52"/>
      <c r="E167" s="52"/>
      <c r="F167" s="52"/>
      <c r="G167" s="52"/>
      <c r="H167" s="52"/>
      <c r="I167" s="52"/>
    </row>
    <row r="168" spans="1:9" x14ac:dyDescent="0.25">
      <c r="A168" s="54"/>
      <c r="B168" s="55"/>
      <c r="C168" s="52"/>
      <c r="D168" s="52"/>
      <c r="E168" s="52"/>
      <c r="F168" s="52"/>
      <c r="G168" s="52"/>
      <c r="H168" s="52"/>
      <c r="I168" s="52"/>
    </row>
    <row r="169" spans="1:9" x14ac:dyDescent="0.25">
      <c r="A169" s="54"/>
      <c r="B169" s="55"/>
      <c r="C169" s="52"/>
      <c r="D169" s="52"/>
      <c r="E169" s="52"/>
      <c r="F169" s="52"/>
      <c r="G169" s="52"/>
      <c r="H169" s="52"/>
      <c r="I169" s="52"/>
    </row>
    <row r="170" spans="1:9" x14ac:dyDescent="0.25">
      <c r="A170" s="54"/>
      <c r="B170" s="55"/>
      <c r="C170" s="52"/>
      <c r="D170" s="52"/>
      <c r="E170" s="52"/>
      <c r="F170" s="52"/>
      <c r="G170" s="52"/>
      <c r="H170" s="52"/>
      <c r="I170" s="52"/>
    </row>
    <row r="171" spans="1:9" x14ac:dyDescent="0.25">
      <c r="A171" s="54"/>
      <c r="B171" s="55"/>
      <c r="C171" s="52"/>
      <c r="D171" s="52"/>
      <c r="E171" s="52"/>
      <c r="F171" s="52"/>
      <c r="G171" s="52"/>
      <c r="H171" s="52"/>
      <c r="I171" s="52"/>
    </row>
    <row r="172" spans="1:9" x14ac:dyDescent="0.25">
      <c r="A172" s="54"/>
      <c r="B172" s="55"/>
      <c r="C172" s="52"/>
      <c r="D172" s="52"/>
      <c r="E172" s="52"/>
      <c r="F172" s="52"/>
      <c r="G172" s="52"/>
      <c r="H172" s="52"/>
      <c r="I172" s="52"/>
    </row>
    <row r="173" spans="1:9" x14ac:dyDescent="0.25">
      <c r="A173" s="54"/>
      <c r="B173" s="55"/>
      <c r="C173" s="52"/>
      <c r="D173" s="52"/>
      <c r="E173" s="52"/>
      <c r="F173" s="52"/>
      <c r="G173" s="52"/>
      <c r="H173" s="52"/>
      <c r="I173" s="52"/>
    </row>
    <row r="174" spans="1:9" x14ac:dyDescent="0.25">
      <c r="A174" s="54"/>
      <c r="B174" s="55"/>
      <c r="C174" s="52"/>
      <c r="D174" s="52"/>
      <c r="E174" s="52"/>
      <c r="F174" s="52"/>
      <c r="G174" s="52"/>
      <c r="H174" s="52"/>
      <c r="I174" s="52"/>
    </row>
    <row r="175" spans="1:9" x14ac:dyDescent="0.25">
      <c r="A175" s="54"/>
      <c r="B175" s="55"/>
      <c r="C175" s="52"/>
      <c r="D175" s="52"/>
      <c r="E175" s="52"/>
      <c r="F175" s="52"/>
      <c r="G175" s="52"/>
      <c r="H175" s="52"/>
      <c r="I175" s="52"/>
    </row>
    <row r="176" spans="1:9" x14ac:dyDescent="0.25">
      <c r="A176" s="54"/>
      <c r="B176" s="55"/>
      <c r="C176" s="52"/>
      <c r="D176" s="52"/>
      <c r="E176" s="52"/>
      <c r="F176" s="52"/>
      <c r="G176" s="52"/>
      <c r="H176" s="52"/>
      <c r="I176" s="52"/>
    </row>
    <row r="177" spans="1:9" x14ac:dyDescent="0.25">
      <c r="A177" s="54"/>
      <c r="B177" s="55"/>
      <c r="C177" s="52"/>
      <c r="D177" s="52"/>
      <c r="E177" s="52"/>
      <c r="F177" s="52"/>
      <c r="G177" s="52"/>
      <c r="H177" s="52"/>
      <c r="I177" s="52"/>
    </row>
    <row r="178" spans="1:9" x14ac:dyDescent="0.25">
      <c r="A178" s="54"/>
      <c r="B178" s="55"/>
      <c r="C178" s="52"/>
      <c r="D178" s="52"/>
      <c r="E178" s="52"/>
      <c r="F178" s="52"/>
      <c r="G178" s="52"/>
      <c r="H178" s="52"/>
      <c r="I178" s="52"/>
    </row>
    <row r="179" spans="1:9" x14ac:dyDescent="0.25">
      <c r="A179" s="54"/>
      <c r="B179" s="55"/>
      <c r="C179" s="52"/>
      <c r="D179" s="52"/>
      <c r="E179" s="52"/>
      <c r="F179" s="52"/>
      <c r="G179" s="52"/>
      <c r="H179" s="52"/>
      <c r="I179" s="52"/>
    </row>
    <row r="180" spans="1:9" x14ac:dyDescent="0.25">
      <c r="A180" s="54"/>
      <c r="B180" s="55"/>
      <c r="C180" s="52"/>
      <c r="D180" s="52"/>
      <c r="E180" s="52"/>
      <c r="F180" s="52"/>
      <c r="G180" s="52"/>
      <c r="H180" s="52"/>
      <c r="I180" s="52"/>
    </row>
    <row r="181" spans="1:9" x14ac:dyDescent="0.25">
      <c r="A181" s="54"/>
      <c r="B181" s="55"/>
      <c r="C181" s="52"/>
      <c r="D181" s="52"/>
      <c r="E181" s="52"/>
      <c r="F181" s="52"/>
      <c r="G181" s="52"/>
      <c r="H181" s="52"/>
      <c r="I181" s="52"/>
    </row>
    <row r="182" spans="1:9" x14ac:dyDescent="0.25">
      <c r="A182" s="54"/>
      <c r="B182" s="55"/>
      <c r="C182" s="52"/>
      <c r="D182" s="52"/>
      <c r="E182" s="52"/>
      <c r="F182" s="52"/>
      <c r="G182" s="52"/>
      <c r="H182" s="52"/>
      <c r="I182" s="52"/>
    </row>
    <row r="183" spans="1:9" x14ac:dyDescent="0.25">
      <c r="A183" s="54"/>
      <c r="B183" s="55"/>
      <c r="C183" s="52"/>
      <c r="D183" s="52"/>
      <c r="E183" s="52"/>
      <c r="F183" s="52"/>
      <c r="G183" s="52"/>
      <c r="H183" s="52"/>
      <c r="I183" s="52"/>
    </row>
    <row r="184" spans="1:9" x14ac:dyDescent="0.25">
      <c r="A184" s="54"/>
      <c r="B184" s="55"/>
      <c r="C184" s="52"/>
      <c r="D184" s="52"/>
      <c r="E184" s="52"/>
      <c r="F184" s="52"/>
      <c r="G184" s="52"/>
      <c r="H184" s="52"/>
      <c r="I184" s="52"/>
    </row>
    <row r="185" spans="1:9" x14ac:dyDescent="0.25">
      <c r="A185" s="54"/>
      <c r="B185" s="55"/>
      <c r="C185" s="52"/>
      <c r="D185" s="52"/>
      <c r="E185" s="52"/>
      <c r="F185" s="52"/>
      <c r="G185" s="52"/>
      <c r="H185" s="52"/>
      <c r="I185" s="52"/>
    </row>
    <row r="186" spans="1:9" x14ac:dyDescent="0.25">
      <c r="A186" s="54"/>
      <c r="B186" s="55"/>
      <c r="C186" s="52"/>
      <c r="D186" s="52"/>
      <c r="E186" s="52"/>
      <c r="F186" s="52"/>
      <c r="G186" s="52"/>
      <c r="H186" s="52"/>
      <c r="I186" s="52"/>
    </row>
    <row r="187" spans="1:9" x14ac:dyDescent="0.25">
      <c r="A187" s="54"/>
      <c r="B187" s="55"/>
      <c r="C187" s="52"/>
      <c r="D187" s="52"/>
      <c r="E187" s="52"/>
      <c r="F187" s="52"/>
      <c r="G187" s="52"/>
      <c r="H187" s="52"/>
      <c r="I187" s="52"/>
    </row>
    <row r="188" spans="1:9" x14ac:dyDescent="0.25">
      <c r="A188" s="54"/>
      <c r="B188" s="55"/>
      <c r="C188" s="52"/>
      <c r="D188" s="52"/>
      <c r="E188" s="52"/>
      <c r="F188" s="52"/>
      <c r="G188" s="52"/>
      <c r="H188" s="52"/>
      <c r="I188" s="52"/>
    </row>
    <row r="189" spans="1:9" x14ac:dyDescent="0.25">
      <c r="A189" s="54"/>
      <c r="B189" s="55"/>
      <c r="C189" s="52"/>
      <c r="D189" s="52"/>
      <c r="E189" s="52"/>
      <c r="F189" s="52"/>
      <c r="G189" s="52"/>
      <c r="H189" s="52"/>
      <c r="I189" s="52"/>
    </row>
    <row r="190" spans="1:9" x14ac:dyDescent="0.25">
      <c r="A190" s="54"/>
      <c r="B190" s="55"/>
      <c r="C190" s="52"/>
      <c r="D190" s="52"/>
      <c r="E190" s="52"/>
      <c r="F190" s="52"/>
      <c r="G190" s="52"/>
      <c r="H190" s="52"/>
      <c r="I190" s="52"/>
    </row>
    <row r="191" spans="1:9" x14ac:dyDescent="0.25">
      <c r="A191" s="54"/>
      <c r="B191" s="55"/>
      <c r="C191" s="52"/>
      <c r="D191" s="52"/>
      <c r="E191" s="52"/>
      <c r="F191" s="52"/>
      <c r="G191" s="52"/>
      <c r="H191" s="52"/>
      <c r="I191" s="52"/>
    </row>
    <row r="192" spans="1:9" x14ac:dyDescent="0.25">
      <c r="A192" s="54"/>
      <c r="B192" s="55"/>
      <c r="C192" s="52"/>
      <c r="D192" s="52"/>
      <c r="E192" s="52"/>
      <c r="F192" s="52"/>
      <c r="G192" s="52"/>
      <c r="H192" s="52"/>
      <c r="I192" s="52"/>
    </row>
    <row r="193" spans="1:9" x14ac:dyDescent="0.25">
      <c r="A193" s="54"/>
      <c r="B193" s="55"/>
      <c r="C193" s="52"/>
      <c r="D193" s="52"/>
      <c r="E193" s="52"/>
      <c r="F193" s="52"/>
      <c r="G193" s="52"/>
      <c r="H193" s="52"/>
      <c r="I193" s="52"/>
    </row>
    <row r="194" spans="1:9" x14ac:dyDescent="0.25">
      <c r="A194" s="54"/>
      <c r="B194" s="55"/>
      <c r="C194" s="52"/>
      <c r="D194" s="52"/>
      <c r="E194" s="52"/>
      <c r="F194" s="52"/>
      <c r="G194" s="52"/>
      <c r="H194" s="52"/>
      <c r="I194" s="52"/>
    </row>
    <row r="195" spans="1:9" x14ac:dyDescent="0.25">
      <c r="A195" s="54"/>
      <c r="B195" s="55"/>
      <c r="C195" s="52"/>
      <c r="D195" s="52"/>
      <c r="E195" s="52"/>
      <c r="F195" s="52"/>
      <c r="G195" s="52"/>
      <c r="H195" s="52"/>
      <c r="I195" s="52"/>
    </row>
    <row r="196" spans="1:9" x14ac:dyDescent="0.25">
      <c r="A196" s="54"/>
      <c r="B196" s="55"/>
      <c r="C196" s="52"/>
      <c r="D196" s="52"/>
      <c r="E196" s="52"/>
      <c r="F196" s="52"/>
      <c r="G196" s="52"/>
      <c r="H196" s="52"/>
      <c r="I196" s="52"/>
    </row>
  </sheetData>
  <conditionalFormatting sqref="G2:G52">
    <cfRule type="expression" dxfId="30" priority="9">
      <formula>G2&lt;6</formula>
    </cfRule>
  </conditionalFormatting>
  <conditionalFormatting sqref="H2:H52">
    <cfRule type="expression" dxfId="29" priority="7">
      <formula>H2="True"</formula>
    </cfRule>
    <cfRule type="expression" dxfId="28" priority="8">
      <formula>H2="False"</formula>
    </cfRule>
  </conditionalFormatting>
  <conditionalFormatting sqref="I2:I52">
    <cfRule type="expression" dxfId="27" priority="5">
      <formula>I2="False"</formula>
    </cfRule>
    <cfRule type="expression" dxfId="26" priority="6">
      <formula>$I2="True"</formula>
    </cfRule>
  </conditionalFormatting>
  <conditionalFormatting sqref="J2:J52">
    <cfRule type="expression" dxfId="25" priority="3">
      <formula>$J2="False"</formula>
    </cfRule>
    <cfRule type="expression" dxfId="24" priority="4">
      <formula>$J2="True"</formula>
    </cfRule>
  </conditionalFormatting>
  <conditionalFormatting sqref="F2:F52">
    <cfRule type="expression" dxfId="23" priority="2">
      <formula>F2&lt;3</formula>
    </cfRule>
  </conditionalFormatting>
  <conditionalFormatting sqref="K2:AJ52">
    <cfRule type="colorScale" priority="1">
      <colorScale>
        <cfvo type="min"/>
        <cfvo type="max"/>
        <color theme="0"/>
        <color theme="1"/>
      </colorScale>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rgb="FFFFC000"/>
  </sheetPr>
  <dimension ref="A1:I52"/>
  <sheetViews>
    <sheetView workbookViewId="0">
      <selection activeCell="M23" sqref="M23"/>
    </sheetView>
  </sheetViews>
  <sheetFormatPr baseColWidth="10" defaultColWidth="9.140625" defaultRowHeight="15" x14ac:dyDescent="0.25"/>
  <cols>
    <col min="1" max="1" width="3" style="105" bestFit="1" customWidth="1"/>
    <col min="2" max="2" width="15" style="105" bestFit="1" customWidth="1"/>
    <col min="3" max="3" width="3" style="105" bestFit="1" customWidth="1"/>
    <col min="4" max="4" width="4.85546875" style="105" bestFit="1" customWidth="1"/>
    <col min="5" max="5" width="13.85546875" style="105" bestFit="1" customWidth="1"/>
    <col min="6" max="6" width="9.5703125" style="105" bestFit="1" customWidth="1"/>
    <col min="7" max="7" width="5.5703125" style="105" bestFit="1" customWidth="1"/>
    <col min="8" max="8" width="9.140625" style="105" customWidth="1"/>
    <col min="9" max="9" width="12.7109375" style="105" bestFit="1" customWidth="1"/>
    <col min="10" max="10" width="9.140625" style="105" customWidth="1"/>
    <col min="11" max="11" width="9.5703125" style="105" bestFit="1" customWidth="1"/>
    <col min="12" max="60" width="9.140625" style="105" customWidth="1"/>
    <col min="61" max="16384" width="9.140625" style="105"/>
  </cols>
  <sheetData>
    <row r="1" spans="1:9" x14ac:dyDescent="0.25">
      <c r="B1" s="126" t="s">
        <v>208</v>
      </c>
      <c r="C1" s="126" t="s">
        <v>203</v>
      </c>
      <c r="D1" s="126" t="s">
        <v>209</v>
      </c>
      <c r="E1" s="126" t="s">
        <v>210</v>
      </c>
      <c r="F1" s="126" t="s">
        <v>211</v>
      </c>
      <c r="G1" s="126" t="s">
        <v>212</v>
      </c>
    </row>
    <row r="2" spans="1:9" x14ac:dyDescent="0.25">
      <c r="A2" s="126">
        <v>0</v>
      </c>
      <c r="B2" s="105" t="s">
        <v>213</v>
      </c>
      <c r="C2" s="128">
        <v>7</v>
      </c>
      <c r="D2" s="128">
        <v>6</v>
      </c>
      <c r="E2" s="105" t="s">
        <v>214</v>
      </c>
      <c r="F2" s="105" t="s">
        <v>215</v>
      </c>
      <c r="G2" s="105" t="s">
        <v>215</v>
      </c>
      <c r="H2" s="59"/>
      <c r="I2" s="59"/>
    </row>
    <row r="3" spans="1:9" x14ac:dyDescent="0.25">
      <c r="A3" s="126">
        <v>1</v>
      </c>
      <c r="B3" s="105" t="s">
        <v>216</v>
      </c>
      <c r="C3" s="128">
        <v>5</v>
      </c>
      <c r="D3" s="128">
        <v>6</v>
      </c>
      <c r="E3" s="105" t="s">
        <v>214</v>
      </c>
      <c r="F3" s="105" t="s">
        <v>215</v>
      </c>
      <c r="G3" s="105" t="s">
        <v>215</v>
      </c>
    </row>
    <row r="4" spans="1:9" x14ac:dyDescent="0.25">
      <c r="A4" s="126">
        <v>2</v>
      </c>
      <c r="B4" s="105" t="s">
        <v>217</v>
      </c>
      <c r="C4" s="128">
        <v>9</v>
      </c>
      <c r="D4" s="128">
        <v>6</v>
      </c>
      <c r="E4" s="105" t="s">
        <v>214</v>
      </c>
      <c r="F4" s="105" t="s">
        <v>215</v>
      </c>
      <c r="G4" s="105" t="s">
        <v>215</v>
      </c>
    </row>
    <row r="5" spans="1:9" x14ac:dyDescent="0.25">
      <c r="A5" s="126">
        <v>3</v>
      </c>
      <c r="B5" s="105" t="s">
        <v>218</v>
      </c>
      <c r="C5" s="128">
        <v>3</v>
      </c>
      <c r="D5" s="128">
        <v>6</v>
      </c>
      <c r="E5" s="105" t="s">
        <v>214</v>
      </c>
      <c r="F5" s="105" t="s">
        <v>215</v>
      </c>
      <c r="G5" s="105" t="s">
        <v>214</v>
      </c>
    </row>
    <row r="6" spans="1:9" x14ac:dyDescent="0.25">
      <c r="A6" s="126">
        <v>4</v>
      </c>
      <c r="B6" s="105" t="s">
        <v>219</v>
      </c>
      <c r="C6" s="128">
        <v>6</v>
      </c>
      <c r="D6" s="128">
        <v>6</v>
      </c>
      <c r="E6" s="105" t="s">
        <v>214</v>
      </c>
      <c r="F6" s="105" t="s">
        <v>215</v>
      </c>
      <c r="G6" s="105" t="s">
        <v>215</v>
      </c>
    </row>
    <row r="7" spans="1:9" x14ac:dyDescent="0.25">
      <c r="A7" s="126">
        <v>5</v>
      </c>
      <c r="B7" s="105" t="s">
        <v>220</v>
      </c>
      <c r="C7" s="128">
        <v>8</v>
      </c>
      <c r="D7" s="128">
        <v>6</v>
      </c>
      <c r="E7" s="105" t="s">
        <v>214</v>
      </c>
      <c r="F7" s="105" t="s">
        <v>215</v>
      </c>
      <c r="G7" s="105" t="s">
        <v>215</v>
      </c>
    </row>
    <row r="8" spans="1:9" x14ac:dyDescent="0.25">
      <c r="A8" s="126">
        <v>6</v>
      </c>
      <c r="B8" s="105" t="s">
        <v>221</v>
      </c>
      <c r="C8" s="128">
        <v>8</v>
      </c>
      <c r="D8" s="128">
        <v>6</v>
      </c>
      <c r="E8" s="105" t="s">
        <v>214</v>
      </c>
      <c r="F8" s="105" t="s">
        <v>215</v>
      </c>
      <c r="G8" s="105" t="s">
        <v>215</v>
      </c>
    </row>
    <row r="9" spans="1:9" x14ac:dyDescent="0.25">
      <c r="A9" s="126">
        <v>7</v>
      </c>
      <c r="B9" s="105" t="s">
        <v>222</v>
      </c>
      <c r="C9" s="128">
        <v>3</v>
      </c>
      <c r="D9" s="128">
        <v>6</v>
      </c>
      <c r="E9" s="105" t="s">
        <v>214</v>
      </c>
      <c r="F9" s="105" t="s">
        <v>215</v>
      </c>
      <c r="G9" s="105" t="s">
        <v>215</v>
      </c>
    </row>
    <row r="10" spans="1:9" x14ac:dyDescent="0.25">
      <c r="A10" s="126">
        <v>8</v>
      </c>
      <c r="B10" s="105" t="s">
        <v>223</v>
      </c>
      <c r="C10" s="128">
        <v>5</v>
      </c>
      <c r="D10" s="128">
        <v>6</v>
      </c>
      <c r="E10" s="105" t="s">
        <v>214</v>
      </c>
      <c r="F10" s="105" t="s">
        <v>215</v>
      </c>
      <c r="G10" s="105" t="s">
        <v>215</v>
      </c>
    </row>
    <row r="11" spans="1:9" x14ac:dyDescent="0.25">
      <c r="A11" s="126">
        <v>9</v>
      </c>
      <c r="B11" s="105" t="s">
        <v>224</v>
      </c>
      <c r="C11" s="128">
        <v>3</v>
      </c>
      <c r="D11" s="128">
        <v>6</v>
      </c>
      <c r="E11" s="105" t="s">
        <v>214</v>
      </c>
      <c r="F11" s="105" t="s">
        <v>215</v>
      </c>
      <c r="G11" s="105" t="s">
        <v>215</v>
      </c>
    </row>
    <row r="12" spans="1:9" x14ac:dyDescent="0.25">
      <c r="A12" s="126">
        <v>10</v>
      </c>
      <c r="B12" s="105" t="s">
        <v>225</v>
      </c>
      <c r="C12" s="128">
        <v>6</v>
      </c>
      <c r="D12" s="128">
        <v>6</v>
      </c>
      <c r="E12" s="105" t="s">
        <v>214</v>
      </c>
      <c r="F12" s="105" t="s">
        <v>215</v>
      </c>
      <c r="G12" s="105" t="s">
        <v>215</v>
      </c>
    </row>
    <row r="13" spans="1:9" x14ac:dyDescent="0.25">
      <c r="A13" s="126">
        <v>11</v>
      </c>
      <c r="B13" s="105" t="s">
        <v>226</v>
      </c>
      <c r="C13" s="128">
        <v>4</v>
      </c>
      <c r="D13" s="128">
        <v>6</v>
      </c>
      <c r="E13" s="105" t="s">
        <v>214</v>
      </c>
      <c r="F13" s="105" t="s">
        <v>215</v>
      </c>
      <c r="G13" s="105" t="s">
        <v>214</v>
      </c>
    </row>
    <row r="14" spans="1:9" x14ac:dyDescent="0.25">
      <c r="A14" s="126">
        <v>12</v>
      </c>
      <c r="B14" s="105" t="s">
        <v>227</v>
      </c>
      <c r="C14" s="128">
        <v>2</v>
      </c>
      <c r="D14" s="128">
        <v>5</v>
      </c>
      <c r="E14" s="105" t="s">
        <v>214</v>
      </c>
      <c r="F14" s="105" t="s">
        <v>215</v>
      </c>
      <c r="G14" s="105" t="s">
        <v>214</v>
      </c>
    </row>
    <row r="15" spans="1:9" x14ac:dyDescent="0.25">
      <c r="A15" s="126">
        <v>13</v>
      </c>
      <c r="B15" s="105" t="s">
        <v>228</v>
      </c>
      <c r="C15" s="128">
        <v>5</v>
      </c>
      <c r="D15" s="128">
        <v>6</v>
      </c>
      <c r="E15" s="105" t="s">
        <v>214</v>
      </c>
      <c r="F15" s="105" t="s">
        <v>215</v>
      </c>
      <c r="G15" s="105" t="s">
        <v>215</v>
      </c>
    </row>
    <row r="16" spans="1:9" x14ac:dyDescent="0.25">
      <c r="A16" s="126">
        <v>14</v>
      </c>
      <c r="B16" s="105" t="s">
        <v>229</v>
      </c>
      <c r="C16" s="128">
        <v>6</v>
      </c>
      <c r="D16" s="128">
        <v>6</v>
      </c>
      <c r="E16" s="105" t="s">
        <v>214</v>
      </c>
      <c r="F16" s="105" t="s">
        <v>215</v>
      </c>
      <c r="G16" s="105" t="s">
        <v>215</v>
      </c>
    </row>
    <row r="17" spans="1:7" x14ac:dyDescent="0.25">
      <c r="A17" s="126">
        <v>15</v>
      </c>
      <c r="B17" s="105" t="s">
        <v>230</v>
      </c>
      <c r="C17" s="128">
        <v>4</v>
      </c>
      <c r="D17" s="128">
        <v>6</v>
      </c>
      <c r="E17" s="105" t="s">
        <v>214</v>
      </c>
      <c r="F17" s="105" t="s">
        <v>215</v>
      </c>
      <c r="G17" s="105" t="s">
        <v>215</v>
      </c>
    </row>
    <row r="18" spans="1:7" x14ac:dyDescent="0.25">
      <c r="A18" s="126">
        <v>16</v>
      </c>
      <c r="B18" s="105" t="s">
        <v>231</v>
      </c>
      <c r="C18" s="128">
        <v>5</v>
      </c>
      <c r="D18" s="128">
        <v>6</v>
      </c>
      <c r="E18" s="105" t="s">
        <v>214</v>
      </c>
      <c r="F18" s="105" t="s">
        <v>215</v>
      </c>
      <c r="G18" s="105" t="s">
        <v>215</v>
      </c>
    </row>
    <row r="19" spans="1:7" x14ac:dyDescent="0.25">
      <c r="A19" s="95"/>
    </row>
    <row r="20" spans="1:7" x14ac:dyDescent="0.25">
      <c r="A20" s="95"/>
    </row>
    <row r="21" spans="1:7" x14ac:dyDescent="0.25">
      <c r="A21" s="95"/>
    </row>
    <row r="22" spans="1:7" x14ac:dyDescent="0.25">
      <c r="A22" s="95"/>
    </row>
    <row r="23" spans="1:7" x14ac:dyDescent="0.25">
      <c r="A23" s="95"/>
    </row>
    <row r="24" spans="1:7" x14ac:dyDescent="0.25">
      <c r="A24" s="95"/>
    </row>
    <row r="25" spans="1:7" x14ac:dyDescent="0.25">
      <c r="A25" s="95"/>
    </row>
    <row r="26" spans="1:7" x14ac:dyDescent="0.25">
      <c r="A26" s="95"/>
    </row>
    <row r="27" spans="1:7" x14ac:dyDescent="0.25">
      <c r="A27" s="95"/>
    </row>
    <row r="28" spans="1:7" x14ac:dyDescent="0.25">
      <c r="A28" s="95"/>
    </row>
    <row r="29" spans="1:7" x14ac:dyDescent="0.25">
      <c r="A29" s="95"/>
    </row>
    <row r="30" spans="1:7" x14ac:dyDescent="0.25">
      <c r="A30" s="95"/>
    </row>
    <row r="31" spans="1:7" x14ac:dyDescent="0.25">
      <c r="A31" s="95"/>
    </row>
    <row r="32" spans="1:7" x14ac:dyDescent="0.25">
      <c r="A32" s="95"/>
    </row>
    <row r="33" spans="1:1" x14ac:dyDescent="0.25">
      <c r="A33" s="95"/>
    </row>
    <row r="34" spans="1:1" x14ac:dyDescent="0.25">
      <c r="A34" s="95"/>
    </row>
    <row r="35" spans="1:1" x14ac:dyDescent="0.25">
      <c r="A35" s="95"/>
    </row>
    <row r="36" spans="1:1" x14ac:dyDescent="0.25">
      <c r="A36" s="95"/>
    </row>
    <row r="37" spans="1:1" x14ac:dyDescent="0.25">
      <c r="A37" s="95"/>
    </row>
    <row r="38" spans="1:1" x14ac:dyDescent="0.25">
      <c r="A38" s="95"/>
    </row>
    <row r="39" spans="1:1" x14ac:dyDescent="0.25">
      <c r="A39" s="95"/>
    </row>
    <row r="40" spans="1:1" x14ac:dyDescent="0.25">
      <c r="A40" s="95"/>
    </row>
    <row r="41" spans="1:1" x14ac:dyDescent="0.25">
      <c r="A41" s="95"/>
    </row>
    <row r="42" spans="1:1" x14ac:dyDescent="0.25">
      <c r="A42" s="95"/>
    </row>
    <row r="43" spans="1:1" x14ac:dyDescent="0.25">
      <c r="A43" s="95"/>
    </row>
    <row r="44" spans="1:1" x14ac:dyDescent="0.25">
      <c r="A44" s="95"/>
    </row>
    <row r="45" spans="1:1" x14ac:dyDescent="0.25">
      <c r="A45" s="95"/>
    </row>
    <row r="46" spans="1:1" x14ac:dyDescent="0.25">
      <c r="A46" s="95"/>
    </row>
    <row r="47" spans="1:1" x14ac:dyDescent="0.25">
      <c r="A47" s="95"/>
    </row>
    <row r="48" spans="1:1" x14ac:dyDescent="0.25">
      <c r="A48" s="95"/>
    </row>
    <row r="49" spans="1:1" x14ac:dyDescent="0.25">
      <c r="A49" s="95"/>
    </row>
    <row r="50" spans="1:1" x14ac:dyDescent="0.25">
      <c r="A50" s="95"/>
    </row>
    <row r="51" spans="1:1" x14ac:dyDescent="0.25">
      <c r="A51" s="95"/>
    </row>
    <row r="52" spans="1:1" x14ac:dyDescent="0.25">
      <c r="A52" s="95"/>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rgb="FFFFC000"/>
  </sheetPr>
  <dimension ref="A1:CM52"/>
  <sheetViews>
    <sheetView zoomScale="90" zoomScaleNormal="90" workbookViewId="0">
      <pane xSplit="1" ySplit="1" topLeftCell="B2" activePane="bottomRight" state="frozen"/>
      <selection pane="topRight" activeCell="B1" sqref="B1"/>
      <selection pane="bottomLeft" activeCell="A2" sqref="A2"/>
      <selection pane="bottomRight" activeCell="K29" sqref="K29"/>
    </sheetView>
  </sheetViews>
  <sheetFormatPr baseColWidth="10" defaultColWidth="9.140625" defaultRowHeight="15" x14ac:dyDescent="0.25"/>
  <cols>
    <col min="1" max="1" width="15.85546875" style="105" bestFit="1" customWidth="1"/>
    <col min="2" max="33" width="7.5703125" style="115" bestFit="1" customWidth="1"/>
    <col min="34" max="34" width="6.85546875" style="115" bestFit="1" customWidth="1"/>
    <col min="35" max="35" width="7.42578125" style="115" bestFit="1" customWidth="1"/>
    <col min="36" max="36" width="6.85546875" style="115" bestFit="1" customWidth="1"/>
    <col min="37" max="37" width="7.42578125" style="115" bestFit="1" customWidth="1"/>
    <col min="38" max="38" width="8.5703125" style="115" bestFit="1" customWidth="1"/>
    <col min="39" max="39" width="9.140625" style="115" bestFit="1" customWidth="1"/>
    <col min="40" max="40" width="8.42578125" style="115" bestFit="1" customWidth="1"/>
    <col min="41" max="41" width="9.140625" style="115" bestFit="1" customWidth="1"/>
    <col min="42" max="42" width="6.85546875" style="115" bestFit="1" customWidth="1"/>
    <col min="43" max="43" width="7.5703125" style="115" bestFit="1" customWidth="1"/>
    <col min="44" max="44" width="6.85546875" style="115" bestFit="1" customWidth="1"/>
    <col min="45" max="45" width="7.42578125" style="115" bestFit="1" customWidth="1"/>
    <col min="46" max="46" width="6.85546875" style="115" bestFit="1" customWidth="1"/>
    <col min="47" max="47" width="7.42578125" style="115" bestFit="1" customWidth="1"/>
    <col min="48" max="48" width="8.5703125" style="115" bestFit="1" customWidth="1"/>
    <col min="49" max="49" width="9.140625" style="115" bestFit="1" customWidth="1"/>
    <col min="50" max="50" width="8.42578125" style="115" bestFit="1" customWidth="1"/>
    <col min="51" max="51" width="9.140625" style="115" bestFit="1" customWidth="1"/>
    <col min="52" max="52" width="6.85546875" style="115" bestFit="1" customWidth="1"/>
    <col min="53" max="53" width="7.5703125" style="115" bestFit="1" customWidth="1"/>
    <col min="54" max="54" width="6.85546875" style="115" bestFit="1" customWidth="1"/>
    <col min="55" max="55" width="7.42578125" style="115" bestFit="1" customWidth="1"/>
    <col min="56" max="56" width="6.85546875" style="115" bestFit="1" customWidth="1"/>
    <col min="57" max="57" width="7.42578125" style="115" bestFit="1" customWidth="1"/>
    <col min="58" max="58" width="8.5703125" style="115" bestFit="1" customWidth="1"/>
    <col min="59" max="59" width="9.140625" style="115" bestFit="1" customWidth="1"/>
    <col min="60" max="60" width="8.42578125" style="115" bestFit="1" customWidth="1"/>
    <col min="61" max="61" width="9.140625" style="115" bestFit="1" customWidth="1"/>
    <col min="62" max="62" width="6.85546875" style="115" bestFit="1" customWidth="1"/>
    <col min="63" max="63" width="7.5703125" style="115" bestFit="1" customWidth="1"/>
    <col min="64" max="64" width="6.85546875" style="115" bestFit="1" customWidth="1"/>
    <col min="65" max="65" width="7.42578125" style="115" bestFit="1" customWidth="1"/>
    <col min="66" max="66" width="6.85546875" style="115" bestFit="1" customWidth="1"/>
    <col min="67" max="67" width="7.42578125" style="115" bestFit="1" customWidth="1"/>
    <col min="68" max="68" width="8.5703125" style="115" bestFit="1" customWidth="1"/>
    <col min="69" max="69" width="9.140625" style="115" bestFit="1" customWidth="1"/>
    <col min="70" max="70" width="8.42578125" style="115" bestFit="1" customWidth="1"/>
    <col min="71" max="71" width="9.140625" style="115" bestFit="1" customWidth="1"/>
    <col min="72" max="72" width="6.85546875" style="115" bestFit="1" customWidth="1"/>
    <col min="73" max="73" width="7.5703125" style="115" bestFit="1" customWidth="1"/>
    <col min="74" max="74" width="6.85546875" style="115" bestFit="1" customWidth="1"/>
    <col min="75" max="75" width="7.42578125" style="115" bestFit="1" customWidth="1"/>
    <col min="76" max="76" width="6.85546875" style="115" bestFit="1" customWidth="1"/>
    <col min="77" max="77" width="7.42578125" style="115" bestFit="1" customWidth="1"/>
    <col min="78" max="78" width="8.5703125" style="115" bestFit="1" customWidth="1"/>
    <col min="79" max="79" width="9.140625" style="115" bestFit="1" customWidth="1"/>
    <col min="80" max="80" width="8.42578125" style="115" bestFit="1" customWidth="1"/>
    <col min="81" max="81" width="9.140625" style="115" bestFit="1" customWidth="1"/>
    <col min="82" max="82" width="6.85546875" style="115" bestFit="1" customWidth="1"/>
    <col min="83" max="83" width="7.5703125" style="115" bestFit="1" customWidth="1"/>
    <col min="84" max="84" width="6.85546875" style="115" bestFit="1" customWidth="1"/>
    <col min="85" max="85" width="7.42578125" style="115" bestFit="1" customWidth="1"/>
    <col min="86" max="86" width="6.85546875" style="115" bestFit="1" customWidth="1"/>
    <col min="87" max="87" width="7.42578125" style="115" bestFit="1" customWidth="1"/>
    <col min="88" max="88" width="8.5703125" style="115" bestFit="1" customWidth="1"/>
    <col min="89" max="89" width="9.140625" style="115" bestFit="1" customWidth="1"/>
    <col min="90" max="90" width="8.42578125" style="115" bestFit="1" customWidth="1"/>
    <col min="91" max="91" width="9.140625" style="115" bestFit="1" customWidth="1"/>
    <col min="92" max="110" width="9.140625" style="115" customWidth="1"/>
    <col min="111" max="16384" width="9.140625" style="115"/>
  </cols>
  <sheetData>
    <row r="1" spans="1:91" x14ac:dyDescent="0.25">
      <c r="B1" s="126" t="s">
        <v>232</v>
      </c>
      <c r="C1" s="126" t="s">
        <v>233</v>
      </c>
      <c r="D1" s="126" t="s">
        <v>234</v>
      </c>
      <c r="E1" s="126" t="s">
        <v>235</v>
      </c>
      <c r="F1" s="126" t="s">
        <v>236</v>
      </c>
      <c r="G1" s="126" t="s">
        <v>237</v>
      </c>
      <c r="H1" s="126" t="s">
        <v>238</v>
      </c>
      <c r="I1" s="126" t="s">
        <v>239</v>
      </c>
      <c r="J1" s="126" t="s">
        <v>187</v>
      </c>
      <c r="K1" s="126" t="s">
        <v>240</v>
      </c>
      <c r="L1" s="126" t="s">
        <v>241</v>
      </c>
      <c r="M1" s="126" t="s">
        <v>242</v>
      </c>
      <c r="N1" s="126" t="s">
        <v>243</v>
      </c>
      <c r="O1" s="126" t="s">
        <v>244</v>
      </c>
      <c r="P1" s="126" t="s">
        <v>245</v>
      </c>
      <c r="Q1" s="126" t="s">
        <v>246</v>
      </c>
      <c r="R1" s="126" t="s">
        <v>247</v>
      </c>
      <c r="S1" s="126" t="s">
        <v>248</v>
      </c>
      <c r="T1" s="126" t="s">
        <v>249</v>
      </c>
      <c r="U1" s="126" t="s">
        <v>250</v>
      </c>
      <c r="V1" s="126" t="s">
        <v>173</v>
      </c>
      <c r="W1" s="126" t="s">
        <v>251</v>
      </c>
      <c r="X1" s="126" t="s">
        <v>252</v>
      </c>
      <c r="Y1" s="126" t="s">
        <v>253</v>
      </c>
      <c r="Z1" s="126" t="s">
        <v>170</v>
      </c>
      <c r="AA1" s="126" t="s">
        <v>254</v>
      </c>
      <c r="AB1" s="126" t="s">
        <v>255</v>
      </c>
      <c r="AC1" s="126" t="s">
        <v>256</v>
      </c>
      <c r="AD1" s="126" t="s">
        <v>257</v>
      </c>
      <c r="AE1" s="126" t="s">
        <v>258</v>
      </c>
      <c r="AF1" s="126" t="s">
        <v>259</v>
      </c>
      <c r="AG1" s="126" t="s">
        <v>260</v>
      </c>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row>
    <row r="2" spans="1:91" x14ac:dyDescent="0.25">
      <c r="A2" s="126" t="s">
        <v>213</v>
      </c>
      <c r="B2" s="86">
        <v>0.39300000000000002</v>
      </c>
      <c r="C2" s="86">
        <v>0.224</v>
      </c>
      <c r="D2" s="86">
        <v>0.32</v>
      </c>
      <c r="E2" s="86">
        <v>0.39300000000000002</v>
      </c>
      <c r="F2" s="86">
        <v>0.224</v>
      </c>
      <c r="G2" s="86">
        <v>0.32</v>
      </c>
      <c r="H2" s="86">
        <v>0.67</v>
      </c>
      <c r="I2" s="86">
        <v>0.28299999999999997</v>
      </c>
      <c r="J2" s="86">
        <v>0.70299999999999996</v>
      </c>
      <c r="K2" s="86">
        <v>0.312</v>
      </c>
      <c r="L2" s="86">
        <v>0.221</v>
      </c>
      <c r="M2" s="86">
        <v>0.24399999999999999</v>
      </c>
      <c r="N2" s="86">
        <v>0.312</v>
      </c>
      <c r="O2" s="86">
        <v>0.221</v>
      </c>
      <c r="P2" s="86">
        <v>0.24399999999999999</v>
      </c>
      <c r="Q2" s="86">
        <v>0.41</v>
      </c>
      <c r="R2" s="86">
        <v>0.253</v>
      </c>
      <c r="S2" s="86">
        <v>0.58799999999999997</v>
      </c>
      <c r="T2" s="86">
        <v>0.307</v>
      </c>
      <c r="U2" s="86">
        <v>0.183</v>
      </c>
      <c r="V2" s="86">
        <v>0.21</v>
      </c>
      <c r="W2" s="86">
        <v>0.307</v>
      </c>
      <c r="X2" s="86">
        <v>0.183</v>
      </c>
      <c r="Y2" s="86">
        <v>0.21</v>
      </c>
      <c r="Z2" s="86">
        <v>0.38400000000000001</v>
      </c>
      <c r="AA2" s="86">
        <v>0.23499999999999999</v>
      </c>
      <c r="AB2" s="86">
        <v>0.22700000000000001</v>
      </c>
      <c r="AC2" s="86">
        <v>0.22700000000000001</v>
      </c>
      <c r="AD2" s="86">
        <v>0.28699999999999998</v>
      </c>
      <c r="AE2" s="86">
        <v>0.106</v>
      </c>
      <c r="AF2" s="86">
        <v>0.11</v>
      </c>
      <c r="AG2" s="86">
        <v>0.11</v>
      </c>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row>
    <row r="3" spans="1:91" x14ac:dyDescent="0.25">
      <c r="A3" s="126" t="s">
        <v>216</v>
      </c>
      <c r="B3" s="86">
        <v>1.1120000000000001</v>
      </c>
      <c r="C3" s="86">
        <v>1.0169999999999999</v>
      </c>
      <c r="D3" s="86">
        <v>1.631</v>
      </c>
      <c r="E3" s="86">
        <v>0.88600000000000001</v>
      </c>
      <c r="F3" s="86">
        <v>0.83299999999999996</v>
      </c>
      <c r="G3" s="86">
        <v>0.97199999999999998</v>
      </c>
      <c r="H3" s="86">
        <v>0.83599999999999997</v>
      </c>
      <c r="I3" s="86">
        <v>0.81499999999999995</v>
      </c>
      <c r="J3" s="86">
        <v>0.95299999999999996</v>
      </c>
      <c r="K3" s="86">
        <v>1.6910000000000001</v>
      </c>
      <c r="L3" s="86">
        <v>1.4570000000000001</v>
      </c>
      <c r="M3" s="86">
        <v>2.7240000000000002</v>
      </c>
      <c r="N3" s="86">
        <v>1.2150000000000001</v>
      </c>
      <c r="O3" s="86">
        <v>1.099</v>
      </c>
      <c r="P3" s="86">
        <v>1.5640000000000001</v>
      </c>
      <c r="Q3" s="86">
        <v>1.2390000000000001</v>
      </c>
      <c r="R3" s="86">
        <v>1.1679999999999999</v>
      </c>
      <c r="S3" s="86">
        <v>2.6629999999999998</v>
      </c>
      <c r="T3" s="86">
        <v>1.2490000000000001</v>
      </c>
      <c r="U3" s="86">
        <v>1.1120000000000001</v>
      </c>
      <c r="V3" s="86">
        <v>2.367</v>
      </c>
      <c r="W3" s="86">
        <v>0.88700000000000001</v>
      </c>
      <c r="X3" s="86">
        <v>0.81699999999999995</v>
      </c>
      <c r="Y3" s="86">
        <v>1.1439999999999999</v>
      </c>
      <c r="Z3" s="86">
        <v>0.84099999999999997</v>
      </c>
      <c r="AA3" s="86">
        <v>0.85399999999999998</v>
      </c>
      <c r="AB3" s="86">
        <v>0.49099999999999999</v>
      </c>
      <c r="AC3" s="86">
        <v>0.49199999999999999</v>
      </c>
      <c r="AD3" s="86">
        <v>0.55400000000000005</v>
      </c>
      <c r="AE3" s="86">
        <v>0.53</v>
      </c>
      <c r="AF3" s="86">
        <v>0.88900000000000001</v>
      </c>
      <c r="AG3" s="86">
        <v>0.74099999999999999</v>
      </c>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row>
    <row r="4" spans="1:91" x14ac:dyDescent="0.25">
      <c r="A4" s="126" t="s">
        <v>217</v>
      </c>
      <c r="B4" s="86">
        <v>0.28899999999999998</v>
      </c>
      <c r="C4" s="86">
        <v>0.32500000000000001</v>
      </c>
      <c r="D4" s="86">
        <v>0.25700000000000001</v>
      </c>
      <c r="E4" s="86">
        <v>0</v>
      </c>
      <c r="F4" s="86">
        <v>0</v>
      </c>
      <c r="G4" s="86">
        <v>0</v>
      </c>
      <c r="H4" s="86">
        <v>0.42199999999999999</v>
      </c>
      <c r="I4" s="86">
        <v>0.52200000000000002</v>
      </c>
      <c r="J4" s="86">
        <v>0.59399999999999997</v>
      </c>
      <c r="K4" s="86">
        <v>0.26600000000000001</v>
      </c>
      <c r="L4" s="86">
        <v>0.36799999999999999</v>
      </c>
      <c r="M4" s="86">
        <v>0.27200000000000002</v>
      </c>
      <c r="N4" s="86">
        <v>0.26700000000000002</v>
      </c>
      <c r="O4" s="86">
        <v>0</v>
      </c>
      <c r="P4" s="86">
        <v>0</v>
      </c>
      <c r="Q4" s="86">
        <v>0.377</v>
      </c>
      <c r="R4" s="86">
        <v>0.44400000000000001</v>
      </c>
      <c r="S4" s="86">
        <v>0.59399999999999997</v>
      </c>
      <c r="T4" s="86">
        <v>0.23100000000000001</v>
      </c>
      <c r="U4" s="86">
        <v>0.29099999999999998</v>
      </c>
      <c r="V4" s="86">
        <v>0.187</v>
      </c>
      <c r="W4" s="86">
        <v>0</v>
      </c>
      <c r="X4" s="86">
        <v>0</v>
      </c>
      <c r="Y4" s="86">
        <v>0.187</v>
      </c>
      <c r="Z4" s="86">
        <v>0.32100000000000001</v>
      </c>
      <c r="AA4" s="86">
        <v>0.42799999999999999</v>
      </c>
      <c r="AB4" s="86">
        <v>0.38600000000000001</v>
      </c>
      <c r="AC4" s="86">
        <v>0.38800000000000001</v>
      </c>
      <c r="AD4" s="86">
        <v>0.23100000000000001</v>
      </c>
      <c r="AE4" s="86">
        <v>0.17199999999999999</v>
      </c>
      <c r="AF4" s="86">
        <v>9.1999999999999998E-2</v>
      </c>
      <c r="AG4" s="86">
        <v>9.1999999999999998E-2</v>
      </c>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row>
    <row r="5" spans="1:91" x14ac:dyDescent="0.25">
      <c r="A5" s="126" t="s">
        <v>218</v>
      </c>
      <c r="B5" s="86">
        <v>0.442</v>
      </c>
      <c r="C5" s="86">
        <v>0</v>
      </c>
      <c r="D5" s="86">
        <v>0</v>
      </c>
      <c r="E5" s="86">
        <v>0.442</v>
      </c>
      <c r="F5" s="86">
        <v>0</v>
      </c>
      <c r="G5" s="86">
        <v>0</v>
      </c>
      <c r="H5" s="86">
        <v>0.74</v>
      </c>
      <c r="I5" s="86">
        <v>0</v>
      </c>
      <c r="J5" s="86">
        <v>0</v>
      </c>
      <c r="K5" s="86">
        <v>0</v>
      </c>
      <c r="L5" s="86">
        <v>0</v>
      </c>
      <c r="M5" s="86">
        <v>0</v>
      </c>
      <c r="N5" s="86">
        <v>0</v>
      </c>
      <c r="O5" s="86">
        <v>0</v>
      </c>
      <c r="P5" s="86">
        <v>0</v>
      </c>
      <c r="Q5" s="86">
        <v>0.61199999999999999</v>
      </c>
      <c r="R5" s="86">
        <v>0</v>
      </c>
      <c r="S5" s="86">
        <v>0</v>
      </c>
      <c r="T5" s="86">
        <v>0</v>
      </c>
      <c r="U5" s="86">
        <v>0</v>
      </c>
      <c r="V5" s="86">
        <v>0</v>
      </c>
      <c r="W5" s="86">
        <v>0</v>
      </c>
      <c r="X5" s="86">
        <v>0</v>
      </c>
      <c r="Y5" s="86">
        <v>0</v>
      </c>
      <c r="Z5" s="86">
        <v>0.60899999999999999</v>
      </c>
      <c r="AA5" s="86">
        <v>0</v>
      </c>
      <c r="AB5" s="86">
        <v>0</v>
      </c>
      <c r="AC5" s="86">
        <v>0</v>
      </c>
      <c r="AD5" s="86">
        <v>0.219</v>
      </c>
      <c r="AE5" s="86">
        <v>0</v>
      </c>
      <c r="AF5" s="86">
        <v>0</v>
      </c>
      <c r="AG5" s="86">
        <v>0</v>
      </c>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row>
    <row r="6" spans="1:91" x14ac:dyDescent="0.25">
      <c r="A6" s="126" t="s">
        <v>219</v>
      </c>
      <c r="B6" s="86">
        <v>0.55300000000000005</v>
      </c>
      <c r="C6" s="86">
        <v>0.33</v>
      </c>
      <c r="D6" s="86">
        <v>0.34799999999999998</v>
      </c>
      <c r="E6" s="86">
        <v>0.629</v>
      </c>
      <c r="F6" s="86">
        <v>0.371</v>
      </c>
      <c r="G6" s="86">
        <v>0.40200000000000002</v>
      </c>
      <c r="H6" s="86">
        <v>1.212</v>
      </c>
      <c r="I6" s="86">
        <v>0.38100000000000001</v>
      </c>
      <c r="J6" s="86">
        <v>0.6</v>
      </c>
      <c r="K6" s="86">
        <v>1.9550000000000001</v>
      </c>
      <c r="L6" s="86">
        <v>0.84199999999999997</v>
      </c>
      <c r="M6" s="86">
        <v>1.0580000000000001</v>
      </c>
      <c r="N6" s="86">
        <v>2.1520000000000001</v>
      </c>
      <c r="O6" s="86">
        <v>1.0549999999999999</v>
      </c>
      <c r="P6" s="86">
        <v>1.32</v>
      </c>
      <c r="Q6" s="86">
        <v>3.202</v>
      </c>
      <c r="R6" s="86">
        <v>1.389</v>
      </c>
      <c r="S6" s="86">
        <v>1.671</v>
      </c>
      <c r="T6" s="86">
        <v>0.90500000000000003</v>
      </c>
      <c r="U6" s="86">
        <v>0.39200000000000002</v>
      </c>
      <c r="V6" s="86">
        <v>0.40600000000000003</v>
      </c>
      <c r="W6" s="86">
        <v>1.1919999999999999</v>
      </c>
      <c r="X6" s="86">
        <v>0.46700000000000003</v>
      </c>
      <c r="Y6" s="86">
        <v>0.52300000000000002</v>
      </c>
      <c r="Z6" s="86">
        <v>3.6579999999999999</v>
      </c>
      <c r="AA6" s="86">
        <v>0.48899999999999999</v>
      </c>
      <c r="AB6" s="86">
        <v>0.41</v>
      </c>
      <c r="AC6" s="86">
        <v>0.40200000000000002</v>
      </c>
      <c r="AD6" s="86">
        <v>1.069</v>
      </c>
      <c r="AE6" s="86">
        <v>0.26800000000000002</v>
      </c>
      <c r="AF6" s="86">
        <v>0.28499999999999998</v>
      </c>
      <c r="AG6" s="86">
        <v>0.215</v>
      </c>
      <c r="AH6" s="86"/>
      <c r="AI6" s="86"/>
      <c r="AJ6" s="86"/>
      <c r="AK6" s="86"/>
      <c r="AL6" s="86"/>
      <c r="AM6" s="86"/>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row>
    <row r="7" spans="1:91" x14ac:dyDescent="0.25">
      <c r="A7" s="126" t="s">
        <v>220</v>
      </c>
      <c r="B7" s="86">
        <v>0.189</v>
      </c>
      <c r="C7" s="86">
        <v>2.012</v>
      </c>
      <c r="D7" s="86">
        <v>0.39</v>
      </c>
      <c r="E7" s="86">
        <v>0.105</v>
      </c>
      <c r="F7" s="86">
        <v>0.44800000000000001</v>
      </c>
      <c r="G7" s="86">
        <v>0.14299999999999999</v>
      </c>
      <c r="H7" s="86">
        <v>0.19600000000000001</v>
      </c>
      <c r="I7" s="86">
        <v>1.2290000000000001</v>
      </c>
      <c r="J7" s="86">
        <v>0.6</v>
      </c>
      <c r="K7" s="86">
        <v>0.14399999999999999</v>
      </c>
      <c r="L7" s="86">
        <v>1.4079999999999999</v>
      </c>
      <c r="M7" s="86">
        <v>0.25900000000000001</v>
      </c>
      <c r="N7" s="86">
        <v>8.6999999999999994E-2</v>
      </c>
      <c r="O7" s="86">
        <v>0.25900000000000001</v>
      </c>
      <c r="P7" s="86">
        <v>0.107</v>
      </c>
      <c r="Q7" s="86">
        <v>0.17199999999999999</v>
      </c>
      <c r="R7" s="86">
        <v>1.208</v>
      </c>
      <c r="S7" s="86">
        <v>0.6</v>
      </c>
      <c r="T7" s="86">
        <v>0.13700000000000001</v>
      </c>
      <c r="U7" s="86">
        <v>3.8730000000000002</v>
      </c>
      <c r="V7" s="86">
        <v>0.26400000000000001</v>
      </c>
      <c r="W7" s="86">
        <v>7.8E-2</v>
      </c>
      <c r="X7" s="86">
        <v>0.28100000000000003</v>
      </c>
      <c r="Y7" s="86">
        <v>8.5999999999999993E-2</v>
      </c>
      <c r="Z7" s="86">
        <v>0.153</v>
      </c>
      <c r="AA7" s="86">
        <v>4.492</v>
      </c>
      <c r="AB7" s="86">
        <v>0.159</v>
      </c>
      <c r="AC7" s="86">
        <v>0.23</v>
      </c>
      <c r="AD7" s="86">
        <v>8.7999999999999995E-2</v>
      </c>
      <c r="AE7" s="86">
        <v>0.84699999999999998</v>
      </c>
      <c r="AF7" s="86">
        <v>0</v>
      </c>
      <c r="AG7" s="86">
        <v>0.14199999999999999</v>
      </c>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86"/>
      <c r="CH7" s="86"/>
      <c r="CI7" s="86"/>
      <c r="CJ7" s="86"/>
      <c r="CK7" s="86"/>
      <c r="CL7" s="86"/>
      <c r="CM7" s="86"/>
    </row>
    <row r="8" spans="1:91" x14ac:dyDescent="0.25">
      <c r="A8" s="126" t="s">
        <v>221</v>
      </c>
      <c r="B8" s="86">
        <v>0.58499999999999996</v>
      </c>
      <c r="C8" s="86">
        <v>0.33100000000000002</v>
      </c>
      <c r="D8" s="86">
        <v>0.57599999999999996</v>
      </c>
      <c r="E8" s="86">
        <v>0.42299999999999999</v>
      </c>
      <c r="F8" s="86">
        <v>0.44700000000000001</v>
      </c>
      <c r="G8" s="86">
        <v>0.50800000000000001</v>
      </c>
      <c r="H8" s="86">
        <v>0.56699999999999995</v>
      </c>
      <c r="I8" s="86">
        <v>0.40500000000000003</v>
      </c>
      <c r="J8" s="86">
        <v>4.9939999999999998</v>
      </c>
      <c r="K8" s="86">
        <v>0.40500000000000003</v>
      </c>
      <c r="L8" s="86">
        <v>0.28000000000000003</v>
      </c>
      <c r="M8" s="86">
        <v>0.39800000000000002</v>
      </c>
      <c r="N8" s="86">
        <v>0.28699999999999998</v>
      </c>
      <c r="O8" s="86">
        <v>0.3</v>
      </c>
      <c r="P8" s="86">
        <v>0.28799999999999998</v>
      </c>
      <c r="Q8" s="86">
        <v>0.35499999999999998</v>
      </c>
      <c r="R8" s="86">
        <v>0.28100000000000003</v>
      </c>
      <c r="S8" s="86">
        <v>0.873</v>
      </c>
      <c r="T8" s="86">
        <v>0.39400000000000002</v>
      </c>
      <c r="U8" s="86">
        <v>0.248</v>
      </c>
      <c r="V8" s="86">
        <v>0.33400000000000002</v>
      </c>
      <c r="W8" s="86">
        <v>0.28000000000000003</v>
      </c>
      <c r="X8" s="86">
        <v>0.29399999999999998</v>
      </c>
      <c r="Y8" s="86">
        <v>0.26300000000000001</v>
      </c>
      <c r="Z8" s="86">
        <v>0.31900000000000001</v>
      </c>
      <c r="AA8" s="86">
        <v>0.23799999999999999</v>
      </c>
      <c r="AB8" s="86">
        <v>0.28799999999999998</v>
      </c>
      <c r="AC8" s="86">
        <v>0.28299999999999997</v>
      </c>
      <c r="AD8" s="86">
        <v>0.23699999999999999</v>
      </c>
      <c r="AE8" s="86">
        <v>0.17100000000000001</v>
      </c>
      <c r="AF8" s="86">
        <v>0.17100000000000001</v>
      </c>
      <c r="AG8" s="86">
        <v>0.23599999999999999</v>
      </c>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row>
    <row r="9" spans="1:91" x14ac:dyDescent="0.25">
      <c r="A9" s="126" t="s">
        <v>222</v>
      </c>
      <c r="B9" s="86">
        <v>0.38500000000000001</v>
      </c>
      <c r="C9" s="86">
        <v>0.35899999999999999</v>
      </c>
      <c r="D9" s="86">
        <v>0.30399999999999999</v>
      </c>
      <c r="E9" s="86">
        <v>0.14000000000000001</v>
      </c>
      <c r="F9" s="86">
        <v>0.13500000000000001</v>
      </c>
      <c r="G9" s="86">
        <v>0.112</v>
      </c>
      <c r="H9" s="86">
        <v>0.59</v>
      </c>
      <c r="I9" s="86">
        <v>0.52900000000000003</v>
      </c>
      <c r="J9" s="86">
        <v>0.41</v>
      </c>
      <c r="K9" s="86">
        <v>0.879</v>
      </c>
      <c r="L9" s="86">
        <v>0.81899999999999995</v>
      </c>
      <c r="M9" s="86">
        <v>0.81799999999999995</v>
      </c>
      <c r="N9" s="86">
        <v>0.23100000000000001</v>
      </c>
      <c r="O9" s="86">
        <v>0.218</v>
      </c>
      <c r="P9" s="86">
        <v>0.183</v>
      </c>
      <c r="Q9" s="86">
        <v>0.86399999999999999</v>
      </c>
      <c r="R9" s="86">
        <v>0.753</v>
      </c>
      <c r="S9" s="86">
        <v>0.85699999999999998</v>
      </c>
      <c r="T9" s="86">
        <v>0.48299999999999998</v>
      </c>
      <c r="U9" s="86">
        <v>0.45400000000000001</v>
      </c>
      <c r="V9" s="86">
        <v>0.34</v>
      </c>
      <c r="W9" s="86">
        <v>0.14199999999999999</v>
      </c>
      <c r="X9" s="86">
        <v>0.13600000000000001</v>
      </c>
      <c r="Y9" s="86">
        <v>9.8000000000000004E-2</v>
      </c>
      <c r="Z9" s="86">
        <v>0.59199999999999997</v>
      </c>
      <c r="AA9" s="86">
        <v>0.47099999999999997</v>
      </c>
      <c r="AB9" s="86">
        <v>0.17599999999999999</v>
      </c>
      <c r="AC9" s="86">
        <v>6.5000000000000002E-2</v>
      </c>
      <c r="AD9" s="86">
        <v>0.376</v>
      </c>
      <c r="AE9" s="86">
        <v>0.33</v>
      </c>
      <c r="AF9" s="86">
        <v>2.5000000000000001E-2</v>
      </c>
      <c r="AG9" s="86">
        <v>3.9E-2</v>
      </c>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c r="BH9" s="86"/>
      <c r="BI9" s="86"/>
      <c r="BJ9" s="86"/>
      <c r="BK9" s="86"/>
      <c r="BL9" s="86"/>
      <c r="BM9" s="86"/>
      <c r="BN9" s="86"/>
      <c r="BO9" s="86"/>
      <c r="BP9" s="86"/>
      <c r="BQ9" s="86"/>
      <c r="BR9" s="86"/>
      <c r="BS9" s="86"/>
      <c r="BT9" s="86"/>
      <c r="BU9" s="86"/>
      <c r="BV9" s="86"/>
      <c r="BW9" s="86"/>
      <c r="BX9" s="86"/>
      <c r="BY9" s="86"/>
      <c r="BZ9" s="86"/>
      <c r="CA9" s="86"/>
      <c r="CB9" s="86"/>
      <c r="CC9" s="86"/>
      <c r="CD9" s="86"/>
      <c r="CE9" s="86"/>
      <c r="CF9" s="86"/>
      <c r="CG9" s="86"/>
      <c r="CH9" s="86"/>
      <c r="CI9" s="86"/>
      <c r="CJ9" s="86"/>
      <c r="CK9" s="86"/>
      <c r="CL9" s="86"/>
      <c r="CM9" s="86"/>
    </row>
    <row r="10" spans="1:91" x14ac:dyDescent="0.25">
      <c r="A10" s="126" t="s">
        <v>223</v>
      </c>
      <c r="B10" s="86">
        <v>0.34399999999999997</v>
      </c>
      <c r="C10" s="86">
        <v>0.30499999999999999</v>
      </c>
      <c r="D10" s="86">
        <v>0.26900000000000002</v>
      </c>
      <c r="E10" s="86">
        <v>0.73299999999999998</v>
      </c>
      <c r="F10" s="86">
        <v>0.58899999999999997</v>
      </c>
      <c r="G10" s="86">
        <v>0.56499999999999995</v>
      </c>
      <c r="H10" s="86">
        <v>0.63600000000000001</v>
      </c>
      <c r="I10" s="86">
        <v>0.60099999999999998</v>
      </c>
      <c r="J10" s="86">
        <v>0.51800000000000002</v>
      </c>
      <c r="K10" s="86">
        <v>0.80400000000000005</v>
      </c>
      <c r="L10" s="86">
        <v>0.80300000000000005</v>
      </c>
      <c r="M10" s="86">
        <v>0.82</v>
      </c>
      <c r="N10" s="86">
        <v>1.613</v>
      </c>
      <c r="O10" s="86">
        <v>1.3919999999999999</v>
      </c>
      <c r="P10" s="86">
        <v>1.8819999999999999</v>
      </c>
      <c r="Q10" s="86">
        <v>1.2250000000000001</v>
      </c>
      <c r="R10" s="86">
        <v>1.327</v>
      </c>
      <c r="S10" s="86">
        <v>3.0129999999999999</v>
      </c>
      <c r="T10" s="86">
        <v>0.41699999999999998</v>
      </c>
      <c r="U10" s="86">
        <v>0.377</v>
      </c>
      <c r="V10" s="86">
        <v>0.3</v>
      </c>
      <c r="W10" s="86">
        <v>0.92500000000000004</v>
      </c>
      <c r="X10" s="86">
        <v>0.77600000000000002</v>
      </c>
      <c r="Y10" s="86">
        <v>0.78200000000000003</v>
      </c>
      <c r="Z10" s="86">
        <v>0.60199999999999998</v>
      </c>
      <c r="AA10" s="86">
        <v>0.61099999999999999</v>
      </c>
      <c r="AB10" s="86">
        <v>5.3999999999999999E-2</v>
      </c>
      <c r="AC10" s="86">
        <v>8.8999999999999996E-2</v>
      </c>
      <c r="AD10" s="86">
        <v>0.47299999999999998</v>
      </c>
      <c r="AE10" s="86">
        <v>0.16600000000000001</v>
      </c>
      <c r="AF10" s="86">
        <v>5.1999999999999998E-2</v>
      </c>
      <c r="AG10" s="86">
        <v>5.5E-2</v>
      </c>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6"/>
      <c r="BP10" s="86"/>
      <c r="BQ10" s="86"/>
      <c r="BR10" s="86"/>
      <c r="BS10" s="86"/>
      <c r="BT10" s="86"/>
      <c r="BU10" s="86"/>
      <c r="BV10" s="86"/>
      <c r="BW10" s="86"/>
      <c r="BX10" s="86"/>
      <c r="BY10" s="86"/>
      <c r="BZ10" s="86"/>
      <c r="CA10" s="86"/>
      <c r="CB10" s="86"/>
      <c r="CC10" s="86"/>
      <c r="CD10" s="86"/>
      <c r="CE10" s="86"/>
      <c r="CF10" s="86"/>
      <c r="CG10" s="86"/>
      <c r="CH10" s="86"/>
      <c r="CI10" s="86"/>
      <c r="CJ10" s="86"/>
      <c r="CK10" s="86"/>
      <c r="CL10" s="86"/>
      <c r="CM10" s="86"/>
    </row>
    <row r="11" spans="1:91" x14ac:dyDescent="0.25">
      <c r="A11" s="126" t="s">
        <v>224</v>
      </c>
      <c r="B11" s="86">
        <v>0.21099999999999999</v>
      </c>
      <c r="C11" s="86">
        <v>0.26100000000000001</v>
      </c>
      <c r="D11" s="86">
        <v>0.19600000000000001</v>
      </c>
      <c r="E11" s="86">
        <v>0.17899999999999999</v>
      </c>
      <c r="F11" s="86">
        <v>0.20399999999999999</v>
      </c>
      <c r="G11" s="86">
        <v>0.155</v>
      </c>
      <c r="H11" s="86">
        <v>0.28599999999999998</v>
      </c>
      <c r="I11" s="86">
        <v>0.30599999999999999</v>
      </c>
      <c r="J11" s="86">
        <v>0.27300000000000002</v>
      </c>
      <c r="K11" s="86">
        <v>0.28399999999999997</v>
      </c>
      <c r="L11" s="86">
        <v>0.253</v>
      </c>
      <c r="M11" s="86">
        <v>0.23200000000000001</v>
      </c>
      <c r="N11" s="86">
        <v>0.34</v>
      </c>
      <c r="O11" s="86">
        <v>0.26500000000000001</v>
      </c>
      <c r="P11" s="86">
        <v>0.26300000000000001</v>
      </c>
      <c r="Q11" s="86">
        <v>0.30599999999999999</v>
      </c>
      <c r="R11" s="86">
        <v>0.49</v>
      </c>
      <c r="S11" s="86">
        <v>0.314</v>
      </c>
      <c r="T11" s="86">
        <v>0.20899999999999999</v>
      </c>
      <c r="U11" s="86">
        <v>0.23300000000000001</v>
      </c>
      <c r="V11" s="86">
        <v>0.159</v>
      </c>
      <c r="W11" s="86">
        <v>0.21</v>
      </c>
      <c r="X11" s="86">
        <v>0.21</v>
      </c>
      <c r="Y11" s="86">
        <v>0.154</v>
      </c>
      <c r="Z11" s="86">
        <v>0.69399999999999995</v>
      </c>
      <c r="AA11" s="86">
        <v>0.69399999999999995</v>
      </c>
      <c r="AB11" s="86">
        <v>2.3E-2</v>
      </c>
      <c r="AC11" s="86">
        <v>2.3E-2</v>
      </c>
      <c r="AD11" s="86">
        <v>4.4999999999999998E-2</v>
      </c>
      <c r="AE11" s="86">
        <v>4.4999999999999998E-2</v>
      </c>
      <c r="AF11" s="86">
        <v>6.2E-2</v>
      </c>
      <c r="AG11" s="86">
        <v>6.2E-2</v>
      </c>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86"/>
      <c r="CJ11" s="86"/>
      <c r="CK11" s="86"/>
      <c r="CL11" s="86"/>
      <c r="CM11" s="86"/>
    </row>
    <row r="12" spans="1:91" x14ac:dyDescent="0.25">
      <c r="A12" s="126" t="s">
        <v>225</v>
      </c>
      <c r="B12" s="86">
        <v>2.032</v>
      </c>
      <c r="C12" s="86">
        <v>1.986</v>
      </c>
      <c r="D12" s="86">
        <v>2.476</v>
      </c>
      <c r="E12" s="86">
        <v>1.0940000000000001</v>
      </c>
      <c r="F12" s="86">
        <v>1.095</v>
      </c>
      <c r="G12" s="86">
        <v>1.0129999999999999</v>
      </c>
      <c r="H12" s="86">
        <v>1.2729999999999999</v>
      </c>
      <c r="I12" s="86">
        <v>1.2709999999999999</v>
      </c>
      <c r="J12" s="86">
        <v>1.641</v>
      </c>
      <c r="K12" s="86">
        <v>2.0750000000000002</v>
      </c>
      <c r="L12" s="86">
        <v>2.024</v>
      </c>
      <c r="M12" s="86">
        <v>2.923</v>
      </c>
      <c r="N12" s="86">
        <v>1.1140000000000001</v>
      </c>
      <c r="O12" s="86">
        <v>1.085</v>
      </c>
      <c r="P12" s="86">
        <v>1.0309999999999999</v>
      </c>
      <c r="Q12" s="86">
        <v>1.2629999999999999</v>
      </c>
      <c r="R12" s="86">
        <v>1.2410000000000001</v>
      </c>
      <c r="S12" s="86">
        <v>1.59</v>
      </c>
      <c r="T12" s="86">
        <v>2.1779999999999999</v>
      </c>
      <c r="U12" s="86">
        <v>2.0529999999999999</v>
      </c>
      <c r="V12" s="86">
        <v>2.2999999999999998</v>
      </c>
      <c r="W12" s="86">
        <v>1.0680000000000001</v>
      </c>
      <c r="X12" s="86">
        <v>1.0720000000000001</v>
      </c>
      <c r="Y12" s="86">
        <v>1.0649999999999999</v>
      </c>
      <c r="Z12" s="86">
        <v>1.155</v>
      </c>
      <c r="AA12" s="86">
        <v>1.151</v>
      </c>
      <c r="AB12" s="86">
        <v>0.19500000000000001</v>
      </c>
      <c r="AC12" s="86">
        <v>0.34599999999999997</v>
      </c>
      <c r="AD12" s="86">
        <v>0.48699999999999999</v>
      </c>
      <c r="AE12" s="86">
        <v>0.49</v>
      </c>
      <c r="AF12" s="86">
        <v>8.6999999999999994E-2</v>
      </c>
      <c r="AG12" s="86">
        <v>9.4E-2</v>
      </c>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row>
    <row r="13" spans="1:91" x14ac:dyDescent="0.25">
      <c r="A13" s="126" t="s">
        <v>226</v>
      </c>
      <c r="B13" s="86">
        <v>0</v>
      </c>
      <c r="C13" s="86">
        <v>0</v>
      </c>
      <c r="D13" s="86">
        <v>0</v>
      </c>
      <c r="E13" s="86">
        <v>0.13600000000000001</v>
      </c>
      <c r="F13" s="86">
        <v>0.12</v>
      </c>
      <c r="G13" s="86">
        <v>0.112</v>
      </c>
      <c r="H13" s="86">
        <v>0.16800000000000001</v>
      </c>
      <c r="I13" s="86">
        <v>0.14699999999999999</v>
      </c>
      <c r="J13" s="86">
        <v>0.129</v>
      </c>
      <c r="K13" s="86">
        <v>0</v>
      </c>
      <c r="L13" s="86">
        <v>0</v>
      </c>
      <c r="M13" s="86">
        <v>0</v>
      </c>
      <c r="N13" s="86">
        <v>1.53</v>
      </c>
      <c r="O13" s="86">
        <v>1.6160000000000001</v>
      </c>
      <c r="P13" s="86">
        <v>2.133</v>
      </c>
      <c r="Q13" s="86">
        <v>0</v>
      </c>
      <c r="R13" s="86">
        <v>0</v>
      </c>
      <c r="S13" s="86">
        <v>0</v>
      </c>
      <c r="T13" s="86">
        <v>0</v>
      </c>
      <c r="U13" s="86">
        <v>0</v>
      </c>
      <c r="V13" s="86">
        <v>0</v>
      </c>
      <c r="W13" s="86">
        <v>0.222</v>
      </c>
      <c r="X13" s="86">
        <v>0.20899999999999999</v>
      </c>
      <c r="Y13" s="86">
        <v>0.20200000000000001</v>
      </c>
      <c r="Z13" s="86">
        <v>0.49</v>
      </c>
      <c r="AA13" s="86">
        <v>0</v>
      </c>
      <c r="AB13" s="86">
        <v>0</v>
      </c>
      <c r="AC13" s="86">
        <v>6.7000000000000004E-2</v>
      </c>
      <c r="AD13" s="86">
        <v>0</v>
      </c>
      <c r="AE13" s="86">
        <v>4.2999999999999997E-2</v>
      </c>
      <c r="AF13" s="86">
        <v>3.1E-2</v>
      </c>
      <c r="AG13" s="86">
        <v>3.5000000000000003E-2</v>
      </c>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row>
    <row r="14" spans="1:91" x14ac:dyDescent="0.25">
      <c r="A14" s="126" t="s">
        <v>227</v>
      </c>
      <c r="B14" s="86">
        <v>-2</v>
      </c>
      <c r="C14" s="86">
        <v>-2</v>
      </c>
      <c r="D14" s="86">
        <v>-2</v>
      </c>
      <c r="E14" s="86">
        <v>-2</v>
      </c>
      <c r="F14" s="86">
        <v>-2</v>
      </c>
      <c r="G14" s="86">
        <v>-2</v>
      </c>
      <c r="H14" s="86">
        <v>-2</v>
      </c>
      <c r="I14" s="86">
        <v>-2</v>
      </c>
      <c r="J14" s="86">
        <v>-2</v>
      </c>
      <c r="K14" s="86">
        <v>-2</v>
      </c>
      <c r="L14" s="86">
        <v>-2</v>
      </c>
      <c r="M14" s="86">
        <v>-2</v>
      </c>
      <c r="N14" s="86">
        <v>-2</v>
      </c>
      <c r="O14" s="86">
        <v>-2</v>
      </c>
      <c r="P14" s="86">
        <v>-2</v>
      </c>
      <c r="Q14" s="86">
        <v>-2</v>
      </c>
      <c r="R14" s="86">
        <v>-2</v>
      </c>
      <c r="S14" s="86">
        <v>-2</v>
      </c>
      <c r="T14" s="86">
        <v>-2</v>
      </c>
      <c r="U14" s="86">
        <v>-2</v>
      </c>
      <c r="V14" s="86">
        <v>-2</v>
      </c>
      <c r="W14" s="86">
        <v>-2</v>
      </c>
      <c r="X14" s="86">
        <v>-2</v>
      </c>
      <c r="Y14" s="86">
        <v>-2</v>
      </c>
      <c r="Z14" s="86">
        <v>-2</v>
      </c>
      <c r="AA14" s="86">
        <v>-2</v>
      </c>
      <c r="AB14" s="86">
        <v>-2</v>
      </c>
      <c r="AC14" s="86">
        <v>-2</v>
      </c>
      <c r="AD14" s="86">
        <v>-2</v>
      </c>
      <c r="AE14" s="86">
        <v>-2</v>
      </c>
      <c r="AF14" s="86">
        <v>-2</v>
      </c>
      <c r="AG14" s="86">
        <v>-2</v>
      </c>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row>
    <row r="15" spans="1:91" x14ac:dyDescent="0.25">
      <c r="A15" s="126" t="s">
        <v>228</v>
      </c>
      <c r="B15" s="86">
        <v>0.25600000000000001</v>
      </c>
      <c r="C15" s="86">
        <v>0.307</v>
      </c>
      <c r="D15" s="86">
        <v>0.23699999999999999</v>
      </c>
      <c r="E15" s="86">
        <v>0.20799999999999999</v>
      </c>
      <c r="F15" s="86">
        <v>0.23599999999999999</v>
      </c>
      <c r="G15" s="86">
        <v>0.185</v>
      </c>
      <c r="H15" s="86">
        <v>0.29599999999999999</v>
      </c>
      <c r="I15" s="86">
        <v>0.32800000000000001</v>
      </c>
      <c r="J15" s="86">
        <v>0.28399999999999997</v>
      </c>
      <c r="K15" s="86">
        <v>0.70199999999999996</v>
      </c>
      <c r="L15" s="86">
        <v>0.78900000000000003</v>
      </c>
      <c r="M15" s="86">
        <v>0.69899999999999995</v>
      </c>
      <c r="N15" s="86">
        <v>0.443</v>
      </c>
      <c r="O15" s="86">
        <v>0.46600000000000003</v>
      </c>
      <c r="P15" s="86">
        <v>0.39500000000000002</v>
      </c>
      <c r="Q15" s="86">
        <v>1.371</v>
      </c>
      <c r="R15" s="86">
        <v>1.5860000000000001</v>
      </c>
      <c r="S15" s="86">
        <v>1.363</v>
      </c>
      <c r="T15" s="86">
        <v>0.316</v>
      </c>
      <c r="U15" s="86">
        <v>0.438</v>
      </c>
      <c r="V15" s="86">
        <v>0.27700000000000002</v>
      </c>
      <c r="W15" s="86">
        <v>0.254</v>
      </c>
      <c r="X15" s="86">
        <v>0.29899999999999999</v>
      </c>
      <c r="Y15" s="86">
        <v>0.19700000000000001</v>
      </c>
      <c r="Z15" s="86">
        <v>0.72599999999999998</v>
      </c>
      <c r="AA15" s="86">
        <v>0.71299999999999997</v>
      </c>
      <c r="AB15" s="86">
        <v>5.2999999999999999E-2</v>
      </c>
      <c r="AC15" s="86">
        <v>7.0999999999999994E-2</v>
      </c>
      <c r="AD15" s="86">
        <v>0.08</v>
      </c>
      <c r="AE15" s="86">
        <v>0.38800000000000001</v>
      </c>
      <c r="AF15" s="86">
        <v>0.1</v>
      </c>
      <c r="AG15" s="86">
        <v>0.107</v>
      </c>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row>
    <row r="16" spans="1:91" x14ac:dyDescent="0.25">
      <c r="A16" s="126" t="s">
        <v>229</v>
      </c>
      <c r="B16" s="86">
        <v>0.80800000000000005</v>
      </c>
      <c r="C16" s="86">
        <v>0.875</v>
      </c>
      <c r="D16" s="86">
        <v>0.70899999999999996</v>
      </c>
      <c r="E16" s="86">
        <v>0.82699999999999996</v>
      </c>
      <c r="F16" s="86">
        <v>0.89600000000000002</v>
      </c>
      <c r="G16" s="86">
        <v>0.74</v>
      </c>
      <c r="H16" s="86">
        <v>0.93100000000000005</v>
      </c>
      <c r="I16" s="86">
        <v>1.0840000000000001</v>
      </c>
      <c r="J16" s="86">
        <v>0.77200000000000002</v>
      </c>
      <c r="K16" s="86">
        <v>0.81799999999999995</v>
      </c>
      <c r="L16" s="86">
        <v>0.89400000000000002</v>
      </c>
      <c r="M16" s="86">
        <v>0.74099999999999999</v>
      </c>
      <c r="N16" s="86">
        <v>0.877</v>
      </c>
      <c r="O16" s="86">
        <v>0.95699999999999996</v>
      </c>
      <c r="P16" s="86">
        <v>0.80100000000000005</v>
      </c>
      <c r="Q16" s="86">
        <v>1.294</v>
      </c>
      <c r="R16" s="86">
        <v>1.6</v>
      </c>
      <c r="S16" s="86">
        <v>1.327</v>
      </c>
      <c r="T16" s="86">
        <v>0.92400000000000004</v>
      </c>
      <c r="U16" s="86">
        <v>1.0369999999999999</v>
      </c>
      <c r="V16" s="86">
        <v>0.748</v>
      </c>
      <c r="W16" s="86">
        <v>0.89600000000000002</v>
      </c>
      <c r="X16" s="86">
        <v>0.97199999999999998</v>
      </c>
      <c r="Y16" s="86">
        <v>0.70499999999999996</v>
      </c>
      <c r="Z16" s="86">
        <v>1.1319999999999999</v>
      </c>
      <c r="AA16" s="86">
        <v>1.5269999999999999</v>
      </c>
      <c r="AB16" s="86">
        <v>0.48</v>
      </c>
      <c r="AC16" s="86">
        <v>0.48499999999999999</v>
      </c>
      <c r="AD16" s="86">
        <v>0.56699999999999995</v>
      </c>
      <c r="AE16" s="86">
        <v>0.59299999999999997</v>
      </c>
      <c r="AF16" s="86">
        <v>0.17299999999999999</v>
      </c>
      <c r="AG16" s="86">
        <v>0.17499999999999999</v>
      </c>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row>
    <row r="17" spans="1:91" x14ac:dyDescent="0.25">
      <c r="A17" s="126" t="s">
        <v>230</v>
      </c>
      <c r="B17" s="86">
        <v>0.46600000000000003</v>
      </c>
      <c r="C17" s="86">
        <v>0.45600000000000002</v>
      </c>
      <c r="D17" s="86">
        <v>0.40500000000000003</v>
      </c>
      <c r="E17" s="86">
        <v>0.27</v>
      </c>
      <c r="F17" s="86">
        <v>0.26900000000000002</v>
      </c>
      <c r="G17" s="86">
        <v>0.22600000000000001</v>
      </c>
      <c r="H17" s="86">
        <v>0.57299999999999995</v>
      </c>
      <c r="I17" s="86">
        <v>0.63100000000000001</v>
      </c>
      <c r="J17" s="86">
        <v>0.497</v>
      </c>
      <c r="K17" s="86">
        <v>0.70099999999999996</v>
      </c>
      <c r="L17" s="86">
        <v>0.73499999999999999</v>
      </c>
      <c r="M17" s="86">
        <v>0.59899999999999998</v>
      </c>
      <c r="N17" s="86">
        <v>0.44900000000000001</v>
      </c>
      <c r="O17" s="86">
        <v>0.46200000000000002</v>
      </c>
      <c r="P17" s="86">
        <v>0.376</v>
      </c>
      <c r="Q17" s="86">
        <v>1.0920000000000001</v>
      </c>
      <c r="R17" s="86">
        <v>1.35</v>
      </c>
      <c r="S17" s="86">
        <v>1.075</v>
      </c>
      <c r="T17" s="86">
        <v>0.52900000000000003</v>
      </c>
      <c r="U17" s="86">
        <v>0.5</v>
      </c>
      <c r="V17" s="86">
        <v>0.39600000000000002</v>
      </c>
      <c r="W17" s="86">
        <v>0.29699999999999999</v>
      </c>
      <c r="X17" s="86">
        <v>0.27900000000000003</v>
      </c>
      <c r="Y17" s="86">
        <v>0.21</v>
      </c>
      <c r="Z17" s="86">
        <v>0.77500000000000002</v>
      </c>
      <c r="AA17" s="86">
        <v>0.89800000000000002</v>
      </c>
      <c r="AB17" s="86">
        <v>7.9000000000000001E-2</v>
      </c>
      <c r="AC17" s="86">
        <v>0.17599999999999999</v>
      </c>
      <c r="AD17" s="86">
        <v>0.22700000000000001</v>
      </c>
      <c r="AE17" s="86">
        <v>0.495</v>
      </c>
      <c r="AF17" s="86">
        <v>9.1999999999999998E-2</v>
      </c>
      <c r="AG17" s="86">
        <v>0.106</v>
      </c>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row>
    <row r="18" spans="1:91" x14ac:dyDescent="0.25">
      <c r="A18" s="126" t="s">
        <v>231</v>
      </c>
      <c r="B18" s="86">
        <v>0.22500000000000001</v>
      </c>
      <c r="C18" s="86">
        <v>0.16800000000000001</v>
      </c>
      <c r="D18" s="86">
        <v>0.16</v>
      </c>
      <c r="E18" s="86">
        <v>0.17799999999999999</v>
      </c>
      <c r="F18" s="86">
        <v>0.123</v>
      </c>
      <c r="G18" s="86">
        <v>0.12</v>
      </c>
      <c r="H18" s="86">
        <v>0.22900000000000001</v>
      </c>
      <c r="I18" s="86">
        <v>0.25900000000000001</v>
      </c>
      <c r="J18" s="86">
        <v>0.22900000000000001</v>
      </c>
      <c r="K18" s="86">
        <v>0.76200000000000001</v>
      </c>
      <c r="L18" s="86">
        <v>0.36599999999999999</v>
      </c>
      <c r="M18" s="86">
        <v>0.40300000000000002</v>
      </c>
      <c r="N18" s="86">
        <v>0.54200000000000004</v>
      </c>
      <c r="O18" s="86">
        <v>0.22500000000000001</v>
      </c>
      <c r="P18" s="86">
        <v>0.26100000000000001</v>
      </c>
      <c r="Q18" s="86">
        <v>2.282</v>
      </c>
      <c r="R18" s="86">
        <v>1.04</v>
      </c>
      <c r="S18" s="86">
        <v>3.0430000000000001</v>
      </c>
      <c r="T18" s="86">
        <v>0.28599999999999998</v>
      </c>
      <c r="U18" s="86">
        <v>0.193</v>
      </c>
      <c r="V18" s="86">
        <v>0.16400000000000001</v>
      </c>
      <c r="W18" s="86">
        <v>0.224</v>
      </c>
      <c r="X18" s="86">
        <v>0.13</v>
      </c>
      <c r="Y18" s="86">
        <v>0.11600000000000001</v>
      </c>
      <c r="Z18" s="86">
        <v>0.55000000000000004</v>
      </c>
      <c r="AA18" s="86">
        <v>0.438</v>
      </c>
      <c r="AB18" s="86">
        <v>3.1E-2</v>
      </c>
      <c r="AC18" s="86">
        <v>3.5999999999999997E-2</v>
      </c>
      <c r="AD18" s="86">
        <v>7.2999999999999995E-2</v>
      </c>
      <c r="AE18" s="86">
        <v>0.3</v>
      </c>
      <c r="AF18" s="86">
        <v>5.3999999999999999E-2</v>
      </c>
      <c r="AG18" s="86">
        <v>6.2E-2</v>
      </c>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row>
    <row r="19" spans="1:91" x14ac:dyDescent="0.25">
      <c r="A19" s="95"/>
      <c r="B19" s="86"/>
      <c r="C19" s="8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row>
    <row r="20" spans="1:91" x14ac:dyDescent="0.25">
      <c r="A20" s="95"/>
      <c r="B20" s="86"/>
      <c r="C20" s="86"/>
      <c r="D20" s="86"/>
      <c r="E20" s="8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row>
    <row r="21" spans="1:91" x14ac:dyDescent="0.25">
      <c r="A21" s="95"/>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c r="CJ21" s="86"/>
      <c r="CK21" s="86"/>
      <c r="CL21" s="86"/>
      <c r="CM21" s="86"/>
    </row>
    <row r="22" spans="1:91" x14ac:dyDescent="0.25">
      <c r="A22" s="95"/>
      <c r="B22" s="86"/>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row>
    <row r="23" spans="1:91" x14ac:dyDescent="0.25">
      <c r="A23" s="95"/>
      <c r="B23" s="86"/>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row>
    <row r="24" spans="1:91" x14ac:dyDescent="0.25">
      <c r="A24" s="95"/>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c r="CI24" s="86"/>
      <c r="CJ24" s="86"/>
      <c r="CK24" s="86"/>
      <c r="CL24" s="86"/>
      <c r="CM24" s="86"/>
    </row>
    <row r="25" spans="1:91" x14ac:dyDescent="0.25">
      <c r="A25" s="95"/>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row>
    <row r="26" spans="1:91" x14ac:dyDescent="0.25">
      <c r="A26" s="95"/>
      <c r="B26" s="86"/>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c r="CI26" s="86"/>
      <c r="CJ26" s="86"/>
      <c r="CK26" s="86"/>
      <c r="CL26" s="86"/>
      <c r="CM26" s="86"/>
    </row>
    <row r="27" spans="1:91" x14ac:dyDescent="0.25">
      <c r="A27" s="95"/>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row>
    <row r="28" spans="1:91" x14ac:dyDescent="0.25">
      <c r="A28" s="95"/>
      <c r="B28" s="86"/>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c r="AR28" s="86"/>
      <c r="AS28" s="86"/>
      <c r="AT28" s="86"/>
      <c r="AU28" s="86"/>
      <c r="AV28" s="86"/>
      <c r="AW28" s="86"/>
      <c r="AX28" s="86"/>
      <c r="AY28" s="86"/>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c r="CI28" s="86"/>
      <c r="CJ28" s="86"/>
      <c r="CK28" s="86"/>
      <c r="CL28" s="86"/>
      <c r="CM28" s="86"/>
    </row>
    <row r="29" spans="1:91" x14ac:dyDescent="0.25">
      <c r="A29" s="95"/>
      <c r="B29" s="86"/>
      <c r="C29" s="86"/>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row>
    <row r="30" spans="1:91" x14ac:dyDescent="0.25">
      <c r="A30" s="95"/>
      <c r="B30" s="86"/>
      <c r="C30" s="86"/>
      <c r="D30" s="86"/>
      <c r="E30" s="86"/>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row>
    <row r="31" spans="1:91" x14ac:dyDescent="0.25">
      <c r="A31" s="95"/>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row>
    <row r="32" spans="1:91" x14ac:dyDescent="0.25">
      <c r="A32" s="95"/>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c r="CI32" s="86"/>
      <c r="CJ32" s="86"/>
      <c r="CK32" s="86"/>
      <c r="CL32" s="86"/>
      <c r="CM32" s="86"/>
    </row>
    <row r="33" spans="1:91" x14ac:dyDescent="0.25">
      <c r="A33" s="95"/>
      <c r="B33" s="86"/>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c r="CJ33" s="86"/>
      <c r="CK33" s="86"/>
      <c r="CL33" s="86"/>
      <c r="CM33" s="86"/>
    </row>
    <row r="34" spans="1:91" x14ac:dyDescent="0.25">
      <c r="A34" s="95"/>
      <c r="B34" s="86"/>
      <c r="C34" s="86"/>
      <c r="D34" s="86"/>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row>
    <row r="35" spans="1:91" x14ac:dyDescent="0.25">
      <c r="A35" s="95"/>
      <c r="B35" s="86"/>
      <c r="C35" s="86"/>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86"/>
      <c r="CJ35" s="86"/>
      <c r="CK35" s="86"/>
      <c r="CL35" s="86"/>
      <c r="CM35" s="86"/>
    </row>
    <row r="36" spans="1:91" x14ac:dyDescent="0.25">
      <c r="A36" s="95"/>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row>
    <row r="37" spans="1:91" x14ac:dyDescent="0.25">
      <c r="A37" s="95"/>
      <c r="B37" s="86"/>
      <c r="C37" s="86"/>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c r="CJ37" s="86"/>
      <c r="CK37" s="86"/>
      <c r="CL37" s="86"/>
      <c r="CM37" s="86"/>
    </row>
    <row r="38" spans="1:91" x14ac:dyDescent="0.25">
      <c r="A38" s="95"/>
      <c r="B38" s="86"/>
      <c r="C38" s="86"/>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c r="AW38" s="86"/>
      <c r="AX38" s="86"/>
      <c r="AY38" s="86"/>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c r="CI38" s="86"/>
      <c r="CJ38" s="86"/>
      <c r="CK38" s="86"/>
      <c r="CL38" s="86"/>
      <c r="CM38" s="86"/>
    </row>
    <row r="39" spans="1:91" x14ac:dyDescent="0.25">
      <c r="A39" s="95"/>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row>
    <row r="40" spans="1:91" x14ac:dyDescent="0.25">
      <c r="A40" s="95"/>
      <c r="B40" s="86"/>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6"/>
      <c r="BO40" s="86"/>
      <c r="BP40" s="86"/>
      <c r="BQ40" s="86"/>
      <c r="BR40" s="86"/>
      <c r="BS40" s="86"/>
      <c r="BT40" s="86"/>
      <c r="BU40" s="86"/>
      <c r="BV40" s="86"/>
      <c r="BW40" s="86"/>
      <c r="BX40" s="86"/>
      <c r="BY40" s="86"/>
      <c r="BZ40" s="86"/>
      <c r="CA40" s="86"/>
      <c r="CB40" s="86"/>
      <c r="CC40" s="86"/>
      <c r="CD40" s="86"/>
      <c r="CE40" s="86"/>
      <c r="CF40" s="86"/>
      <c r="CG40" s="86"/>
      <c r="CH40" s="86"/>
      <c r="CI40" s="86"/>
      <c r="CJ40" s="86"/>
      <c r="CK40" s="86"/>
      <c r="CL40" s="86"/>
      <c r="CM40" s="86"/>
    </row>
    <row r="41" spans="1:91" x14ac:dyDescent="0.25">
      <c r="A41" s="95"/>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86"/>
      <c r="CJ41" s="86"/>
      <c r="CK41" s="86"/>
      <c r="CL41" s="86"/>
      <c r="CM41" s="86"/>
    </row>
    <row r="42" spans="1:91" x14ac:dyDescent="0.25">
      <c r="A42" s="95"/>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c r="CI42" s="86"/>
      <c r="CJ42" s="86"/>
      <c r="CK42" s="86"/>
      <c r="CL42" s="86"/>
      <c r="CM42" s="86"/>
    </row>
    <row r="43" spans="1:91" x14ac:dyDescent="0.25">
      <c r="A43" s="95"/>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86"/>
      <c r="CJ43" s="86"/>
      <c r="CK43" s="86"/>
      <c r="CL43" s="86"/>
      <c r="CM43" s="86"/>
    </row>
    <row r="44" spans="1:91" x14ac:dyDescent="0.25">
      <c r="A44" s="95"/>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c r="CI44" s="86"/>
      <c r="CJ44" s="86"/>
      <c r="CK44" s="86"/>
      <c r="CL44" s="86"/>
      <c r="CM44" s="86"/>
    </row>
    <row r="45" spans="1:91" x14ac:dyDescent="0.25">
      <c r="A45" s="95"/>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row>
    <row r="46" spans="1:91" x14ac:dyDescent="0.25">
      <c r="A46" s="95"/>
      <c r="B46" s="86"/>
      <c r="C46" s="86"/>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row>
    <row r="47" spans="1:91" x14ac:dyDescent="0.25">
      <c r="A47" s="95"/>
      <c r="B47" s="86"/>
      <c r="C47" s="86"/>
      <c r="D47" s="86"/>
      <c r="E47" s="86"/>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row>
    <row r="48" spans="1:91" x14ac:dyDescent="0.25">
      <c r="A48" s="95"/>
      <c r="B48" s="86"/>
      <c r="C48" s="86"/>
      <c r="D48" s="86"/>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row>
    <row r="49" spans="1:91" x14ac:dyDescent="0.25">
      <c r="A49" s="95"/>
      <c r="B49" s="86"/>
      <c r="C49" s="86"/>
      <c r="D49" s="86"/>
      <c r="E49" s="86"/>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row>
    <row r="50" spans="1:91" x14ac:dyDescent="0.25">
      <c r="A50" s="95"/>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row>
    <row r="51" spans="1:91" x14ac:dyDescent="0.25">
      <c r="A51" s="95"/>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row>
    <row r="52" spans="1:91" x14ac:dyDescent="0.25">
      <c r="A52" s="95"/>
      <c r="B52" s="86"/>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row>
  </sheetData>
  <conditionalFormatting sqref="B2:CM52">
    <cfRule type="expression" dxfId="22" priority="1" stopIfTrue="1">
      <formula>B2&lt;=-2</formula>
    </cfRule>
    <cfRule type="expression" dxfId="21" priority="2" stopIfTrue="1">
      <formula>B2&lt;=-1</formula>
    </cfRule>
    <cfRule type="expression" dxfId="20" priority="3" stopIfTrue="1">
      <formula>B2&lt;=0</formula>
    </cfRule>
  </conditionalFormatting>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M52"/>
  <sheetViews>
    <sheetView zoomScale="90" zoomScaleNormal="9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5.7109375" defaultRowHeight="15" x14ac:dyDescent="0.25"/>
  <cols>
    <col min="1" max="1" width="14.85546875" style="105" bestFit="1" customWidth="1"/>
    <col min="2" max="2" width="15.7109375" style="125" customWidth="1"/>
    <col min="3" max="16384" width="15.7109375" style="125"/>
  </cols>
  <sheetData>
    <row r="1" spans="1:91" s="115" customFormat="1" x14ac:dyDescent="0.25">
      <c r="A1" s="105"/>
      <c r="B1" s="126" t="s">
        <v>232</v>
      </c>
      <c r="C1" s="126" t="s">
        <v>233</v>
      </c>
      <c r="D1" s="126" t="s">
        <v>234</v>
      </c>
      <c r="E1" s="126" t="s">
        <v>235</v>
      </c>
      <c r="F1" s="126" t="s">
        <v>236</v>
      </c>
      <c r="G1" s="126" t="s">
        <v>237</v>
      </c>
      <c r="H1" s="126" t="s">
        <v>238</v>
      </c>
      <c r="I1" s="126" t="s">
        <v>239</v>
      </c>
      <c r="J1" s="126" t="s">
        <v>187</v>
      </c>
      <c r="K1" s="126" t="s">
        <v>240</v>
      </c>
      <c r="L1" s="126" t="s">
        <v>241</v>
      </c>
      <c r="M1" s="126" t="s">
        <v>242</v>
      </c>
      <c r="N1" s="126" t="s">
        <v>243</v>
      </c>
      <c r="O1" s="126" t="s">
        <v>244</v>
      </c>
      <c r="P1" s="126" t="s">
        <v>245</v>
      </c>
      <c r="Q1" s="126" t="s">
        <v>246</v>
      </c>
      <c r="R1" s="126" t="s">
        <v>247</v>
      </c>
      <c r="S1" s="126" t="s">
        <v>248</v>
      </c>
      <c r="T1" s="126" t="s">
        <v>249</v>
      </c>
      <c r="U1" s="126" t="s">
        <v>250</v>
      </c>
      <c r="V1" s="126" t="s">
        <v>173</v>
      </c>
      <c r="W1" s="126" t="s">
        <v>251</v>
      </c>
      <c r="X1" s="126" t="s">
        <v>252</v>
      </c>
      <c r="Y1" s="126" t="s">
        <v>253</v>
      </c>
      <c r="Z1" s="126" t="s">
        <v>170</v>
      </c>
      <c r="AA1" s="126" t="s">
        <v>254</v>
      </c>
      <c r="AB1" s="126" t="s">
        <v>255</v>
      </c>
      <c r="AC1" s="126" t="s">
        <v>256</v>
      </c>
      <c r="AD1" s="126" t="s">
        <v>257</v>
      </c>
      <c r="AE1" s="126" t="s">
        <v>258</v>
      </c>
      <c r="AF1" s="126" t="s">
        <v>259</v>
      </c>
      <c r="AG1" s="126" t="s">
        <v>260</v>
      </c>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row>
    <row r="2" spans="1:91" x14ac:dyDescent="0.25">
      <c r="A2" s="126" t="s">
        <v>213</v>
      </c>
      <c r="B2" s="124" t="s">
        <v>261</v>
      </c>
      <c r="C2" s="124" t="s">
        <v>262</v>
      </c>
      <c r="D2" s="124" t="s">
        <v>263</v>
      </c>
      <c r="E2" s="124" t="s">
        <v>264</v>
      </c>
      <c r="F2" s="124" t="s">
        <v>265</v>
      </c>
      <c r="G2" s="124" t="s">
        <v>266</v>
      </c>
      <c r="H2" s="124" t="s">
        <v>267</v>
      </c>
      <c r="I2" s="124" t="s">
        <v>268</v>
      </c>
      <c r="J2" s="124" t="s">
        <v>269</v>
      </c>
      <c r="K2" s="124" t="s">
        <v>270</v>
      </c>
      <c r="L2" s="124" t="s">
        <v>271</v>
      </c>
      <c r="M2" s="124" t="s">
        <v>272</v>
      </c>
      <c r="N2" s="124" t="s">
        <v>273</v>
      </c>
      <c r="O2" s="124" t="s">
        <v>274</v>
      </c>
      <c r="P2" s="124" t="s">
        <v>275</v>
      </c>
      <c r="Q2" s="124" t="s">
        <v>276</v>
      </c>
      <c r="R2" s="124" t="s">
        <v>277</v>
      </c>
      <c r="S2" s="124" t="s">
        <v>278</v>
      </c>
      <c r="T2" s="124" t="s">
        <v>279</v>
      </c>
      <c r="U2" s="124" t="s">
        <v>280</v>
      </c>
      <c r="V2" s="124" t="s">
        <v>281</v>
      </c>
      <c r="W2" s="124" t="s">
        <v>282</v>
      </c>
      <c r="X2" s="124" t="s">
        <v>283</v>
      </c>
      <c r="Y2" s="124" t="s">
        <v>284</v>
      </c>
      <c r="Z2" s="124" t="s">
        <v>285</v>
      </c>
      <c r="AA2" s="124" t="s">
        <v>286</v>
      </c>
      <c r="AB2" s="124" t="s">
        <v>287</v>
      </c>
      <c r="AC2" s="124" t="s">
        <v>288</v>
      </c>
      <c r="AD2" s="124" t="s">
        <v>289</v>
      </c>
      <c r="AE2" s="124" t="s">
        <v>290</v>
      </c>
      <c r="AF2" s="124" t="s">
        <v>291</v>
      </c>
      <c r="AG2" s="124" t="s">
        <v>292</v>
      </c>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row>
    <row r="3" spans="1:91" x14ac:dyDescent="0.25">
      <c r="A3" s="126" t="s">
        <v>216</v>
      </c>
      <c r="B3" s="124" t="s">
        <v>293</v>
      </c>
      <c r="C3" s="124" t="s">
        <v>294</v>
      </c>
      <c r="D3" s="124" t="s">
        <v>295</v>
      </c>
      <c r="E3" s="124" t="s">
        <v>296</v>
      </c>
      <c r="F3" s="124" t="s">
        <v>297</v>
      </c>
      <c r="G3" s="124" t="s">
        <v>298</v>
      </c>
      <c r="H3" s="124" t="s">
        <v>299</v>
      </c>
      <c r="I3" s="124" t="s">
        <v>300</v>
      </c>
      <c r="J3" s="124" t="s">
        <v>301</v>
      </c>
      <c r="K3" s="124" t="s">
        <v>302</v>
      </c>
      <c r="L3" s="124" t="s">
        <v>303</v>
      </c>
      <c r="M3" s="124" t="s">
        <v>304</v>
      </c>
      <c r="N3" s="124" t="s">
        <v>305</v>
      </c>
      <c r="O3" s="124" t="s">
        <v>306</v>
      </c>
      <c r="P3" s="124" t="s">
        <v>307</v>
      </c>
      <c r="Q3" s="124" t="s">
        <v>308</v>
      </c>
      <c r="R3" s="124" t="s">
        <v>309</v>
      </c>
      <c r="S3" s="124" t="s">
        <v>310</v>
      </c>
      <c r="T3" s="124" t="s">
        <v>311</v>
      </c>
      <c r="U3" s="124" t="s">
        <v>312</v>
      </c>
      <c r="V3" s="124" t="s">
        <v>313</v>
      </c>
      <c r="W3" s="124" t="s">
        <v>314</v>
      </c>
      <c r="X3" s="124" t="s">
        <v>315</v>
      </c>
      <c r="Y3" s="124" t="s">
        <v>316</v>
      </c>
      <c r="Z3" s="124" t="s">
        <v>317</v>
      </c>
      <c r="AA3" s="124" t="s">
        <v>318</v>
      </c>
      <c r="AB3" s="124" t="s">
        <v>319</v>
      </c>
      <c r="AC3" s="124" t="s">
        <v>320</v>
      </c>
      <c r="AD3" s="124" t="s">
        <v>321</v>
      </c>
      <c r="AE3" s="124" t="s">
        <v>322</v>
      </c>
      <c r="AF3" s="124" t="s">
        <v>323</v>
      </c>
      <c r="AG3" s="124" t="s">
        <v>324</v>
      </c>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row>
    <row r="4" spans="1:91" x14ac:dyDescent="0.25">
      <c r="A4" s="126" t="s">
        <v>217</v>
      </c>
      <c r="B4" s="124" t="s">
        <v>325</v>
      </c>
      <c r="C4" s="124" t="s">
        <v>326</v>
      </c>
      <c r="D4" s="124" t="s">
        <v>327</v>
      </c>
      <c r="E4" s="124" t="s">
        <v>328</v>
      </c>
      <c r="F4" s="124" t="s">
        <v>328</v>
      </c>
      <c r="G4" s="124" t="s">
        <v>328</v>
      </c>
      <c r="H4" s="124" t="s">
        <v>329</v>
      </c>
      <c r="I4" s="124" t="s">
        <v>330</v>
      </c>
      <c r="J4" s="124" t="s">
        <v>331</v>
      </c>
      <c r="K4" s="124" t="s">
        <v>332</v>
      </c>
      <c r="L4" s="124" t="s">
        <v>333</v>
      </c>
      <c r="M4" s="124" t="s">
        <v>334</v>
      </c>
      <c r="N4" s="124" t="s">
        <v>335</v>
      </c>
      <c r="O4" s="124" t="s">
        <v>328</v>
      </c>
      <c r="P4" s="124" t="s">
        <v>328</v>
      </c>
      <c r="Q4" s="124" t="s">
        <v>336</v>
      </c>
      <c r="R4" s="124" t="s">
        <v>337</v>
      </c>
      <c r="S4" s="124" t="s">
        <v>338</v>
      </c>
      <c r="T4" s="124" t="s">
        <v>339</v>
      </c>
      <c r="U4" s="124" t="s">
        <v>340</v>
      </c>
      <c r="V4" s="124" t="s">
        <v>341</v>
      </c>
      <c r="W4" s="124" t="s">
        <v>328</v>
      </c>
      <c r="X4" s="124" t="s">
        <v>328</v>
      </c>
      <c r="Y4" s="124" t="s">
        <v>342</v>
      </c>
      <c r="Z4" s="124" t="s">
        <v>343</v>
      </c>
      <c r="AA4" s="124" t="s">
        <v>344</v>
      </c>
      <c r="AB4" s="124" t="s">
        <v>345</v>
      </c>
      <c r="AC4" s="124" t="s">
        <v>346</v>
      </c>
      <c r="AD4" s="124" t="s">
        <v>347</v>
      </c>
      <c r="AE4" s="124" t="s">
        <v>348</v>
      </c>
      <c r="AF4" s="124" t="s">
        <v>349</v>
      </c>
      <c r="AG4" s="124" t="s">
        <v>350</v>
      </c>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row>
    <row r="5" spans="1:91" x14ac:dyDescent="0.25">
      <c r="A5" s="126" t="s">
        <v>218</v>
      </c>
      <c r="B5" s="124" t="s">
        <v>351</v>
      </c>
      <c r="C5" s="124" t="s">
        <v>352</v>
      </c>
      <c r="D5" s="124" t="s">
        <v>352</v>
      </c>
      <c r="E5" s="124" t="s">
        <v>353</v>
      </c>
      <c r="F5" s="124" t="s">
        <v>354</v>
      </c>
      <c r="G5" s="124" t="s">
        <v>355</v>
      </c>
      <c r="H5" s="124" t="s">
        <v>356</v>
      </c>
      <c r="I5" s="124" t="s">
        <v>357</v>
      </c>
      <c r="J5" s="124" t="s">
        <v>358</v>
      </c>
      <c r="K5" s="124" t="s">
        <v>359</v>
      </c>
      <c r="L5" s="124" t="s">
        <v>360</v>
      </c>
      <c r="M5" s="124" t="s">
        <v>361</v>
      </c>
      <c r="N5" s="124" t="s">
        <v>362</v>
      </c>
      <c r="O5" s="124" t="s">
        <v>358</v>
      </c>
      <c r="P5" s="124" t="s">
        <v>363</v>
      </c>
      <c r="Q5" s="124" t="s">
        <v>364</v>
      </c>
      <c r="R5" s="124" t="s">
        <v>365</v>
      </c>
      <c r="S5" s="124" t="s">
        <v>366</v>
      </c>
      <c r="T5" s="124" t="s">
        <v>367</v>
      </c>
      <c r="U5" s="124" t="s">
        <v>360</v>
      </c>
      <c r="V5" s="124" t="s">
        <v>352</v>
      </c>
      <c r="W5" s="124" t="s">
        <v>368</v>
      </c>
      <c r="X5" s="124" t="s">
        <v>361</v>
      </c>
      <c r="Y5" s="124" t="s">
        <v>358</v>
      </c>
      <c r="Z5" s="124" t="s">
        <v>369</v>
      </c>
      <c r="AA5" s="124" t="s">
        <v>370</v>
      </c>
      <c r="AB5" s="124" t="s">
        <v>371</v>
      </c>
      <c r="AC5" s="124" t="s">
        <v>372</v>
      </c>
      <c r="AD5" s="124" t="s">
        <v>373</v>
      </c>
      <c r="AE5" s="124" t="s">
        <v>357</v>
      </c>
      <c r="AF5" s="124" t="s">
        <v>374</v>
      </c>
      <c r="AG5" s="124" t="s">
        <v>375</v>
      </c>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row>
    <row r="6" spans="1:91" x14ac:dyDescent="0.25">
      <c r="A6" s="126" t="s">
        <v>219</v>
      </c>
      <c r="B6" s="124" t="s">
        <v>376</v>
      </c>
      <c r="C6" s="124" t="s">
        <v>377</v>
      </c>
      <c r="D6" s="124" t="s">
        <v>378</v>
      </c>
      <c r="E6" s="124" t="s">
        <v>379</v>
      </c>
      <c r="F6" s="124" t="s">
        <v>380</v>
      </c>
      <c r="G6" s="124" t="s">
        <v>381</v>
      </c>
      <c r="H6" s="124" t="s">
        <v>382</v>
      </c>
      <c r="I6" s="124" t="s">
        <v>383</v>
      </c>
      <c r="J6" s="124" t="s">
        <v>384</v>
      </c>
      <c r="K6" s="124" t="s">
        <v>385</v>
      </c>
      <c r="L6" s="124" t="s">
        <v>386</v>
      </c>
      <c r="M6" s="124" t="s">
        <v>387</v>
      </c>
      <c r="N6" s="124" t="s">
        <v>388</v>
      </c>
      <c r="O6" s="124" t="s">
        <v>389</v>
      </c>
      <c r="P6" s="124" t="s">
        <v>390</v>
      </c>
      <c r="Q6" s="124" t="s">
        <v>391</v>
      </c>
      <c r="R6" s="124" t="s">
        <v>392</v>
      </c>
      <c r="S6" s="124" t="s">
        <v>393</v>
      </c>
      <c r="T6" s="124" t="s">
        <v>394</v>
      </c>
      <c r="U6" s="124" t="s">
        <v>395</v>
      </c>
      <c r="V6" s="124" t="s">
        <v>396</v>
      </c>
      <c r="W6" s="124" t="s">
        <v>397</v>
      </c>
      <c r="X6" s="124" t="s">
        <v>398</v>
      </c>
      <c r="Y6" s="124" t="s">
        <v>399</v>
      </c>
      <c r="Z6" s="124" t="s">
        <v>400</v>
      </c>
      <c r="AA6" s="124" t="s">
        <v>401</v>
      </c>
      <c r="AB6" s="124" t="s">
        <v>402</v>
      </c>
      <c r="AC6" s="124" t="s">
        <v>403</v>
      </c>
      <c r="AD6" s="124" t="s">
        <v>404</v>
      </c>
      <c r="AE6" s="124" t="s">
        <v>405</v>
      </c>
      <c r="AF6" s="124" t="s">
        <v>406</v>
      </c>
      <c r="AG6" s="124" t="s">
        <v>407</v>
      </c>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row>
    <row r="7" spans="1:91" x14ac:dyDescent="0.25">
      <c r="A7" s="126" t="s">
        <v>220</v>
      </c>
      <c r="B7" s="124" t="s">
        <v>408</v>
      </c>
      <c r="C7" s="124" t="s">
        <v>409</v>
      </c>
      <c r="D7" s="124" t="s">
        <v>410</v>
      </c>
      <c r="E7" s="124" t="s">
        <v>411</v>
      </c>
      <c r="F7" s="124" t="s">
        <v>412</v>
      </c>
      <c r="G7" s="124" t="s">
        <v>413</v>
      </c>
      <c r="H7" s="124" t="s">
        <v>414</v>
      </c>
      <c r="I7" s="124" t="s">
        <v>415</v>
      </c>
      <c r="J7" s="124" t="s">
        <v>416</v>
      </c>
      <c r="K7" s="124" t="s">
        <v>417</v>
      </c>
      <c r="L7" s="124" t="s">
        <v>418</v>
      </c>
      <c r="M7" s="124" t="s">
        <v>419</v>
      </c>
      <c r="N7" s="124" t="s">
        <v>420</v>
      </c>
      <c r="O7" s="124" t="s">
        <v>421</v>
      </c>
      <c r="P7" s="124" t="s">
        <v>422</v>
      </c>
      <c r="Q7" s="124" t="s">
        <v>423</v>
      </c>
      <c r="R7" s="124" t="s">
        <v>424</v>
      </c>
      <c r="S7" s="124" t="s">
        <v>425</v>
      </c>
      <c r="T7" s="124" t="s">
        <v>426</v>
      </c>
      <c r="U7" s="124" t="s">
        <v>427</v>
      </c>
      <c r="V7" s="124" t="s">
        <v>428</v>
      </c>
      <c r="W7" s="124" t="s">
        <v>429</v>
      </c>
      <c r="X7" s="124" t="s">
        <v>430</v>
      </c>
      <c r="Y7" s="124" t="s">
        <v>431</v>
      </c>
      <c r="Z7" s="124" t="s">
        <v>432</v>
      </c>
      <c r="AA7" s="124" t="s">
        <v>433</v>
      </c>
      <c r="AB7" s="124" t="s">
        <v>434</v>
      </c>
      <c r="AC7" s="124" t="s">
        <v>435</v>
      </c>
      <c r="AD7" s="124" t="s">
        <v>436</v>
      </c>
      <c r="AE7" s="124" t="s">
        <v>437</v>
      </c>
      <c r="AF7" s="124" t="s">
        <v>438</v>
      </c>
      <c r="AG7" s="124" t="s">
        <v>439</v>
      </c>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row>
    <row r="8" spans="1:91" x14ac:dyDescent="0.25">
      <c r="A8" s="126" t="s">
        <v>221</v>
      </c>
      <c r="B8" s="124" t="s">
        <v>440</v>
      </c>
      <c r="C8" s="124" t="s">
        <v>441</v>
      </c>
      <c r="D8" s="124" t="s">
        <v>442</v>
      </c>
      <c r="E8" s="124" t="s">
        <v>443</v>
      </c>
      <c r="F8" s="124" t="s">
        <v>444</v>
      </c>
      <c r="G8" s="124" t="s">
        <v>445</v>
      </c>
      <c r="H8" s="124" t="s">
        <v>446</v>
      </c>
      <c r="I8" s="124" t="s">
        <v>447</v>
      </c>
      <c r="J8" s="124" t="s">
        <v>448</v>
      </c>
      <c r="K8" s="124" t="s">
        <v>449</v>
      </c>
      <c r="L8" s="124" t="s">
        <v>450</v>
      </c>
      <c r="M8" s="124" t="s">
        <v>451</v>
      </c>
      <c r="N8" s="124" t="s">
        <v>452</v>
      </c>
      <c r="O8" s="124" t="s">
        <v>453</v>
      </c>
      <c r="P8" s="124" t="s">
        <v>454</v>
      </c>
      <c r="Q8" s="124" t="s">
        <v>455</v>
      </c>
      <c r="R8" s="124" t="s">
        <v>456</v>
      </c>
      <c r="S8" s="124" t="s">
        <v>457</v>
      </c>
      <c r="T8" s="124" t="s">
        <v>458</v>
      </c>
      <c r="U8" s="124" t="s">
        <v>459</v>
      </c>
      <c r="V8" s="124" t="s">
        <v>460</v>
      </c>
      <c r="W8" s="124" t="s">
        <v>461</v>
      </c>
      <c r="X8" s="124" t="s">
        <v>462</v>
      </c>
      <c r="Y8" s="124" t="s">
        <v>463</v>
      </c>
      <c r="Z8" s="124" t="s">
        <v>464</v>
      </c>
      <c r="AA8" s="124" t="s">
        <v>465</v>
      </c>
      <c r="AB8" s="124" t="s">
        <v>466</v>
      </c>
      <c r="AC8" s="124" t="s">
        <v>467</v>
      </c>
      <c r="AD8" s="124" t="s">
        <v>468</v>
      </c>
      <c r="AE8" s="124" t="s">
        <v>469</v>
      </c>
      <c r="AF8" s="124" t="s">
        <v>470</v>
      </c>
      <c r="AG8" s="124" t="s">
        <v>471</v>
      </c>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row>
    <row r="9" spans="1:91" x14ac:dyDescent="0.25">
      <c r="A9" s="126" t="s">
        <v>222</v>
      </c>
      <c r="B9" s="124" t="s">
        <v>472</v>
      </c>
      <c r="C9" s="124" t="s">
        <v>473</v>
      </c>
      <c r="D9" s="124" t="s">
        <v>474</v>
      </c>
      <c r="E9" s="124" t="s">
        <v>475</v>
      </c>
      <c r="F9" s="124" t="s">
        <v>476</v>
      </c>
      <c r="G9" s="124" t="s">
        <v>477</v>
      </c>
      <c r="H9" s="124" t="s">
        <v>478</v>
      </c>
      <c r="I9" s="124" t="s">
        <v>479</v>
      </c>
      <c r="J9" s="124" t="s">
        <v>480</v>
      </c>
      <c r="K9" s="124" t="s">
        <v>481</v>
      </c>
      <c r="L9" s="124" t="s">
        <v>482</v>
      </c>
      <c r="M9" s="124" t="s">
        <v>483</v>
      </c>
      <c r="N9" s="124" t="s">
        <v>484</v>
      </c>
      <c r="O9" s="124" t="s">
        <v>485</v>
      </c>
      <c r="P9" s="124" t="s">
        <v>486</v>
      </c>
      <c r="Q9" s="124" t="s">
        <v>487</v>
      </c>
      <c r="R9" s="124" t="s">
        <v>488</v>
      </c>
      <c r="S9" s="124" t="s">
        <v>489</v>
      </c>
      <c r="T9" s="124" t="s">
        <v>490</v>
      </c>
      <c r="U9" s="124" t="s">
        <v>491</v>
      </c>
      <c r="V9" s="124" t="s">
        <v>492</v>
      </c>
      <c r="W9" s="124" t="s">
        <v>493</v>
      </c>
      <c r="X9" s="124" t="s">
        <v>494</v>
      </c>
      <c r="Y9" s="124" t="s">
        <v>495</v>
      </c>
      <c r="Z9" s="124" t="s">
        <v>496</v>
      </c>
      <c r="AA9" s="124" t="s">
        <v>497</v>
      </c>
      <c r="AB9" s="124" t="s">
        <v>498</v>
      </c>
      <c r="AC9" s="124" t="s">
        <v>499</v>
      </c>
      <c r="AD9" s="124" t="s">
        <v>500</v>
      </c>
      <c r="AE9" s="124" t="s">
        <v>501</v>
      </c>
      <c r="AF9" s="124" t="s">
        <v>502</v>
      </c>
      <c r="AG9" s="124" t="s">
        <v>503</v>
      </c>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row>
    <row r="10" spans="1:91" x14ac:dyDescent="0.25">
      <c r="A10" s="126" t="s">
        <v>223</v>
      </c>
      <c r="B10" s="124" t="s">
        <v>504</v>
      </c>
      <c r="C10" s="124" t="s">
        <v>505</v>
      </c>
      <c r="D10" s="124" t="s">
        <v>506</v>
      </c>
      <c r="E10" s="124" t="s">
        <v>507</v>
      </c>
      <c r="F10" s="124" t="s">
        <v>508</v>
      </c>
      <c r="G10" s="124" t="s">
        <v>509</v>
      </c>
      <c r="H10" s="124" t="s">
        <v>510</v>
      </c>
      <c r="I10" s="124" t="s">
        <v>511</v>
      </c>
      <c r="J10" s="124" t="s">
        <v>512</v>
      </c>
      <c r="K10" s="124" t="s">
        <v>513</v>
      </c>
      <c r="L10" s="124" t="s">
        <v>514</v>
      </c>
      <c r="M10" s="124" t="s">
        <v>515</v>
      </c>
      <c r="N10" s="124" t="s">
        <v>516</v>
      </c>
      <c r="O10" s="124" t="s">
        <v>517</v>
      </c>
      <c r="P10" s="124" t="s">
        <v>518</v>
      </c>
      <c r="Q10" s="124" t="s">
        <v>519</v>
      </c>
      <c r="R10" s="124" t="s">
        <v>520</v>
      </c>
      <c r="S10" s="124" t="s">
        <v>521</v>
      </c>
      <c r="T10" s="124" t="s">
        <v>522</v>
      </c>
      <c r="U10" s="124" t="s">
        <v>523</v>
      </c>
      <c r="V10" s="124" t="s">
        <v>524</v>
      </c>
      <c r="W10" s="124" t="s">
        <v>525</v>
      </c>
      <c r="X10" s="124" t="s">
        <v>526</v>
      </c>
      <c r="Y10" s="124" t="s">
        <v>527</v>
      </c>
      <c r="Z10" s="124" t="s">
        <v>528</v>
      </c>
      <c r="AA10" s="124" t="s">
        <v>529</v>
      </c>
      <c r="AB10" s="124" t="s">
        <v>530</v>
      </c>
      <c r="AC10" s="124" t="s">
        <v>531</v>
      </c>
      <c r="AD10" s="124" t="s">
        <v>532</v>
      </c>
      <c r="AE10" s="124" t="s">
        <v>533</v>
      </c>
      <c r="AF10" s="124" t="s">
        <v>534</v>
      </c>
      <c r="AG10" s="124" t="s">
        <v>535</v>
      </c>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row>
    <row r="11" spans="1:91" x14ac:dyDescent="0.25">
      <c r="A11" s="126" t="s">
        <v>224</v>
      </c>
      <c r="B11" s="124" t="s">
        <v>536</v>
      </c>
      <c r="C11" s="124" t="s">
        <v>537</v>
      </c>
      <c r="D11" s="124" t="s">
        <v>538</v>
      </c>
      <c r="E11" s="124" t="s">
        <v>539</v>
      </c>
      <c r="F11" s="124" t="s">
        <v>540</v>
      </c>
      <c r="G11" s="124" t="s">
        <v>541</v>
      </c>
      <c r="H11" s="124" t="s">
        <v>542</v>
      </c>
      <c r="I11" s="124" t="s">
        <v>543</v>
      </c>
      <c r="J11" s="124" t="s">
        <v>544</v>
      </c>
      <c r="K11" s="124" t="s">
        <v>545</v>
      </c>
      <c r="L11" s="124" t="s">
        <v>546</v>
      </c>
      <c r="M11" s="124" t="s">
        <v>547</v>
      </c>
      <c r="N11" s="124" t="s">
        <v>548</v>
      </c>
      <c r="O11" s="124" t="s">
        <v>549</v>
      </c>
      <c r="P11" s="124" t="s">
        <v>550</v>
      </c>
      <c r="Q11" s="124" t="s">
        <v>551</v>
      </c>
      <c r="R11" s="124" t="s">
        <v>552</v>
      </c>
      <c r="S11" s="124" t="s">
        <v>553</v>
      </c>
      <c r="T11" s="124" t="s">
        <v>554</v>
      </c>
      <c r="U11" s="124" t="s">
        <v>555</v>
      </c>
      <c r="V11" s="124" t="s">
        <v>556</v>
      </c>
      <c r="W11" s="124" t="s">
        <v>557</v>
      </c>
      <c r="X11" s="124" t="s">
        <v>558</v>
      </c>
      <c r="Y11" s="124" t="s">
        <v>559</v>
      </c>
      <c r="Z11" s="124" t="s">
        <v>560</v>
      </c>
      <c r="AA11" s="124" t="s">
        <v>561</v>
      </c>
      <c r="AB11" s="124" t="s">
        <v>562</v>
      </c>
      <c r="AC11" s="124" t="s">
        <v>563</v>
      </c>
      <c r="AD11" s="124" t="s">
        <v>564</v>
      </c>
      <c r="AE11" s="124" t="s">
        <v>565</v>
      </c>
      <c r="AF11" s="124" t="s">
        <v>566</v>
      </c>
      <c r="AG11" s="124" t="s">
        <v>567</v>
      </c>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row>
    <row r="12" spans="1:91" x14ac:dyDescent="0.25">
      <c r="A12" s="126" t="s">
        <v>225</v>
      </c>
      <c r="B12" s="124" t="s">
        <v>568</v>
      </c>
      <c r="C12" s="124" t="s">
        <v>569</v>
      </c>
      <c r="D12" s="124" t="s">
        <v>570</v>
      </c>
      <c r="E12" s="124" t="s">
        <v>571</v>
      </c>
      <c r="F12" s="124" t="s">
        <v>572</v>
      </c>
      <c r="G12" s="124" t="s">
        <v>573</v>
      </c>
      <c r="H12" s="124" t="s">
        <v>574</v>
      </c>
      <c r="I12" s="124" t="s">
        <v>575</v>
      </c>
      <c r="J12" s="124" t="s">
        <v>576</v>
      </c>
      <c r="K12" s="124" t="s">
        <v>577</v>
      </c>
      <c r="L12" s="124" t="s">
        <v>578</v>
      </c>
      <c r="M12" s="124" t="s">
        <v>579</v>
      </c>
      <c r="N12" s="124" t="s">
        <v>580</v>
      </c>
      <c r="O12" s="124" t="s">
        <v>581</v>
      </c>
      <c r="P12" s="124" t="s">
        <v>582</v>
      </c>
      <c r="Q12" s="124" t="s">
        <v>583</v>
      </c>
      <c r="R12" s="124" t="s">
        <v>584</v>
      </c>
      <c r="S12" s="124" t="s">
        <v>585</v>
      </c>
      <c r="T12" s="124" t="s">
        <v>586</v>
      </c>
      <c r="U12" s="124" t="s">
        <v>587</v>
      </c>
      <c r="V12" s="124" t="s">
        <v>588</v>
      </c>
      <c r="W12" s="124" t="s">
        <v>589</v>
      </c>
      <c r="X12" s="124" t="s">
        <v>590</v>
      </c>
      <c r="Y12" s="124" t="s">
        <v>591</v>
      </c>
      <c r="Z12" s="124" t="s">
        <v>592</v>
      </c>
      <c r="AA12" s="124" t="s">
        <v>593</v>
      </c>
      <c r="AB12" s="124" t="s">
        <v>594</v>
      </c>
      <c r="AC12" s="124" t="s">
        <v>595</v>
      </c>
      <c r="AD12" s="124" t="s">
        <v>596</v>
      </c>
      <c r="AE12" s="124" t="s">
        <v>597</v>
      </c>
      <c r="AF12" s="124" t="s">
        <v>598</v>
      </c>
      <c r="AG12" s="124" t="s">
        <v>599</v>
      </c>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c r="CL12" s="124"/>
      <c r="CM12" s="124"/>
    </row>
    <row r="13" spans="1:91" x14ac:dyDescent="0.25">
      <c r="A13" s="126" t="s">
        <v>226</v>
      </c>
      <c r="B13" s="124" t="s">
        <v>600</v>
      </c>
      <c r="C13" s="124" t="s">
        <v>600</v>
      </c>
      <c r="D13" s="124" t="s">
        <v>600</v>
      </c>
      <c r="E13" s="124" t="s">
        <v>601</v>
      </c>
      <c r="F13" s="124" t="s">
        <v>602</v>
      </c>
      <c r="G13" s="124" t="s">
        <v>603</v>
      </c>
      <c r="H13" s="124" t="s">
        <v>604</v>
      </c>
      <c r="I13" s="124" t="s">
        <v>605</v>
      </c>
      <c r="J13" s="124" t="s">
        <v>606</v>
      </c>
      <c r="K13" s="124" t="s">
        <v>600</v>
      </c>
      <c r="L13" s="124" t="s">
        <v>600</v>
      </c>
      <c r="M13" s="124" t="s">
        <v>600</v>
      </c>
      <c r="N13" s="124" t="s">
        <v>607</v>
      </c>
      <c r="O13" s="124" t="s">
        <v>608</v>
      </c>
      <c r="P13" s="124" t="s">
        <v>609</v>
      </c>
      <c r="Q13" s="124" t="s">
        <v>610</v>
      </c>
      <c r="R13" s="124" t="s">
        <v>611</v>
      </c>
      <c r="S13" s="124" t="s">
        <v>612</v>
      </c>
      <c r="T13" s="124" t="s">
        <v>600</v>
      </c>
      <c r="U13" s="124" t="s">
        <v>600</v>
      </c>
      <c r="V13" s="124" t="s">
        <v>600</v>
      </c>
      <c r="W13" s="124" t="s">
        <v>613</v>
      </c>
      <c r="X13" s="124" t="s">
        <v>614</v>
      </c>
      <c r="Y13" s="124" t="s">
        <v>615</v>
      </c>
      <c r="Z13" s="124" t="s">
        <v>616</v>
      </c>
      <c r="AA13" s="124" t="s">
        <v>617</v>
      </c>
      <c r="AB13" s="124" t="s">
        <v>618</v>
      </c>
      <c r="AC13" s="124" t="s">
        <v>619</v>
      </c>
      <c r="AD13" s="124" t="s">
        <v>620</v>
      </c>
      <c r="AE13" s="124" t="s">
        <v>621</v>
      </c>
      <c r="AF13" s="124" t="s">
        <v>622</v>
      </c>
      <c r="AG13" s="124" t="s">
        <v>623</v>
      </c>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c r="CL13" s="124"/>
      <c r="CM13" s="124"/>
    </row>
    <row r="14" spans="1:91" x14ac:dyDescent="0.25">
      <c r="A14" s="126" t="s">
        <v>227</v>
      </c>
      <c r="B14" s="124" t="s">
        <v>624</v>
      </c>
      <c r="C14" s="124" t="s">
        <v>624</v>
      </c>
      <c r="D14" s="124" t="s">
        <v>624</v>
      </c>
      <c r="E14" s="124" t="s">
        <v>624</v>
      </c>
      <c r="F14" s="124" t="s">
        <v>624</v>
      </c>
      <c r="G14" s="124" t="s">
        <v>624</v>
      </c>
      <c r="H14" s="124" t="s">
        <v>624</v>
      </c>
      <c r="I14" s="124" t="s">
        <v>624</v>
      </c>
      <c r="J14" s="124" t="s">
        <v>624</v>
      </c>
      <c r="K14" s="124" t="s">
        <v>624</v>
      </c>
      <c r="L14" s="124" t="s">
        <v>624</v>
      </c>
      <c r="M14" s="124" t="s">
        <v>624</v>
      </c>
      <c r="N14" s="124" t="s">
        <v>624</v>
      </c>
      <c r="O14" s="124" t="s">
        <v>624</v>
      </c>
      <c r="P14" s="124" t="s">
        <v>624</v>
      </c>
      <c r="Q14" s="124" t="s">
        <v>624</v>
      </c>
      <c r="R14" s="124" t="s">
        <v>624</v>
      </c>
      <c r="S14" s="124" t="s">
        <v>624</v>
      </c>
      <c r="T14" s="124" t="s">
        <v>624</v>
      </c>
      <c r="U14" s="124" t="s">
        <v>624</v>
      </c>
      <c r="V14" s="124" t="s">
        <v>624</v>
      </c>
      <c r="W14" s="124" t="s">
        <v>624</v>
      </c>
      <c r="X14" s="124" t="s">
        <v>624</v>
      </c>
      <c r="Y14" s="124" t="s">
        <v>624</v>
      </c>
      <c r="Z14" s="124" t="s">
        <v>624</v>
      </c>
      <c r="AA14" s="124" t="s">
        <v>624</v>
      </c>
      <c r="AB14" s="124" t="s">
        <v>624</v>
      </c>
      <c r="AC14" s="124" t="s">
        <v>624</v>
      </c>
      <c r="AD14" s="124" t="s">
        <v>624</v>
      </c>
      <c r="AE14" s="124" t="s">
        <v>624</v>
      </c>
      <c r="AF14" s="124" t="s">
        <v>624</v>
      </c>
      <c r="AG14" s="124" t="s">
        <v>624</v>
      </c>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row>
    <row r="15" spans="1:91" x14ac:dyDescent="0.25">
      <c r="A15" s="126" t="s">
        <v>228</v>
      </c>
      <c r="B15" s="124" t="s">
        <v>625</v>
      </c>
      <c r="C15" s="124" t="s">
        <v>626</v>
      </c>
      <c r="D15" s="124" t="s">
        <v>627</v>
      </c>
      <c r="E15" s="124" t="s">
        <v>628</v>
      </c>
      <c r="F15" s="124" t="s">
        <v>629</v>
      </c>
      <c r="G15" s="124" t="s">
        <v>630</v>
      </c>
      <c r="H15" s="124" t="s">
        <v>631</v>
      </c>
      <c r="I15" s="124" t="s">
        <v>632</v>
      </c>
      <c r="J15" s="124" t="s">
        <v>633</v>
      </c>
      <c r="K15" s="124" t="s">
        <v>634</v>
      </c>
      <c r="L15" s="124" t="s">
        <v>635</v>
      </c>
      <c r="M15" s="124" t="s">
        <v>636</v>
      </c>
      <c r="N15" s="124" t="s">
        <v>637</v>
      </c>
      <c r="O15" s="124" t="s">
        <v>638</v>
      </c>
      <c r="P15" s="124" t="s">
        <v>639</v>
      </c>
      <c r="Q15" s="124" t="s">
        <v>640</v>
      </c>
      <c r="R15" s="124" t="s">
        <v>641</v>
      </c>
      <c r="S15" s="124" t="s">
        <v>642</v>
      </c>
      <c r="T15" s="124" t="s">
        <v>643</v>
      </c>
      <c r="U15" s="124" t="s">
        <v>644</v>
      </c>
      <c r="V15" s="124" t="s">
        <v>645</v>
      </c>
      <c r="W15" s="124" t="s">
        <v>646</v>
      </c>
      <c r="X15" s="124" t="s">
        <v>647</v>
      </c>
      <c r="Y15" s="124" t="s">
        <v>648</v>
      </c>
      <c r="Z15" s="124" t="s">
        <v>649</v>
      </c>
      <c r="AA15" s="124" t="s">
        <v>650</v>
      </c>
      <c r="AB15" s="124" t="s">
        <v>651</v>
      </c>
      <c r="AC15" s="124" t="s">
        <v>652</v>
      </c>
      <c r="AD15" s="124" t="s">
        <v>653</v>
      </c>
      <c r="AE15" s="124" t="s">
        <v>654</v>
      </c>
      <c r="AF15" s="124" t="s">
        <v>655</v>
      </c>
      <c r="AG15" s="124" t="s">
        <v>656</v>
      </c>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s="124"/>
      <c r="BQ15" s="124"/>
      <c r="BR15" s="124"/>
      <c r="BS15" s="124"/>
      <c r="BT15" s="124"/>
      <c r="BU15" s="124"/>
      <c r="BV15" s="124"/>
      <c r="BW15" s="124"/>
      <c r="BX15" s="124"/>
      <c r="BY15" s="124"/>
      <c r="BZ15" s="124"/>
      <c r="CA15" s="124"/>
      <c r="CB15" s="124"/>
      <c r="CC15" s="124"/>
      <c r="CD15" s="124"/>
      <c r="CE15" s="124"/>
      <c r="CF15" s="124"/>
      <c r="CG15" s="124"/>
      <c r="CH15" s="124"/>
      <c r="CI15" s="124"/>
      <c r="CJ15" s="124"/>
      <c r="CK15" s="124"/>
      <c r="CL15" s="124"/>
      <c r="CM15" s="124"/>
    </row>
    <row r="16" spans="1:91" x14ac:dyDescent="0.25">
      <c r="A16" s="126" t="s">
        <v>229</v>
      </c>
      <c r="B16" s="124" t="s">
        <v>657</v>
      </c>
      <c r="C16" s="124" t="s">
        <v>658</v>
      </c>
      <c r="D16" s="124" t="s">
        <v>659</v>
      </c>
      <c r="E16" s="124" t="s">
        <v>660</v>
      </c>
      <c r="F16" s="124" t="s">
        <v>661</v>
      </c>
      <c r="G16" s="124" t="s">
        <v>662</v>
      </c>
      <c r="H16" s="124" t="s">
        <v>663</v>
      </c>
      <c r="I16" s="124" t="s">
        <v>664</v>
      </c>
      <c r="J16" s="124" t="s">
        <v>665</v>
      </c>
      <c r="K16" s="124" t="s">
        <v>666</v>
      </c>
      <c r="L16" s="124" t="s">
        <v>667</v>
      </c>
      <c r="M16" s="124" t="s">
        <v>668</v>
      </c>
      <c r="N16" s="124" t="s">
        <v>669</v>
      </c>
      <c r="O16" s="124" t="s">
        <v>670</v>
      </c>
      <c r="P16" s="124" t="s">
        <v>671</v>
      </c>
      <c r="Q16" s="124" t="s">
        <v>672</v>
      </c>
      <c r="R16" s="124" t="s">
        <v>673</v>
      </c>
      <c r="S16" s="124" t="s">
        <v>674</v>
      </c>
      <c r="T16" s="124" t="s">
        <v>675</v>
      </c>
      <c r="U16" s="124" t="s">
        <v>676</v>
      </c>
      <c r="V16" s="124" t="s">
        <v>677</v>
      </c>
      <c r="W16" s="124" t="s">
        <v>678</v>
      </c>
      <c r="X16" s="124" t="s">
        <v>679</v>
      </c>
      <c r="Y16" s="124" t="s">
        <v>680</v>
      </c>
      <c r="Z16" s="124" t="s">
        <v>681</v>
      </c>
      <c r="AA16" s="124" t="s">
        <v>682</v>
      </c>
      <c r="AB16" s="124" t="s">
        <v>683</v>
      </c>
      <c r="AC16" s="124" t="s">
        <v>684</v>
      </c>
      <c r="AD16" s="124" t="s">
        <v>685</v>
      </c>
      <c r="AE16" s="124" t="s">
        <v>686</v>
      </c>
      <c r="AF16" s="124" t="s">
        <v>687</v>
      </c>
      <c r="AG16" s="124" t="s">
        <v>688</v>
      </c>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s="124"/>
      <c r="BQ16" s="124"/>
      <c r="BR16" s="124"/>
      <c r="BS16" s="124"/>
      <c r="BT16" s="124"/>
      <c r="BU16" s="124"/>
      <c r="BV16" s="124"/>
      <c r="BW16" s="124"/>
      <c r="BX16" s="124"/>
      <c r="BY16" s="124"/>
      <c r="BZ16" s="124"/>
      <c r="CA16" s="124"/>
      <c r="CB16" s="124"/>
      <c r="CC16" s="124"/>
      <c r="CD16" s="124"/>
      <c r="CE16" s="124"/>
      <c r="CF16" s="124"/>
      <c r="CG16" s="124"/>
      <c r="CH16" s="124"/>
      <c r="CI16" s="124"/>
      <c r="CJ16" s="124"/>
      <c r="CK16" s="124"/>
      <c r="CL16" s="124"/>
      <c r="CM16" s="124"/>
    </row>
    <row r="17" spans="1:91" x14ac:dyDescent="0.25">
      <c r="A17" s="126" t="s">
        <v>230</v>
      </c>
      <c r="B17" s="124" t="s">
        <v>689</v>
      </c>
      <c r="C17" s="124" t="s">
        <v>690</v>
      </c>
      <c r="D17" s="124" t="s">
        <v>691</v>
      </c>
      <c r="E17" s="124" t="s">
        <v>692</v>
      </c>
      <c r="F17" s="124" t="s">
        <v>693</v>
      </c>
      <c r="G17" s="124" t="s">
        <v>694</v>
      </c>
      <c r="H17" s="124" t="s">
        <v>695</v>
      </c>
      <c r="I17" s="124" t="s">
        <v>696</v>
      </c>
      <c r="J17" s="124" t="s">
        <v>697</v>
      </c>
      <c r="K17" s="124" t="s">
        <v>698</v>
      </c>
      <c r="L17" s="124" t="s">
        <v>699</v>
      </c>
      <c r="M17" s="124" t="s">
        <v>700</v>
      </c>
      <c r="N17" s="124" t="s">
        <v>701</v>
      </c>
      <c r="O17" s="124" t="s">
        <v>702</v>
      </c>
      <c r="P17" s="124" t="s">
        <v>703</v>
      </c>
      <c r="Q17" s="124" t="s">
        <v>704</v>
      </c>
      <c r="R17" s="124" t="s">
        <v>705</v>
      </c>
      <c r="S17" s="124" t="s">
        <v>706</v>
      </c>
      <c r="T17" s="124" t="s">
        <v>707</v>
      </c>
      <c r="U17" s="124" t="s">
        <v>708</v>
      </c>
      <c r="V17" s="124" t="s">
        <v>709</v>
      </c>
      <c r="W17" s="124" t="s">
        <v>710</v>
      </c>
      <c r="X17" s="124" t="s">
        <v>711</v>
      </c>
      <c r="Y17" s="124" t="s">
        <v>712</v>
      </c>
      <c r="Z17" s="124" t="s">
        <v>713</v>
      </c>
      <c r="AA17" s="124" t="s">
        <v>714</v>
      </c>
      <c r="AB17" s="124" t="s">
        <v>715</v>
      </c>
      <c r="AC17" s="124" t="s">
        <v>716</v>
      </c>
      <c r="AD17" s="124" t="s">
        <v>717</v>
      </c>
      <c r="AE17" s="124" t="s">
        <v>718</v>
      </c>
      <c r="AF17" s="124" t="s">
        <v>719</v>
      </c>
      <c r="AG17" s="124" t="s">
        <v>720</v>
      </c>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s="124"/>
      <c r="BQ17" s="124"/>
      <c r="BR17" s="124"/>
      <c r="BS17" s="124"/>
      <c r="BT17" s="124"/>
      <c r="BU17" s="124"/>
      <c r="BV17" s="124"/>
      <c r="BW17" s="124"/>
      <c r="BX17" s="124"/>
      <c r="BY17" s="124"/>
      <c r="BZ17" s="124"/>
      <c r="CA17" s="124"/>
      <c r="CB17" s="124"/>
      <c r="CC17" s="124"/>
      <c r="CD17" s="124"/>
      <c r="CE17" s="124"/>
      <c r="CF17" s="124"/>
      <c r="CG17" s="124"/>
      <c r="CH17" s="124"/>
      <c r="CI17" s="124"/>
      <c r="CJ17" s="124"/>
      <c r="CK17" s="124"/>
      <c r="CL17" s="124"/>
      <c r="CM17" s="124"/>
    </row>
    <row r="18" spans="1:91" x14ac:dyDescent="0.25">
      <c r="A18" s="126" t="s">
        <v>231</v>
      </c>
      <c r="B18" s="124" t="s">
        <v>721</v>
      </c>
      <c r="C18" s="124" t="s">
        <v>722</v>
      </c>
      <c r="D18" s="124" t="s">
        <v>723</v>
      </c>
      <c r="E18" s="124" t="s">
        <v>724</v>
      </c>
      <c r="F18" s="124" t="s">
        <v>725</v>
      </c>
      <c r="G18" s="124" t="s">
        <v>726</v>
      </c>
      <c r="H18" s="124" t="s">
        <v>727</v>
      </c>
      <c r="I18" s="124" t="s">
        <v>728</v>
      </c>
      <c r="J18" s="124" t="s">
        <v>729</v>
      </c>
      <c r="K18" s="124" t="s">
        <v>730</v>
      </c>
      <c r="L18" s="124" t="s">
        <v>731</v>
      </c>
      <c r="M18" s="124" t="s">
        <v>732</v>
      </c>
      <c r="N18" s="124" t="s">
        <v>733</v>
      </c>
      <c r="O18" s="124" t="s">
        <v>734</v>
      </c>
      <c r="P18" s="124" t="s">
        <v>735</v>
      </c>
      <c r="Q18" s="124" t="s">
        <v>736</v>
      </c>
      <c r="R18" s="124" t="s">
        <v>737</v>
      </c>
      <c r="S18" s="124" t="s">
        <v>738</v>
      </c>
      <c r="T18" s="124" t="s">
        <v>739</v>
      </c>
      <c r="U18" s="124" t="s">
        <v>740</v>
      </c>
      <c r="V18" s="124" t="s">
        <v>741</v>
      </c>
      <c r="W18" s="124" t="s">
        <v>742</v>
      </c>
      <c r="X18" s="124" t="s">
        <v>743</v>
      </c>
      <c r="Y18" s="124" t="s">
        <v>744</v>
      </c>
      <c r="Z18" s="124" t="s">
        <v>745</v>
      </c>
      <c r="AA18" s="124" t="s">
        <v>746</v>
      </c>
      <c r="AB18" s="124" t="s">
        <v>747</v>
      </c>
      <c r="AC18" s="124" t="s">
        <v>748</v>
      </c>
      <c r="AD18" s="124" t="s">
        <v>749</v>
      </c>
      <c r="AE18" s="124" t="s">
        <v>750</v>
      </c>
      <c r="AF18" s="124" t="s">
        <v>751</v>
      </c>
      <c r="AG18" s="124" t="s">
        <v>752</v>
      </c>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24"/>
      <c r="BU18" s="124"/>
      <c r="BV18" s="124"/>
      <c r="BW18" s="124"/>
      <c r="BX18" s="124"/>
      <c r="BY18" s="124"/>
      <c r="BZ18" s="124"/>
      <c r="CA18" s="124"/>
      <c r="CB18" s="124"/>
      <c r="CC18" s="124"/>
      <c r="CD18" s="124"/>
      <c r="CE18" s="124"/>
      <c r="CF18" s="124"/>
      <c r="CG18" s="124"/>
      <c r="CH18" s="124"/>
      <c r="CI18" s="124"/>
      <c r="CJ18" s="124"/>
      <c r="CK18" s="124"/>
      <c r="CL18" s="124"/>
      <c r="CM18" s="124"/>
    </row>
    <row r="19" spans="1:91" x14ac:dyDescent="0.25">
      <c r="A19" s="95"/>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c r="BP19" s="124"/>
      <c r="BQ19" s="124"/>
      <c r="BR19" s="124"/>
      <c r="BS19" s="124"/>
      <c r="BT19" s="124"/>
      <c r="BU19" s="124"/>
      <c r="BV19" s="124"/>
      <c r="BW19" s="124"/>
      <c r="BX19" s="124"/>
      <c r="BY19" s="124"/>
      <c r="BZ19" s="124"/>
      <c r="CA19" s="124"/>
      <c r="CB19" s="124"/>
      <c r="CC19" s="124"/>
      <c r="CD19" s="124"/>
      <c r="CE19" s="124"/>
      <c r="CF19" s="124"/>
      <c r="CG19" s="124"/>
      <c r="CH19" s="124"/>
      <c r="CI19" s="124"/>
      <c r="CJ19" s="124"/>
      <c r="CK19" s="124"/>
      <c r="CL19" s="124"/>
      <c r="CM19" s="124"/>
    </row>
    <row r="20" spans="1:91" x14ac:dyDescent="0.25">
      <c r="A20" s="95"/>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s="124"/>
      <c r="BQ20" s="124"/>
      <c r="BR20" s="124"/>
      <c r="BS20" s="124"/>
      <c r="BT20" s="124"/>
      <c r="BU20" s="124"/>
      <c r="BV20" s="124"/>
      <c r="BW20" s="124"/>
      <c r="BX20" s="124"/>
      <c r="BY20" s="124"/>
      <c r="BZ20" s="124"/>
      <c r="CA20" s="124"/>
      <c r="CB20" s="124"/>
      <c r="CC20" s="124"/>
      <c r="CD20" s="124"/>
      <c r="CE20" s="124"/>
      <c r="CF20" s="124"/>
      <c r="CG20" s="124"/>
      <c r="CH20" s="124"/>
      <c r="CI20" s="124"/>
      <c r="CJ20" s="124"/>
      <c r="CK20" s="124"/>
      <c r="CL20" s="124"/>
      <c r="CM20" s="124"/>
    </row>
    <row r="21" spans="1:91" x14ac:dyDescent="0.25">
      <c r="A21" s="95"/>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24"/>
      <c r="BU21" s="124"/>
      <c r="BV21" s="124"/>
      <c r="BW21" s="124"/>
      <c r="BX21" s="124"/>
      <c r="BY21" s="124"/>
      <c r="BZ21" s="124"/>
      <c r="CA21" s="124"/>
      <c r="CB21" s="124"/>
      <c r="CC21" s="124"/>
      <c r="CD21" s="124"/>
      <c r="CE21" s="124"/>
      <c r="CF21" s="124"/>
      <c r="CG21" s="124"/>
      <c r="CH21" s="124"/>
      <c r="CI21" s="124"/>
      <c r="CJ21" s="124"/>
      <c r="CK21" s="124"/>
      <c r="CL21" s="124"/>
      <c r="CM21" s="124"/>
    </row>
    <row r="22" spans="1:91" x14ac:dyDescent="0.25">
      <c r="A22" s="95"/>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24"/>
      <c r="BU22" s="124"/>
      <c r="BV22" s="124"/>
      <c r="BW22" s="124"/>
      <c r="BX22" s="124"/>
      <c r="BY22" s="124"/>
      <c r="BZ22" s="124"/>
      <c r="CA22" s="124"/>
      <c r="CB22" s="124"/>
      <c r="CC22" s="124"/>
      <c r="CD22" s="124"/>
      <c r="CE22" s="124"/>
      <c r="CF22" s="124"/>
      <c r="CG22" s="124"/>
      <c r="CH22" s="124"/>
      <c r="CI22" s="124"/>
      <c r="CJ22" s="124"/>
      <c r="CK22" s="124"/>
      <c r="CL22" s="124"/>
      <c r="CM22" s="124"/>
    </row>
    <row r="23" spans="1:91" x14ac:dyDescent="0.25">
      <c r="A23" s="95"/>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c r="BP23" s="124"/>
      <c r="BQ23" s="124"/>
      <c r="BR23" s="124"/>
      <c r="BS23" s="124"/>
      <c r="BT23" s="124"/>
      <c r="BU23" s="124"/>
      <c r="BV23" s="124"/>
      <c r="BW23" s="124"/>
      <c r="BX23" s="124"/>
      <c r="BY23" s="124"/>
      <c r="BZ23" s="124"/>
      <c r="CA23" s="124"/>
      <c r="CB23" s="124"/>
      <c r="CC23" s="124"/>
      <c r="CD23" s="124"/>
      <c r="CE23" s="124"/>
      <c r="CF23" s="124"/>
      <c r="CG23" s="124"/>
      <c r="CH23" s="124"/>
      <c r="CI23" s="124"/>
      <c r="CJ23" s="124"/>
      <c r="CK23" s="124"/>
      <c r="CL23" s="124"/>
      <c r="CM23" s="124"/>
    </row>
    <row r="24" spans="1:91" x14ac:dyDescent="0.25">
      <c r="A24" s="95"/>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c r="BP24" s="124"/>
      <c r="BQ24" s="124"/>
      <c r="BR24" s="124"/>
      <c r="BS24" s="124"/>
      <c r="BT24" s="124"/>
      <c r="BU24" s="124"/>
      <c r="BV24" s="124"/>
      <c r="BW24" s="124"/>
      <c r="BX24" s="124"/>
      <c r="BY24" s="124"/>
      <c r="BZ24" s="124"/>
      <c r="CA24" s="124"/>
      <c r="CB24" s="124"/>
      <c r="CC24" s="124"/>
      <c r="CD24" s="124"/>
      <c r="CE24" s="124"/>
      <c r="CF24" s="124"/>
      <c r="CG24" s="124"/>
      <c r="CH24" s="124"/>
      <c r="CI24" s="124"/>
      <c r="CJ24" s="124"/>
      <c r="CK24" s="124"/>
      <c r="CL24" s="124"/>
      <c r="CM24" s="124"/>
    </row>
    <row r="25" spans="1:91" x14ac:dyDescent="0.25">
      <c r="A25" s="95"/>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c r="BE25" s="124"/>
      <c r="BF25" s="124"/>
      <c r="BG25" s="124"/>
      <c r="BH25" s="124"/>
      <c r="BI25" s="124"/>
      <c r="BJ25" s="124"/>
      <c r="BK25" s="124"/>
      <c r="BL25" s="124"/>
      <c r="BM25" s="124"/>
      <c r="BN25" s="124"/>
      <c r="BO25" s="124"/>
      <c r="BP25" s="124"/>
      <c r="BQ25" s="124"/>
      <c r="BR25" s="124"/>
      <c r="BS25" s="124"/>
      <c r="BT25" s="124"/>
      <c r="BU25" s="124"/>
      <c r="BV25" s="124"/>
      <c r="BW25" s="124"/>
      <c r="BX25" s="124"/>
      <c r="BY25" s="124"/>
      <c r="BZ25" s="124"/>
      <c r="CA25" s="124"/>
      <c r="CB25" s="124"/>
      <c r="CC25" s="124"/>
      <c r="CD25" s="124"/>
      <c r="CE25" s="124"/>
      <c r="CF25" s="124"/>
      <c r="CG25" s="124"/>
      <c r="CH25" s="124"/>
      <c r="CI25" s="124"/>
      <c r="CJ25" s="124"/>
      <c r="CK25" s="124"/>
      <c r="CL25" s="124"/>
      <c r="CM25" s="124"/>
    </row>
    <row r="26" spans="1:91" x14ac:dyDescent="0.25">
      <c r="A26" s="95"/>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c r="BE26" s="124"/>
      <c r="BF26" s="124"/>
      <c r="BG26" s="124"/>
      <c r="BH26" s="124"/>
      <c r="BI26" s="124"/>
      <c r="BJ26" s="124"/>
      <c r="BK26" s="124"/>
      <c r="BL26" s="124"/>
      <c r="BM26" s="124"/>
      <c r="BN26" s="124"/>
      <c r="BO26" s="124"/>
      <c r="BP26" s="124"/>
      <c r="BQ26" s="124"/>
      <c r="BR26" s="124"/>
      <c r="BS26" s="124"/>
      <c r="BT26" s="124"/>
      <c r="BU26" s="124"/>
      <c r="BV26" s="124"/>
      <c r="BW26" s="124"/>
      <c r="BX26" s="124"/>
      <c r="BY26" s="124"/>
      <c r="BZ26" s="124"/>
      <c r="CA26" s="124"/>
      <c r="CB26" s="124"/>
      <c r="CC26" s="124"/>
      <c r="CD26" s="124"/>
      <c r="CE26" s="124"/>
      <c r="CF26" s="124"/>
      <c r="CG26" s="124"/>
      <c r="CH26" s="124"/>
      <c r="CI26" s="124"/>
      <c r="CJ26" s="124"/>
      <c r="CK26" s="124"/>
      <c r="CL26" s="124"/>
      <c r="CM26" s="124"/>
    </row>
    <row r="27" spans="1:91" x14ac:dyDescent="0.25">
      <c r="A27" s="95"/>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c r="BE27" s="124"/>
      <c r="BF27" s="124"/>
      <c r="BG27" s="124"/>
      <c r="BH27" s="124"/>
      <c r="BI27" s="124"/>
      <c r="BJ27" s="124"/>
      <c r="BK27" s="124"/>
      <c r="BL27" s="124"/>
      <c r="BM27" s="124"/>
      <c r="BN27" s="124"/>
      <c r="BO27" s="124"/>
      <c r="BP27" s="124"/>
      <c r="BQ27" s="124"/>
      <c r="BR27" s="124"/>
      <c r="BS27" s="124"/>
      <c r="BT27" s="124"/>
      <c r="BU27" s="124"/>
      <c r="BV27" s="124"/>
      <c r="BW27" s="124"/>
      <c r="BX27" s="124"/>
      <c r="BY27" s="124"/>
      <c r="BZ27" s="124"/>
      <c r="CA27" s="124"/>
      <c r="CB27" s="124"/>
      <c r="CC27" s="124"/>
      <c r="CD27" s="124"/>
      <c r="CE27" s="124"/>
      <c r="CF27" s="124"/>
      <c r="CG27" s="124"/>
      <c r="CH27" s="124"/>
      <c r="CI27" s="124"/>
      <c r="CJ27" s="124"/>
      <c r="CK27" s="124"/>
      <c r="CL27" s="124"/>
      <c r="CM27" s="124"/>
    </row>
    <row r="28" spans="1:91" x14ac:dyDescent="0.25">
      <c r="A28" s="95"/>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c r="BG28" s="124"/>
      <c r="BH28" s="124"/>
      <c r="BI28" s="124"/>
      <c r="BJ28" s="124"/>
      <c r="BK28" s="124"/>
      <c r="BL28" s="124"/>
      <c r="BM28" s="124"/>
      <c r="BN28" s="124"/>
      <c r="BO28" s="124"/>
      <c r="BP28" s="124"/>
      <c r="BQ28" s="124"/>
      <c r="BR28" s="124"/>
      <c r="BS28" s="124"/>
      <c r="BT28" s="124"/>
      <c r="BU28" s="124"/>
      <c r="BV28" s="124"/>
      <c r="BW28" s="124"/>
      <c r="BX28" s="124"/>
      <c r="BY28" s="124"/>
      <c r="BZ28" s="124"/>
      <c r="CA28" s="124"/>
      <c r="CB28" s="124"/>
      <c r="CC28" s="124"/>
      <c r="CD28" s="124"/>
      <c r="CE28" s="124"/>
      <c r="CF28" s="124"/>
      <c r="CG28" s="124"/>
      <c r="CH28" s="124"/>
      <c r="CI28" s="124"/>
      <c r="CJ28" s="124"/>
      <c r="CK28" s="124"/>
      <c r="CL28" s="124"/>
      <c r="CM28" s="124"/>
    </row>
    <row r="29" spans="1:91" x14ac:dyDescent="0.25">
      <c r="A29" s="95"/>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c r="BG29" s="124"/>
      <c r="BH29" s="124"/>
      <c r="BI29" s="124"/>
      <c r="BJ29" s="124"/>
      <c r="BK29" s="124"/>
      <c r="BL29" s="124"/>
      <c r="BM29" s="124"/>
      <c r="BN29" s="124"/>
      <c r="BO29" s="124"/>
      <c r="BP29" s="124"/>
      <c r="BQ29" s="124"/>
      <c r="BR29" s="124"/>
      <c r="BS29" s="124"/>
      <c r="BT29" s="124"/>
      <c r="BU29" s="124"/>
      <c r="BV29" s="124"/>
      <c r="BW29" s="124"/>
      <c r="BX29" s="124"/>
      <c r="BY29" s="124"/>
      <c r="BZ29" s="124"/>
      <c r="CA29" s="124"/>
      <c r="CB29" s="124"/>
      <c r="CC29" s="124"/>
      <c r="CD29" s="124"/>
      <c r="CE29" s="124"/>
      <c r="CF29" s="124"/>
      <c r="CG29" s="124"/>
      <c r="CH29" s="124"/>
      <c r="CI29" s="124"/>
      <c r="CJ29" s="124"/>
      <c r="CK29" s="124"/>
      <c r="CL29" s="124"/>
      <c r="CM29" s="124"/>
    </row>
    <row r="30" spans="1:91" x14ac:dyDescent="0.25">
      <c r="A30" s="95"/>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s="124"/>
      <c r="BQ30" s="124"/>
      <c r="BR30" s="124"/>
      <c r="BS30" s="124"/>
      <c r="BT30" s="124"/>
      <c r="BU30" s="124"/>
      <c r="BV30" s="124"/>
      <c r="BW30" s="124"/>
      <c r="BX30" s="124"/>
      <c r="BY30" s="124"/>
      <c r="BZ30" s="124"/>
      <c r="CA30" s="124"/>
      <c r="CB30" s="124"/>
      <c r="CC30" s="124"/>
      <c r="CD30" s="124"/>
      <c r="CE30" s="124"/>
      <c r="CF30" s="124"/>
      <c r="CG30" s="124"/>
      <c r="CH30" s="124"/>
      <c r="CI30" s="124"/>
      <c r="CJ30" s="124"/>
      <c r="CK30" s="124"/>
      <c r="CL30" s="124"/>
      <c r="CM30" s="124"/>
    </row>
    <row r="31" spans="1:91" x14ac:dyDescent="0.25">
      <c r="A31" s="95"/>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24"/>
      <c r="BU31" s="124"/>
      <c r="BV31" s="124"/>
      <c r="BW31" s="124"/>
      <c r="BX31" s="124"/>
      <c r="BY31" s="124"/>
      <c r="BZ31" s="124"/>
      <c r="CA31" s="124"/>
      <c r="CB31" s="124"/>
      <c r="CC31" s="124"/>
      <c r="CD31" s="124"/>
      <c r="CE31" s="124"/>
      <c r="CF31" s="124"/>
      <c r="CG31" s="124"/>
      <c r="CH31" s="124"/>
      <c r="CI31" s="124"/>
      <c r="CJ31" s="124"/>
      <c r="CK31" s="124"/>
      <c r="CL31" s="124"/>
      <c r="CM31" s="124"/>
    </row>
    <row r="32" spans="1:91" x14ac:dyDescent="0.25">
      <c r="A32" s="95"/>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24"/>
      <c r="BU32" s="124"/>
      <c r="BV32" s="124"/>
      <c r="BW32" s="124"/>
      <c r="BX32" s="124"/>
      <c r="BY32" s="124"/>
      <c r="BZ32" s="124"/>
      <c r="CA32" s="124"/>
      <c r="CB32" s="124"/>
      <c r="CC32" s="124"/>
      <c r="CD32" s="124"/>
      <c r="CE32" s="124"/>
      <c r="CF32" s="124"/>
      <c r="CG32" s="124"/>
      <c r="CH32" s="124"/>
      <c r="CI32" s="124"/>
      <c r="CJ32" s="124"/>
      <c r="CK32" s="124"/>
      <c r="CL32" s="124"/>
      <c r="CM32" s="124"/>
    </row>
    <row r="33" spans="1:91" x14ac:dyDescent="0.25">
      <c r="A33" s="95"/>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24"/>
      <c r="BU33" s="124"/>
      <c r="BV33" s="124"/>
      <c r="BW33" s="124"/>
      <c r="BX33" s="124"/>
      <c r="BY33" s="124"/>
      <c r="BZ33" s="124"/>
      <c r="CA33" s="124"/>
      <c r="CB33" s="124"/>
      <c r="CC33" s="124"/>
      <c r="CD33" s="124"/>
      <c r="CE33" s="124"/>
      <c r="CF33" s="124"/>
      <c r="CG33" s="124"/>
      <c r="CH33" s="124"/>
      <c r="CI33" s="124"/>
      <c r="CJ33" s="124"/>
      <c r="CK33" s="124"/>
      <c r="CL33" s="124"/>
      <c r="CM33" s="124"/>
    </row>
    <row r="34" spans="1:91" x14ac:dyDescent="0.25">
      <c r="A34" s="95"/>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24"/>
      <c r="BU34" s="124"/>
      <c r="BV34" s="124"/>
      <c r="BW34" s="124"/>
      <c r="BX34" s="124"/>
      <c r="BY34" s="124"/>
      <c r="BZ34" s="124"/>
      <c r="CA34" s="124"/>
      <c r="CB34" s="124"/>
      <c r="CC34" s="124"/>
      <c r="CD34" s="124"/>
      <c r="CE34" s="124"/>
      <c r="CF34" s="124"/>
      <c r="CG34" s="124"/>
      <c r="CH34" s="124"/>
      <c r="CI34" s="124"/>
      <c r="CJ34" s="124"/>
      <c r="CK34" s="124"/>
      <c r="CL34" s="124"/>
      <c r="CM34" s="124"/>
    </row>
    <row r="35" spans="1:91" x14ac:dyDescent="0.25">
      <c r="A35" s="95"/>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24"/>
      <c r="BU35" s="124"/>
      <c r="BV35" s="124"/>
      <c r="BW35" s="124"/>
      <c r="BX35" s="124"/>
      <c r="BY35" s="124"/>
      <c r="BZ35" s="124"/>
      <c r="CA35" s="124"/>
      <c r="CB35" s="124"/>
      <c r="CC35" s="124"/>
      <c r="CD35" s="124"/>
      <c r="CE35" s="124"/>
      <c r="CF35" s="124"/>
      <c r="CG35" s="124"/>
      <c r="CH35" s="124"/>
      <c r="CI35" s="124"/>
      <c r="CJ35" s="124"/>
      <c r="CK35" s="124"/>
      <c r="CL35" s="124"/>
      <c r="CM35" s="124"/>
    </row>
    <row r="36" spans="1:91" x14ac:dyDescent="0.25">
      <c r="A36" s="95"/>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24"/>
      <c r="BU36" s="124"/>
      <c r="BV36" s="124"/>
      <c r="BW36" s="124"/>
      <c r="BX36" s="124"/>
      <c r="BY36" s="124"/>
      <c r="BZ36" s="124"/>
      <c r="CA36" s="124"/>
      <c r="CB36" s="124"/>
      <c r="CC36" s="124"/>
      <c r="CD36" s="124"/>
      <c r="CE36" s="124"/>
      <c r="CF36" s="124"/>
      <c r="CG36" s="124"/>
      <c r="CH36" s="124"/>
      <c r="CI36" s="124"/>
      <c r="CJ36" s="124"/>
      <c r="CK36" s="124"/>
      <c r="CL36" s="124"/>
      <c r="CM36" s="124"/>
    </row>
    <row r="37" spans="1:91" x14ac:dyDescent="0.25">
      <c r="A37" s="95"/>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c r="BG37" s="124"/>
      <c r="BH37" s="124"/>
      <c r="BI37" s="124"/>
      <c r="BJ37" s="124"/>
      <c r="BK37" s="124"/>
      <c r="BL37" s="124"/>
      <c r="BM37" s="124"/>
      <c r="BN37" s="124"/>
      <c r="BO37" s="124"/>
      <c r="BP37" s="124"/>
      <c r="BQ37" s="124"/>
      <c r="BR37" s="124"/>
      <c r="BS37" s="124"/>
      <c r="BT37" s="124"/>
      <c r="BU37" s="124"/>
      <c r="BV37" s="124"/>
      <c r="BW37" s="124"/>
      <c r="BX37" s="124"/>
      <c r="BY37" s="124"/>
      <c r="BZ37" s="124"/>
      <c r="CA37" s="124"/>
      <c r="CB37" s="124"/>
      <c r="CC37" s="124"/>
      <c r="CD37" s="124"/>
      <c r="CE37" s="124"/>
      <c r="CF37" s="124"/>
      <c r="CG37" s="124"/>
      <c r="CH37" s="124"/>
      <c r="CI37" s="124"/>
      <c r="CJ37" s="124"/>
      <c r="CK37" s="124"/>
      <c r="CL37" s="124"/>
      <c r="CM37" s="124"/>
    </row>
    <row r="38" spans="1:91" x14ac:dyDescent="0.25">
      <c r="A38" s="95"/>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c r="BP38" s="124"/>
      <c r="BQ38" s="124"/>
      <c r="BR38" s="124"/>
      <c r="BS38" s="124"/>
      <c r="BT38" s="124"/>
      <c r="BU38" s="124"/>
      <c r="BV38" s="124"/>
      <c r="BW38" s="124"/>
      <c r="BX38" s="124"/>
      <c r="BY38" s="124"/>
      <c r="BZ38" s="124"/>
      <c r="CA38" s="124"/>
      <c r="CB38" s="124"/>
      <c r="CC38" s="124"/>
      <c r="CD38" s="124"/>
      <c r="CE38" s="124"/>
      <c r="CF38" s="124"/>
      <c r="CG38" s="124"/>
      <c r="CH38" s="124"/>
      <c r="CI38" s="124"/>
      <c r="CJ38" s="124"/>
      <c r="CK38" s="124"/>
      <c r="CL38" s="124"/>
      <c r="CM38" s="124"/>
    </row>
    <row r="39" spans="1:91" x14ac:dyDescent="0.25">
      <c r="A39" s="95"/>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c r="BK39" s="124"/>
      <c r="BL39" s="124"/>
      <c r="BM39" s="124"/>
      <c r="BN39" s="124"/>
      <c r="BO39" s="124"/>
      <c r="BP39" s="124"/>
      <c r="BQ39" s="124"/>
      <c r="BR39" s="124"/>
      <c r="BS39" s="124"/>
      <c r="BT39" s="124"/>
      <c r="BU39" s="124"/>
      <c r="BV39" s="124"/>
      <c r="BW39" s="124"/>
      <c r="BX39" s="124"/>
      <c r="BY39" s="124"/>
      <c r="BZ39" s="124"/>
      <c r="CA39" s="124"/>
      <c r="CB39" s="124"/>
      <c r="CC39" s="124"/>
      <c r="CD39" s="124"/>
      <c r="CE39" s="124"/>
      <c r="CF39" s="124"/>
      <c r="CG39" s="124"/>
      <c r="CH39" s="124"/>
      <c r="CI39" s="124"/>
      <c r="CJ39" s="124"/>
      <c r="CK39" s="124"/>
      <c r="CL39" s="124"/>
      <c r="CM39" s="124"/>
    </row>
    <row r="40" spans="1:91" x14ac:dyDescent="0.25">
      <c r="A40" s="95"/>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4"/>
      <c r="BF40" s="124"/>
      <c r="BG40" s="124"/>
      <c r="BH40" s="124"/>
      <c r="BI40" s="124"/>
      <c r="BJ40" s="124"/>
      <c r="BK40" s="124"/>
      <c r="BL40" s="124"/>
      <c r="BM40" s="124"/>
      <c r="BN40" s="124"/>
      <c r="BO40" s="124"/>
      <c r="BP40" s="124"/>
      <c r="BQ40" s="124"/>
      <c r="BR40" s="124"/>
      <c r="BS40" s="124"/>
      <c r="BT40" s="124"/>
      <c r="BU40" s="124"/>
      <c r="BV40" s="124"/>
      <c r="BW40" s="124"/>
      <c r="BX40" s="124"/>
      <c r="BY40" s="124"/>
      <c r="BZ40" s="124"/>
      <c r="CA40" s="124"/>
      <c r="CB40" s="124"/>
      <c r="CC40" s="124"/>
      <c r="CD40" s="124"/>
      <c r="CE40" s="124"/>
      <c r="CF40" s="124"/>
      <c r="CG40" s="124"/>
      <c r="CH40" s="124"/>
      <c r="CI40" s="124"/>
      <c r="CJ40" s="124"/>
      <c r="CK40" s="124"/>
      <c r="CL40" s="124"/>
      <c r="CM40" s="124"/>
    </row>
    <row r="41" spans="1:91" x14ac:dyDescent="0.25">
      <c r="A41" s="95"/>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c r="CC41" s="124"/>
      <c r="CD41" s="124"/>
      <c r="CE41" s="124"/>
      <c r="CF41" s="124"/>
      <c r="CG41" s="124"/>
      <c r="CH41" s="124"/>
      <c r="CI41" s="124"/>
      <c r="CJ41" s="124"/>
      <c r="CK41" s="124"/>
      <c r="CL41" s="124"/>
      <c r="CM41" s="124"/>
    </row>
    <row r="42" spans="1:91" x14ac:dyDescent="0.25">
      <c r="A42" s="95"/>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c r="BQ42" s="124"/>
      <c r="BR42" s="124"/>
      <c r="BS42" s="124"/>
      <c r="BT42" s="124"/>
      <c r="BU42" s="124"/>
      <c r="BV42" s="124"/>
      <c r="BW42" s="124"/>
      <c r="BX42" s="124"/>
      <c r="BY42" s="124"/>
      <c r="BZ42" s="124"/>
      <c r="CA42" s="124"/>
      <c r="CB42" s="124"/>
      <c r="CC42" s="124"/>
      <c r="CD42" s="124"/>
      <c r="CE42" s="124"/>
      <c r="CF42" s="124"/>
      <c r="CG42" s="124"/>
      <c r="CH42" s="124"/>
      <c r="CI42" s="124"/>
      <c r="CJ42" s="124"/>
      <c r="CK42" s="124"/>
      <c r="CL42" s="124"/>
      <c r="CM42" s="124"/>
    </row>
    <row r="43" spans="1:91" x14ac:dyDescent="0.25">
      <c r="A43" s="95"/>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24"/>
      <c r="BM43" s="124"/>
      <c r="BN43" s="124"/>
      <c r="BO43" s="124"/>
      <c r="BP43" s="124"/>
      <c r="BQ43" s="124"/>
      <c r="BR43" s="124"/>
      <c r="BS43" s="124"/>
      <c r="BT43" s="124"/>
      <c r="BU43" s="124"/>
      <c r="BV43" s="124"/>
      <c r="BW43" s="124"/>
      <c r="BX43" s="124"/>
      <c r="BY43" s="124"/>
      <c r="BZ43" s="124"/>
      <c r="CA43" s="124"/>
      <c r="CB43" s="124"/>
      <c r="CC43" s="124"/>
      <c r="CD43" s="124"/>
      <c r="CE43" s="124"/>
      <c r="CF43" s="124"/>
      <c r="CG43" s="124"/>
      <c r="CH43" s="124"/>
      <c r="CI43" s="124"/>
      <c r="CJ43" s="124"/>
      <c r="CK43" s="124"/>
      <c r="CL43" s="124"/>
      <c r="CM43" s="124"/>
    </row>
    <row r="44" spans="1:91" x14ac:dyDescent="0.25">
      <c r="A44" s="95"/>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4"/>
      <c r="BG44" s="124"/>
      <c r="BH44" s="124"/>
      <c r="BI44" s="124"/>
      <c r="BJ44" s="124"/>
      <c r="BK44" s="124"/>
      <c r="BL44" s="124"/>
      <c r="BM44" s="124"/>
      <c r="BN44" s="124"/>
      <c r="BO44" s="124"/>
      <c r="BP44" s="124"/>
      <c r="BQ44" s="124"/>
      <c r="BR44" s="124"/>
      <c r="BS44" s="124"/>
      <c r="BT44" s="124"/>
      <c r="BU44" s="124"/>
      <c r="BV44" s="124"/>
      <c r="BW44" s="124"/>
      <c r="BX44" s="124"/>
      <c r="BY44" s="124"/>
      <c r="BZ44" s="124"/>
      <c r="CA44" s="124"/>
      <c r="CB44" s="124"/>
      <c r="CC44" s="124"/>
      <c r="CD44" s="124"/>
      <c r="CE44" s="124"/>
      <c r="CF44" s="124"/>
      <c r="CG44" s="124"/>
      <c r="CH44" s="124"/>
      <c r="CI44" s="124"/>
      <c r="CJ44" s="124"/>
      <c r="CK44" s="124"/>
      <c r="CL44" s="124"/>
      <c r="CM44" s="124"/>
    </row>
    <row r="45" spans="1:91" x14ac:dyDescent="0.25">
      <c r="A45" s="95"/>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4"/>
      <c r="BF45" s="124"/>
      <c r="BG45" s="124"/>
      <c r="BH45" s="124"/>
      <c r="BI45" s="124"/>
      <c r="BJ45" s="124"/>
      <c r="BK45" s="124"/>
      <c r="BL45" s="124"/>
      <c r="BM45" s="124"/>
      <c r="BN45" s="124"/>
      <c r="BO45" s="124"/>
      <c r="BP45" s="124"/>
      <c r="BQ45" s="124"/>
      <c r="BR45" s="124"/>
      <c r="BS45" s="124"/>
      <c r="BT45" s="124"/>
      <c r="BU45" s="124"/>
      <c r="BV45" s="124"/>
      <c r="BW45" s="124"/>
      <c r="BX45" s="124"/>
      <c r="BY45" s="124"/>
      <c r="BZ45" s="124"/>
      <c r="CA45" s="124"/>
      <c r="CB45" s="124"/>
      <c r="CC45" s="124"/>
      <c r="CD45" s="124"/>
      <c r="CE45" s="124"/>
      <c r="CF45" s="124"/>
      <c r="CG45" s="124"/>
      <c r="CH45" s="124"/>
      <c r="CI45" s="124"/>
      <c r="CJ45" s="124"/>
      <c r="CK45" s="124"/>
      <c r="CL45" s="124"/>
      <c r="CM45" s="124"/>
    </row>
    <row r="46" spans="1:91" x14ac:dyDescent="0.25">
      <c r="A46" s="95"/>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4"/>
      <c r="BF46" s="124"/>
      <c r="BG46" s="124"/>
      <c r="BH46" s="124"/>
      <c r="BI46" s="124"/>
      <c r="BJ46" s="124"/>
      <c r="BK46" s="124"/>
      <c r="BL46" s="124"/>
      <c r="BM46" s="124"/>
      <c r="BN46" s="124"/>
      <c r="BO46" s="124"/>
      <c r="BP46" s="124"/>
      <c r="BQ46" s="124"/>
      <c r="BR46" s="124"/>
      <c r="BS46" s="124"/>
      <c r="BT46" s="124"/>
      <c r="BU46" s="124"/>
      <c r="BV46" s="124"/>
      <c r="BW46" s="124"/>
      <c r="BX46" s="124"/>
      <c r="BY46" s="124"/>
      <c r="BZ46" s="124"/>
      <c r="CA46" s="124"/>
      <c r="CB46" s="124"/>
      <c r="CC46" s="124"/>
      <c r="CD46" s="124"/>
      <c r="CE46" s="124"/>
      <c r="CF46" s="124"/>
      <c r="CG46" s="124"/>
      <c r="CH46" s="124"/>
      <c r="CI46" s="124"/>
      <c r="CJ46" s="124"/>
      <c r="CK46" s="124"/>
      <c r="CL46" s="124"/>
      <c r="CM46" s="124"/>
    </row>
    <row r="47" spans="1:91" x14ac:dyDescent="0.25">
      <c r="A47" s="95"/>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c r="AM47" s="124"/>
      <c r="AN47" s="124"/>
      <c r="AO47" s="124"/>
      <c r="AP47" s="124"/>
      <c r="AQ47" s="124"/>
      <c r="AR47" s="124"/>
      <c r="AS47" s="124"/>
      <c r="AT47" s="124"/>
      <c r="AU47" s="124"/>
      <c r="AV47" s="124"/>
      <c r="AW47" s="124"/>
      <c r="AX47" s="124"/>
      <c r="AY47" s="124"/>
      <c r="AZ47" s="124"/>
      <c r="BA47" s="124"/>
      <c r="BB47" s="124"/>
      <c r="BC47" s="124"/>
      <c r="BD47" s="124"/>
      <c r="BE47" s="124"/>
      <c r="BF47" s="124"/>
      <c r="BG47" s="124"/>
      <c r="BH47" s="124"/>
      <c r="BI47" s="124"/>
      <c r="BJ47" s="124"/>
      <c r="BK47" s="124"/>
      <c r="BL47" s="124"/>
      <c r="BM47" s="124"/>
      <c r="BN47" s="124"/>
      <c r="BO47" s="124"/>
      <c r="BP47" s="124"/>
      <c r="BQ47" s="124"/>
      <c r="BR47" s="124"/>
      <c r="BS47" s="124"/>
      <c r="BT47" s="124"/>
      <c r="BU47" s="124"/>
      <c r="BV47" s="124"/>
      <c r="BW47" s="124"/>
      <c r="BX47" s="124"/>
      <c r="BY47" s="124"/>
      <c r="BZ47" s="124"/>
      <c r="CA47" s="124"/>
      <c r="CB47" s="124"/>
      <c r="CC47" s="124"/>
      <c r="CD47" s="124"/>
      <c r="CE47" s="124"/>
      <c r="CF47" s="124"/>
      <c r="CG47" s="124"/>
      <c r="CH47" s="124"/>
      <c r="CI47" s="124"/>
      <c r="CJ47" s="124"/>
      <c r="CK47" s="124"/>
      <c r="CL47" s="124"/>
      <c r="CM47" s="124"/>
    </row>
    <row r="48" spans="1:91" x14ac:dyDescent="0.25">
      <c r="A48" s="95"/>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4"/>
      <c r="BF48" s="124"/>
      <c r="BG48" s="124"/>
      <c r="BH48" s="124"/>
      <c r="BI48" s="124"/>
      <c r="BJ48" s="124"/>
      <c r="BK48" s="124"/>
      <c r="BL48" s="124"/>
      <c r="BM48" s="124"/>
      <c r="BN48" s="124"/>
      <c r="BO48" s="124"/>
      <c r="BP48" s="124"/>
      <c r="BQ48" s="124"/>
      <c r="BR48" s="124"/>
      <c r="BS48" s="124"/>
      <c r="BT48" s="124"/>
      <c r="BU48" s="124"/>
      <c r="BV48" s="124"/>
      <c r="BW48" s="124"/>
      <c r="BX48" s="124"/>
      <c r="BY48" s="124"/>
      <c r="BZ48" s="124"/>
      <c r="CA48" s="124"/>
      <c r="CB48" s="124"/>
      <c r="CC48" s="124"/>
      <c r="CD48" s="124"/>
      <c r="CE48" s="124"/>
      <c r="CF48" s="124"/>
      <c r="CG48" s="124"/>
      <c r="CH48" s="124"/>
      <c r="CI48" s="124"/>
      <c r="CJ48" s="124"/>
      <c r="CK48" s="124"/>
      <c r="CL48" s="124"/>
      <c r="CM48" s="124"/>
    </row>
    <row r="49" spans="1:91" x14ac:dyDescent="0.25">
      <c r="A49" s="95"/>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4"/>
      <c r="BF49" s="124"/>
      <c r="BG49" s="124"/>
      <c r="BH49" s="124"/>
      <c r="BI49" s="124"/>
      <c r="BJ49" s="124"/>
      <c r="BK49" s="124"/>
      <c r="BL49" s="124"/>
      <c r="BM49" s="124"/>
      <c r="BN49" s="124"/>
      <c r="BO49" s="124"/>
      <c r="BP49" s="124"/>
      <c r="BQ49" s="124"/>
      <c r="BR49" s="124"/>
      <c r="BS49" s="124"/>
      <c r="BT49" s="124"/>
      <c r="BU49" s="124"/>
      <c r="BV49" s="124"/>
      <c r="BW49" s="124"/>
      <c r="BX49" s="124"/>
      <c r="BY49" s="124"/>
      <c r="BZ49" s="124"/>
      <c r="CA49" s="124"/>
      <c r="CB49" s="124"/>
      <c r="CC49" s="124"/>
      <c r="CD49" s="124"/>
      <c r="CE49" s="124"/>
      <c r="CF49" s="124"/>
      <c r="CG49" s="124"/>
      <c r="CH49" s="124"/>
      <c r="CI49" s="124"/>
      <c r="CJ49" s="124"/>
      <c r="CK49" s="124"/>
      <c r="CL49" s="124"/>
      <c r="CM49" s="124"/>
    </row>
    <row r="50" spans="1:91" x14ac:dyDescent="0.25">
      <c r="A50" s="95"/>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4"/>
      <c r="BF50" s="124"/>
      <c r="BG50" s="124"/>
      <c r="BH50" s="124"/>
      <c r="BI50" s="124"/>
      <c r="BJ50" s="124"/>
      <c r="BK50" s="124"/>
      <c r="BL50" s="124"/>
      <c r="BM50" s="124"/>
      <c r="BN50" s="124"/>
      <c r="BO50" s="124"/>
      <c r="BP50" s="124"/>
      <c r="BQ50" s="124"/>
      <c r="BR50" s="124"/>
      <c r="BS50" s="124"/>
      <c r="BT50" s="124"/>
      <c r="BU50" s="124"/>
      <c r="BV50" s="124"/>
      <c r="BW50" s="124"/>
      <c r="BX50" s="124"/>
      <c r="BY50" s="124"/>
      <c r="BZ50" s="124"/>
      <c r="CA50" s="124"/>
      <c r="CB50" s="124"/>
      <c r="CC50" s="124"/>
      <c r="CD50" s="124"/>
      <c r="CE50" s="124"/>
      <c r="CF50" s="124"/>
      <c r="CG50" s="124"/>
      <c r="CH50" s="124"/>
      <c r="CI50" s="124"/>
      <c r="CJ50" s="124"/>
      <c r="CK50" s="124"/>
      <c r="CL50" s="124"/>
      <c r="CM50" s="124"/>
    </row>
    <row r="51" spans="1:91" x14ac:dyDescent="0.25">
      <c r="A51" s="95"/>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24"/>
      <c r="AU51" s="124"/>
      <c r="AV51" s="124"/>
      <c r="AW51" s="124"/>
      <c r="AX51" s="124"/>
      <c r="AY51" s="124"/>
      <c r="AZ51" s="124"/>
      <c r="BA51" s="124"/>
      <c r="BB51" s="124"/>
      <c r="BC51" s="124"/>
      <c r="BD51" s="124"/>
      <c r="BE51" s="124"/>
      <c r="BF51" s="124"/>
      <c r="BG51" s="124"/>
      <c r="BH51" s="124"/>
      <c r="BI51" s="124"/>
      <c r="BJ51" s="124"/>
      <c r="BK51" s="124"/>
      <c r="BL51" s="124"/>
      <c r="BM51" s="124"/>
      <c r="BN51" s="124"/>
      <c r="BO51" s="124"/>
      <c r="BP51" s="124"/>
      <c r="BQ51" s="124"/>
      <c r="BR51" s="124"/>
      <c r="BS51" s="124"/>
      <c r="BT51" s="124"/>
      <c r="BU51" s="124"/>
      <c r="BV51" s="124"/>
      <c r="BW51" s="124"/>
      <c r="BX51" s="124"/>
      <c r="BY51" s="124"/>
      <c r="BZ51" s="124"/>
      <c r="CA51" s="124"/>
      <c r="CB51" s="124"/>
      <c r="CC51" s="124"/>
      <c r="CD51" s="124"/>
      <c r="CE51" s="124"/>
      <c r="CF51" s="124"/>
      <c r="CG51" s="124"/>
      <c r="CH51" s="124"/>
      <c r="CI51" s="124"/>
      <c r="CJ51" s="124"/>
      <c r="CK51" s="124"/>
      <c r="CL51" s="124"/>
      <c r="CM51" s="124"/>
    </row>
    <row r="52" spans="1:91" x14ac:dyDescent="0.25">
      <c r="A52" s="95"/>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4"/>
      <c r="BF52" s="124"/>
      <c r="BG52" s="124"/>
      <c r="BH52" s="124"/>
      <c r="BI52" s="124"/>
      <c r="BJ52" s="124"/>
      <c r="BK52" s="124"/>
      <c r="BL52" s="124"/>
      <c r="BM52" s="124"/>
      <c r="BN52" s="124"/>
      <c r="BO52" s="124"/>
      <c r="BP52" s="124"/>
      <c r="BQ52" s="124"/>
      <c r="BR52" s="124"/>
      <c r="BS52" s="124"/>
      <c r="BT52" s="124"/>
      <c r="BU52" s="124"/>
      <c r="BV52" s="124"/>
      <c r="BW52" s="124"/>
      <c r="BX52" s="124"/>
      <c r="BY52" s="124"/>
      <c r="BZ52" s="124"/>
      <c r="CA52" s="124"/>
      <c r="CB52" s="124"/>
      <c r="CC52" s="124"/>
      <c r="CD52" s="124"/>
      <c r="CE52" s="124"/>
      <c r="CF52" s="124"/>
      <c r="CG52" s="124"/>
      <c r="CH52" s="124"/>
      <c r="CI52" s="124"/>
      <c r="CJ52" s="124"/>
      <c r="CK52" s="124"/>
      <c r="CL52" s="124"/>
      <c r="CM52" s="124"/>
    </row>
  </sheetData>
  <conditionalFormatting sqref="B2:CM52">
    <cfRule type="expression" dxfId="19" priority="1" stopIfTrue="1">
      <formula>B2&lt;=-2</formula>
    </cfRule>
    <cfRule type="expression" dxfId="18" priority="2" stopIfTrue="1">
      <formula>B2&lt;=-1</formula>
    </cfRule>
    <cfRule type="expression" dxfId="17" priority="3" stopIfTrue="1">
      <formula>B2&lt;=0</formula>
    </cfRule>
  </conditionalFormatting>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rgb="FFFFC000"/>
  </sheetPr>
  <dimension ref="A1:AM52"/>
  <sheetViews>
    <sheetView workbookViewId="0"/>
  </sheetViews>
  <sheetFormatPr baseColWidth="10" defaultColWidth="11.42578125" defaultRowHeight="15" x14ac:dyDescent="0.25"/>
  <cols>
    <col min="1" max="1" width="19" style="115" bestFit="1" customWidth="1"/>
    <col min="2" max="2" width="7.85546875" style="115" bestFit="1" customWidth="1"/>
    <col min="3" max="3" width="8.85546875" style="115" bestFit="1" customWidth="1"/>
    <col min="4" max="5" width="8.7109375" style="115" bestFit="1" customWidth="1"/>
    <col min="6" max="6" width="10.28515625" style="115" bestFit="1" customWidth="1"/>
    <col min="7" max="8" width="8.7109375" style="115" bestFit="1" customWidth="1"/>
    <col min="9" max="9" width="9.85546875" style="115" bestFit="1" customWidth="1"/>
    <col min="10" max="14" width="10.7109375" style="115" bestFit="1" customWidth="1"/>
    <col min="15" max="15" width="14.85546875" style="115" bestFit="1" customWidth="1"/>
    <col min="16" max="18" width="14.7109375" style="115" bestFit="1" customWidth="1"/>
    <col min="19" max="19" width="19" style="115" bestFit="1" customWidth="1"/>
    <col min="20" max="20" width="18.28515625" style="115" bestFit="1" customWidth="1"/>
    <col min="21" max="21" width="19" style="115" bestFit="1" customWidth="1"/>
    <col min="22" max="22" width="18.140625" style="115" bestFit="1" customWidth="1"/>
    <col min="23" max="23" width="18.85546875" style="115" bestFit="1" customWidth="1"/>
    <col min="24" max="24" width="17.42578125" style="115" bestFit="1" customWidth="1"/>
    <col min="25" max="25" width="17" style="115" bestFit="1" customWidth="1"/>
    <col min="26" max="26" width="15.42578125" style="115" bestFit="1" customWidth="1"/>
    <col min="27" max="27" width="23.7109375" style="115" bestFit="1" customWidth="1"/>
    <col min="28" max="28" width="13.5703125" style="115" bestFit="1" customWidth="1"/>
    <col min="29" max="29" width="14.7109375" style="115" bestFit="1" customWidth="1"/>
    <col min="30" max="30" width="16.5703125" style="115" bestFit="1" customWidth="1"/>
    <col min="31" max="31" width="14.140625" style="115" bestFit="1" customWidth="1"/>
    <col min="32" max="32" width="14.7109375" style="115" bestFit="1" customWidth="1"/>
    <col min="33" max="33" width="16.7109375" style="115" bestFit="1" customWidth="1"/>
    <col min="34" max="34" width="17.85546875" style="115" bestFit="1" customWidth="1"/>
    <col min="35" max="35" width="16.28515625" style="115" bestFit="1" customWidth="1"/>
    <col min="36" max="36" width="17.5703125" style="115" bestFit="1" customWidth="1"/>
    <col min="37" max="37" width="19.85546875" style="115" bestFit="1" customWidth="1"/>
    <col min="38" max="38" width="12.42578125" style="115" bestFit="1" customWidth="1"/>
    <col min="39" max="39" width="11.140625" style="115" bestFit="1" customWidth="1"/>
    <col min="40" max="60" width="11.42578125" style="115" customWidth="1"/>
    <col min="61" max="16384" width="11.42578125" style="115"/>
  </cols>
  <sheetData>
    <row r="1" spans="1:39" x14ac:dyDescent="0.25">
      <c r="A1" s="115" t="str">
        <f>'force required - obj'!A1</f>
        <v>inf</v>
      </c>
      <c r="B1" s="126" t="s">
        <v>213</v>
      </c>
      <c r="C1" s="126" t="s">
        <v>216</v>
      </c>
      <c r="D1" s="126" t="s">
        <v>217</v>
      </c>
      <c r="E1" s="126" t="s">
        <v>218</v>
      </c>
      <c r="F1" s="126" t="s">
        <v>219</v>
      </c>
      <c r="G1" s="126" t="s">
        <v>220</v>
      </c>
      <c r="H1" s="126" t="s">
        <v>221</v>
      </c>
      <c r="I1" s="126" t="s">
        <v>222</v>
      </c>
      <c r="J1" s="126" t="s">
        <v>223</v>
      </c>
      <c r="K1" s="126" t="s">
        <v>224</v>
      </c>
      <c r="L1" s="126" t="s">
        <v>225</v>
      </c>
      <c r="M1" s="126" t="s">
        <v>226</v>
      </c>
      <c r="N1" s="126" t="s">
        <v>227</v>
      </c>
      <c r="O1" s="126" t="s">
        <v>228</v>
      </c>
      <c r="P1" s="126" t="s">
        <v>229</v>
      </c>
      <c r="Q1" s="126" t="s">
        <v>230</v>
      </c>
      <c r="R1" s="126" t="s">
        <v>231</v>
      </c>
      <c r="S1" s="103"/>
      <c r="T1" s="103"/>
      <c r="U1" s="103"/>
      <c r="V1" s="103"/>
      <c r="W1" s="103"/>
      <c r="X1" s="103"/>
      <c r="Y1" s="103"/>
      <c r="Z1" s="102"/>
      <c r="AA1" s="102"/>
      <c r="AB1" s="102"/>
      <c r="AC1" s="102"/>
      <c r="AD1" s="102"/>
      <c r="AE1" s="102"/>
      <c r="AF1" s="102"/>
      <c r="AG1" s="102"/>
      <c r="AH1" s="102"/>
      <c r="AI1" s="102"/>
      <c r="AJ1" s="102"/>
      <c r="AK1" s="102"/>
      <c r="AL1" s="102"/>
      <c r="AM1" s="102"/>
    </row>
    <row r="2" spans="1:39" x14ac:dyDescent="0.25">
      <c r="A2" s="126" t="s">
        <v>784</v>
      </c>
      <c r="B2" s="115">
        <v>0.20899999999999999</v>
      </c>
      <c r="C2" s="115">
        <v>0.154</v>
      </c>
      <c r="D2" s="115">
        <v>0.248</v>
      </c>
      <c r="E2" s="115">
        <v>-1</v>
      </c>
      <c r="F2" s="115">
        <v>0.245</v>
      </c>
      <c r="G2" s="115">
        <v>0.245</v>
      </c>
      <c r="H2" s="115">
        <v>2.9000000000000001E-2</v>
      </c>
    </row>
    <row r="3" spans="1:39" x14ac:dyDescent="0.25">
      <c r="A3" s="126" t="s">
        <v>759</v>
      </c>
      <c r="B3" s="115">
        <v>0.25</v>
      </c>
      <c r="C3" s="115">
        <v>5.5E-2</v>
      </c>
      <c r="D3" s="115">
        <v>0.248</v>
      </c>
      <c r="E3" s="115">
        <v>-1</v>
      </c>
      <c r="F3" s="115">
        <v>8.7999999999999995E-2</v>
      </c>
      <c r="G3" s="115">
        <v>0.245</v>
      </c>
      <c r="H3" s="115">
        <v>0.16800000000000001</v>
      </c>
    </row>
    <row r="4" spans="1:39" x14ac:dyDescent="0.25">
      <c r="A4" s="126" t="s">
        <v>760</v>
      </c>
      <c r="B4" s="115">
        <v>0.7</v>
      </c>
      <c r="C4" s="115">
        <v>6.2E-2</v>
      </c>
      <c r="D4" s="115">
        <v>0.78700000000000003</v>
      </c>
      <c r="E4" s="115">
        <v>-1</v>
      </c>
      <c r="F4" s="115">
        <v>0.36199999999999999</v>
      </c>
      <c r="G4" s="115">
        <v>0.55700000000000005</v>
      </c>
      <c r="H4" s="115">
        <v>0.44</v>
      </c>
    </row>
    <row r="5" spans="1:39" x14ac:dyDescent="0.25">
      <c r="A5" s="126" t="s">
        <v>761</v>
      </c>
      <c r="B5" s="115">
        <v>0.7</v>
      </c>
      <c r="C5" s="115">
        <v>0.129</v>
      </c>
      <c r="D5" s="115">
        <v>0.78700000000000003</v>
      </c>
      <c r="E5" s="115">
        <v>-1</v>
      </c>
      <c r="F5" s="115">
        <v>0.28100000000000003</v>
      </c>
      <c r="G5" s="115">
        <v>1.71</v>
      </c>
      <c r="H5" s="115">
        <v>0.55900000000000005</v>
      </c>
    </row>
    <row r="6" spans="1:39" x14ac:dyDescent="0.25">
      <c r="A6" s="126" t="s">
        <v>762</v>
      </c>
      <c r="B6" s="115">
        <v>0.38300000000000001</v>
      </c>
      <c r="C6" s="115">
        <v>0.17499999999999999</v>
      </c>
      <c r="D6" s="115">
        <v>0.45800000000000002</v>
      </c>
      <c r="E6" s="115">
        <v>0.24199999999999999</v>
      </c>
      <c r="F6" s="115">
        <v>0.04</v>
      </c>
      <c r="G6" s="115">
        <v>0.96099999999999997</v>
      </c>
      <c r="H6" s="115">
        <v>0.46100000000000002</v>
      </c>
    </row>
    <row r="7" spans="1:39" x14ac:dyDescent="0.25">
      <c r="A7" s="126" t="s">
        <v>763</v>
      </c>
      <c r="B7" s="115">
        <v>0.626</v>
      </c>
      <c r="C7" s="115">
        <v>0.17199999999999999</v>
      </c>
      <c r="D7" s="115">
        <v>0.34399999999999997</v>
      </c>
      <c r="E7" s="115">
        <v>-1</v>
      </c>
      <c r="F7" s="115">
        <v>0.30099999999999999</v>
      </c>
      <c r="G7" s="115">
        <v>3.3000000000000002E-2</v>
      </c>
      <c r="H7" s="115">
        <v>0.61799999999999999</v>
      </c>
    </row>
    <row r="8" spans="1:39" x14ac:dyDescent="0.25">
      <c r="A8" s="126" t="s">
        <v>764</v>
      </c>
      <c r="B8" s="115">
        <v>11.117000000000001</v>
      </c>
      <c r="C8" s="115">
        <v>3.0590000000000002</v>
      </c>
      <c r="D8" s="115">
        <v>6.1040000000000001</v>
      </c>
      <c r="E8" s="115">
        <v>0.33800000000000002</v>
      </c>
      <c r="F8" s="115">
        <v>5.343</v>
      </c>
      <c r="G8" s="115">
        <v>0.84</v>
      </c>
      <c r="H8" s="115">
        <v>10.977</v>
      </c>
    </row>
    <row r="9" spans="1:39" x14ac:dyDescent="0.25">
      <c r="A9" s="126" t="s">
        <v>765</v>
      </c>
      <c r="I9" s="115">
        <v>0.23899999999999999</v>
      </c>
      <c r="J9" s="115">
        <v>0.189</v>
      </c>
      <c r="K9" s="115">
        <v>0.35899999999999999</v>
      </c>
      <c r="L9" s="115">
        <v>0.06</v>
      </c>
      <c r="M9" s="115">
        <v>0.76</v>
      </c>
      <c r="N9" s="115">
        <v>-1</v>
      </c>
    </row>
    <row r="10" spans="1:39" x14ac:dyDescent="0.25">
      <c r="A10" s="126" t="s">
        <v>766</v>
      </c>
      <c r="I10" s="115">
        <v>0.114</v>
      </c>
      <c r="J10" s="115">
        <v>3.3000000000000002E-2</v>
      </c>
      <c r="K10" s="115">
        <v>0.312</v>
      </c>
      <c r="L10" s="115">
        <v>6.2E-2</v>
      </c>
      <c r="M10" s="115">
        <v>-1</v>
      </c>
      <c r="N10" s="115">
        <v>-1</v>
      </c>
    </row>
    <row r="11" spans="1:39" x14ac:dyDescent="0.25">
      <c r="A11" s="126" t="s">
        <v>767</v>
      </c>
      <c r="I11" s="115">
        <v>0.28799999999999998</v>
      </c>
      <c r="J11" s="115">
        <v>0.32700000000000001</v>
      </c>
      <c r="K11" s="115">
        <v>0.61699999999999999</v>
      </c>
      <c r="L11" s="115">
        <v>4.2999999999999997E-2</v>
      </c>
      <c r="M11" s="115">
        <v>-1</v>
      </c>
      <c r="N11" s="115">
        <v>-1</v>
      </c>
    </row>
    <row r="12" spans="1:39" x14ac:dyDescent="0.25">
      <c r="A12" s="126" t="s">
        <v>768</v>
      </c>
      <c r="I12" s="115">
        <v>1.0009999999999999</v>
      </c>
      <c r="J12" s="115">
        <v>0.125</v>
      </c>
      <c r="K12" s="115">
        <v>0.63700000000000001</v>
      </c>
      <c r="L12" s="115">
        <v>9.1999999999999998E-2</v>
      </c>
      <c r="M12" s="115">
        <v>0.48499999999999999</v>
      </c>
      <c r="N12" s="115">
        <v>-1</v>
      </c>
    </row>
    <row r="13" spans="1:39" x14ac:dyDescent="0.25">
      <c r="A13" s="126" t="s">
        <v>769</v>
      </c>
      <c r="I13" s="115">
        <v>0.16600000000000001</v>
      </c>
      <c r="J13" s="115">
        <v>0.16300000000000001</v>
      </c>
      <c r="K13" s="115">
        <v>0.14099999999999999</v>
      </c>
      <c r="L13" s="115">
        <v>8.5000000000000006E-2</v>
      </c>
      <c r="M13" s="115">
        <v>0.2</v>
      </c>
      <c r="N13" s="115">
        <v>-1</v>
      </c>
    </row>
    <row r="14" spans="1:39" x14ac:dyDescent="0.25">
      <c r="A14" s="126" t="s">
        <v>770</v>
      </c>
      <c r="I14" s="115">
        <v>0.20799999999999999</v>
      </c>
      <c r="J14" s="115">
        <v>0.161</v>
      </c>
      <c r="K14" s="115">
        <v>0.14099999999999999</v>
      </c>
      <c r="L14" s="115">
        <v>8.5000000000000006E-2</v>
      </c>
      <c r="M14" s="115">
        <v>-1</v>
      </c>
      <c r="N14" s="115">
        <v>-1</v>
      </c>
    </row>
    <row r="15" spans="1:39" x14ac:dyDescent="0.25">
      <c r="A15" s="126" t="s">
        <v>771</v>
      </c>
      <c r="I15" s="115">
        <v>48.832000000000001</v>
      </c>
      <c r="J15" s="115">
        <v>37.643000000000001</v>
      </c>
      <c r="K15" s="115">
        <v>33.140999999999998</v>
      </c>
      <c r="L15" s="115">
        <v>19.983000000000001</v>
      </c>
      <c r="M15" s="115">
        <v>-1</v>
      </c>
      <c r="N15" s="115">
        <v>-1</v>
      </c>
    </row>
    <row r="16" spans="1:39" x14ac:dyDescent="0.25">
      <c r="A16" s="126" t="s">
        <v>772</v>
      </c>
      <c r="I16" s="115">
        <v>58.168999999999997</v>
      </c>
      <c r="J16" s="115">
        <v>57.203000000000003</v>
      </c>
      <c r="K16" s="115">
        <v>49.62</v>
      </c>
      <c r="L16" s="115">
        <v>29.815000000000001</v>
      </c>
      <c r="M16" s="115">
        <v>70.278000000000006</v>
      </c>
      <c r="N16" s="115">
        <v>-1</v>
      </c>
    </row>
    <row r="17" spans="1:18" x14ac:dyDescent="0.25">
      <c r="A17" s="126" t="s">
        <v>773</v>
      </c>
      <c r="I17" s="115">
        <v>3.9990000000000001</v>
      </c>
      <c r="J17" s="115">
        <v>3.9319999999999999</v>
      </c>
      <c r="K17" s="115">
        <v>3.411</v>
      </c>
      <c r="L17" s="115">
        <v>2.0499999999999998</v>
      </c>
      <c r="M17" s="115">
        <v>4.8310000000000004</v>
      </c>
      <c r="N17" s="115">
        <v>-1</v>
      </c>
    </row>
    <row r="18" spans="1:18" x14ac:dyDescent="0.25">
      <c r="A18" s="126" t="s">
        <v>774</v>
      </c>
      <c r="O18" s="115">
        <v>7.8E-2</v>
      </c>
      <c r="P18" s="115">
        <v>2.9000000000000001E-2</v>
      </c>
      <c r="Q18" s="115">
        <v>4.3999999999999997E-2</v>
      </c>
      <c r="R18" s="115">
        <v>9.6000000000000002E-2</v>
      </c>
    </row>
    <row r="19" spans="1:18" x14ac:dyDescent="0.25">
      <c r="A19" s="126" t="s">
        <v>775</v>
      </c>
      <c r="O19" s="115">
        <v>1.6E-2</v>
      </c>
      <c r="P19" s="115">
        <v>1.7000000000000001E-2</v>
      </c>
      <c r="Q19" s="115">
        <v>2.1000000000000001E-2</v>
      </c>
      <c r="R19" s="115">
        <v>7.0000000000000001E-3</v>
      </c>
    </row>
    <row r="20" spans="1:18" x14ac:dyDescent="0.25">
      <c r="A20" s="126" t="s">
        <v>776</v>
      </c>
      <c r="O20" s="115">
        <v>0.08</v>
      </c>
      <c r="P20" s="115">
        <v>2.9000000000000001E-2</v>
      </c>
      <c r="Q20" s="115">
        <v>5.6000000000000001E-2</v>
      </c>
      <c r="R20" s="115">
        <v>0.13500000000000001</v>
      </c>
    </row>
    <row r="21" spans="1:18" x14ac:dyDescent="0.25">
      <c r="A21" s="126" t="s">
        <v>777</v>
      </c>
      <c r="O21" s="115">
        <v>0.112</v>
      </c>
      <c r="P21" s="115">
        <v>3.1E-2</v>
      </c>
      <c r="Q21" s="115">
        <v>0.105</v>
      </c>
      <c r="R21" s="115">
        <v>0.19</v>
      </c>
    </row>
    <row r="22" spans="1:18" x14ac:dyDescent="0.25">
      <c r="A22" s="126" t="s">
        <v>778</v>
      </c>
      <c r="O22" s="115">
        <v>0.03</v>
      </c>
      <c r="P22" s="115">
        <v>1.9E-2</v>
      </c>
      <c r="Q22" s="115">
        <v>2.8000000000000001E-2</v>
      </c>
      <c r="R22" s="115">
        <v>0.04</v>
      </c>
    </row>
    <row r="23" spans="1:18" x14ac:dyDescent="0.25">
      <c r="A23" s="126" t="s">
        <v>779</v>
      </c>
      <c r="O23" s="115">
        <v>3.1E-2</v>
      </c>
      <c r="P23" s="115">
        <v>1.4E-2</v>
      </c>
      <c r="Q23" s="115">
        <v>2.5000000000000001E-2</v>
      </c>
      <c r="R23" s="115">
        <v>0.05</v>
      </c>
    </row>
    <row r="24" spans="1:18" x14ac:dyDescent="0.25">
      <c r="A24" s="126" t="s">
        <v>780</v>
      </c>
      <c r="O24" s="115">
        <v>31.68</v>
      </c>
      <c r="P24" s="115">
        <v>20.318000000000001</v>
      </c>
      <c r="Q24" s="115">
        <v>29.677</v>
      </c>
      <c r="R24" s="115">
        <v>41.817999999999998</v>
      </c>
    </row>
    <row r="25" spans="1:18" x14ac:dyDescent="0.25">
      <c r="A25" s="126" t="s">
        <v>781</v>
      </c>
      <c r="O25" s="115">
        <v>48.296999999999997</v>
      </c>
      <c r="P25" s="115">
        <v>22.550999999999998</v>
      </c>
      <c r="Q25" s="115">
        <v>38.347000000000001</v>
      </c>
      <c r="R25" s="115">
        <v>78.620999999999995</v>
      </c>
    </row>
    <row r="26" spans="1:18" x14ac:dyDescent="0.25">
      <c r="A26" s="102"/>
    </row>
    <row r="27" spans="1:18" x14ac:dyDescent="0.25">
      <c r="A27" s="102"/>
    </row>
    <row r="28" spans="1:18" x14ac:dyDescent="0.25">
      <c r="A28" s="102"/>
    </row>
    <row r="29" spans="1:18" x14ac:dyDescent="0.25">
      <c r="A29" s="102"/>
    </row>
    <row r="30" spans="1:18" x14ac:dyDescent="0.25">
      <c r="A30" s="102"/>
    </row>
    <row r="31" spans="1:18" x14ac:dyDescent="0.25">
      <c r="A31" s="102"/>
    </row>
    <row r="32" spans="1:18" x14ac:dyDescent="0.25">
      <c r="A32" s="102"/>
    </row>
    <row r="33" spans="1:1" x14ac:dyDescent="0.25">
      <c r="A33" s="102"/>
    </row>
    <row r="34" spans="1:1" x14ac:dyDescent="0.25">
      <c r="A34" s="102"/>
    </row>
    <row r="35" spans="1:1" x14ac:dyDescent="0.25">
      <c r="A35" s="102"/>
    </row>
    <row r="36" spans="1:1" x14ac:dyDescent="0.25">
      <c r="A36" s="102"/>
    </row>
    <row r="37" spans="1:1" x14ac:dyDescent="0.25">
      <c r="A37" s="102"/>
    </row>
    <row r="38" spans="1:1" x14ac:dyDescent="0.25">
      <c r="A38" s="102"/>
    </row>
    <row r="39" spans="1:1" x14ac:dyDescent="0.25">
      <c r="A39" s="102"/>
    </row>
    <row r="40" spans="1:1" x14ac:dyDescent="0.25">
      <c r="A40" s="102"/>
    </row>
    <row r="41" spans="1:1" x14ac:dyDescent="0.25">
      <c r="A41" s="102"/>
    </row>
    <row r="42" spans="1:1" x14ac:dyDescent="0.25">
      <c r="A42" s="102"/>
    </row>
    <row r="43" spans="1:1" x14ac:dyDescent="0.25">
      <c r="A43" s="102"/>
    </row>
    <row r="44" spans="1:1" x14ac:dyDescent="0.25">
      <c r="A44" s="102"/>
    </row>
    <row r="45" spans="1:1" x14ac:dyDescent="0.25">
      <c r="A45" s="102"/>
    </row>
    <row r="46" spans="1:1" x14ac:dyDescent="0.25">
      <c r="A46" s="102"/>
    </row>
    <row r="47" spans="1:1" x14ac:dyDescent="0.25">
      <c r="A47" s="102"/>
    </row>
    <row r="48" spans="1:1" x14ac:dyDescent="0.25">
      <c r="A48" s="102"/>
    </row>
    <row r="49" spans="1:1" x14ac:dyDescent="0.25">
      <c r="A49" s="102"/>
    </row>
    <row r="50" spans="1:1" x14ac:dyDescent="0.25">
      <c r="A50" s="102"/>
    </row>
    <row r="51" spans="1:1" x14ac:dyDescent="0.25">
      <c r="A51" s="102"/>
    </row>
    <row r="52" spans="1:1" x14ac:dyDescent="0.25">
      <c r="A52" s="102"/>
    </row>
  </sheetData>
  <conditionalFormatting sqref="B2:AM52">
    <cfRule type="expression" dxfId="16" priority="1">
      <formula>B2&gt;$A$1</formula>
    </cfRule>
    <cfRule type="expression" dxfId="15" priority="2">
      <formula>B2&lt;0</formula>
    </cfRule>
    <cfRule type="expression" dxfId="14" priority="3">
      <formula>B2=""</formula>
    </cfRule>
  </conditionalFormatting>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M52"/>
  <sheetViews>
    <sheetView zoomScale="60" zoomScaleNormal="60" workbookViewId="0">
      <selection activeCell="G13" sqref="G13"/>
    </sheetView>
  </sheetViews>
  <sheetFormatPr baseColWidth="10" defaultColWidth="15.7109375" defaultRowHeight="15" x14ac:dyDescent="0.25"/>
  <cols>
    <col min="1" max="1" width="19.7109375" style="120" bestFit="1" customWidth="1"/>
    <col min="2" max="19" width="15.7109375" style="123" customWidth="1"/>
    <col min="20" max="16384" width="15.7109375" style="123"/>
  </cols>
  <sheetData>
    <row r="1" spans="1:39" s="120" customFormat="1" x14ac:dyDescent="0.25">
      <c r="B1" s="127" t="s">
        <v>213</v>
      </c>
      <c r="C1" s="127" t="s">
        <v>216</v>
      </c>
      <c r="D1" s="127" t="s">
        <v>217</v>
      </c>
      <c r="E1" s="127" t="s">
        <v>218</v>
      </c>
      <c r="F1" s="127" t="s">
        <v>219</v>
      </c>
      <c r="G1" s="127" t="s">
        <v>220</v>
      </c>
      <c r="H1" s="127" t="s">
        <v>221</v>
      </c>
      <c r="I1" s="127" t="s">
        <v>222</v>
      </c>
      <c r="J1" s="127" t="s">
        <v>223</v>
      </c>
      <c r="K1" s="127" t="s">
        <v>224</v>
      </c>
      <c r="L1" s="127" t="s">
        <v>225</v>
      </c>
      <c r="M1" s="127" t="s">
        <v>226</v>
      </c>
      <c r="N1" s="127" t="s">
        <v>227</v>
      </c>
      <c r="O1" s="127" t="s">
        <v>228</v>
      </c>
      <c r="P1" s="127" t="s">
        <v>229</v>
      </c>
      <c r="Q1" s="127" t="s">
        <v>230</v>
      </c>
      <c r="R1" s="127" t="s">
        <v>231</v>
      </c>
      <c r="S1" s="121"/>
      <c r="T1" s="121"/>
      <c r="U1" s="121"/>
      <c r="V1" s="121"/>
      <c r="W1" s="121"/>
      <c r="X1" s="121"/>
      <c r="Y1" s="121"/>
      <c r="Z1" s="122"/>
      <c r="AA1" s="122"/>
      <c r="AB1" s="122"/>
      <c r="AC1" s="122"/>
      <c r="AD1" s="122"/>
      <c r="AE1" s="122"/>
      <c r="AF1" s="122"/>
      <c r="AG1" s="122"/>
      <c r="AH1" s="122"/>
      <c r="AI1" s="122"/>
      <c r="AJ1" s="122"/>
      <c r="AK1" s="122"/>
      <c r="AL1" s="122"/>
      <c r="AM1" s="122"/>
    </row>
    <row r="2" spans="1:39" x14ac:dyDescent="0.25">
      <c r="A2" s="127" t="s">
        <v>784</v>
      </c>
      <c r="B2" s="123" t="s">
        <v>785</v>
      </c>
      <c r="C2" s="123" t="s">
        <v>786</v>
      </c>
      <c r="D2" s="123" t="s">
        <v>787</v>
      </c>
      <c r="E2" s="123" t="s">
        <v>788</v>
      </c>
      <c r="F2" s="123" t="s">
        <v>789</v>
      </c>
      <c r="G2" s="123" t="s">
        <v>790</v>
      </c>
      <c r="H2" s="123" t="s">
        <v>791</v>
      </c>
      <c r="I2"/>
      <c r="J2"/>
      <c r="K2"/>
      <c r="L2"/>
      <c r="M2"/>
      <c r="N2"/>
      <c r="O2"/>
      <c r="P2"/>
      <c r="Q2"/>
      <c r="R2"/>
    </row>
    <row r="3" spans="1:39" x14ac:dyDescent="0.25">
      <c r="A3" s="127" t="s">
        <v>759</v>
      </c>
      <c r="B3" s="123" t="s">
        <v>792</v>
      </c>
      <c r="C3" s="123" t="s">
        <v>793</v>
      </c>
      <c r="D3" s="123" t="s">
        <v>794</v>
      </c>
      <c r="E3" s="123" t="s">
        <v>788</v>
      </c>
      <c r="F3" s="123" t="s">
        <v>795</v>
      </c>
      <c r="G3" s="123" t="s">
        <v>796</v>
      </c>
      <c r="H3" s="123" t="s">
        <v>797</v>
      </c>
      <c r="I3"/>
      <c r="J3"/>
      <c r="K3"/>
      <c r="L3"/>
      <c r="M3"/>
      <c r="N3"/>
      <c r="O3"/>
      <c r="P3"/>
      <c r="Q3"/>
      <c r="R3"/>
    </row>
    <row r="4" spans="1:39" x14ac:dyDescent="0.25">
      <c r="A4" s="127" t="s">
        <v>760</v>
      </c>
      <c r="B4" s="123" t="s">
        <v>798</v>
      </c>
      <c r="C4" s="123" t="s">
        <v>799</v>
      </c>
      <c r="D4" s="123" t="s">
        <v>800</v>
      </c>
      <c r="E4" s="123" t="s">
        <v>788</v>
      </c>
      <c r="F4" s="123" t="s">
        <v>801</v>
      </c>
      <c r="G4" s="123" t="s">
        <v>802</v>
      </c>
      <c r="H4" s="123" t="s">
        <v>803</v>
      </c>
      <c r="I4"/>
      <c r="J4"/>
      <c r="K4"/>
      <c r="L4"/>
      <c r="M4"/>
      <c r="N4"/>
      <c r="O4"/>
      <c r="P4"/>
      <c r="Q4"/>
      <c r="R4"/>
    </row>
    <row r="5" spans="1:39" x14ac:dyDescent="0.25">
      <c r="A5" s="127" t="s">
        <v>761</v>
      </c>
      <c r="B5" s="123" t="s">
        <v>804</v>
      </c>
      <c r="C5" s="123" t="s">
        <v>805</v>
      </c>
      <c r="D5" s="123" t="s">
        <v>806</v>
      </c>
      <c r="E5" s="123" t="s">
        <v>788</v>
      </c>
      <c r="F5" s="123" t="s">
        <v>807</v>
      </c>
      <c r="G5" s="123" t="s">
        <v>808</v>
      </c>
      <c r="H5" s="123" t="s">
        <v>809</v>
      </c>
      <c r="I5"/>
      <c r="J5"/>
      <c r="K5"/>
      <c r="L5"/>
      <c r="M5"/>
      <c r="N5"/>
      <c r="O5"/>
      <c r="P5"/>
      <c r="Q5"/>
      <c r="R5"/>
    </row>
    <row r="6" spans="1:39" x14ac:dyDescent="0.25">
      <c r="A6" s="127" t="s">
        <v>762</v>
      </c>
      <c r="B6" s="123" t="s">
        <v>810</v>
      </c>
      <c r="C6" s="123" t="s">
        <v>811</v>
      </c>
      <c r="D6" s="123" t="s">
        <v>812</v>
      </c>
      <c r="E6" s="123" t="s">
        <v>813</v>
      </c>
      <c r="F6" s="123" t="s">
        <v>814</v>
      </c>
      <c r="G6" s="123" t="s">
        <v>815</v>
      </c>
      <c r="H6" s="123" t="s">
        <v>816</v>
      </c>
      <c r="I6"/>
      <c r="J6"/>
      <c r="K6"/>
      <c r="L6"/>
      <c r="M6"/>
      <c r="N6"/>
      <c r="O6"/>
      <c r="P6"/>
      <c r="Q6"/>
      <c r="R6"/>
    </row>
    <row r="7" spans="1:39" x14ac:dyDescent="0.25">
      <c r="A7" s="127" t="s">
        <v>763</v>
      </c>
      <c r="B7" s="123" t="s">
        <v>817</v>
      </c>
      <c r="C7" s="123" t="s">
        <v>818</v>
      </c>
      <c r="D7" s="123" t="s">
        <v>819</v>
      </c>
      <c r="E7" s="123" t="s">
        <v>788</v>
      </c>
      <c r="F7" s="123" t="s">
        <v>820</v>
      </c>
      <c r="G7" s="123" t="s">
        <v>821</v>
      </c>
      <c r="H7" s="123" t="s">
        <v>822</v>
      </c>
      <c r="I7"/>
      <c r="J7"/>
      <c r="K7"/>
      <c r="L7"/>
      <c r="M7"/>
      <c r="N7"/>
      <c r="O7"/>
      <c r="P7"/>
      <c r="Q7"/>
      <c r="R7"/>
    </row>
    <row r="8" spans="1:39" x14ac:dyDescent="0.25">
      <c r="A8" s="127" t="s">
        <v>764</v>
      </c>
      <c r="B8" s="123" t="s">
        <v>823</v>
      </c>
      <c r="C8" s="123" t="s">
        <v>824</v>
      </c>
      <c r="D8" s="123" t="s">
        <v>825</v>
      </c>
      <c r="E8" s="123" t="s">
        <v>826</v>
      </c>
      <c r="F8" s="123" t="s">
        <v>827</v>
      </c>
      <c r="G8" s="123" t="s">
        <v>828</v>
      </c>
      <c r="H8" s="123" t="s">
        <v>829</v>
      </c>
      <c r="I8"/>
      <c r="J8"/>
      <c r="K8"/>
      <c r="L8"/>
      <c r="M8"/>
      <c r="N8"/>
      <c r="O8"/>
      <c r="P8"/>
      <c r="Q8"/>
      <c r="R8"/>
    </row>
    <row r="9" spans="1:39" x14ac:dyDescent="0.25">
      <c r="A9" s="127" t="s">
        <v>765</v>
      </c>
      <c r="B9"/>
      <c r="C9"/>
      <c r="D9"/>
      <c r="E9"/>
      <c r="F9"/>
      <c r="G9"/>
      <c r="H9"/>
      <c r="I9" s="123" t="s">
        <v>830</v>
      </c>
      <c r="J9" s="123" t="s">
        <v>831</v>
      </c>
      <c r="K9" s="123" t="s">
        <v>832</v>
      </c>
      <c r="L9" s="123" t="s">
        <v>833</v>
      </c>
      <c r="M9" s="123" t="s">
        <v>834</v>
      </c>
      <c r="N9" s="123" t="s">
        <v>788</v>
      </c>
      <c r="O9"/>
      <c r="P9"/>
      <c r="Q9"/>
      <c r="R9"/>
    </row>
    <row r="10" spans="1:39" x14ac:dyDescent="0.25">
      <c r="A10" s="127" t="s">
        <v>766</v>
      </c>
      <c r="B10"/>
      <c r="C10"/>
      <c r="D10"/>
      <c r="E10"/>
      <c r="F10"/>
      <c r="G10"/>
      <c r="H10"/>
      <c r="I10" s="123" t="s">
        <v>835</v>
      </c>
      <c r="J10" s="123" t="s">
        <v>836</v>
      </c>
      <c r="K10" s="123" t="s">
        <v>837</v>
      </c>
      <c r="L10" s="123" t="s">
        <v>838</v>
      </c>
      <c r="M10" s="123" t="s">
        <v>788</v>
      </c>
      <c r="N10" s="123" t="s">
        <v>788</v>
      </c>
      <c r="O10"/>
      <c r="P10"/>
      <c r="Q10"/>
      <c r="R10"/>
    </row>
    <row r="11" spans="1:39" x14ac:dyDescent="0.25">
      <c r="A11" s="127" t="s">
        <v>767</v>
      </c>
      <c r="B11"/>
      <c r="C11"/>
      <c r="D11"/>
      <c r="E11"/>
      <c r="F11"/>
      <c r="G11"/>
      <c r="H11"/>
      <c r="I11" s="123" t="s">
        <v>839</v>
      </c>
      <c r="J11" s="123" t="s">
        <v>840</v>
      </c>
      <c r="K11" s="123" t="s">
        <v>841</v>
      </c>
      <c r="L11" s="123" t="s">
        <v>842</v>
      </c>
      <c r="M11" s="123" t="s">
        <v>788</v>
      </c>
      <c r="N11" s="123" t="s">
        <v>788</v>
      </c>
      <c r="O11"/>
      <c r="P11"/>
      <c r="Q11"/>
      <c r="R11"/>
    </row>
    <row r="12" spans="1:39" x14ac:dyDescent="0.25">
      <c r="A12" s="127" t="s">
        <v>768</v>
      </c>
      <c r="B12"/>
      <c r="C12"/>
      <c r="D12"/>
      <c r="E12"/>
      <c r="F12"/>
      <c r="G12"/>
      <c r="H12"/>
      <c r="I12" s="123" t="s">
        <v>843</v>
      </c>
      <c r="J12" s="123" t="s">
        <v>844</v>
      </c>
      <c r="K12" s="123" t="s">
        <v>845</v>
      </c>
      <c r="L12" s="123" t="s">
        <v>846</v>
      </c>
      <c r="M12" s="123" t="s">
        <v>847</v>
      </c>
      <c r="N12" s="123" t="s">
        <v>788</v>
      </c>
      <c r="O12"/>
      <c r="P12"/>
      <c r="Q12"/>
      <c r="R12"/>
    </row>
    <row r="13" spans="1:39" x14ac:dyDescent="0.25">
      <c r="A13" s="127" t="s">
        <v>769</v>
      </c>
      <c r="B13"/>
      <c r="C13"/>
      <c r="D13"/>
      <c r="E13"/>
      <c r="F13"/>
      <c r="G13"/>
      <c r="H13"/>
      <c r="I13" s="123" t="s">
        <v>848</v>
      </c>
      <c r="J13" s="123" t="s">
        <v>849</v>
      </c>
      <c r="K13" s="123" t="s">
        <v>850</v>
      </c>
      <c r="L13" s="123" t="s">
        <v>851</v>
      </c>
      <c r="M13" s="123" t="s">
        <v>852</v>
      </c>
      <c r="N13" s="123" t="s">
        <v>788</v>
      </c>
      <c r="O13"/>
      <c r="P13"/>
      <c r="Q13"/>
      <c r="R13"/>
    </row>
    <row r="14" spans="1:39" x14ac:dyDescent="0.25">
      <c r="A14" s="127" t="s">
        <v>770</v>
      </c>
      <c r="B14"/>
      <c r="C14"/>
      <c r="D14"/>
      <c r="E14"/>
      <c r="F14"/>
      <c r="G14"/>
      <c r="H14"/>
      <c r="I14" s="123" t="s">
        <v>853</v>
      </c>
      <c r="J14" s="123" t="s">
        <v>854</v>
      </c>
      <c r="K14" s="123" t="s">
        <v>855</v>
      </c>
      <c r="L14" s="123" t="s">
        <v>856</v>
      </c>
      <c r="M14" s="123" t="s">
        <v>788</v>
      </c>
      <c r="N14" s="123" t="s">
        <v>788</v>
      </c>
      <c r="O14"/>
      <c r="P14"/>
      <c r="Q14"/>
      <c r="R14"/>
    </row>
    <row r="15" spans="1:39" x14ac:dyDescent="0.25">
      <c r="A15" s="127" t="s">
        <v>771</v>
      </c>
      <c r="B15"/>
      <c r="C15"/>
      <c r="D15"/>
      <c r="E15"/>
      <c r="F15"/>
      <c r="G15"/>
      <c r="H15"/>
      <c r="I15" s="123" t="s">
        <v>857</v>
      </c>
      <c r="J15" s="123" t="s">
        <v>858</v>
      </c>
      <c r="K15" s="123" t="s">
        <v>859</v>
      </c>
      <c r="L15" s="123" t="s">
        <v>860</v>
      </c>
      <c r="M15" s="123" t="s">
        <v>788</v>
      </c>
      <c r="N15" s="123" t="s">
        <v>788</v>
      </c>
      <c r="O15"/>
      <c r="P15"/>
      <c r="Q15"/>
      <c r="R15"/>
    </row>
    <row r="16" spans="1:39" x14ac:dyDescent="0.25">
      <c r="A16" s="127" t="s">
        <v>772</v>
      </c>
      <c r="B16"/>
      <c r="C16"/>
      <c r="D16"/>
      <c r="E16"/>
      <c r="F16"/>
      <c r="G16"/>
      <c r="H16"/>
      <c r="I16" s="123" t="s">
        <v>861</v>
      </c>
      <c r="J16" s="123" t="s">
        <v>862</v>
      </c>
      <c r="K16" s="123" t="s">
        <v>863</v>
      </c>
      <c r="L16" s="123" t="s">
        <v>864</v>
      </c>
      <c r="M16" s="123" t="s">
        <v>865</v>
      </c>
      <c r="N16" s="123" t="s">
        <v>788</v>
      </c>
      <c r="O16"/>
      <c r="P16"/>
      <c r="Q16"/>
      <c r="R16"/>
    </row>
    <row r="17" spans="1:18" x14ac:dyDescent="0.25">
      <c r="A17" s="127" t="s">
        <v>773</v>
      </c>
      <c r="B17"/>
      <c r="C17"/>
      <c r="D17"/>
      <c r="E17"/>
      <c r="F17"/>
      <c r="G17"/>
      <c r="H17"/>
      <c r="I17" s="123" t="s">
        <v>866</v>
      </c>
      <c r="J17" s="123" t="s">
        <v>867</v>
      </c>
      <c r="K17" s="123" t="s">
        <v>868</v>
      </c>
      <c r="L17" s="123" t="s">
        <v>869</v>
      </c>
      <c r="M17" s="123" t="s">
        <v>870</v>
      </c>
      <c r="N17" s="123" t="s">
        <v>788</v>
      </c>
      <c r="O17"/>
      <c r="P17"/>
      <c r="Q17"/>
      <c r="R17"/>
    </row>
    <row r="18" spans="1:18" x14ac:dyDescent="0.25">
      <c r="A18" s="127" t="s">
        <v>774</v>
      </c>
      <c r="B18"/>
      <c r="C18"/>
      <c r="D18"/>
      <c r="E18"/>
      <c r="F18"/>
      <c r="G18"/>
      <c r="H18"/>
      <c r="I18"/>
      <c r="J18"/>
      <c r="K18"/>
      <c r="L18"/>
      <c r="M18"/>
      <c r="N18"/>
      <c r="O18" s="123" t="s">
        <v>871</v>
      </c>
      <c r="P18" s="123" t="s">
        <v>872</v>
      </c>
      <c r="Q18" s="123" t="s">
        <v>873</v>
      </c>
      <c r="R18" s="123" t="s">
        <v>874</v>
      </c>
    </row>
    <row r="19" spans="1:18" x14ac:dyDescent="0.25">
      <c r="A19" s="127" t="s">
        <v>775</v>
      </c>
      <c r="B19"/>
      <c r="C19"/>
      <c r="D19"/>
      <c r="E19"/>
      <c r="F19"/>
      <c r="G19"/>
      <c r="H19"/>
      <c r="I19"/>
      <c r="J19"/>
      <c r="K19"/>
      <c r="L19"/>
      <c r="M19"/>
      <c r="N19"/>
      <c r="O19" s="123" t="s">
        <v>875</v>
      </c>
      <c r="P19" s="123" t="s">
        <v>876</v>
      </c>
      <c r="Q19" s="123" t="s">
        <v>877</v>
      </c>
      <c r="R19" s="123" t="s">
        <v>878</v>
      </c>
    </row>
    <row r="20" spans="1:18" x14ac:dyDescent="0.25">
      <c r="A20" s="127" t="s">
        <v>776</v>
      </c>
      <c r="B20"/>
      <c r="C20"/>
      <c r="D20"/>
      <c r="E20"/>
      <c r="F20"/>
      <c r="G20"/>
      <c r="H20"/>
      <c r="I20"/>
      <c r="J20"/>
      <c r="K20"/>
      <c r="L20"/>
      <c r="M20"/>
      <c r="N20"/>
      <c r="O20" s="123" t="s">
        <v>879</v>
      </c>
      <c r="P20" s="123" t="s">
        <v>880</v>
      </c>
      <c r="Q20" s="123" t="s">
        <v>881</v>
      </c>
      <c r="R20" s="123" t="s">
        <v>882</v>
      </c>
    </row>
    <row r="21" spans="1:18" x14ac:dyDescent="0.25">
      <c r="A21" s="127" t="s">
        <v>777</v>
      </c>
      <c r="B21"/>
      <c r="C21"/>
      <c r="D21"/>
      <c r="E21"/>
      <c r="F21"/>
      <c r="G21"/>
      <c r="H21"/>
      <c r="I21"/>
      <c r="J21"/>
      <c r="K21"/>
      <c r="L21"/>
      <c r="M21"/>
      <c r="N21"/>
      <c r="O21" s="123" t="s">
        <v>883</v>
      </c>
      <c r="P21" s="123" t="s">
        <v>884</v>
      </c>
      <c r="Q21" s="123" t="s">
        <v>885</v>
      </c>
      <c r="R21" s="123" t="s">
        <v>886</v>
      </c>
    </row>
    <row r="22" spans="1:18" x14ac:dyDescent="0.25">
      <c r="A22" s="127" t="s">
        <v>778</v>
      </c>
      <c r="B22"/>
      <c r="C22"/>
      <c r="D22"/>
      <c r="E22"/>
      <c r="F22"/>
      <c r="G22"/>
      <c r="H22"/>
      <c r="I22"/>
      <c r="J22"/>
      <c r="K22"/>
      <c r="L22"/>
      <c r="M22"/>
      <c r="N22"/>
      <c r="O22" s="123" t="s">
        <v>887</v>
      </c>
      <c r="P22" s="123" t="s">
        <v>888</v>
      </c>
      <c r="Q22" s="123" t="s">
        <v>889</v>
      </c>
      <c r="R22" s="123" t="s">
        <v>890</v>
      </c>
    </row>
    <row r="23" spans="1:18" x14ac:dyDescent="0.25">
      <c r="A23" s="127" t="s">
        <v>779</v>
      </c>
      <c r="B23"/>
      <c r="C23"/>
      <c r="D23"/>
      <c r="E23"/>
      <c r="F23"/>
      <c r="G23"/>
      <c r="H23"/>
      <c r="I23"/>
      <c r="J23"/>
      <c r="K23"/>
      <c r="L23"/>
      <c r="M23"/>
      <c r="N23"/>
      <c r="O23" s="123" t="s">
        <v>891</v>
      </c>
      <c r="P23" s="123" t="s">
        <v>892</v>
      </c>
      <c r="Q23" s="123" t="s">
        <v>893</v>
      </c>
      <c r="R23" s="123" t="s">
        <v>894</v>
      </c>
    </row>
    <row r="24" spans="1:18" x14ac:dyDescent="0.25">
      <c r="A24" s="127" t="s">
        <v>780</v>
      </c>
      <c r="B24"/>
      <c r="C24"/>
      <c r="D24"/>
      <c r="E24"/>
      <c r="F24"/>
      <c r="G24"/>
      <c r="H24"/>
      <c r="I24"/>
      <c r="J24"/>
      <c r="K24"/>
      <c r="L24"/>
      <c r="M24"/>
      <c r="N24"/>
      <c r="O24" s="123" t="s">
        <v>895</v>
      </c>
      <c r="P24" s="123" t="s">
        <v>896</v>
      </c>
      <c r="Q24" s="123" t="s">
        <v>897</v>
      </c>
      <c r="R24" s="123" t="s">
        <v>898</v>
      </c>
    </row>
    <row r="25" spans="1:18" x14ac:dyDescent="0.25">
      <c r="A25" s="127" t="s">
        <v>781</v>
      </c>
      <c r="B25"/>
      <c r="C25"/>
      <c r="D25"/>
      <c r="E25"/>
      <c r="F25"/>
      <c r="G25"/>
      <c r="H25"/>
      <c r="I25"/>
      <c r="J25"/>
      <c r="K25"/>
      <c r="L25"/>
      <c r="M25"/>
      <c r="N25"/>
      <c r="O25" s="123" t="s">
        <v>899</v>
      </c>
      <c r="P25" s="123" t="s">
        <v>900</v>
      </c>
      <c r="Q25" s="123" t="s">
        <v>901</v>
      </c>
      <c r="R25" s="123" t="s">
        <v>902</v>
      </c>
    </row>
    <row r="26" spans="1:18" x14ac:dyDescent="0.25">
      <c r="A26" s="122"/>
    </row>
    <row r="27" spans="1:18" x14ac:dyDescent="0.25">
      <c r="A27" s="122"/>
    </row>
    <row r="28" spans="1:18" x14ac:dyDescent="0.25">
      <c r="A28" s="122"/>
    </row>
    <row r="29" spans="1:18" x14ac:dyDescent="0.25">
      <c r="A29" s="122"/>
    </row>
    <row r="30" spans="1:18" x14ac:dyDescent="0.25">
      <c r="A30" s="122"/>
    </row>
    <row r="31" spans="1:18" x14ac:dyDescent="0.25">
      <c r="A31" s="122"/>
    </row>
    <row r="32" spans="1:18" x14ac:dyDescent="0.25">
      <c r="A32" s="122"/>
    </row>
    <row r="33" spans="1:1" x14ac:dyDescent="0.25">
      <c r="A33" s="122"/>
    </row>
    <row r="34" spans="1:1" x14ac:dyDescent="0.25">
      <c r="A34" s="122"/>
    </row>
    <row r="35" spans="1:1" x14ac:dyDescent="0.25">
      <c r="A35" s="122"/>
    </row>
    <row r="36" spans="1:1" x14ac:dyDescent="0.25">
      <c r="A36" s="122"/>
    </row>
    <row r="37" spans="1:1" x14ac:dyDescent="0.25">
      <c r="A37" s="122"/>
    </row>
    <row r="38" spans="1:1" x14ac:dyDescent="0.25">
      <c r="A38" s="122"/>
    </row>
    <row r="39" spans="1:1" x14ac:dyDescent="0.25">
      <c r="A39" s="122"/>
    </row>
    <row r="40" spans="1:1" x14ac:dyDescent="0.25">
      <c r="A40" s="122"/>
    </row>
    <row r="41" spans="1:1" x14ac:dyDescent="0.25">
      <c r="A41" s="122"/>
    </row>
    <row r="42" spans="1:1" x14ac:dyDescent="0.25">
      <c r="A42" s="122"/>
    </row>
    <row r="43" spans="1:1" x14ac:dyDescent="0.25">
      <c r="A43" s="122"/>
    </row>
    <row r="44" spans="1:1" x14ac:dyDescent="0.25">
      <c r="A44" s="122"/>
    </row>
    <row r="45" spans="1:1" x14ac:dyDescent="0.25">
      <c r="A45" s="122"/>
    </row>
    <row r="46" spans="1:1" x14ac:dyDescent="0.25">
      <c r="A46" s="122"/>
    </row>
    <row r="47" spans="1:1" x14ac:dyDescent="0.25">
      <c r="A47" s="122"/>
    </row>
    <row r="48" spans="1:1" x14ac:dyDescent="0.25">
      <c r="A48" s="122"/>
    </row>
    <row r="49" spans="1:1" x14ac:dyDescent="0.25">
      <c r="A49" s="122"/>
    </row>
    <row r="50" spans="1:1" x14ac:dyDescent="0.25">
      <c r="A50" s="122"/>
    </row>
    <row r="51" spans="1:1" x14ac:dyDescent="0.25">
      <c r="A51" s="122"/>
    </row>
    <row r="52" spans="1:1" x14ac:dyDescent="0.25">
      <c r="A52" s="122"/>
    </row>
  </sheetData>
  <conditionalFormatting sqref="B2:AM52">
    <cfRule type="expression" dxfId="13" priority="2">
      <formula>B2="NONE"</formula>
    </cfRule>
    <cfRule type="expression" dxfId="12" priority="3">
      <formula>B2=""</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PRESENTATION</vt:lpstr>
      <vt:lpstr>TASKS</vt:lpstr>
      <vt:lpstr>OBJ &amp; PERTURBATION DESC</vt:lpstr>
      <vt:lpstr>GRASP</vt:lpstr>
      <vt:lpstr>raw grasp info</vt:lpstr>
      <vt:lpstr>alpha</vt:lpstr>
      <vt:lpstr>alpha - force vectors</vt:lpstr>
      <vt:lpstr>force required</vt:lpstr>
      <vt:lpstr>force required - vectors</vt:lpstr>
      <vt:lpstr>FORCE - PERTURBATION</vt:lpstr>
      <vt:lpstr>force required - perturbation</vt:lpstr>
      <vt:lpstr>force description</vt:lpstr>
      <vt:lpstr>FORCE - GRASP</vt:lpstr>
      <vt:lpstr>force required - grasp</vt:lpstr>
      <vt:lpstr>FORCE - OBJ</vt:lpstr>
      <vt:lpstr>force required - obj</vt:lpstr>
      <vt:lpstr>formatting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RICO URIBE Ricardo</dc:creator>
  <cp:lastModifiedBy>RICO URIBE Ricardo</cp:lastModifiedBy>
  <dcterms:created xsi:type="dcterms:W3CDTF">2021-06-22T13:22:45Z</dcterms:created>
  <dcterms:modified xsi:type="dcterms:W3CDTF">2021-10-16T02:24:26Z</dcterms:modified>
</cp:coreProperties>
</file>