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-Royal\Documents\Strathmore University Data Science and Analytics\Module 3\Module-III\Risk Management Analytics\Assignment\"/>
    </mc:Choice>
  </mc:AlternateContent>
  <bookViews>
    <workbookView xWindow="0" yWindow="0" windowWidth="15465" windowHeight="68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" l="1"/>
  <c r="O22" i="2"/>
  <c r="N22" i="2"/>
  <c r="O16" i="2"/>
  <c r="N16" i="2"/>
  <c r="O13" i="2"/>
  <c r="N13" i="2"/>
  <c r="O2" i="2"/>
  <c r="N2" i="2"/>
  <c r="K16" i="2"/>
  <c r="K13" i="2"/>
  <c r="L10" i="2"/>
  <c r="K10" i="2"/>
  <c r="G10" i="2"/>
  <c r="F10" i="2"/>
  <c r="G9" i="2"/>
  <c r="G8" i="2"/>
  <c r="G7" i="2"/>
  <c r="G6" i="2"/>
  <c r="G5" i="2"/>
  <c r="G4" i="2"/>
  <c r="G3" i="2"/>
  <c r="F9" i="2"/>
  <c r="F8" i="2"/>
  <c r="F7" i="2"/>
  <c r="F6" i="2"/>
  <c r="F5" i="2"/>
  <c r="F4" i="2"/>
  <c r="F3" i="2"/>
  <c r="L7" i="2"/>
  <c r="K7" i="2"/>
  <c r="L3" i="2"/>
  <c r="K3" i="2"/>
  <c r="E4" i="2"/>
  <c r="E5" i="2"/>
  <c r="E6" i="2"/>
  <c r="E7" i="2"/>
  <c r="E8" i="2"/>
  <c r="E9" i="2"/>
  <c r="E3" i="2"/>
  <c r="C4" i="2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<sst xmlns="http://schemas.openxmlformats.org/spreadsheetml/2006/main" count="44" uniqueCount="34">
  <si>
    <t>Asset Class</t>
  </si>
  <si>
    <t>Day 1</t>
  </si>
  <si>
    <t>Day 2</t>
  </si>
  <si>
    <t>Day 3</t>
  </si>
  <si>
    <t>Day 4</t>
  </si>
  <si>
    <t>Day 5</t>
  </si>
  <si>
    <t>Day 6</t>
  </si>
  <si>
    <t>Day 7</t>
  </si>
  <si>
    <t>Equity</t>
  </si>
  <si>
    <t>Bond</t>
  </si>
  <si>
    <t>w_eq</t>
  </si>
  <si>
    <t>w_bond</t>
  </si>
  <si>
    <t>avg_ret_e</t>
  </si>
  <si>
    <t>avg_ret_bond</t>
  </si>
  <si>
    <t>sd_ret_e</t>
  </si>
  <si>
    <t>sd_ret_bond</t>
  </si>
  <si>
    <t>std_portfolio</t>
  </si>
  <si>
    <t>corr</t>
  </si>
  <si>
    <t>z_score</t>
  </si>
  <si>
    <t>VaR</t>
  </si>
  <si>
    <t>standard gaussian density function</t>
  </si>
  <si>
    <t xml:space="preserve">ES </t>
  </si>
  <si>
    <t>Corr_20%</t>
  </si>
  <si>
    <t>corr_50</t>
  </si>
  <si>
    <t>std_portfolio_20%</t>
  </si>
  <si>
    <t>std_portfolio_50%</t>
  </si>
  <si>
    <t>Stress_VaR_20%</t>
  </si>
  <si>
    <t>Stress_VaR_50%</t>
  </si>
  <si>
    <t>ES_20</t>
  </si>
  <si>
    <t>ES_50</t>
  </si>
  <si>
    <t>equity_ret</t>
  </si>
  <si>
    <t>bond_ret</t>
  </si>
  <si>
    <t>Equity Variance</t>
  </si>
  <si>
    <t>Bond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</si>
</sst>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3"/>
    </sheetView>
  </sheetViews>
  <sheetFormatPr defaultRowHeight="15" x14ac:dyDescent="0.25"/>
  <sheetData>
    <row r="1" spans="1:9" x14ac:dyDescent="0.25">
      <c r="A1" t="s">
        <v>0</v>
      </c>
      <c r="B1" s="1">
        <v>45083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40</v>
      </c>
      <c r="C2">
        <v>43.2</v>
      </c>
      <c r="D2">
        <v>44.5</v>
      </c>
      <c r="E2">
        <v>47.6</v>
      </c>
      <c r="F2">
        <v>40.9</v>
      </c>
      <c r="G2">
        <v>38.340000000000003</v>
      </c>
      <c r="H2">
        <v>42.2</v>
      </c>
      <c r="I2">
        <v>39.6</v>
      </c>
    </row>
    <row r="3" spans="1:9" x14ac:dyDescent="0.25">
      <c r="A3" t="s">
        <v>9</v>
      </c>
      <c r="B3">
        <v>100</v>
      </c>
      <c r="C3">
        <v>97.86</v>
      </c>
      <c r="D3">
        <v>99.8</v>
      </c>
      <c r="E3">
        <v>102.1</v>
      </c>
      <c r="F3">
        <v>101.9</v>
      </c>
      <c r="G3">
        <v>94.56</v>
      </c>
      <c r="H3">
        <v>93.9</v>
      </c>
      <c r="I3">
        <v>96.67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topLeftCell="D1" workbookViewId="0">
      <selection activeCell="O13" sqref="O13"/>
    </sheetView>
  </sheetViews>
  <sheetFormatPr defaultRowHeight="15" x14ac:dyDescent="0.25"/>
  <cols>
    <col min="3" max="3" width="12.7109375" bestFit="1" customWidth="1"/>
    <col min="5" max="5" width="12.7109375" bestFit="1" customWidth="1"/>
    <col min="6" max="6" width="14.85546875" bestFit="1" customWidth="1"/>
    <col min="7" max="7" width="12" bestFit="1" customWidth="1"/>
    <col min="11" max="11" width="13.85546875" customWidth="1"/>
    <col min="12" max="12" width="13.28515625" bestFit="1" customWidth="1"/>
    <col min="14" max="15" width="17.42578125" bestFit="1" customWidth="1"/>
  </cols>
  <sheetData>
    <row r="1" spans="1:15" x14ac:dyDescent="0.25">
      <c r="A1" t="s">
        <v>0</v>
      </c>
      <c r="B1" t="s">
        <v>8</v>
      </c>
      <c r="C1" t="s">
        <v>30</v>
      </c>
      <c r="D1" t="s">
        <v>9</v>
      </c>
      <c r="E1" t="s">
        <v>31</v>
      </c>
      <c r="F1" t="s">
        <v>32</v>
      </c>
      <c r="G1" t="s">
        <v>33</v>
      </c>
      <c r="K1" s="2" t="s">
        <v>17</v>
      </c>
      <c r="L1" s="2">
        <v>0.1472</v>
      </c>
      <c r="N1" t="s">
        <v>22</v>
      </c>
      <c r="O1" t="s">
        <v>23</v>
      </c>
    </row>
    <row r="2" spans="1:15" x14ac:dyDescent="0.25">
      <c r="A2" s="1">
        <v>45083</v>
      </c>
      <c r="B2">
        <v>40</v>
      </c>
      <c r="D2">
        <v>100</v>
      </c>
      <c r="K2" t="s">
        <v>10</v>
      </c>
      <c r="L2" t="s">
        <v>11</v>
      </c>
      <c r="N2">
        <f>L1*1.2</f>
        <v>0.17663999999999999</v>
      </c>
      <c r="O2">
        <f>L1*1.5</f>
        <v>0.2208</v>
      </c>
    </row>
    <row r="3" spans="1:15" x14ac:dyDescent="0.25">
      <c r="A3" t="s">
        <v>1</v>
      </c>
      <c r="B3">
        <v>43.2</v>
      </c>
      <c r="C3">
        <f>(B3-B2)/B2</f>
        <v>8.0000000000000071E-2</v>
      </c>
      <c r="D3">
        <v>97.86</v>
      </c>
      <c r="E3">
        <f>(D3-D2)/D2</f>
        <v>-2.1400000000000006E-2</v>
      </c>
      <c r="F3">
        <f>((C3-K7)^2)/6</f>
        <v>1.0085314479255961E-3</v>
      </c>
      <c r="G3">
        <f>((E3-L7)^2)/6</f>
        <v>4.8816328754937093E-5</v>
      </c>
      <c r="K3">
        <f>800000/1500000</f>
        <v>0.53333333333333333</v>
      </c>
      <c r="L3">
        <f>700000/1500000</f>
        <v>0.46666666666666667</v>
      </c>
    </row>
    <row r="4" spans="1:15" x14ac:dyDescent="0.25">
      <c r="A4" t="s">
        <v>2</v>
      </c>
      <c r="B4">
        <v>44.5</v>
      </c>
      <c r="C4">
        <f t="shared" ref="C4:C9" si="0">(B4-B3)/B3</f>
        <v>3.0092592592592525E-2</v>
      </c>
      <c r="D4">
        <v>99.8</v>
      </c>
      <c r="E4">
        <f t="shared" ref="E4:E9" si="1">(D4-D3)/D3</f>
        <v>1.9824238708358855E-2</v>
      </c>
      <c r="F4">
        <f>((C4-K7)^2)/6</f>
        <v>1.2956746180776239E-4</v>
      </c>
      <c r="G4">
        <f>((E4-L7)^2)/6</f>
        <v>9.6881827431026795E-5</v>
      </c>
    </row>
    <row r="5" spans="1:15" x14ac:dyDescent="0.25">
      <c r="A5" t="s">
        <v>3</v>
      </c>
      <c r="B5">
        <v>47.6</v>
      </c>
      <c r="C5">
        <f t="shared" si="0"/>
        <v>6.9662921348314644E-2</v>
      </c>
      <c r="D5">
        <v>102.1</v>
      </c>
      <c r="E5">
        <f t="shared" si="1"/>
        <v>2.3046092184368708E-2</v>
      </c>
      <c r="F5">
        <f>((C5-K7)^2)/6</f>
        <v>7.5830231080876726E-4</v>
      </c>
      <c r="G5">
        <f>((E5-L7)^2)/6</f>
        <v>1.2450482121553297E-4</v>
      </c>
    </row>
    <row r="6" spans="1:15" x14ac:dyDescent="0.25">
      <c r="A6" t="s">
        <v>4</v>
      </c>
      <c r="B6">
        <v>40.9</v>
      </c>
      <c r="C6">
        <f t="shared" si="0"/>
        <v>-0.14075630252100846</v>
      </c>
      <c r="D6">
        <v>101.9</v>
      </c>
      <c r="E6">
        <f t="shared" si="1"/>
        <v>-1.9588638589616908E-3</v>
      </c>
      <c r="F6">
        <f>((C6-K7)^2)/6</f>
        <v>3.4065898352167393E-3</v>
      </c>
      <c r="G6">
        <f>((E6-L7)^2)/6</f>
        <v>9.023903469958423E-7</v>
      </c>
      <c r="K6" t="s">
        <v>12</v>
      </c>
      <c r="L6" t="s">
        <v>13</v>
      </c>
    </row>
    <row r="7" spans="1:15" x14ac:dyDescent="0.25">
      <c r="A7" t="s">
        <v>5</v>
      </c>
      <c r="B7">
        <v>38.340000000000003</v>
      </c>
      <c r="C7">
        <f t="shared" si="0"/>
        <v>-6.2591687041564675E-2</v>
      </c>
      <c r="D7">
        <v>94.56</v>
      </c>
      <c r="E7">
        <f t="shared" si="1"/>
        <v>-7.2031403336604544E-2</v>
      </c>
      <c r="F7">
        <f>((C7-K7)^2)/6</f>
        <v>6.9988968765001373E-4</v>
      </c>
      <c r="G7">
        <f>((E7-L7)^2)/6</f>
        <v>7.6491253440607795E-4</v>
      </c>
      <c r="K7">
        <f>SUM(C3:C9)/7</f>
        <v>2.2106132717735968E-3</v>
      </c>
      <c r="L7">
        <f>SUM(E3:E9)/7</f>
        <v>-4.2857377450962733E-3</v>
      </c>
    </row>
    <row r="8" spans="1:15" x14ac:dyDescent="0.25">
      <c r="A8" t="s">
        <v>6</v>
      </c>
      <c r="B8">
        <v>42.2</v>
      </c>
      <c r="C8">
        <f t="shared" si="0"/>
        <v>0.10067814293166404</v>
      </c>
      <c r="D8">
        <v>93.9</v>
      </c>
      <c r="E8">
        <f t="shared" si="1"/>
        <v>-6.9796954314720449E-3</v>
      </c>
      <c r="F8">
        <f>((C8-K7)^2)/6</f>
        <v>1.6159757328869009E-3</v>
      </c>
      <c r="G8">
        <f>((E8-L7)^2)/6</f>
        <v>1.20956800266385E-6</v>
      </c>
    </row>
    <row r="9" spans="1:15" x14ac:dyDescent="0.25">
      <c r="A9" t="s">
        <v>7</v>
      </c>
      <c r="B9">
        <v>39.6</v>
      </c>
      <c r="C9">
        <f t="shared" si="0"/>
        <v>-6.1611374407582971E-2</v>
      </c>
      <c r="D9">
        <v>96.67</v>
      </c>
      <c r="E9">
        <f t="shared" si="1"/>
        <v>2.9499467518636805E-2</v>
      </c>
      <c r="F9">
        <f>((C9-K7)^2)/6</f>
        <v>6.7887435189065701E-4</v>
      </c>
      <c r="G9">
        <f>((E9-L7)^2)/6</f>
        <v>1.9024001578542952E-4</v>
      </c>
      <c r="K9" t="s">
        <v>14</v>
      </c>
      <c r="L9" t="s">
        <v>15</v>
      </c>
    </row>
    <row r="10" spans="1:15" x14ac:dyDescent="0.25">
      <c r="F10" s="2">
        <f>SUM(F3:F9)</f>
        <v>8.2977308281864358E-3</v>
      </c>
      <c r="G10" s="2">
        <f>SUM(G3:G9)</f>
        <v>1.227467485942664E-3</v>
      </c>
      <c r="K10">
        <f>SQRT(F10)</f>
        <v>9.1091881241889147E-2</v>
      </c>
      <c r="L10">
        <f>SQRT(G10)</f>
        <v>3.5035232066345214E-2</v>
      </c>
    </row>
    <row r="12" spans="1:15" x14ac:dyDescent="0.25">
      <c r="K12" t="s">
        <v>16</v>
      </c>
      <c r="M12" t="s">
        <v>18</v>
      </c>
      <c r="N12" t="s">
        <v>24</v>
      </c>
      <c r="O12" t="s">
        <v>25</v>
      </c>
    </row>
    <row r="13" spans="1:15" x14ac:dyDescent="0.25">
      <c r="K13" s="2">
        <f>(K3^2*K10^2)+(L3^2*L10^2)+(2*K3*L3*K10*L10*0.1472)</f>
        <v>2.8614035209354131E-3</v>
      </c>
      <c r="M13">
        <v>1.645</v>
      </c>
      <c r="N13">
        <f>K13*1.2</f>
        <v>3.4336842251224955E-3</v>
      </c>
      <c r="O13">
        <f>K13*1.5</f>
        <v>4.2921052814031196E-3</v>
      </c>
    </row>
    <row r="15" spans="1:15" x14ac:dyDescent="0.25">
      <c r="K15" t="s">
        <v>19</v>
      </c>
      <c r="N15" t="s">
        <v>26</v>
      </c>
      <c r="O15" t="s">
        <v>27</v>
      </c>
    </row>
    <row r="16" spans="1:15" x14ac:dyDescent="0.25">
      <c r="K16">
        <f>K13*M13</f>
        <v>4.7070087919387545E-3</v>
      </c>
      <c r="N16">
        <f>N13*M13</f>
        <v>5.6484105503265053E-3</v>
      </c>
      <c r="O16">
        <f>O13*M13</f>
        <v>7.0605131879081318E-3</v>
      </c>
    </row>
    <row r="18" spans="11:15" x14ac:dyDescent="0.25">
      <c r="K18" t="s">
        <v>20</v>
      </c>
    </row>
    <row r="19" spans="11:15" x14ac:dyDescent="0.25">
      <c r="K19">
        <v>0.10299999999999999</v>
      </c>
    </row>
    <row r="21" spans="11:15" x14ac:dyDescent="0.25">
      <c r="K21" t="s">
        <v>21</v>
      </c>
      <c r="N21" t="s">
        <v>28</v>
      </c>
      <c r="O21" t="s">
        <v>29</v>
      </c>
    </row>
    <row r="22" spans="11:15" x14ac:dyDescent="0.25">
      <c r="K22">
        <v>2.0649999999999999</v>
      </c>
      <c r="N22">
        <f>N16+(K19/0.05)</f>
        <v>2.0656484105503261</v>
      </c>
      <c r="O22">
        <f>O16+(K19/0.05)</f>
        <v>2.0670605131879078</v>
      </c>
    </row>
    <row r="23" spans="11:15" x14ac:dyDescent="0.25">
      <c r="K23">
        <f>K16+(K19/0.05)</f>
        <v>2.0647070087919386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Rick-Royal</dc:creator>
  <cp:lastModifiedBy>Rick-Royal</cp:lastModifiedBy>
  <dcterms:created xsi:type="dcterms:W3CDTF">2023-06-29T11:01:42Z</dcterms:created>
  <dcterms:modified xsi:type="dcterms:W3CDTF">2023-06-30T08:41:01Z</dcterms:modified>
</cp:coreProperties>
</file>