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rtfolio\"/>
    </mc:Choice>
  </mc:AlternateContent>
  <xr:revisionPtr revIDLastSave="0" documentId="13_ncr:1_{7F8F6104-3057-4F6E-ACC0-231E3D1F7BE7}" xr6:coauthVersionLast="47" xr6:coauthVersionMax="47" xr10:uidLastSave="{00000000-0000-0000-0000-000000000000}"/>
  <bookViews>
    <workbookView xWindow="-120" yWindow="-120" windowWidth="20730" windowHeight="11160" xr2:uid="{A9085EA2-1136-4988-89DB-8EE69E866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9" i="1" l="1"/>
  <c r="F80" i="1"/>
  <c r="F81" i="1"/>
  <c r="F78" i="1"/>
  <c r="E79" i="1"/>
  <c r="E80" i="1"/>
  <c r="E81" i="1"/>
  <c r="E78" i="1"/>
  <c r="D79" i="1"/>
  <c r="D80" i="1"/>
  <c r="D81" i="1"/>
  <c r="D78" i="1"/>
  <c r="C81" i="1"/>
  <c r="C80" i="1"/>
  <c r="C79" i="1"/>
  <c r="C78" i="1"/>
  <c r="H88" i="1"/>
  <c r="C94" i="1"/>
  <c r="C151" i="1"/>
  <c r="C149" i="1"/>
  <c r="C147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19" i="1"/>
  <c r="C93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92" i="1"/>
  <c r="D48" i="1"/>
  <c r="F48" i="1" s="1"/>
  <c r="D49" i="1"/>
  <c r="D50" i="1"/>
  <c r="D51" i="1"/>
  <c r="D52" i="1"/>
  <c r="F52" i="1" s="1"/>
  <c r="D53" i="1"/>
  <c r="D54" i="1"/>
  <c r="D55" i="1"/>
  <c r="D56" i="1"/>
  <c r="F56" i="1" s="1"/>
  <c r="D57" i="1"/>
  <c r="D58" i="1"/>
  <c r="D59" i="1"/>
  <c r="D60" i="1"/>
  <c r="F60" i="1" s="1"/>
  <c r="D61" i="1"/>
  <c r="D62" i="1"/>
  <c r="D63" i="1"/>
  <c r="D64" i="1"/>
  <c r="F64" i="1" s="1"/>
  <c r="D65" i="1"/>
  <c r="D66" i="1"/>
  <c r="D47" i="1"/>
  <c r="F47" i="1" s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47" i="1"/>
  <c r="C35" i="1"/>
  <c r="C23" i="1"/>
  <c r="C33" i="1"/>
  <c r="C21" i="1"/>
  <c r="C34" i="1"/>
  <c r="D151" i="1"/>
  <c r="D149" i="1"/>
  <c r="D147" i="1"/>
  <c r="D34" i="1"/>
  <c r="D8" i="1"/>
  <c r="D33" i="1"/>
  <c r="D7" i="1"/>
  <c r="D22" i="1"/>
  <c r="D21" i="1"/>
  <c r="F65" i="1" l="1"/>
  <c r="F61" i="1"/>
  <c r="F57" i="1"/>
  <c r="F53" i="1"/>
  <c r="F49" i="1"/>
  <c r="F63" i="1"/>
  <c r="F59" i="1"/>
  <c r="F55" i="1"/>
  <c r="F51" i="1"/>
  <c r="F66" i="1"/>
  <c r="F62" i="1"/>
  <c r="F58" i="1"/>
  <c r="F54" i="1"/>
  <c r="F50" i="1"/>
  <c r="C22" i="1" l="1"/>
  <c r="C10" i="1"/>
  <c r="C7" i="1"/>
  <c r="C8" i="1" s="1"/>
</calcChain>
</file>

<file path=xl/sharedStrings.xml><?xml version="1.0" encoding="utf-8"?>
<sst xmlns="http://schemas.openxmlformats.org/spreadsheetml/2006/main" count="63" uniqueCount="43">
  <si>
    <t xml:space="preserve">Compound Interest </t>
  </si>
  <si>
    <t>Principal (amount borrowed)</t>
  </si>
  <si>
    <t>Rate of Interest</t>
  </si>
  <si>
    <t>No. of years</t>
  </si>
  <si>
    <t>Compounded Value at the end</t>
  </si>
  <si>
    <t>Compound Interest alone</t>
  </si>
  <si>
    <t>Compounded Value 
(using FV formula)</t>
  </si>
  <si>
    <t>Calculation with Quarterly Compounding</t>
  </si>
  <si>
    <t>Rate of Interest (per year)</t>
  </si>
  <si>
    <t>Number of years</t>
  </si>
  <si>
    <t>Compounding terms per year</t>
  </si>
  <si>
    <t>(once every quarter)</t>
  </si>
  <si>
    <t>Calculation with  Compounding every n months</t>
  </si>
  <si>
    <t>Compounding every 'n' months</t>
  </si>
  <si>
    <t>n=2</t>
  </si>
  <si>
    <t>Compounding Effect over time</t>
  </si>
  <si>
    <t>End of Year</t>
  </si>
  <si>
    <t>Original Value</t>
  </si>
  <si>
    <t>Compounded Value</t>
  </si>
  <si>
    <t>Simple Interest</t>
  </si>
  <si>
    <t>Compound Interest</t>
  </si>
  <si>
    <t>Compounding times per year</t>
  </si>
  <si>
    <t>Once a year</t>
  </si>
  <si>
    <t>Twice a year</t>
  </si>
  <si>
    <t>Once a quarter</t>
  </si>
  <si>
    <t>Every 2 months</t>
  </si>
  <si>
    <t>At the end of year</t>
  </si>
  <si>
    <t>Effect of Interest Rate on Compounding</t>
  </si>
  <si>
    <t>Amount at the end</t>
  </si>
  <si>
    <t>Rule of 72: Time to Double</t>
  </si>
  <si>
    <r>
      <t xml:space="preserve">How many years it takes for the money to </t>
    </r>
    <r>
      <rPr>
        <b/>
        <i/>
        <sz val="11"/>
        <color theme="1"/>
        <rFont val="Calibri"/>
        <family val="2"/>
        <scheme val="minor"/>
      </rPr>
      <t xml:space="preserve">double </t>
    </r>
    <r>
      <rPr>
        <b/>
        <sz val="11"/>
        <color theme="1"/>
        <rFont val="Calibri"/>
        <family val="2"/>
        <scheme val="minor"/>
      </rPr>
      <t>at various interest rates?</t>
    </r>
  </si>
  <si>
    <t>Using Rule of 72</t>
  </si>
  <si>
    <t>Reverse of Compounding: PV &amp; PMT</t>
  </si>
  <si>
    <t>Amount you need at the end</t>
  </si>
  <si>
    <t>Duration</t>
  </si>
  <si>
    <t>Amount you need to save now</t>
  </si>
  <si>
    <t>Amount you need to save every year</t>
  </si>
  <si>
    <t>Amount you need to save every month</t>
  </si>
  <si>
    <t xml:space="preserve">Difference between 1% and 20% compounding : </t>
  </si>
  <si>
    <t>Value hardly changes no matter how often we compound !!!</t>
  </si>
  <si>
    <t>Effect of frequency on Compounding</t>
  </si>
  <si>
    <t>It takes just 3.6 years to double your money at 20% interest rate</t>
  </si>
  <si>
    <t>While it takes 14.40 years at 5%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</si>
</sst>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64" fontId="0" fillId="3" borderId="1" xfId="0" applyNumberFormat="1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4" borderId="1" xfId="0" applyNumberFormat="1" applyFill="1" applyBorder="1"/>
    <xf numFmtId="0" fontId="3" fillId="0" borderId="0" xfId="0" applyFont="1"/>
    <xf numFmtId="0" fontId="2" fillId="5" borderId="0" xfId="0" applyFont="1" applyFill="1"/>
    <xf numFmtId="0" fontId="0" fillId="5" borderId="0" xfId="0" applyFill="1"/>
    <xf numFmtId="44" fontId="0" fillId="0" borderId="1" xfId="1" applyFont="1" applyBorder="1"/>
    <xf numFmtId="8" fontId="0" fillId="0" borderId="0" xfId="0" applyNumberFormat="1"/>
    <xf numFmtId="0" fontId="0" fillId="0" borderId="1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9" fontId="0" fillId="0" borderId="1" xfId="2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9" fontId="0" fillId="7" borderId="1" xfId="2" applyFont="1" applyFill="1" applyBorder="1" applyAlignment="1">
      <alignment horizontal="center"/>
    </xf>
    <xf numFmtId="44" fontId="0" fillId="7" borderId="1" xfId="1" applyFont="1" applyFill="1" applyBorder="1"/>
    <xf numFmtId="164" fontId="0" fillId="7" borderId="1" xfId="0" applyNumberFormat="1" applyFill="1" applyBorder="1"/>
    <xf numFmtId="0" fontId="0" fillId="0" borderId="1" xfId="0" applyBorder="1" applyAlignment="1">
      <alignment vertical="center" wrapText="1"/>
    </xf>
    <xf numFmtId="164" fontId="0" fillId="7" borderId="1" xfId="0" applyNumberFormat="1" applyFill="1" applyBorder="1" applyAlignment="1">
      <alignment vertical="center"/>
    </xf>
    <xf numFmtId="2" fontId="0" fillId="0" borderId="1" xfId="1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165" fontId="0" fillId="0" borderId="0" xfId="0" applyNumberFormat="1"/>
    <xf numFmtId="44" fontId="5" fillId="0" borderId="0" xfId="0" applyNumberFormat="1" applyFont="1"/>
    <xf numFmtId="8" fontId="0" fillId="0" borderId="1" xfId="0" applyNumberFormat="1" applyBorder="1"/>
    <xf numFmtId="8" fontId="0" fillId="8" borderId="1" xfId="0" applyNumberFormat="1" applyFill="1" applyBorder="1"/>
    <xf numFmtId="8" fontId="5" fillId="0" borderId="0" xfId="0" applyNumberFormat="1" applyFont="1"/>
    <xf numFmtId="0" fontId="1" fillId="2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Simple Interest vs Compound Interest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Sheet1!$E$46</c:f>
              <c:strCache>
                <c:ptCount val="1"/>
                <c:pt idx="0">
                  <c:v>Simple Interest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493-4BAA-B89C-DD454519EA1D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3-4BAA-B89C-DD454519EA1D}"/>
              </c:ext>
            </c:extLst>
          </c:dPt>
          <c:val>
            <c:numRef>
              <c:f>Sheet1!$E$47:$E$66</c:f>
              <c:numCache>
                <c:formatCode>_("₹"* #,##0.00_);_("₹"* \(#,##0.00\);_("₹"* "-"??_);_(@_)</c:formatCode>
                <c:ptCount val="20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3-4BAA-B89C-DD454519EA1D}"/>
            </c:ext>
          </c:extLst>
        </c:ser>
        <c:ser>
          <c:idx val="1"/>
          <c:order val="1"/>
          <c:tx>
            <c:strRef>
              <c:f>Sheet1!$F$46</c:f>
              <c:strCache>
                <c:ptCount val="1"/>
                <c:pt idx="0">
                  <c:v>Compound Interest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93-4BAA-B89C-DD454519EA1D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3-4BAA-B89C-DD454519EA1D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Sheet1!$F$47:$F$66</c:f>
              <c:numCache>
                <c:formatCode>"$"#,##0.00_);[Red]\("$"#,##0.00\)</c:formatCode>
                <c:ptCount val="20"/>
                <c:pt idx="0">
                  <c:v>250</c:v>
                </c:pt>
                <c:pt idx="1">
                  <c:v>262.5</c:v>
                </c:pt>
                <c:pt idx="2">
                  <c:v>275.62500000000091</c:v>
                </c:pt>
                <c:pt idx="3">
                  <c:v>289.40624999999909</c:v>
                </c:pt>
                <c:pt idx="4">
                  <c:v>303.87656250000055</c:v>
                </c:pt>
                <c:pt idx="5">
                  <c:v>319.07039062499916</c:v>
                </c:pt>
                <c:pt idx="6">
                  <c:v>335.02391015625108</c:v>
                </c:pt>
                <c:pt idx="7">
                  <c:v>351.77510566406181</c:v>
                </c:pt>
                <c:pt idx="8">
                  <c:v>369.3638609472664</c:v>
                </c:pt>
                <c:pt idx="9">
                  <c:v>387.83205399462895</c:v>
                </c:pt>
                <c:pt idx="10">
                  <c:v>407.22365669436113</c:v>
                </c:pt>
                <c:pt idx="11">
                  <c:v>427.58483952907773</c:v>
                </c:pt>
                <c:pt idx="12">
                  <c:v>448.96408150553361</c:v>
                </c:pt>
                <c:pt idx="13">
                  <c:v>471.41228558080547</c:v>
                </c:pt>
                <c:pt idx="14">
                  <c:v>494.98289985985321</c:v>
                </c:pt>
                <c:pt idx="15">
                  <c:v>519.73204485284077</c:v>
                </c:pt>
                <c:pt idx="16">
                  <c:v>545.71864709548572</c:v>
                </c:pt>
                <c:pt idx="17">
                  <c:v>573.00457945025846</c:v>
                </c:pt>
                <c:pt idx="18">
                  <c:v>601.65480842277066</c:v>
                </c:pt>
                <c:pt idx="19">
                  <c:v>631.73754884391019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93-4BAA-B89C-DD454519E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340600"/>
        <c:axId val="449341584"/>
      </c:barChart>
      <c:catAx>
        <c:axId val="449340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41584"/>
        <c:crosses val="autoZero"/>
        <c:auto val="1"/>
        <c:lblAlgn val="ctr"/>
        <c:lblOffset val="100"/>
        <c:noMultiLvlLbl val="0"/>
      </c:catAx>
      <c:valAx>
        <c:axId val="449341584"/>
        <c:scaling>
          <c:orientation val="minMax"/>
          <c:min val="100"/>
        </c:scaling>
        <c:delete val="0"/>
        <c:axPos val="l"/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4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Sheet1!$C$118</c:f>
              <c:strCache>
                <c:ptCount val="1"/>
                <c:pt idx="0">
                  <c:v>Using Rule of 72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BBEA-44E2-AAF9-C15F71D235C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BBEA-44E2-AAF9-C15F71D235C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BBEA-44E2-AAF9-C15F71D235C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BBEA-44E2-AAF9-C15F71D235C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BBEA-44E2-AAF9-C15F71D235C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BBEA-44E2-AAF9-C15F71D235C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BBEA-44E2-AAF9-C15F71D235C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BBEA-44E2-AAF9-C15F71D235C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BBEA-44E2-AAF9-C15F71D235C8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BBEA-44E2-AAF9-C15F71D235C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BBEA-44E2-AAF9-C15F71D235C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BBEA-44E2-AAF9-C15F71D235C8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BBEA-44E2-AAF9-C15F71D235C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Sheet1!$B$119:$B$137</c:f>
              <c:numCache>
                <c:formatCode>0%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</c:numCache>
            </c:numRef>
          </c:cat>
          <c:val>
            <c:numRef>
              <c:f>Sheet1!$C$119:$C$137</c:f>
              <c:numCache>
                <c:formatCode>0.00</c:formatCode>
                <c:ptCount val="19"/>
                <c:pt idx="0">
                  <c:v>72</c:v>
                </c:pt>
                <c:pt idx="1">
                  <c:v>36</c:v>
                </c:pt>
                <c:pt idx="2">
                  <c:v>18</c:v>
                </c:pt>
                <c:pt idx="3">
                  <c:v>14.4</c:v>
                </c:pt>
                <c:pt idx="4">
                  <c:v>12</c:v>
                </c:pt>
                <c:pt idx="5">
                  <c:v>10.285714285714285</c:v>
                </c:pt>
                <c:pt idx="6">
                  <c:v>9</c:v>
                </c:pt>
                <c:pt idx="7">
                  <c:v>8</c:v>
                </c:pt>
                <c:pt idx="8">
                  <c:v>7.2</c:v>
                </c:pt>
                <c:pt idx="9">
                  <c:v>6.545454545454545</c:v>
                </c:pt>
                <c:pt idx="10">
                  <c:v>6</c:v>
                </c:pt>
                <c:pt idx="11">
                  <c:v>5.5384615384615383</c:v>
                </c:pt>
                <c:pt idx="12">
                  <c:v>5.1428571428571423</c:v>
                </c:pt>
                <c:pt idx="13">
                  <c:v>4.8</c:v>
                </c:pt>
                <c:pt idx="14">
                  <c:v>4.5</c:v>
                </c:pt>
                <c:pt idx="15">
                  <c:v>4.2352941176470589</c:v>
                </c:pt>
                <c:pt idx="16">
                  <c:v>4</c:v>
                </c:pt>
                <c:pt idx="17">
                  <c:v>3.7894736842105261</c:v>
                </c:pt>
                <c:pt idx="18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EA-44E2-AAF9-C15F71D23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212576"/>
        <c:axId val="536209624"/>
      </c:lineChart>
      <c:catAx>
        <c:axId val="53621257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09624"/>
        <c:crosses val="autoZero"/>
        <c:auto val="1"/>
        <c:lblAlgn val="ctr"/>
        <c:lblOffset val="100"/>
        <c:noMultiLvlLbl val="0"/>
      </c:catAx>
      <c:valAx>
        <c:axId val="536209624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12576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75330658532995"/>
          <c:y val="5.3486150907354348E-2"/>
          <c:w val="0.83092926222445962"/>
          <c:h val="0.8693475922959487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C000"/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FFC000"/>
                </a:solidFill>
                <a:round/>
              </a:ln>
              <a:effectLst>
                <a:glow>
                  <a:schemeClr val="accent1">
                    <a:alpha val="75000"/>
                  </a:schemeClr>
                </a:glow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311B-4930-BB96-42494560A353}"/>
              </c:ext>
            </c:extLst>
          </c:dPt>
          <c:dLbls>
            <c:dLbl>
              <c:idx val="0"/>
              <c:layout>
                <c:manualLayout>
                  <c:x val="-5.08743953240956E-2"/>
                  <c:y val="-6.8895643363728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1B-4930-BB96-42494560A353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11B-4930-BB96-42494560A353}"/>
                </c:ext>
              </c:extLst>
            </c:dLbl>
            <c:dLbl>
              <c:idx val="9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11B-4930-BB96-42494560A353}"/>
                </c:ext>
              </c:extLst>
            </c:dLbl>
            <c:dLbl>
              <c:idx val="1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11B-4930-BB96-42494560A353}"/>
                </c:ext>
              </c:extLst>
            </c:dLbl>
            <c:dLbl>
              <c:idx val="19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1B-4930-BB96-42494560A35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Sheet1!$B$92:$B$111</c:f>
              <c:numCache>
                <c:formatCode>0%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cat>
          <c:val>
            <c:numRef>
              <c:f>Sheet1!$C$92:$C$111</c:f>
              <c:numCache>
                <c:formatCode>_("₹"* #,##0.00_);_("₹"* \(#,##0.00\);_("₹"* "-"??_);_(@_)</c:formatCode>
                <c:ptCount val="20"/>
                <c:pt idx="0">
                  <c:v>6100.9501997398356</c:v>
                </c:pt>
                <c:pt idx="1">
                  <c:v>7429.7369798917716</c:v>
                </c:pt>
                <c:pt idx="2">
                  <c:v>9030.5561733470659</c:v>
                </c:pt>
                <c:pt idx="3">
                  <c:v>10955.615715167107</c:v>
                </c:pt>
                <c:pt idx="4">
                  <c:v>13266.488525722105</c:v>
                </c:pt>
                <c:pt idx="5">
                  <c:v>16035.677361064239</c:v>
                </c:pt>
                <c:pt idx="6">
                  <c:v>19348.422312430899</c:v>
                </c:pt>
                <c:pt idx="7">
                  <c:v>23304.785719246531</c:v>
                </c:pt>
                <c:pt idx="8">
                  <c:v>28022.053838891487</c:v>
                </c:pt>
                <c:pt idx="9">
                  <c:v>33637.499746628047</c:v>
                </c:pt>
                <c:pt idx="10">
                  <c:v>40311.557680645761</c:v>
                </c:pt>
                <c:pt idx="11">
                  <c:v>48231.465466374735</c:v>
                </c:pt>
                <c:pt idx="12">
                  <c:v>57615.438823616743</c:v>
                </c:pt>
                <c:pt idx="13">
                  <c:v>68717.44935927511</c:v>
                </c:pt>
                <c:pt idx="14">
                  <c:v>81832.686964730412</c:v>
                </c:pt>
                <c:pt idx="15">
                  <c:v>97303.797265714849</c:v>
                </c:pt>
                <c:pt idx="16">
                  <c:v>115527.99581824805</c:v>
                </c:pt>
                <c:pt idx="17">
                  <c:v>136965.17302102968</c:v>
                </c:pt>
                <c:pt idx="18">
                  <c:v>162147.1173471706</c:v>
                </c:pt>
                <c:pt idx="19">
                  <c:v>191687.9996223737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1B-4930-BB96-42494560A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32808"/>
        <c:axId val="535233792"/>
      </c:lineChart>
      <c:catAx>
        <c:axId val="5352328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33792"/>
        <c:crosses val="autoZero"/>
        <c:auto val="1"/>
        <c:lblAlgn val="ctr"/>
        <c:lblOffset val="100"/>
        <c:noMultiLvlLbl val="0"/>
      </c:catAx>
      <c:valAx>
        <c:axId val="535233792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32808"/>
        <c:crosses val="autoZero"/>
        <c:crossBetween val="between"/>
        <c:majorUnit val="3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38</xdr:row>
      <xdr:rowOff>200025</xdr:rowOff>
    </xdr:from>
    <xdr:to>
      <xdr:col>15</xdr:col>
      <xdr:colOff>352425</xdr:colOff>
      <xdr:row>51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ED9C1-BE25-4743-BCC7-60DB6D9D3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119</xdr:row>
      <xdr:rowOff>152400</xdr:rowOff>
    </xdr:from>
    <xdr:to>
      <xdr:col>14</xdr:col>
      <xdr:colOff>209550</xdr:colOff>
      <xdr:row>137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7D1A9D-A7AB-40CC-908E-8788DF130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552450</xdr:colOff>
      <xdr:row>89</xdr:row>
      <xdr:rowOff>142875</xdr:rowOff>
    </xdr:from>
    <xdr:to>
      <xdr:col>14</xdr:col>
      <xdr:colOff>352424</xdr:colOff>
      <xdr:row>107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14F426-CD8C-4B08-9B68-752DA6B39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FDCE-CB22-440C-90D2-776ADF2AC693}">
  <dimension ref="A1:M151"/>
  <sheetViews>
    <sheetView showGridLines="0" tabSelected="1" topLeftCell="A112" zoomScale="80" zoomScaleNormal="80" workbookViewId="0">
      <selection activeCell="F119" sqref="F119"/>
    </sheetView>
  </sheetViews>
  <sheetFormatPr defaultRowHeight="15" x14ac:dyDescent="0.25"/>
  <cols>
    <col min="2" max="2" width="29.42578125" customWidth="1"/>
    <col min="3" max="3" width="18" customWidth="1"/>
    <col min="4" max="4" width="13" customWidth="1"/>
    <col min="5" max="5" width="13.28515625" customWidth="1"/>
    <col min="6" max="6" width="15" customWidth="1"/>
    <col min="7" max="7" width="15.28515625" customWidth="1"/>
    <col min="8" max="8" width="14.28515625" customWidth="1"/>
    <col min="9" max="10" width="12.140625" customWidth="1"/>
    <col min="11" max="11" width="13.7109375" customWidth="1"/>
    <col min="12" max="12" width="11.5703125" customWidth="1"/>
    <col min="16" max="16" width="13.28515625" bestFit="1" customWidth="1"/>
  </cols>
  <sheetData>
    <row r="1" spans="1:4" s="36" customFormat="1" ht="24.75" customHeight="1" x14ac:dyDescent="0.35">
      <c r="A1" s="36" t="s">
        <v>0</v>
      </c>
    </row>
    <row r="3" spans="1:4" x14ac:dyDescent="0.25">
      <c r="B3" s="1" t="s">
        <v>1</v>
      </c>
      <c r="C3" s="2">
        <v>5000</v>
      </c>
    </row>
    <row r="4" spans="1:4" x14ac:dyDescent="0.25">
      <c r="B4" s="1" t="s">
        <v>2</v>
      </c>
      <c r="C4" s="3">
        <v>0.05</v>
      </c>
    </row>
    <row r="5" spans="1:4" x14ac:dyDescent="0.25">
      <c r="B5" s="1" t="s">
        <v>3</v>
      </c>
      <c r="C5" s="1">
        <v>10</v>
      </c>
    </row>
    <row r="7" spans="1:4" x14ac:dyDescent="0.25">
      <c r="B7" s="1" t="s">
        <v>4</v>
      </c>
      <c r="C7" s="4">
        <f>C3*(1+C4)^C5</f>
        <v>8144.473133887208</v>
      </c>
      <c r="D7" t="str">
        <f ca="1">_xlfn.FORMULATEXT(C7)</f>
        <v>=C3*(1+C4)^C5</v>
      </c>
    </row>
    <row r="8" spans="1:4" x14ac:dyDescent="0.25">
      <c r="B8" s="1" t="s">
        <v>5</v>
      </c>
      <c r="C8" s="4">
        <f>C7-C3</f>
        <v>3144.473133887208</v>
      </c>
      <c r="D8" t="str">
        <f ca="1">_xlfn.FORMULATEXT(C8)</f>
        <v>=C7-C3</v>
      </c>
    </row>
    <row r="9" spans="1:4" x14ac:dyDescent="0.25">
      <c r="C9" s="5"/>
    </row>
    <row r="10" spans="1:4" ht="30" x14ac:dyDescent="0.25">
      <c r="B10" s="6" t="s">
        <v>6</v>
      </c>
      <c r="C10" s="7">
        <f>FV(C4,C5,,-C3)</f>
        <v>8144.473133887208</v>
      </c>
    </row>
    <row r="14" spans="1:4" ht="18.75" x14ac:dyDescent="0.3">
      <c r="A14" s="9" t="s">
        <v>7</v>
      </c>
      <c r="B14" s="10"/>
      <c r="C14" s="10"/>
    </row>
    <row r="16" spans="1:4" x14ac:dyDescent="0.25">
      <c r="B16" s="1" t="s">
        <v>1</v>
      </c>
      <c r="C16" s="2">
        <v>5000</v>
      </c>
    </row>
    <row r="17" spans="1:4" x14ac:dyDescent="0.25">
      <c r="B17" s="1" t="s">
        <v>8</v>
      </c>
      <c r="C17" s="3">
        <v>0.05</v>
      </c>
    </row>
    <row r="18" spans="1:4" x14ac:dyDescent="0.25">
      <c r="B18" s="1" t="s">
        <v>9</v>
      </c>
      <c r="C18" s="1">
        <v>10</v>
      </c>
    </row>
    <row r="19" spans="1:4" x14ac:dyDescent="0.25">
      <c r="B19" s="1" t="s">
        <v>10</v>
      </c>
      <c r="C19" s="1">
        <v>4</v>
      </c>
      <c r="D19" s="8" t="s">
        <v>11</v>
      </c>
    </row>
    <row r="21" spans="1:4" x14ac:dyDescent="0.25">
      <c r="B21" s="1" t="s">
        <v>4</v>
      </c>
      <c r="C21" s="4">
        <f>C16*(1+C17/C19)^(C18*C19)</f>
        <v>8218.097317435062</v>
      </c>
      <c r="D21" t="str">
        <f ca="1">_xlfn.FORMULATEXT(C21)</f>
        <v>=C16*(1+C17/C19)^(C18*C19)</v>
      </c>
    </row>
    <row r="22" spans="1:4" x14ac:dyDescent="0.25">
      <c r="B22" s="1" t="s">
        <v>5</v>
      </c>
      <c r="C22" s="4">
        <f>C21-C16</f>
        <v>3218.097317435062</v>
      </c>
      <c r="D22" t="str">
        <f t="shared" ref="D22" ca="1" si="0">_xlfn.FORMULATEXT(C22)</f>
        <v>=C21-C16</v>
      </c>
    </row>
    <row r="23" spans="1:4" ht="30" x14ac:dyDescent="0.25">
      <c r="B23" s="6" t="s">
        <v>6</v>
      </c>
      <c r="C23" s="7">
        <f>FV(C17/C19,C18*C19,,-C16)</f>
        <v>8218.097317435062</v>
      </c>
    </row>
    <row r="26" spans="1:4" ht="18.75" x14ac:dyDescent="0.3">
      <c r="A26" s="9" t="s">
        <v>12</v>
      </c>
      <c r="B26" s="10"/>
      <c r="C26" s="10"/>
      <c r="D26" s="10"/>
    </row>
    <row r="28" spans="1:4" x14ac:dyDescent="0.25">
      <c r="B28" s="1" t="s">
        <v>1</v>
      </c>
      <c r="C28" s="11">
        <v>5000</v>
      </c>
    </row>
    <row r="29" spans="1:4" x14ac:dyDescent="0.25">
      <c r="B29" s="1" t="s">
        <v>8</v>
      </c>
      <c r="C29" s="3">
        <v>0.05</v>
      </c>
    </row>
    <row r="30" spans="1:4" x14ac:dyDescent="0.25">
      <c r="B30" s="1" t="s">
        <v>9</v>
      </c>
      <c r="C30" s="1">
        <v>10</v>
      </c>
    </row>
    <row r="31" spans="1:4" x14ac:dyDescent="0.25">
      <c r="B31" s="1" t="s">
        <v>13</v>
      </c>
      <c r="C31" s="1">
        <v>2</v>
      </c>
      <c r="D31" t="s">
        <v>14</v>
      </c>
    </row>
    <row r="33" spans="1:6" x14ac:dyDescent="0.25">
      <c r="B33" s="1" t="s">
        <v>4</v>
      </c>
      <c r="C33" s="4">
        <f>C28*(1+C29*C31/12)^(C30*12/C31)</f>
        <v>8226.544673892924</v>
      </c>
      <c r="D33" t="str">
        <f ca="1">_xlfn.FORMULATEXT(C33)</f>
        <v>=C28*(1+C29*C31/12)^(C30*12/C31)</v>
      </c>
    </row>
    <row r="34" spans="1:6" x14ac:dyDescent="0.25">
      <c r="B34" s="1" t="s">
        <v>5</v>
      </c>
      <c r="C34" s="4">
        <f>C33-C28</f>
        <v>3226.544673892924</v>
      </c>
      <c r="D34" t="str">
        <f ca="1">_xlfn.FORMULATEXT(C34)</f>
        <v>=C33-C28</v>
      </c>
    </row>
    <row r="35" spans="1:6" ht="30" x14ac:dyDescent="0.25">
      <c r="B35" s="6" t="s">
        <v>6</v>
      </c>
      <c r="C35" s="7">
        <f>FV(C29/(12/C31),C30*12/C31,,-C28)</f>
        <v>8226.544673892924</v>
      </c>
    </row>
    <row r="39" spans="1:6" ht="18.75" x14ac:dyDescent="0.3">
      <c r="A39" s="9" t="s">
        <v>15</v>
      </c>
      <c r="B39" s="10"/>
      <c r="C39" s="10"/>
    </row>
    <row r="41" spans="1:6" x14ac:dyDescent="0.25">
      <c r="B41" s="1" t="s">
        <v>1</v>
      </c>
      <c r="C41" s="11">
        <v>5000</v>
      </c>
    </row>
    <row r="42" spans="1:6" x14ac:dyDescent="0.25">
      <c r="B42" s="1" t="s">
        <v>8</v>
      </c>
      <c r="C42" s="3">
        <v>0.05</v>
      </c>
    </row>
    <row r="43" spans="1:6" x14ac:dyDescent="0.25">
      <c r="B43" s="1" t="s">
        <v>9</v>
      </c>
      <c r="C43" s="1">
        <v>20</v>
      </c>
    </row>
    <row r="46" spans="1:6" ht="45" x14ac:dyDescent="0.25">
      <c r="B46" s="19" t="s">
        <v>16</v>
      </c>
      <c r="C46" s="20" t="s">
        <v>17</v>
      </c>
      <c r="D46" s="20" t="s">
        <v>18</v>
      </c>
      <c r="E46" s="20" t="s">
        <v>19</v>
      </c>
      <c r="F46" s="20" t="s">
        <v>20</v>
      </c>
    </row>
    <row r="47" spans="1:6" x14ac:dyDescent="0.25">
      <c r="B47" s="13">
        <v>1</v>
      </c>
      <c r="C47" s="11">
        <v>5000</v>
      </c>
      <c r="D47" s="14">
        <f>FV($C$42,B47,,-C47)</f>
        <v>5250</v>
      </c>
      <c r="E47" s="16">
        <f>$C$41*$C$42</f>
        <v>250</v>
      </c>
      <c r="F47" s="15">
        <f>D47-C47</f>
        <v>250</v>
      </c>
    </row>
    <row r="48" spans="1:6" x14ac:dyDescent="0.25">
      <c r="B48" s="13">
        <v>2</v>
      </c>
      <c r="C48" s="11">
        <v>5000</v>
      </c>
      <c r="D48" s="14">
        <f t="shared" ref="D48:D66" si="1">FV($C$42,B48,,-C48)</f>
        <v>5512.5</v>
      </c>
      <c r="E48" s="16">
        <f t="shared" ref="E48:E66" si="2">$C$41*$C$42</f>
        <v>250</v>
      </c>
      <c r="F48" s="15">
        <f>D48-D47</f>
        <v>262.5</v>
      </c>
    </row>
    <row r="49" spans="2:6" x14ac:dyDescent="0.25">
      <c r="B49" s="13">
        <v>3</v>
      </c>
      <c r="C49" s="11">
        <v>5000</v>
      </c>
      <c r="D49" s="14">
        <f t="shared" si="1"/>
        <v>5788.1250000000009</v>
      </c>
      <c r="E49" s="16">
        <f t="shared" si="2"/>
        <v>250</v>
      </c>
      <c r="F49" s="15">
        <f t="shared" ref="F49:F66" si="3">D49-D48</f>
        <v>275.62500000000091</v>
      </c>
    </row>
    <row r="50" spans="2:6" x14ac:dyDescent="0.25">
      <c r="B50" s="13">
        <v>4</v>
      </c>
      <c r="C50" s="11">
        <v>5000</v>
      </c>
      <c r="D50" s="14">
        <f t="shared" si="1"/>
        <v>6077.53125</v>
      </c>
      <c r="E50" s="16">
        <f t="shared" si="2"/>
        <v>250</v>
      </c>
      <c r="F50" s="15">
        <f t="shared" si="3"/>
        <v>289.40624999999909</v>
      </c>
    </row>
    <row r="51" spans="2:6" x14ac:dyDescent="0.25">
      <c r="B51" s="13">
        <v>5</v>
      </c>
      <c r="C51" s="11">
        <v>5000</v>
      </c>
      <c r="D51" s="14">
        <f t="shared" si="1"/>
        <v>6381.4078125000005</v>
      </c>
      <c r="E51" s="16">
        <f t="shared" si="2"/>
        <v>250</v>
      </c>
      <c r="F51" s="15">
        <f t="shared" si="3"/>
        <v>303.87656250000055</v>
      </c>
    </row>
    <row r="52" spans="2:6" x14ac:dyDescent="0.25">
      <c r="B52" s="13">
        <v>6</v>
      </c>
      <c r="C52" s="11">
        <v>5000</v>
      </c>
      <c r="D52" s="14">
        <f t="shared" si="1"/>
        <v>6700.4782031249997</v>
      </c>
      <c r="E52" s="16">
        <f t="shared" si="2"/>
        <v>250</v>
      </c>
      <c r="F52" s="15">
        <f t="shared" si="3"/>
        <v>319.07039062499916</v>
      </c>
    </row>
    <row r="53" spans="2:6" x14ac:dyDescent="0.25">
      <c r="B53" s="13">
        <v>7</v>
      </c>
      <c r="C53" s="11">
        <v>5000</v>
      </c>
      <c r="D53" s="14">
        <f t="shared" si="1"/>
        <v>7035.5021132812508</v>
      </c>
      <c r="E53" s="16">
        <f t="shared" si="2"/>
        <v>250</v>
      </c>
      <c r="F53" s="15">
        <f t="shared" si="3"/>
        <v>335.02391015625108</v>
      </c>
    </row>
    <row r="54" spans="2:6" x14ac:dyDescent="0.25">
      <c r="B54" s="13">
        <v>8</v>
      </c>
      <c r="C54" s="11">
        <v>5000</v>
      </c>
      <c r="D54" s="14">
        <f t="shared" si="1"/>
        <v>7387.2772189453126</v>
      </c>
      <c r="E54" s="16">
        <f t="shared" si="2"/>
        <v>250</v>
      </c>
      <c r="F54" s="15">
        <f t="shared" si="3"/>
        <v>351.77510566406181</v>
      </c>
    </row>
    <row r="55" spans="2:6" x14ac:dyDescent="0.25">
      <c r="B55" s="13">
        <v>9</v>
      </c>
      <c r="C55" s="11">
        <v>5000</v>
      </c>
      <c r="D55" s="14">
        <f t="shared" si="1"/>
        <v>7756.641079892579</v>
      </c>
      <c r="E55" s="16">
        <f t="shared" si="2"/>
        <v>250</v>
      </c>
      <c r="F55" s="15">
        <f t="shared" si="3"/>
        <v>369.3638609472664</v>
      </c>
    </row>
    <row r="56" spans="2:6" x14ac:dyDescent="0.25">
      <c r="B56" s="13">
        <v>10</v>
      </c>
      <c r="C56" s="11">
        <v>5000</v>
      </c>
      <c r="D56" s="14">
        <f t="shared" si="1"/>
        <v>8144.473133887208</v>
      </c>
      <c r="E56" s="16">
        <f t="shared" si="2"/>
        <v>250</v>
      </c>
      <c r="F56" s="15">
        <f t="shared" si="3"/>
        <v>387.83205399462895</v>
      </c>
    </row>
    <row r="57" spans="2:6" x14ac:dyDescent="0.25">
      <c r="B57" s="13">
        <v>11</v>
      </c>
      <c r="C57" s="11">
        <v>5000</v>
      </c>
      <c r="D57" s="14">
        <f t="shared" si="1"/>
        <v>8551.6967905815691</v>
      </c>
      <c r="E57" s="16">
        <f t="shared" si="2"/>
        <v>250</v>
      </c>
      <c r="F57" s="15">
        <f t="shared" si="3"/>
        <v>407.22365669436113</v>
      </c>
    </row>
    <row r="58" spans="2:6" x14ac:dyDescent="0.25">
      <c r="B58" s="13">
        <v>12</v>
      </c>
      <c r="C58" s="11">
        <v>5000</v>
      </c>
      <c r="D58" s="14">
        <f t="shared" si="1"/>
        <v>8979.2816301106468</v>
      </c>
      <c r="E58" s="16">
        <f t="shared" si="2"/>
        <v>250</v>
      </c>
      <c r="F58" s="15">
        <f t="shared" si="3"/>
        <v>427.58483952907773</v>
      </c>
    </row>
    <row r="59" spans="2:6" x14ac:dyDescent="0.25">
      <c r="B59" s="13">
        <v>13</v>
      </c>
      <c r="C59" s="11">
        <v>5000</v>
      </c>
      <c r="D59" s="14">
        <f t="shared" si="1"/>
        <v>9428.2457116161804</v>
      </c>
      <c r="E59" s="16">
        <f t="shared" si="2"/>
        <v>250</v>
      </c>
      <c r="F59" s="15">
        <f t="shared" si="3"/>
        <v>448.96408150553361</v>
      </c>
    </row>
    <row r="60" spans="2:6" x14ac:dyDescent="0.25">
      <c r="B60" s="13">
        <v>14</v>
      </c>
      <c r="C60" s="11">
        <v>5000</v>
      </c>
      <c r="D60" s="14">
        <f t="shared" si="1"/>
        <v>9899.6579971969859</v>
      </c>
      <c r="E60" s="16">
        <f t="shared" si="2"/>
        <v>250</v>
      </c>
      <c r="F60" s="15">
        <f t="shared" si="3"/>
        <v>471.41228558080547</v>
      </c>
    </row>
    <row r="61" spans="2:6" x14ac:dyDescent="0.25">
      <c r="B61" s="13">
        <v>15</v>
      </c>
      <c r="C61" s="11">
        <v>5000</v>
      </c>
      <c r="D61" s="14">
        <f t="shared" si="1"/>
        <v>10394.640897056839</v>
      </c>
      <c r="E61" s="16">
        <f t="shared" si="2"/>
        <v>250</v>
      </c>
      <c r="F61" s="15">
        <f t="shared" si="3"/>
        <v>494.98289985985321</v>
      </c>
    </row>
    <row r="62" spans="2:6" x14ac:dyDescent="0.25">
      <c r="B62" s="13">
        <v>16</v>
      </c>
      <c r="C62" s="11">
        <v>5000</v>
      </c>
      <c r="D62" s="14">
        <f t="shared" si="1"/>
        <v>10914.37294190968</v>
      </c>
      <c r="E62" s="16">
        <f t="shared" si="2"/>
        <v>250</v>
      </c>
      <c r="F62" s="15">
        <f t="shared" si="3"/>
        <v>519.73204485284077</v>
      </c>
    </row>
    <row r="63" spans="2:6" x14ac:dyDescent="0.25">
      <c r="B63" s="13">
        <v>17</v>
      </c>
      <c r="C63" s="11">
        <v>5000</v>
      </c>
      <c r="D63" s="14">
        <f t="shared" si="1"/>
        <v>11460.091589005166</v>
      </c>
      <c r="E63" s="16">
        <f t="shared" si="2"/>
        <v>250</v>
      </c>
      <c r="F63" s="15">
        <f t="shared" si="3"/>
        <v>545.71864709548572</v>
      </c>
    </row>
    <row r="64" spans="2:6" x14ac:dyDescent="0.25">
      <c r="B64" s="13">
        <v>18</v>
      </c>
      <c r="C64" s="11">
        <v>5000</v>
      </c>
      <c r="D64" s="14">
        <f t="shared" si="1"/>
        <v>12033.096168455424</v>
      </c>
      <c r="E64" s="16">
        <f t="shared" si="2"/>
        <v>250</v>
      </c>
      <c r="F64" s="15">
        <f t="shared" si="3"/>
        <v>573.00457945025846</v>
      </c>
    </row>
    <row r="65" spans="1:12" x14ac:dyDescent="0.25">
      <c r="B65" s="13">
        <v>19</v>
      </c>
      <c r="C65" s="11">
        <v>5000</v>
      </c>
      <c r="D65" s="14">
        <f t="shared" si="1"/>
        <v>12634.750976878195</v>
      </c>
      <c r="E65" s="16">
        <f t="shared" si="2"/>
        <v>250</v>
      </c>
      <c r="F65" s="15">
        <f t="shared" si="3"/>
        <v>601.65480842277066</v>
      </c>
    </row>
    <row r="66" spans="1:12" x14ac:dyDescent="0.25">
      <c r="B66" s="13">
        <v>20</v>
      </c>
      <c r="C66" s="11">
        <v>5000</v>
      </c>
      <c r="D66" s="14">
        <f t="shared" si="1"/>
        <v>13266.488525722105</v>
      </c>
      <c r="E66" s="16">
        <f t="shared" si="2"/>
        <v>250</v>
      </c>
      <c r="F66" s="15">
        <f t="shared" si="3"/>
        <v>631.73754884391019</v>
      </c>
    </row>
    <row r="70" spans="1:12" ht="18.75" x14ac:dyDescent="0.3">
      <c r="A70" s="9" t="s">
        <v>40</v>
      </c>
      <c r="B70" s="9"/>
      <c r="C70" s="9"/>
    </row>
    <row r="72" spans="1:12" x14ac:dyDescent="0.25">
      <c r="B72" s="1" t="s">
        <v>1</v>
      </c>
      <c r="C72" s="11">
        <v>5000</v>
      </c>
      <c r="D72" s="35" t="s">
        <v>39</v>
      </c>
    </row>
    <row r="73" spans="1:12" x14ac:dyDescent="0.25">
      <c r="B73" s="1" t="s">
        <v>8</v>
      </c>
      <c r="C73" s="3">
        <v>0.05</v>
      </c>
    </row>
    <row r="75" spans="1:12" x14ac:dyDescent="0.25">
      <c r="C75" s="8" t="s">
        <v>21</v>
      </c>
    </row>
    <row r="76" spans="1:12" ht="27" customHeight="1" x14ac:dyDescent="0.25">
      <c r="B76" s="18"/>
      <c r="C76" s="19" t="s">
        <v>22</v>
      </c>
      <c r="D76" s="19" t="s">
        <v>23</v>
      </c>
      <c r="E76" s="19" t="s">
        <v>24</v>
      </c>
      <c r="F76" s="19" t="s">
        <v>25</v>
      </c>
    </row>
    <row r="77" spans="1:12" x14ac:dyDescent="0.25">
      <c r="B77" s="19" t="s">
        <v>26</v>
      </c>
      <c r="C77" s="19">
        <v>1</v>
      </c>
      <c r="D77" s="19">
        <v>2</v>
      </c>
      <c r="E77" s="19">
        <v>4</v>
      </c>
      <c r="F77" s="19">
        <v>6</v>
      </c>
      <c r="H77" s="35"/>
    </row>
    <row r="78" spans="1:12" x14ac:dyDescent="0.25">
      <c r="B78" s="13">
        <v>1</v>
      </c>
      <c r="C78" s="33">
        <f>FV($C$73/C$77,B78,,-$C$72)</f>
        <v>5250</v>
      </c>
      <c r="D78" s="33">
        <f>FV($C$73/D$77,B78*$D$77,,-$C$72)</f>
        <v>5253.125</v>
      </c>
      <c r="E78" s="33">
        <f>FV($C$73/E$77,B78*$E$77,,-$C$72)</f>
        <v>5254.7266845703125</v>
      </c>
      <c r="F78" s="33">
        <f>FV($C$73/F$77,B78*$F$77,,-$C$72)</f>
        <v>5255.2665666008243</v>
      </c>
      <c r="I78" s="12"/>
      <c r="J78" s="12"/>
      <c r="K78" s="12"/>
      <c r="L78" s="12"/>
    </row>
    <row r="79" spans="1:12" x14ac:dyDescent="0.25">
      <c r="B79" s="17">
        <v>5</v>
      </c>
      <c r="C79" s="33">
        <f>FV($C$73/C$77,B79,,-$C$72)</f>
        <v>6381.4078125000005</v>
      </c>
      <c r="D79" s="33">
        <f t="shared" ref="D79:D81" si="4">FV($C$73/D$77,B79*$D$77,,-$C$72)</f>
        <v>6400.4227209817855</v>
      </c>
      <c r="E79" s="33">
        <f t="shared" ref="E79:E81" si="5">FV($C$73/E$77,B79*$E$77,,-$C$72)</f>
        <v>6410.1861585429251</v>
      </c>
      <c r="F79" s="33">
        <f t="shared" ref="F79:F81" si="6">FV($C$73/F$77,B79*$F$77,,-$C$72)</f>
        <v>6413.4798174988136</v>
      </c>
      <c r="I79" s="12"/>
      <c r="J79" s="12"/>
      <c r="K79" s="12"/>
      <c r="L79" s="12"/>
    </row>
    <row r="80" spans="1:12" x14ac:dyDescent="0.25">
      <c r="B80" s="13">
        <v>10</v>
      </c>
      <c r="C80" s="33">
        <f>FV($C$73/C$77,B80,,-$C$72)</f>
        <v>8144.473133887208</v>
      </c>
      <c r="D80" s="33">
        <f t="shared" si="4"/>
        <v>8193.0822014519781</v>
      </c>
      <c r="E80" s="33">
        <f t="shared" si="5"/>
        <v>8218.097317435062</v>
      </c>
      <c r="F80" s="33">
        <f t="shared" si="6"/>
        <v>8226.544673892924</v>
      </c>
      <c r="I80" s="12"/>
      <c r="J80" s="12"/>
      <c r="K80" s="12"/>
      <c r="L80" s="12"/>
    </row>
    <row r="81" spans="1:12" x14ac:dyDescent="0.25">
      <c r="B81" s="17">
        <v>20</v>
      </c>
      <c r="C81" s="34">
        <f>FV($C$73/C$77,B81,,-$C$72)</f>
        <v>13266.488525722105</v>
      </c>
      <c r="D81" s="33">
        <f t="shared" si="4"/>
        <v>13425.319191949837</v>
      </c>
      <c r="E81" s="33">
        <f t="shared" si="5"/>
        <v>13507.424703766674</v>
      </c>
      <c r="F81" s="34">
        <f t="shared" si="6"/>
        <v>13535.207454311205</v>
      </c>
      <c r="I81" s="12"/>
      <c r="J81" s="12"/>
      <c r="K81" s="12"/>
      <c r="L81" s="12"/>
    </row>
    <row r="82" spans="1:12" x14ac:dyDescent="0.25">
      <c r="B82" s="35"/>
    </row>
    <row r="86" spans="1:12" ht="18.75" x14ac:dyDescent="0.3">
      <c r="A86" s="9" t="s">
        <v>27</v>
      </c>
      <c r="B86" s="9"/>
      <c r="C86" s="9"/>
    </row>
    <row r="88" spans="1:12" x14ac:dyDescent="0.25">
      <c r="B88" s="1" t="s">
        <v>1</v>
      </c>
      <c r="C88" s="11">
        <v>5000</v>
      </c>
      <c r="E88" t="s">
        <v>38</v>
      </c>
      <c r="H88" s="32">
        <f>C111-C92</f>
        <v>185587.04942263386</v>
      </c>
    </row>
    <row r="89" spans="1:12" x14ac:dyDescent="0.25">
      <c r="B89" s="1" t="s">
        <v>9</v>
      </c>
      <c r="C89" s="1">
        <v>20</v>
      </c>
    </row>
    <row r="91" spans="1:12" x14ac:dyDescent="0.25">
      <c r="B91" s="22" t="s">
        <v>2</v>
      </c>
      <c r="C91" s="23" t="s">
        <v>28</v>
      </c>
    </row>
    <row r="92" spans="1:12" x14ac:dyDescent="0.25">
      <c r="B92" s="21">
        <v>0.01</v>
      </c>
      <c r="C92" s="11">
        <f>FV(B92,$C$89,,-$C$88)</f>
        <v>6100.9501997398356</v>
      </c>
    </row>
    <row r="93" spans="1:12" x14ac:dyDescent="0.25">
      <c r="B93" s="21">
        <v>0.02</v>
      </c>
      <c r="C93" s="11">
        <f t="shared" ref="C93:C111" si="7">FV(B93,$C$89,,-$C$88)</f>
        <v>7429.7369798917716</v>
      </c>
    </row>
    <row r="94" spans="1:12" x14ac:dyDescent="0.25">
      <c r="B94" s="21">
        <v>0.03</v>
      </c>
      <c r="C94" s="11">
        <f t="shared" si="7"/>
        <v>9030.5561733470659</v>
      </c>
    </row>
    <row r="95" spans="1:12" x14ac:dyDescent="0.25">
      <c r="B95" s="21">
        <v>0.04</v>
      </c>
      <c r="C95" s="11">
        <f t="shared" si="7"/>
        <v>10955.615715167107</v>
      </c>
    </row>
    <row r="96" spans="1:12" x14ac:dyDescent="0.25">
      <c r="B96" s="24">
        <v>0.05</v>
      </c>
      <c r="C96" s="25">
        <f t="shared" si="7"/>
        <v>13266.488525722105</v>
      </c>
    </row>
    <row r="97" spans="2:3" x14ac:dyDescent="0.25">
      <c r="B97" s="21">
        <v>0.06</v>
      </c>
      <c r="C97" s="11">
        <f t="shared" si="7"/>
        <v>16035.677361064239</v>
      </c>
    </row>
    <row r="98" spans="2:3" x14ac:dyDescent="0.25">
      <c r="B98" s="21">
        <v>7.0000000000000007E-2</v>
      </c>
      <c r="C98" s="11">
        <f t="shared" si="7"/>
        <v>19348.422312430899</v>
      </c>
    </row>
    <row r="99" spans="2:3" x14ac:dyDescent="0.25">
      <c r="B99" s="21">
        <v>0.08</v>
      </c>
      <c r="C99" s="11">
        <f t="shared" si="7"/>
        <v>23304.785719246531</v>
      </c>
    </row>
    <row r="100" spans="2:3" x14ac:dyDescent="0.25">
      <c r="B100" s="21">
        <v>0.09</v>
      </c>
      <c r="C100" s="11">
        <f t="shared" si="7"/>
        <v>28022.053838891487</v>
      </c>
    </row>
    <row r="101" spans="2:3" x14ac:dyDescent="0.25">
      <c r="B101" s="24">
        <v>0.1</v>
      </c>
      <c r="C101" s="25">
        <f t="shared" si="7"/>
        <v>33637.499746628047</v>
      </c>
    </row>
    <row r="102" spans="2:3" x14ac:dyDescent="0.25">
      <c r="B102" s="21">
        <v>0.11</v>
      </c>
      <c r="C102" s="11">
        <f t="shared" si="7"/>
        <v>40311.557680645761</v>
      </c>
    </row>
    <row r="103" spans="2:3" x14ac:dyDescent="0.25">
      <c r="B103" s="21">
        <v>0.12</v>
      </c>
      <c r="C103" s="11">
        <f t="shared" si="7"/>
        <v>48231.465466374735</v>
      </c>
    </row>
    <row r="104" spans="2:3" x14ac:dyDescent="0.25">
      <c r="B104" s="21">
        <v>0.13</v>
      </c>
      <c r="C104" s="11">
        <f t="shared" si="7"/>
        <v>57615.438823616743</v>
      </c>
    </row>
    <row r="105" spans="2:3" x14ac:dyDescent="0.25">
      <c r="B105" s="21">
        <v>0.14000000000000001</v>
      </c>
      <c r="C105" s="11">
        <f t="shared" si="7"/>
        <v>68717.44935927511</v>
      </c>
    </row>
    <row r="106" spans="2:3" x14ac:dyDescent="0.25">
      <c r="B106" s="24">
        <v>0.15</v>
      </c>
      <c r="C106" s="25">
        <f t="shared" si="7"/>
        <v>81832.686964730412</v>
      </c>
    </row>
    <row r="107" spans="2:3" x14ac:dyDescent="0.25">
      <c r="B107" s="21">
        <v>0.16</v>
      </c>
      <c r="C107" s="11">
        <f t="shared" si="7"/>
        <v>97303.797265714849</v>
      </c>
    </row>
    <row r="108" spans="2:3" x14ac:dyDescent="0.25">
      <c r="B108" s="21">
        <v>0.17</v>
      </c>
      <c r="C108" s="11">
        <f t="shared" si="7"/>
        <v>115527.99581824805</v>
      </c>
    </row>
    <row r="109" spans="2:3" x14ac:dyDescent="0.25">
      <c r="B109" s="21">
        <v>0.18</v>
      </c>
      <c r="C109" s="11">
        <f t="shared" si="7"/>
        <v>136965.17302102968</v>
      </c>
    </row>
    <row r="110" spans="2:3" x14ac:dyDescent="0.25">
      <c r="B110" s="21">
        <v>0.19</v>
      </c>
      <c r="C110" s="11">
        <f t="shared" si="7"/>
        <v>162147.1173471706</v>
      </c>
    </row>
    <row r="111" spans="2:3" x14ac:dyDescent="0.25">
      <c r="B111" s="24">
        <v>0.2</v>
      </c>
      <c r="C111" s="25">
        <f t="shared" si="7"/>
        <v>191687.9996223737</v>
      </c>
    </row>
    <row r="114" spans="1:13" ht="18.75" x14ac:dyDescent="0.3">
      <c r="A114" s="9" t="s">
        <v>29</v>
      </c>
      <c r="B114" s="9"/>
      <c r="C114" s="9"/>
    </row>
    <row r="116" spans="1:13" x14ac:dyDescent="0.25">
      <c r="B116" t="s">
        <v>30</v>
      </c>
    </row>
    <row r="117" spans="1:13" x14ac:dyDescent="0.25">
      <c r="F117" s="30" t="s">
        <v>41</v>
      </c>
    </row>
    <row r="118" spans="1:13" x14ac:dyDescent="0.25">
      <c r="B118" s="22" t="s">
        <v>2</v>
      </c>
      <c r="C118" s="22" t="s">
        <v>31</v>
      </c>
      <c r="F118" s="31" t="s">
        <v>42</v>
      </c>
      <c r="G118" s="31"/>
      <c r="H118" s="31"/>
      <c r="I118" s="31"/>
      <c r="J118" s="31"/>
      <c r="K118" s="31"/>
      <c r="L118" s="31"/>
      <c r="M118" s="31"/>
    </row>
    <row r="119" spans="1:13" x14ac:dyDescent="0.25">
      <c r="B119" s="21">
        <v>0.01</v>
      </c>
      <c r="C119" s="29">
        <f>72/B119/100</f>
        <v>72</v>
      </c>
    </row>
    <row r="120" spans="1:13" x14ac:dyDescent="0.25">
      <c r="B120" s="21">
        <v>0.02</v>
      </c>
      <c r="C120" s="29">
        <f t="shared" ref="C120:C137" si="8">72/B120/100</f>
        <v>36</v>
      </c>
    </row>
    <row r="121" spans="1:13" x14ac:dyDescent="0.25">
      <c r="B121" s="21">
        <v>0.04</v>
      </c>
      <c r="C121" s="29">
        <f t="shared" si="8"/>
        <v>18</v>
      </c>
    </row>
    <row r="122" spans="1:13" x14ac:dyDescent="0.25">
      <c r="B122" s="24">
        <v>0.05</v>
      </c>
      <c r="C122" s="29">
        <f t="shared" si="8"/>
        <v>14.4</v>
      </c>
    </row>
    <row r="123" spans="1:13" x14ac:dyDescent="0.25">
      <c r="B123" s="21">
        <v>0.06</v>
      </c>
      <c r="C123" s="29">
        <f t="shared" si="8"/>
        <v>12</v>
      </c>
    </row>
    <row r="124" spans="1:13" x14ac:dyDescent="0.25">
      <c r="B124" s="21">
        <v>7.0000000000000007E-2</v>
      </c>
      <c r="C124" s="29">
        <f t="shared" si="8"/>
        <v>10.285714285714285</v>
      </c>
    </row>
    <row r="125" spans="1:13" x14ac:dyDescent="0.25">
      <c r="B125" s="21">
        <v>0.08</v>
      </c>
      <c r="C125" s="29">
        <f t="shared" si="8"/>
        <v>9</v>
      </c>
    </row>
    <row r="126" spans="1:13" x14ac:dyDescent="0.25">
      <c r="B126" s="21">
        <v>0.09</v>
      </c>
      <c r="C126" s="29">
        <f t="shared" si="8"/>
        <v>8</v>
      </c>
    </row>
    <row r="127" spans="1:13" x14ac:dyDescent="0.25">
      <c r="B127" s="24">
        <v>0.1</v>
      </c>
      <c r="C127" s="29">
        <f t="shared" si="8"/>
        <v>7.2</v>
      </c>
    </row>
    <row r="128" spans="1:13" x14ac:dyDescent="0.25">
      <c r="B128" s="21">
        <v>0.11</v>
      </c>
      <c r="C128" s="29">
        <f t="shared" si="8"/>
        <v>6.545454545454545</v>
      </c>
    </row>
    <row r="129" spans="1:3" x14ac:dyDescent="0.25">
      <c r="B129" s="21">
        <v>0.12</v>
      </c>
      <c r="C129" s="29">
        <f t="shared" si="8"/>
        <v>6</v>
      </c>
    </row>
    <row r="130" spans="1:3" x14ac:dyDescent="0.25">
      <c r="B130" s="21">
        <v>0.13</v>
      </c>
      <c r="C130" s="29">
        <f t="shared" si="8"/>
        <v>5.5384615384615383</v>
      </c>
    </row>
    <row r="131" spans="1:3" x14ac:dyDescent="0.25">
      <c r="B131" s="21">
        <v>0.14000000000000001</v>
      </c>
      <c r="C131" s="29">
        <f t="shared" si="8"/>
        <v>5.1428571428571423</v>
      </c>
    </row>
    <row r="132" spans="1:3" x14ac:dyDescent="0.25">
      <c r="B132" s="24">
        <v>0.15</v>
      </c>
      <c r="C132" s="29">
        <f t="shared" si="8"/>
        <v>4.8</v>
      </c>
    </row>
    <row r="133" spans="1:3" x14ac:dyDescent="0.25">
      <c r="B133" s="21">
        <v>0.16</v>
      </c>
      <c r="C133" s="29">
        <f t="shared" si="8"/>
        <v>4.5</v>
      </c>
    </row>
    <row r="134" spans="1:3" x14ac:dyDescent="0.25">
      <c r="B134" s="21">
        <v>0.17</v>
      </c>
      <c r="C134" s="29">
        <f t="shared" si="8"/>
        <v>4.2352941176470589</v>
      </c>
    </row>
    <row r="135" spans="1:3" x14ac:dyDescent="0.25">
      <c r="B135" s="21">
        <v>0.18</v>
      </c>
      <c r="C135" s="29">
        <f t="shared" si="8"/>
        <v>4</v>
      </c>
    </row>
    <row r="136" spans="1:3" x14ac:dyDescent="0.25">
      <c r="B136" s="21">
        <v>0.19</v>
      </c>
      <c r="C136" s="29">
        <f t="shared" si="8"/>
        <v>3.7894736842105261</v>
      </c>
    </row>
    <row r="137" spans="1:3" x14ac:dyDescent="0.25">
      <c r="B137" s="24">
        <v>0.2</v>
      </c>
      <c r="C137" s="29">
        <f t="shared" si="8"/>
        <v>3.6</v>
      </c>
    </row>
    <row r="141" spans="1:3" ht="18.75" x14ac:dyDescent="0.3">
      <c r="A141" s="9" t="s">
        <v>32</v>
      </c>
      <c r="B141" s="9"/>
      <c r="C141" s="9"/>
    </row>
    <row r="143" spans="1:3" x14ac:dyDescent="0.25">
      <c r="B143" s="1" t="s">
        <v>33</v>
      </c>
      <c r="C143" s="2">
        <v>100000</v>
      </c>
    </row>
    <row r="144" spans="1:3" x14ac:dyDescent="0.25">
      <c r="B144" s="1" t="s">
        <v>2</v>
      </c>
      <c r="C144" s="3">
        <v>0.05</v>
      </c>
    </row>
    <row r="145" spans="2:4" x14ac:dyDescent="0.25">
      <c r="B145" s="1" t="s">
        <v>34</v>
      </c>
      <c r="C145" s="1">
        <v>20</v>
      </c>
    </row>
    <row r="147" spans="2:4" x14ac:dyDescent="0.25">
      <c r="B147" s="1" t="s">
        <v>35</v>
      </c>
      <c r="C147" s="26">
        <f>PV(C144,C145,,-C143)</f>
        <v>37688.94828730006</v>
      </c>
      <c r="D147" t="str">
        <f ca="1">_xlfn.FORMULATEXT(C147)</f>
        <v>=PV(C144,C145,,-C143)</v>
      </c>
    </row>
    <row r="148" spans="2:4" x14ac:dyDescent="0.25">
      <c r="C148" s="5"/>
    </row>
    <row r="149" spans="2:4" ht="30" x14ac:dyDescent="0.25">
      <c r="B149" s="27" t="s">
        <v>36</v>
      </c>
      <c r="C149" s="28">
        <f>PMT(C144,C145,,-C143)</f>
        <v>3024.2587190691311</v>
      </c>
      <c r="D149" t="str">
        <f ca="1">_xlfn.FORMULATEXT(C149)</f>
        <v>=PMT(C144,C145,,-C143)</v>
      </c>
    </row>
    <row r="150" spans="2:4" x14ac:dyDescent="0.25">
      <c r="C150" s="5"/>
    </row>
    <row r="151" spans="2:4" ht="30" x14ac:dyDescent="0.25">
      <c r="B151" s="27" t="s">
        <v>37</v>
      </c>
      <c r="C151" s="28">
        <f>PMT(C144/12,C145*12,,-C143)</f>
        <v>243.28907254999078</v>
      </c>
      <c r="D151" t="str">
        <f ca="1">_xlfn.FORMULATEXT(C151)</f>
        <v>=PMT(C144/12,C145*12,,-C143)</v>
      </c>
    </row>
  </sheetData>
  <mergeCells count="1">
    <mergeCell ref="A1:XFD1"/>
  </mergeCells>
  <pageMargins left="0.7" right="0.7" top="0.75" bottom="0.75" header="0.3" footer="0.3"/>
  <pageSetup orientation="portrait" r:id="rId1"/>
  <ignoredErrors>
    <ignoredError sqref="F4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2024-06-24T09:57:15Z</dcterms:created>
  <dcterms:modified xsi:type="dcterms:W3CDTF">2024-06-26T09:10:45Z</dcterms:modified>
</cp:coreProperties>
</file>