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Study\Excel practice\Projects\Github\"/>
    </mc:Choice>
  </mc:AlternateContent>
  <xr:revisionPtr revIDLastSave="0" documentId="13_ncr:1_{DE9F5C45-83AC-4493-A68E-60AFD02114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rtfolio Tracker" sheetId="2" r:id="rId1"/>
    <sheet name="Holding_MutualFund_Details" sheetId="1" r:id="rId2"/>
    <sheet name="Sheet1" sheetId="3" r:id="rId3"/>
  </sheets>
  <definedNames>
    <definedName name="_xlnm._FilterDatabase" localSheetId="1" hidden="1">Holding_MutualFund_Details!$A$2:$A$184</definedName>
    <definedName name="_xlnm.Extract" localSheetId="1">Holding_MutualFund_Details!#REF!</definedName>
    <definedName name="_xlnm.Extract" localSheetId="0">'Portfolio Tracker'!#REF!</definedName>
    <definedName name="Scheme">Holding_MutualFund_Details!$A$2:$A$184</definedName>
  </definedNames>
  <calcPr calcId="191029"/>
</workbook>
</file>

<file path=xl/calcChain.xml><?xml version="1.0" encoding="utf-8"?>
<calcChain xmlns="http://schemas.openxmlformats.org/spreadsheetml/2006/main">
  <c r="G14" i="2" l="1"/>
  <c r="G5" i="2"/>
  <c r="E23" i="3"/>
  <c r="E158" i="3"/>
  <c r="G10" i="2" s="1"/>
  <c r="C157" i="3"/>
  <c r="E141" i="3" s="1"/>
  <c r="G9" i="2" s="1"/>
  <c r="C140" i="3"/>
  <c r="E102" i="3" s="1"/>
  <c r="G8" i="2" s="1"/>
  <c r="C61" i="3"/>
  <c r="E26" i="3" s="1"/>
  <c r="G6" i="2" s="1"/>
  <c r="C101" i="3"/>
  <c r="E62" i="3" s="1"/>
  <c r="G7" i="2" s="1"/>
  <c r="C21" i="3"/>
  <c r="E4" i="3" s="1"/>
  <c r="G4" i="2" s="1"/>
  <c r="I1" i="1"/>
  <c r="E4" i="2"/>
  <c r="E5" i="2"/>
  <c r="E6" i="2"/>
  <c r="E7" i="2"/>
  <c r="E8" i="2"/>
  <c r="E9" i="2"/>
  <c r="E10" i="2"/>
  <c r="D4" i="2"/>
  <c r="D5" i="2"/>
  <c r="D6" i="2"/>
  <c r="D7" i="2"/>
  <c r="D8" i="2"/>
  <c r="D9" i="2"/>
  <c r="D10" i="2"/>
  <c r="C4" i="2"/>
  <c r="C5" i="2"/>
  <c r="C6" i="2"/>
  <c r="C7" i="2"/>
  <c r="C8" i="2"/>
  <c r="C9" i="2"/>
  <c r="C10" i="2"/>
  <c r="F5" i="2" l="1"/>
  <c r="F6" i="2"/>
  <c r="F7" i="2"/>
  <c r="F8" i="2"/>
  <c r="F9" i="2"/>
  <c r="F10" i="2"/>
  <c r="F4" i="2"/>
  <c r="C14" i="2" l="1"/>
  <c r="D14" i="2"/>
  <c r="F14" i="2"/>
  <c r="E14" i="2"/>
</calcChain>
</file>

<file path=xl/sharedStrings.xml><?xml version="1.0" encoding="utf-8"?>
<sst xmlns="http://schemas.openxmlformats.org/spreadsheetml/2006/main" count="985" uniqueCount="224">
  <si>
    <t>Scheme Name</t>
  </si>
  <si>
    <t>Folio No.</t>
  </si>
  <si>
    <t>Trx. Status</t>
  </si>
  <si>
    <t>Trx. Date</t>
  </si>
  <si>
    <t>Units</t>
  </si>
  <si>
    <t>Avg.Price</t>
  </si>
  <si>
    <t>Purchase value</t>
  </si>
  <si>
    <t>Cur.NAV/ NAV Date</t>
  </si>
  <si>
    <t>Current Value</t>
  </si>
  <si>
    <t>Unrealized Gain/Loss</t>
  </si>
  <si>
    <t>Alloc.%</t>
  </si>
  <si>
    <t>Dividend</t>
  </si>
  <si>
    <t>No. of Days</t>
  </si>
  <si>
    <t>Abs.Return(%)</t>
  </si>
  <si>
    <t>Ann.Return(%)</t>
  </si>
  <si>
    <t>ADITYA BIRLA SUN LIFE FLEXI CAP FUND - GROWTH-REGULAR PLAN</t>
  </si>
  <si>
    <t>SIP</t>
  </si>
  <si>
    <t>-316.59_x000D_
-15.84%</t>
  </si>
  <si>
    <t>-295.40_x000D_
-14.77%</t>
  </si>
  <si>
    <t>-280.27_x000D_
-14.01%</t>
  </si>
  <si>
    <t>-252.03_x000D_
-12.60%</t>
  </si>
  <si>
    <t>-242.95_x000D_
-12.15%</t>
  </si>
  <si>
    <t>-213.70_x000D_
-10.68%</t>
  </si>
  <si>
    <t>-212.69_x000D_
-10.63%</t>
  </si>
  <si>
    <t>-151.16_x000D_
-7.56%</t>
  </si>
  <si>
    <t>-109.81_x000D_
-5.49%</t>
  </si>
  <si>
    <t>-64.42_x000D_
-3.22%</t>
  </si>
  <si>
    <t>-53.33_x000D_
-2.67%</t>
  </si>
  <si>
    <t>-54.33_x000D_
-2.72%</t>
  </si>
  <si>
    <t>62.67_x000D_
3.13%</t>
  </si>
  <si>
    <t>115.12_x000D_
5.76%</t>
  </si>
  <si>
    <t>121.17_x000D_
6.06%</t>
  </si>
  <si>
    <t>126.21_x000D_
6.31%</t>
  </si>
  <si>
    <t>206.90_x000D_
10.35%</t>
  </si>
  <si>
    <t>356.18_x000D_
17.81%</t>
  </si>
  <si>
    <t>Axis Long Term Equity Fund - Growth</t>
  </si>
  <si>
    <t>INV</t>
  </si>
  <si>
    <t>-4,776.58_x000D_
-13.65%</t>
  </si>
  <si>
    <t>Canara Robeco Emerging Equities Fund - Growth</t>
  </si>
  <si>
    <t>-303.61_x000D_
-15.18%</t>
  </si>
  <si>
    <t>-303.32_x000D_
-15.17%</t>
  </si>
  <si>
    <t>-268.97_x000D_
-13.45%</t>
  </si>
  <si>
    <t>-240.32_x000D_
-12.02%</t>
  </si>
  <si>
    <t>-231.77_x000D_
-11.59%</t>
  </si>
  <si>
    <t>-229.92_x000D_
-11.50%</t>
  </si>
  <si>
    <t>-207.83_x000D_
-10.39%</t>
  </si>
  <si>
    <t>-126.73_x000D_
-6.34%</t>
  </si>
  <si>
    <t>-79.69_x000D_
-3.98%</t>
  </si>
  <si>
    <t>-59.17_x000D_
-2.96%</t>
  </si>
  <si>
    <t>-30.95_x000D_
-1.55%</t>
  </si>
  <si>
    <t>20.22_x000D_
1.01%</t>
  </si>
  <si>
    <t>157.48_x000D_
7.87%</t>
  </si>
  <si>
    <t>738.17_x000D_
51.69%</t>
  </si>
  <si>
    <t>173.73_x000D_
8.69%</t>
  </si>
  <si>
    <t>192.11_x000D_
9.61%</t>
  </si>
  <si>
    <t>212.78_x000D_
10.64%</t>
  </si>
  <si>
    <t>314.40_x000D_
15.72%</t>
  </si>
  <si>
    <t>450.95_x000D_
22.55%</t>
  </si>
  <si>
    <t>698.24_x000D_
34.91%</t>
  </si>
  <si>
    <t>772.64_x000D_
38.63%</t>
  </si>
  <si>
    <t>826.94_x000D_
41.35%</t>
  </si>
  <si>
    <t>879.53_x000D_
43.98%</t>
  </si>
  <si>
    <t>895.21_x000D_
44.76%</t>
  </si>
  <si>
    <t>979.87_x000D_
48.99%</t>
  </si>
  <si>
    <t>980.30_x000D_
49.02%</t>
  </si>
  <si>
    <t>1,006.81_x000D_
50.34%</t>
  </si>
  <si>
    <t>1,030.33_x000D_
51.52%</t>
  </si>
  <si>
    <t>1,135.09_x000D_
56.75%</t>
  </si>
  <si>
    <t>1,223.17_x000D_
61.16%</t>
  </si>
  <si>
    <t>1,283.32_x000D_
64.17%</t>
  </si>
  <si>
    <t>1,344.61_x000D_
67.23%</t>
  </si>
  <si>
    <t>1,348.88_x000D_
67.44%</t>
  </si>
  <si>
    <t>1,587.05_x000D_
79.35%</t>
  </si>
  <si>
    <t>1,766.21_x000D_
88.31%</t>
  </si>
  <si>
    <t>Kotak FlexiCap Fund - Regular Growth</t>
  </si>
  <si>
    <t>3798156/25</t>
  </si>
  <si>
    <t>-224.85_x000D_
-14.99%</t>
  </si>
  <si>
    <t>-207.10_x000D_
-13.81%</t>
  </si>
  <si>
    <t>-206.87_x000D_
-13.79%</t>
  </si>
  <si>
    <t>-169.87_x000D_
-11.32%</t>
  </si>
  <si>
    <t>-149.06_x000D_
-9.94%</t>
  </si>
  <si>
    <t>-144.12_x000D_
-9.61%</t>
  </si>
  <si>
    <t>-111.69_x000D_
-7.45%</t>
  </si>
  <si>
    <t>-95.97_x000D_
-6.40%</t>
  </si>
  <si>
    <t>-70.36_x000D_
-4.69%</t>
  </si>
  <si>
    <t>-68.57_x000D_
-4.57%</t>
  </si>
  <si>
    <t>-38.68_x000D_
-2.58%</t>
  </si>
  <si>
    <t>27.03_x000D_
1.80%</t>
  </si>
  <si>
    <t>47.79_x000D_
3.19%</t>
  </si>
  <si>
    <t>48.59_x000D_
3.24%</t>
  </si>
  <si>
    <t>82.76_x000D_
5.52%</t>
  </si>
  <si>
    <t>99.00_x000D_
6.60%</t>
  </si>
  <si>
    <t>216.96_x000D_
14.46%</t>
  </si>
  <si>
    <t>4545505/36</t>
  </si>
  <si>
    <t>-268.73_x000D_
-13.44%</t>
  </si>
  <si>
    <t>-257.67_x000D_
-12.88%</t>
  </si>
  <si>
    <t>-252.68_x000D_
-12.63%</t>
  </si>
  <si>
    <t>-229.61_x000D_
-11.48%</t>
  </si>
  <si>
    <t>-226.51_x000D_
-11.33%</t>
  </si>
  <si>
    <t>-211.44_x000D_
-10.57%</t>
  </si>
  <si>
    <t>-210.13_x000D_
-10.51%</t>
  </si>
  <si>
    <t>-112.41_x000D_
-5.62%</t>
  </si>
  <si>
    <t>-82.42_x000D_
-4.12%</t>
  </si>
  <si>
    <t>-77.71_x000D_
-3.89%</t>
  </si>
  <si>
    <t>-45.80_x000D_
-2.29%</t>
  </si>
  <si>
    <t>-43.40_x000D_
-2.17%</t>
  </si>
  <si>
    <t>46.55_x000D_
2.33%</t>
  </si>
  <si>
    <t>51.21_x000D_
2.56%</t>
  </si>
  <si>
    <t>84.30_x000D_
4.22%</t>
  </si>
  <si>
    <t>117.68_x000D_
5.88%</t>
  </si>
  <si>
    <t>149.17_x000D_
7.46%</t>
  </si>
  <si>
    <t>307.00_x000D_
15.35%</t>
  </si>
  <si>
    <t>465.48_x000D_
23.27%</t>
  </si>
  <si>
    <t>597.19_x000D_
29.86%</t>
  </si>
  <si>
    <t>709.55_x000D_
35.48%</t>
  </si>
  <si>
    <t>726.49_x000D_
36.32%</t>
  </si>
  <si>
    <t>Mirae Asset Emerging Bluechip Fund - Regular Plan Growth</t>
  </si>
  <si>
    <t>-311.81_x000D_
-15.59%</t>
  </si>
  <si>
    <t>-302.00_x000D_
-15.10%</t>
  </si>
  <si>
    <t>-293.90_x000D_
-14.70%</t>
  </si>
  <si>
    <t>-262.30_x000D_
-13.12%</t>
  </si>
  <si>
    <t>-241.55_x000D_
-12.08%</t>
  </si>
  <si>
    <t>-235.44_x000D_
-11.77%</t>
  </si>
  <si>
    <t>-220.03_x000D_
-11.00%</t>
  </si>
  <si>
    <t>-124.29_x000D_
-6.21%</t>
  </si>
  <si>
    <t>-109.22_x000D_
-5.46%</t>
  </si>
  <si>
    <t>-56.96_x000D_
-2.85%</t>
  </si>
  <si>
    <t>-49.82_x000D_
-2.49%</t>
  </si>
  <si>
    <t>-10.81_x000D_
-0.54%</t>
  </si>
  <si>
    <t>109.55_x000D_
5.48%</t>
  </si>
  <si>
    <t>155.18_x000D_
7.76%</t>
  </si>
  <si>
    <t>172.40_x000D_
8.62%</t>
  </si>
  <si>
    <t>221.13_x000D_
11.06%</t>
  </si>
  <si>
    <t>327.89_x000D_
16.39%</t>
  </si>
  <si>
    <t>504.22_x000D_
25.21%</t>
  </si>
  <si>
    <t>700.09_x000D_
35.00%</t>
  </si>
  <si>
    <t>885.28_x000D_
44.26%</t>
  </si>
  <si>
    <t>938.15_x000D_
46.91%</t>
  </si>
  <si>
    <t>942.97_x000D_
47.15%</t>
  </si>
  <si>
    <t>979.65_x000D_
48.98%</t>
  </si>
  <si>
    <t>1,032.68_x000D_
51.63%</t>
  </si>
  <si>
    <t>1,068.50_x000D_
53.42%</t>
  </si>
  <si>
    <t>1,084.94_x000D_
54.25%</t>
  </si>
  <si>
    <t>1,162.52_x000D_
58.13%</t>
  </si>
  <si>
    <t>1,199.88_x000D_
59.99%</t>
  </si>
  <si>
    <t>1,248.35_x000D_
62.42%</t>
  </si>
  <si>
    <t>1,281.85_x000D_
64.09%</t>
  </si>
  <si>
    <t>1,307.76_x000D_
65.39%</t>
  </si>
  <si>
    <t>1,323.26_x000D_
66.16%</t>
  </si>
  <si>
    <t>1,370.44_x000D_
68.52%</t>
  </si>
  <si>
    <t>1,400.49_x000D_
70.02%</t>
  </si>
  <si>
    <t>1,442.85_x000D_
72.14%</t>
  </si>
  <si>
    <t>1,751.33_x000D_
87.57%</t>
  </si>
  <si>
    <t>1,863.00_x000D_
93.15%</t>
  </si>
  <si>
    <t>SBI Bluechip Fund Growth</t>
  </si>
  <si>
    <t>-204.05_x000D_
-13.60%</t>
  </si>
  <si>
    <t>-192.61_x000D_
-12.84%</t>
  </si>
  <si>
    <t>-190.80_x000D_
-12.72%</t>
  </si>
  <si>
    <t>-156.17_x000D_
-10.41%</t>
  </si>
  <si>
    <t>-154.03_x000D_
-10.27%</t>
  </si>
  <si>
    <t>-138.47_x000D_
-9.23%</t>
  </si>
  <si>
    <t>-132.70_x000D_
-8.85%</t>
  </si>
  <si>
    <t>-66.02_x000D_
-4.40%</t>
  </si>
  <si>
    <t>-64.26_x000D_
-4.28%</t>
  </si>
  <si>
    <t>-22.05_x000D_
-1.47%</t>
  </si>
  <si>
    <t>-3.58_x000D_
-0.24%</t>
  </si>
  <si>
    <t>47.59_x000D_
3.17%</t>
  </si>
  <si>
    <t>51.50_x000D_
3.43%</t>
  </si>
  <si>
    <t>83.71_x000D_
5.58%</t>
  </si>
  <si>
    <t>111.52_x000D_
7.43%</t>
  </si>
  <si>
    <t>132.57_x000D_
8.84%</t>
  </si>
  <si>
    <t>SBI Focused Equity Fund Regular Growth</t>
  </si>
  <si>
    <t>603.74_x000D_
30.19%</t>
  </si>
  <si>
    <t>-555.06_x000D_
-18.50%</t>
  </si>
  <si>
    <t>-506.41_x000D_
-16.88%</t>
  </si>
  <si>
    <t>-476.50_x000D_
-15.88%</t>
  </si>
  <si>
    <t>-428.06_x000D_
-14.27%</t>
  </si>
  <si>
    <t>-358.56_x000D_
-11.95%</t>
  </si>
  <si>
    <t>-342.34_x000D_
-11.41%</t>
  </si>
  <si>
    <t>-313.70_x000D_
-10.46%</t>
  </si>
  <si>
    <t>-218.72_x000D_
-7.29%</t>
  </si>
  <si>
    <t>-99.93_x000D_
-3.33%</t>
  </si>
  <si>
    <t>-64.97_x000D_
-2.17%</t>
  </si>
  <si>
    <t>22.43_x000D_
0.75%</t>
  </si>
  <si>
    <t>271.37_x000D_
9.05%</t>
  </si>
  <si>
    <t>310.12_x000D_
10.34%</t>
  </si>
  <si>
    <t>357.29_x000D_
11.91%</t>
  </si>
  <si>
    <t>385.94_x000D_
12.86%</t>
  </si>
  <si>
    <t>505.77_x000D_
16.86%</t>
  </si>
  <si>
    <t>676.36_x000D_
22.55%</t>
  </si>
  <si>
    <t>920.88_x000D_
30.70%</t>
  </si>
  <si>
    <t>981.96_x000D_
32.73%</t>
  </si>
  <si>
    <t>1,097.37_x000D_
36.58%</t>
  </si>
  <si>
    <t>1,204.78_x000D_
40.16%</t>
  </si>
  <si>
    <t>1,207.52_x000D_
40.25%</t>
  </si>
  <si>
    <t>1,301.87_x000D_
43.40%</t>
  </si>
  <si>
    <t>1,332.83_x000D_
44.43%</t>
  </si>
  <si>
    <t>1,333.88_x000D_
44.46%</t>
  </si>
  <si>
    <t>1,369.90_x000D_
45.66%</t>
  </si>
  <si>
    <t>1,456.88_x000D_
48.56%</t>
  </si>
  <si>
    <t>1,477.09_x000D_
49.24%</t>
  </si>
  <si>
    <t>1,514.37_x000D_
50.48%</t>
  </si>
  <si>
    <t>1,609.57_x000D_
53.65%</t>
  </si>
  <si>
    <t>1,666.64_x000D_
55.55%</t>
  </si>
  <si>
    <t>2,035.20_x000D_
67.84%</t>
  </si>
  <si>
    <t>2,085.75_x000D_
69.52%</t>
  </si>
  <si>
    <t>SWI</t>
  </si>
  <si>
    <t>3,747.52_x000D_
50.47%</t>
  </si>
  <si>
    <t>1008.640_x000D_
12-May-2022</t>
  </si>
  <si>
    <t>59.336_x000D_
12-May-2022</t>
  </si>
  <si>
    <t>142.530_x000D_
12-May-2022</t>
  </si>
  <si>
    <t>47.071_x000D_
12-May-2022</t>
  </si>
  <si>
    <t>86.097_x000D_
12-May-2022</t>
  </si>
  <si>
    <t>54.967_x000D_
12-May-2022</t>
  </si>
  <si>
    <t>210.607_x000D_
12-May-2022</t>
  </si>
  <si>
    <t xml:space="preserve">    Mutual Fund Portfolio Tracker</t>
  </si>
  <si>
    <t>Fund Name</t>
  </si>
  <si>
    <t>Units Held</t>
  </si>
  <si>
    <t>Invested</t>
  </si>
  <si>
    <t>Value</t>
  </si>
  <si>
    <t>Profit/Loss</t>
  </si>
  <si>
    <t>Total</t>
  </si>
  <si>
    <t>Amt invested</t>
  </si>
  <si>
    <t>XIRR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</si>
</sst>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&gt;=10000000]##\,##\,##\,##0.00;[&gt;=100000]##\,##\,##0;##,##0.00"/>
    <numFmt numFmtId="165" formatCode="[&gt;=10000000]##\,##\,##\,##0.0000;[&gt;=100000]##\,##\,##0.0000;##,##0.0000"/>
    <numFmt numFmtId="166" formatCode="dd\-mmm\-yyyy"/>
    <numFmt numFmtId="167" formatCode="&quot;₹&quot;\ #,##0.00"/>
    <numFmt numFmtId="168" formatCode="&quot;₹&quot;\ #,##0"/>
    <numFmt numFmtId="169" formatCode="[$-14009]dd/mm/yyyy;@"/>
    <numFmt numFmtId="170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24"/>
      <color theme="1"/>
      <name val="Arial"/>
      <family val="2"/>
    </font>
    <font>
      <b/>
      <sz val="14"/>
      <color theme="1" tint="4.9989318521683403E-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64" fontId="0" fillId="0" borderId="1" xfId="0" applyNumberFormat="1" applyBorder="1" applyAlignment="1">
      <alignment horizontal="right" wrapText="1"/>
    </xf>
    <xf numFmtId="164" fontId="0" fillId="0" borderId="0" xfId="0" applyNumberFormat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6" fontId="0" fillId="0" borderId="1" xfId="0" applyNumberFormat="1" applyBorder="1" applyAlignment="1">
      <alignment horizontal="right" wrapText="1"/>
    </xf>
    <xf numFmtId="166" fontId="0" fillId="0" borderId="0" xfId="0" applyNumberFormat="1" applyAlignment="1">
      <alignment horizontal="right"/>
    </xf>
    <xf numFmtId="166" fontId="0" fillId="0" borderId="1" xfId="0" applyNumberFormat="1" applyBorder="1"/>
    <xf numFmtId="166" fontId="0" fillId="0" borderId="0" xfId="0" applyNumberFormat="1"/>
    <xf numFmtId="3" fontId="0" fillId="0" borderId="1" xfId="0" applyNumberFormat="1" applyBorder="1"/>
    <xf numFmtId="3" fontId="0" fillId="0" borderId="0" xfId="0" applyNumberFormat="1"/>
    <xf numFmtId="0" fontId="0" fillId="0" borderId="0" xfId="0"/>
    <xf numFmtId="0" fontId="0" fillId="0" borderId="2" xfId="0" applyBorder="1"/>
    <xf numFmtId="2" fontId="0" fillId="0" borderId="3" xfId="0" applyNumberFormat="1" applyBorder="1"/>
    <xf numFmtId="0" fontId="2" fillId="2" borderId="4" xfId="0" applyFont="1" applyFill="1" applyBorder="1"/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/>
    <xf numFmtId="166" fontId="2" fillId="2" borderId="5" xfId="0" applyNumberFormat="1" applyFont="1" applyFill="1" applyBorder="1"/>
    <xf numFmtId="165" fontId="2" fillId="2" borderId="5" xfId="0" applyNumberFormat="1" applyFont="1" applyFill="1" applyBorder="1"/>
    <xf numFmtId="3" fontId="2" fillId="2" borderId="5" xfId="0" applyNumberFormat="1" applyFont="1" applyFill="1" applyBorder="1"/>
    <xf numFmtId="166" fontId="2" fillId="2" borderId="5" xfId="0" applyNumberFormat="1" applyFont="1" applyFill="1" applyBorder="1" applyAlignment="1">
      <alignment horizontal="right"/>
    </xf>
    <xf numFmtId="2" fontId="2" fillId="2" borderId="5" xfId="0" applyNumberFormat="1" applyFont="1" applyFill="1" applyBorder="1"/>
    <xf numFmtId="164" fontId="2" fillId="2" borderId="5" xfId="0" applyNumberFormat="1" applyFont="1" applyFill="1" applyBorder="1" applyAlignment="1">
      <alignment horizontal="right"/>
    </xf>
    <xf numFmtId="164" fontId="2" fillId="2" borderId="5" xfId="0" applyNumberFormat="1" applyFont="1" applyFill="1" applyBorder="1"/>
    <xf numFmtId="2" fontId="2" fillId="2" borderId="6" xfId="0" applyNumberFormat="1" applyFont="1" applyFill="1" applyBorder="1"/>
    <xf numFmtId="0" fontId="2" fillId="0" borderId="4" xfId="0" applyFont="1" applyFill="1" applyBorder="1"/>
    <xf numFmtId="0" fontId="0" fillId="0" borderId="14" xfId="0" applyBorder="1"/>
    <xf numFmtId="0" fontId="0" fillId="0" borderId="10" xfId="0" applyBorder="1"/>
    <xf numFmtId="168" fontId="0" fillId="0" borderId="10" xfId="0" applyNumberFormat="1" applyBorder="1"/>
    <xf numFmtId="167" fontId="0" fillId="0" borderId="10" xfId="0" applyNumberFormat="1" applyBorder="1"/>
    <xf numFmtId="10" fontId="1" fillId="0" borderId="15" xfId="1" applyNumberFormat="1" applyFont="1" applyBorder="1"/>
    <xf numFmtId="0" fontId="0" fillId="0" borderId="16" xfId="0" applyBorder="1"/>
    <xf numFmtId="0" fontId="0" fillId="0" borderId="17" xfId="0" applyBorder="1"/>
    <xf numFmtId="168" fontId="0" fillId="0" borderId="17" xfId="0" applyNumberFormat="1" applyBorder="1"/>
    <xf numFmtId="167" fontId="0" fillId="0" borderId="17" xfId="0" applyNumberFormat="1" applyBorder="1"/>
    <xf numFmtId="10" fontId="1" fillId="0" borderId="18" xfId="1" applyNumberFormat="1" applyFont="1" applyBorder="1"/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/>
    <xf numFmtId="0" fontId="0" fillId="0" borderId="0" xfId="0"/>
    <xf numFmtId="0" fontId="0" fillId="0" borderId="0" xfId="0"/>
    <xf numFmtId="0" fontId="5" fillId="6" borderId="1" xfId="0" applyFont="1" applyFill="1" applyBorder="1"/>
    <xf numFmtId="0" fontId="5" fillId="0" borderId="1" xfId="0" applyFont="1" applyBorder="1"/>
    <xf numFmtId="3" fontId="5" fillId="6" borderId="1" xfId="0" applyNumberFormat="1" applyFont="1" applyFill="1" applyBorder="1"/>
    <xf numFmtId="0" fontId="0" fillId="0" borderId="0" xfId="0" applyFill="1"/>
    <xf numFmtId="0" fontId="5" fillId="6" borderId="5" xfId="0" applyFont="1" applyFill="1" applyBorder="1"/>
    <xf numFmtId="3" fontId="5" fillId="6" borderId="5" xfId="0" applyNumberFormat="1" applyFont="1" applyFill="1" applyBorder="1"/>
    <xf numFmtId="0" fontId="6" fillId="0" borderId="10" xfId="0" applyFont="1" applyBorder="1" applyAlignment="1">
      <alignment horizontal="center"/>
    </xf>
    <xf numFmtId="166" fontId="5" fillId="0" borderId="0" xfId="0" applyNumberFormat="1" applyFont="1" applyFill="1" applyBorder="1"/>
    <xf numFmtId="0" fontId="5" fillId="0" borderId="19" xfId="0" applyFont="1" applyBorder="1"/>
    <xf numFmtId="0" fontId="5" fillId="0" borderId="0" xfId="0" applyFont="1" applyBorder="1"/>
    <xf numFmtId="0" fontId="5" fillId="0" borderId="10" xfId="0" applyFont="1" applyBorder="1"/>
    <xf numFmtId="167" fontId="7" fillId="5" borderId="10" xfId="0" applyNumberFormat="1" applyFont="1" applyFill="1" applyBorder="1"/>
    <xf numFmtId="169" fontId="5" fillId="0" borderId="3" xfId="0" applyNumberFormat="1" applyFont="1" applyBorder="1"/>
    <xf numFmtId="166" fontId="5" fillId="6" borderId="3" xfId="0" applyNumberFormat="1" applyFont="1" applyFill="1" applyBorder="1"/>
    <xf numFmtId="166" fontId="5" fillId="0" borderId="3" xfId="0" applyNumberFormat="1" applyFont="1" applyBorder="1"/>
    <xf numFmtId="14" fontId="0" fillId="0" borderId="17" xfId="0" applyNumberFormat="1" applyBorder="1"/>
    <xf numFmtId="10" fontId="8" fillId="7" borderId="20" xfId="1" applyNumberFormat="1" applyFont="1" applyFill="1" applyBorder="1"/>
    <xf numFmtId="0" fontId="0" fillId="0" borderId="20" xfId="0" applyBorder="1"/>
    <xf numFmtId="10" fontId="8" fillId="7" borderId="20" xfId="0" applyNumberFormat="1" applyFont="1" applyFill="1" applyBorder="1"/>
    <xf numFmtId="10" fontId="0" fillId="0" borderId="20" xfId="1" applyNumberFormat="1" applyFont="1" applyBorder="1"/>
    <xf numFmtId="170" fontId="8" fillId="7" borderId="20" xfId="1" applyNumberFormat="1" applyFont="1" applyFill="1" applyBorder="1"/>
    <xf numFmtId="170" fontId="0" fillId="0" borderId="20" xfId="1" applyNumberFormat="1" applyFont="1" applyBorder="1"/>
    <xf numFmtId="0" fontId="0" fillId="0" borderId="12" xfId="0" applyBorder="1"/>
    <xf numFmtId="2" fontId="0" fillId="0" borderId="0" xfId="0" applyNumberFormat="1" applyFont="1" applyBorder="1"/>
    <xf numFmtId="14" fontId="5" fillId="0" borderId="6" xfId="0" applyNumberFormat="1" applyFont="1" applyBorder="1"/>
    <xf numFmtId="14" fontId="5" fillId="6" borderId="3" xfId="0" applyNumberFormat="1" applyFont="1" applyFill="1" applyBorder="1"/>
    <xf numFmtId="14" fontId="5" fillId="0" borderId="3" xfId="0" applyNumberFormat="1" applyFont="1" applyBorder="1"/>
    <xf numFmtId="0" fontId="3" fillId="4" borderId="7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0" fillId="0" borderId="0" xfId="0"/>
    <xf numFmtId="0" fontId="0" fillId="4" borderId="10" xfId="0" applyFill="1" applyBorder="1" applyAlignment="1">
      <alignment horizontal="right"/>
    </xf>
    <xf numFmtId="168" fontId="0" fillId="4" borderId="10" xfId="0" applyNumberFormat="1" applyFill="1" applyBorder="1" applyAlignment="1">
      <alignment horizontal="right"/>
    </xf>
    <xf numFmtId="167" fontId="0" fillId="4" borderId="10" xfId="0" applyNumberFormat="1" applyFill="1" applyBorder="1" applyAlignment="1">
      <alignment horizontal="right"/>
    </xf>
    <xf numFmtId="10" fontId="0" fillId="4" borderId="10" xfId="1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39"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00B050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numFmt numFmtId="2" formatCode="0.0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numFmt numFmtId="164" formatCode="[&gt;=10000000]##\,##\,##\,##0.00;[&gt;=100000]##\,##\,##0;#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" formatCode="#,##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4" formatCode="[&gt;=10000000]##\,##\,##\,##0.00;[&gt;=100000]##\,##\,##0;##,##0.00"/>
      <alignment horizontal="righ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6" formatCode="dd\-mmm\-yyyy"/>
      <alignment horizontal="righ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" formatCode="#,##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5" formatCode="[&gt;=10000000]##\,##\,##\,##0.0000;[&gt;=100000]##\,##\,##0.0000;##,##0.00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5" formatCode="[&gt;=10000000]##\,##\,##\,##0.0000;[&gt;=100000]##\,##\,##0.0000;##,##0.00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6" formatCode="dd\-mmm\-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2" formatCode="0.00"/>
      <fill>
        <patternFill patternType="solid">
          <fgColor indexed="64"/>
          <bgColor rgb="FF00800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</xdr:row>
      <xdr:rowOff>180975</xdr:rowOff>
    </xdr:from>
    <xdr:to>
      <xdr:col>1</xdr:col>
      <xdr:colOff>1800225</xdr:colOff>
      <xdr:row>1</xdr:row>
      <xdr:rowOff>1019175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A68833-C18F-4F77-B748-6FAA78FCE8BF}"/>
            </a:ext>
          </a:extLst>
        </xdr:cNvPr>
        <xdr:cNvSpPr/>
      </xdr:nvSpPr>
      <xdr:spPr>
        <a:xfrm>
          <a:off x="542925" y="752475"/>
          <a:ext cx="1485900" cy="838200"/>
        </a:xfrm>
        <a:prstGeom prst="rect">
          <a:avLst/>
        </a:prstGeom>
        <a:ln/>
        <a:effectLst>
          <a:glow>
            <a:schemeClr val="accent1"/>
          </a:glow>
          <a:outerShdw blurRad="50800" dist="38100" dir="5400000" algn="t" rotWithShape="0">
            <a:prstClr val="black">
              <a:alpha val="40000"/>
            </a:prstClr>
          </a:outerShdw>
          <a:softEdge rad="0"/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</a:t>
          </a:r>
        </a:p>
        <a:p>
          <a:pPr algn="l"/>
          <a:endParaRPr lang="en-IN" sz="1100"/>
        </a:p>
        <a:p>
          <a:pPr algn="l"/>
          <a:endParaRPr lang="en-IN" sz="1100"/>
        </a:p>
        <a:p>
          <a:pPr algn="l"/>
          <a:endParaRPr lang="en-IN" sz="1100"/>
        </a:p>
      </xdr:txBody>
    </xdr:sp>
    <xdr:clientData/>
  </xdr:twoCellAnchor>
  <xdr:twoCellAnchor>
    <xdr:from>
      <xdr:col>1</xdr:col>
      <xdr:colOff>2266950</xdr:colOff>
      <xdr:row>1</xdr:row>
      <xdr:rowOff>209550</xdr:rowOff>
    </xdr:from>
    <xdr:to>
      <xdr:col>1</xdr:col>
      <xdr:colOff>3829050</xdr:colOff>
      <xdr:row>1</xdr:row>
      <xdr:rowOff>981075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EAAC502-79C2-47E1-ADF0-E8F650F9B973}"/>
            </a:ext>
          </a:extLst>
        </xdr:cNvPr>
        <xdr:cNvSpPr/>
      </xdr:nvSpPr>
      <xdr:spPr>
        <a:xfrm>
          <a:off x="2495550" y="781050"/>
          <a:ext cx="1562100" cy="771525"/>
        </a:xfrm>
        <a:prstGeom prst="rect">
          <a:avLst/>
        </a:prstGeom>
        <a:ln/>
        <a:effectLst>
          <a:glow>
            <a:schemeClr val="accent1"/>
          </a:glow>
          <a:outerShdw blurRad="50800" dist="38100" dir="5400000" algn="t" rotWithShape="0">
            <a:prstClr val="black">
              <a:alpha val="40000"/>
            </a:prstClr>
          </a:outerShdw>
          <a:softEdge rad="0"/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</a:t>
          </a:r>
        </a:p>
        <a:p>
          <a:pPr algn="l"/>
          <a:endParaRPr lang="en-IN" sz="1100"/>
        </a:p>
        <a:p>
          <a:pPr algn="l"/>
          <a:endParaRPr lang="en-IN" sz="1100"/>
        </a:p>
        <a:p>
          <a:pPr algn="l"/>
          <a:endParaRPr lang="en-IN" sz="1100"/>
        </a:p>
      </xdr:txBody>
    </xdr:sp>
    <xdr:clientData/>
  </xdr:twoCellAnchor>
  <xdr:twoCellAnchor>
    <xdr:from>
      <xdr:col>2</xdr:col>
      <xdr:colOff>304801</xdr:colOff>
      <xdr:row>1</xdr:row>
      <xdr:rowOff>209550</xdr:rowOff>
    </xdr:from>
    <xdr:to>
      <xdr:col>3</xdr:col>
      <xdr:colOff>790576</xdr:colOff>
      <xdr:row>1</xdr:row>
      <xdr:rowOff>971549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299A053-2260-424E-A9C2-E7A6FB931271}"/>
            </a:ext>
          </a:extLst>
        </xdr:cNvPr>
        <xdr:cNvSpPr/>
      </xdr:nvSpPr>
      <xdr:spPr>
        <a:xfrm>
          <a:off x="4562476" y="781050"/>
          <a:ext cx="1485900" cy="761999"/>
        </a:xfrm>
        <a:prstGeom prst="rect">
          <a:avLst/>
        </a:prstGeom>
        <a:ln/>
        <a:effectLst>
          <a:glow>
            <a:schemeClr val="accent1"/>
          </a:glow>
          <a:outerShdw blurRad="50800" dist="38100" dir="5400000" algn="t" rotWithShape="0">
            <a:prstClr val="black">
              <a:alpha val="40000"/>
            </a:prstClr>
          </a:outerShdw>
          <a:softEdge rad="0"/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</a:t>
          </a:r>
        </a:p>
        <a:p>
          <a:pPr algn="l"/>
          <a:endParaRPr lang="en-IN" sz="1100"/>
        </a:p>
        <a:p>
          <a:pPr algn="l"/>
          <a:endParaRPr lang="en-IN" sz="1100"/>
        </a:p>
        <a:p>
          <a:pPr algn="l"/>
          <a:endParaRPr lang="en-IN" sz="1100"/>
        </a:p>
      </xdr:txBody>
    </xdr:sp>
    <xdr:clientData/>
  </xdr:twoCellAnchor>
  <xdr:twoCellAnchor>
    <xdr:from>
      <xdr:col>4</xdr:col>
      <xdr:colOff>219075</xdr:colOff>
      <xdr:row>1</xdr:row>
      <xdr:rowOff>219075</xdr:rowOff>
    </xdr:from>
    <xdr:to>
      <xdr:col>5</xdr:col>
      <xdr:colOff>990600</xdr:colOff>
      <xdr:row>1</xdr:row>
      <xdr:rowOff>981075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6556C41-7A60-4B6B-890D-2974B6831285}"/>
            </a:ext>
          </a:extLst>
        </xdr:cNvPr>
        <xdr:cNvSpPr/>
      </xdr:nvSpPr>
      <xdr:spPr>
        <a:xfrm>
          <a:off x="6477000" y="790575"/>
          <a:ext cx="1581150" cy="762000"/>
        </a:xfrm>
        <a:prstGeom prst="rect">
          <a:avLst/>
        </a:prstGeom>
        <a:ln/>
        <a:effectLst>
          <a:glow>
            <a:schemeClr val="accent1"/>
          </a:glow>
          <a:outerShdw blurRad="50800" dist="38100" dir="5400000" algn="t" rotWithShape="0">
            <a:prstClr val="black">
              <a:alpha val="40000"/>
            </a:prstClr>
          </a:outerShdw>
          <a:softEdge rad="0"/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</a:t>
          </a:r>
        </a:p>
        <a:p>
          <a:pPr algn="l"/>
          <a:endParaRPr lang="en-IN" sz="1100"/>
        </a:p>
        <a:p>
          <a:pPr algn="l"/>
          <a:endParaRPr lang="en-IN" sz="1100"/>
        </a:p>
        <a:p>
          <a:pPr algn="l"/>
          <a:endParaRPr lang="en-IN" sz="1100"/>
        </a:p>
      </xdr:txBody>
    </xdr:sp>
    <xdr:clientData/>
  </xdr:twoCellAnchor>
  <xdr:twoCellAnchor>
    <xdr:from>
      <xdr:col>1</xdr:col>
      <xdr:colOff>504825</xdr:colOff>
      <xdr:row>1</xdr:row>
      <xdr:rowOff>285750</xdr:rowOff>
    </xdr:from>
    <xdr:to>
      <xdr:col>1</xdr:col>
      <xdr:colOff>1609725</xdr:colOff>
      <xdr:row>1</xdr:row>
      <xdr:rowOff>619125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26174E3-3049-46C8-B403-761911FF5B0A}"/>
            </a:ext>
          </a:extLst>
        </xdr:cNvPr>
        <xdr:cNvSpPr txBox="1"/>
      </xdr:nvSpPr>
      <xdr:spPr>
        <a:xfrm>
          <a:off x="733425" y="857250"/>
          <a:ext cx="1104900" cy="33337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0" i="0" u="none" strike="noStrike">
              <a:solidFill>
                <a:schemeClr val="dk1"/>
              </a:solidFill>
              <a:effectLst/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₹ 4,18,349</a:t>
          </a:r>
          <a:r>
            <a:rPr lang="en-IN" sz="1400" b="0"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 </a:t>
          </a:r>
        </a:p>
      </xdr:txBody>
    </xdr:sp>
    <xdr:clientData/>
  </xdr:twoCellAnchor>
  <xdr:twoCellAnchor>
    <xdr:from>
      <xdr:col>1</xdr:col>
      <xdr:colOff>571499</xdr:colOff>
      <xdr:row>1</xdr:row>
      <xdr:rowOff>628650</xdr:rowOff>
    </xdr:from>
    <xdr:to>
      <xdr:col>1</xdr:col>
      <xdr:colOff>1504950</xdr:colOff>
      <xdr:row>1</xdr:row>
      <xdr:rowOff>838200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E63FDD6-8DC7-4C9D-AD8B-C18DCC1F7948}"/>
            </a:ext>
          </a:extLst>
        </xdr:cNvPr>
        <xdr:cNvSpPr txBox="1"/>
      </xdr:nvSpPr>
      <xdr:spPr>
        <a:xfrm>
          <a:off x="800099" y="1200150"/>
          <a:ext cx="933451" cy="20955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 </a:t>
          </a:r>
          <a:r>
            <a:rPr lang="en-IN" sz="1200"/>
            <a:t>Invested</a:t>
          </a:r>
        </a:p>
      </xdr:txBody>
    </xdr:sp>
    <xdr:clientData/>
  </xdr:twoCellAnchor>
  <xdr:twoCellAnchor>
    <xdr:from>
      <xdr:col>1</xdr:col>
      <xdr:colOff>2371724</xdr:colOff>
      <xdr:row>1</xdr:row>
      <xdr:rowOff>276224</xdr:rowOff>
    </xdr:from>
    <xdr:to>
      <xdr:col>1</xdr:col>
      <xdr:colOff>3733800</xdr:colOff>
      <xdr:row>1</xdr:row>
      <xdr:rowOff>609599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9986164-AD88-44D6-8540-4FA0D90564F0}"/>
            </a:ext>
          </a:extLst>
        </xdr:cNvPr>
        <xdr:cNvSpPr txBox="1"/>
      </xdr:nvSpPr>
      <xdr:spPr>
        <a:xfrm>
          <a:off x="2600324" y="847724"/>
          <a:ext cx="1362076" cy="33337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₹ </a:t>
          </a:r>
          <a:r>
            <a:rPr lang="en-IN" sz="1400" b="0" i="0" u="none" strike="noStrike">
              <a:solidFill>
                <a:schemeClr val="dk1"/>
              </a:solidFill>
              <a:effectLst/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4,79,315.28</a:t>
          </a:r>
          <a:r>
            <a:rPr lang="en-IN" sz="1400" b="1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2</xdr:col>
      <xdr:colOff>476248</xdr:colOff>
      <xdr:row>1</xdr:row>
      <xdr:rowOff>295275</xdr:rowOff>
    </xdr:from>
    <xdr:to>
      <xdr:col>3</xdr:col>
      <xdr:colOff>676274</xdr:colOff>
      <xdr:row>1</xdr:row>
      <xdr:rowOff>628650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0965F9B-676C-47A4-804B-6560E11E5177}"/>
            </a:ext>
          </a:extLst>
        </xdr:cNvPr>
        <xdr:cNvSpPr txBox="1"/>
      </xdr:nvSpPr>
      <xdr:spPr>
        <a:xfrm>
          <a:off x="4733923" y="866775"/>
          <a:ext cx="1200151" cy="33337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i="0" u="none" strike="noStrike">
              <a:solidFill>
                <a:schemeClr val="dk1"/>
              </a:solidFill>
              <a:effectLst/>
              <a:latin typeface="Segoe UI Black" panose="020B0A02040204020203" pitchFamily="34" charset="0"/>
              <a:ea typeface="Segoe UI Black" panose="020B0A02040204020203" pitchFamily="34" charset="0"/>
              <a:cs typeface="Arial" panose="020B0604020202020204" pitchFamily="34" charset="0"/>
            </a:rPr>
            <a:t>₹ 60,966.28</a:t>
          </a:r>
          <a:r>
            <a:rPr lang="en-IN" sz="1400" b="1">
              <a:latin typeface="Segoe UI Black" panose="020B0A02040204020203" pitchFamily="34" charset="0"/>
              <a:ea typeface="Segoe UI Black" panose="020B0A02040204020203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4</xdr:col>
      <xdr:colOff>457200</xdr:colOff>
      <xdr:row>1</xdr:row>
      <xdr:rowOff>314325</xdr:rowOff>
    </xdr:from>
    <xdr:to>
      <xdr:col>5</xdr:col>
      <xdr:colOff>752475</xdr:colOff>
      <xdr:row>1</xdr:row>
      <xdr:rowOff>647700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7AF8B8E-84D5-4FE8-BC7F-C27BA2F3CC87}"/>
            </a:ext>
          </a:extLst>
        </xdr:cNvPr>
        <xdr:cNvSpPr txBox="1"/>
      </xdr:nvSpPr>
      <xdr:spPr>
        <a:xfrm>
          <a:off x="6715125" y="885825"/>
          <a:ext cx="1104900" cy="33337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 i="0" u="none" strike="noStrike">
              <a:solidFill>
                <a:schemeClr val="tx1"/>
              </a:solidFill>
              <a:effectLst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41.86%</a:t>
          </a:r>
          <a:r>
            <a:rPr lang="en-IN" sz="1400" b="1">
              <a:solidFill>
                <a:schemeClr val="tx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  <a:endParaRPr lang="en-IN" sz="1400" b="1">
            <a:solidFill>
              <a:schemeClr val="tx1"/>
            </a:solidFill>
            <a:latin typeface="Segoe UI Black" panose="020B0A02040204020203" pitchFamily="34" charset="0"/>
            <a:ea typeface="Segoe UI Black" panose="020B0A02040204020203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7</xdr:col>
      <xdr:colOff>295275</xdr:colOff>
      <xdr:row>1</xdr:row>
      <xdr:rowOff>419100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7781E91-301E-4E9C-B4CA-D238F170CEEE}"/>
            </a:ext>
          </a:extLst>
        </xdr:cNvPr>
        <xdr:cNvSpPr txBox="1"/>
      </xdr:nvSpPr>
      <xdr:spPr>
        <a:xfrm>
          <a:off x="9705975" y="99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</xdr:col>
      <xdr:colOff>2590799</xdr:colOff>
      <xdr:row>1</xdr:row>
      <xdr:rowOff>638174</xdr:rowOff>
    </xdr:from>
    <xdr:to>
      <xdr:col>1</xdr:col>
      <xdr:colOff>3524250</xdr:colOff>
      <xdr:row>1</xdr:row>
      <xdr:rowOff>847724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150AF8C-BCEC-43A6-A5F3-044B3D82428E}"/>
            </a:ext>
          </a:extLst>
        </xdr:cNvPr>
        <xdr:cNvSpPr txBox="1"/>
      </xdr:nvSpPr>
      <xdr:spPr>
        <a:xfrm>
          <a:off x="2819399" y="1209674"/>
          <a:ext cx="933451" cy="20955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Value Now</a:t>
          </a:r>
        </a:p>
        <a:p>
          <a:endParaRPr lang="en-IN" sz="1200"/>
        </a:p>
      </xdr:txBody>
    </xdr:sp>
    <xdr:clientData/>
  </xdr:twoCellAnchor>
  <xdr:twoCellAnchor>
    <xdr:from>
      <xdr:col>2</xdr:col>
      <xdr:colOff>581025</xdr:colOff>
      <xdr:row>1</xdr:row>
      <xdr:rowOff>600075</xdr:rowOff>
    </xdr:from>
    <xdr:to>
      <xdr:col>3</xdr:col>
      <xdr:colOff>514351</xdr:colOff>
      <xdr:row>1</xdr:row>
      <xdr:rowOff>809625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DE90ABD-BBCB-4B8A-A17E-745EE1D3E1B0}"/>
            </a:ext>
          </a:extLst>
        </xdr:cNvPr>
        <xdr:cNvSpPr txBox="1"/>
      </xdr:nvSpPr>
      <xdr:spPr>
        <a:xfrm>
          <a:off x="4838700" y="1171575"/>
          <a:ext cx="933451" cy="20955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</a:t>
          </a:r>
          <a:r>
            <a:rPr lang="en-IN" sz="1200"/>
            <a:t>Profit/Loss</a:t>
          </a:r>
        </a:p>
      </xdr:txBody>
    </xdr:sp>
    <xdr:clientData/>
  </xdr:twoCellAnchor>
  <xdr:twoCellAnchor>
    <xdr:from>
      <xdr:col>4</xdr:col>
      <xdr:colOff>552450</xdr:colOff>
      <xdr:row>1</xdr:row>
      <xdr:rowOff>609600</xdr:rowOff>
    </xdr:from>
    <xdr:to>
      <xdr:col>5</xdr:col>
      <xdr:colOff>676276</xdr:colOff>
      <xdr:row>1</xdr:row>
      <xdr:rowOff>819150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B067F2A-99D5-488A-A51F-F91A178B54C6}"/>
            </a:ext>
          </a:extLst>
        </xdr:cNvPr>
        <xdr:cNvSpPr txBox="1"/>
      </xdr:nvSpPr>
      <xdr:spPr>
        <a:xfrm>
          <a:off x="6810375" y="1181100"/>
          <a:ext cx="933451" cy="20955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</a:t>
          </a:r>
          <a:r>
            <a:rPr lang="en-IN" sz="1200"/>
            <a:t>% Returns</a:t>
          </a:r>
        </a:p>
      </xdr:txBody>
    </xdr:sp>
    <xdr:clientData/>
  </xdr:twoCellAnchor>
  <xdr:twoCellAnchor editAs="oneCell">
    <xdr:from>
      <xdr:col>1</xdr:col>
      <xdr:colOff>390525</xdr:colOff>
      <xdr:row>1</xdr:row>
      <xdr:rowOff>657225</xdr:rowOff>
    </xdr:from>
    <xdr:to>
      <xdr:col>1</xdr:col>
      <xdr:colOff>733425</xdr:colOff>
      <xdr:row>1</xdr:row>
      <xdr:rowOff>1000125</xdr:rowOff>
    </xdr:to>
    <xdr:pic>
      <xdr:nvPicPr>
        <xdr:cNvPr id="16" name="Graphic 15" descr="Coins">
          <a:extLst>
            <a:ext uri="{FF2B5EF4-FFF2-40B4-BE49-F238E27FC236}">
              <a16:creationId xmlns:a16="http://schemas.microsoft.com/office/drawing/2014/main" id="{D73158CA-881C-47E6-BD74-3BCA08A6E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9125" y="1228725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</xdr:row>
      <xdr:rowOff>600075</xdr:rowOff>
    </xdr:from>
    <xdr:to>
      <xdr:col>2</xdr:col>
      <xdr:colOff>685800</xdr:colOff>
      <xdr:row>1</xdr:row>
      <xdr:rowOff>933450</xdr:rowOff>
    </xdr:to>
    <xdr:pic>
      <xdr:nvPicPr>
        <xdr:cNvPr id="18" name="Graphic 17" descr="Bank">
          <a:extLst>
            <a:ext uri="{FF2B5EF4-FFF2-40B4-BE49-F238E27FC236}">
              <a16:creationId xmlns:a16="http://schemas.microsoft.com/office/drawing/2014/main" id="{838B1DF6-8982-44E5-ABA9-1BD2ABEF0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0100" y="11715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1</xdr:col>
      <xdr:colOff>2352675</xdr:colOff>
      <xdr:row>1</xdr:row>
      <xdr:rowOff>647700</xdr:rowOff>
    </xdr:from>
    <xdr:to>
      <xdr:col>1</xdr:col>
      <xdr:colOff>2647950</xdr:colOff>
      <xdr:row>1</xdr:row>
      <xdr:rowOff>942975</xdr:rowOff>
    </xdr:to>
    <xdr:pic>
      <xdr:nvPicPr>
        <xdr:cNvPr id="20" name="Graphic 19" descr="Rupee">
          <a:extLst>
            <a:ext uri="{FF2B5EF4-FFF2-40B4-BE49-F238E27FC236}">
              <a16:creationId xmlns:a16="http://schemas.microsoft.com/office/drawing/2014/main" id="{8DC356A0-C079-4F11-8B14-CDBE52D1F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81275" y="12192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1</xdr:row>
      <xdr:rowOff>638175</xdr:rowOff>
    </xdr:from>
    <xdr:to>
      <xdr:col>4</xdr:col>
      <xdr:colOff>619125</xdr:colOff>
      <xdr:row>1</xdr:row>
      <xdr:rowOff>952500</xdr:rowOff>
    </xdr:to>
    <xdr:pic>
      <xdr:nvPicPr>
        <xdr:cNvPr id="22" name="Graphic 21" descr="Bar graph with upward trend">
          <a:extLst>
            <a:ext uri="{FF2B5EF4-FFF2-40B4-BE49-F238E27FC236}">
              <a16:creationId xmlns:a16="http://schemas.microsoft.com/office/drawing/2014/main" id="{987C5C4C-55F1-43BE-9218-C77268C19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562725" y="1209675"/>
          <a:ext cx="314325" cy="3143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3:G10" totalsRowShown="0" headerRowDxfId="38" headerRowBorderDxfId="37" tableBorderDxfId="36" totalsRowBorderDxfId="35">
  <tableColumns count="6">
    <tableColumn id="1" xr3:uid="{00000000-0010-0000-0000-000001000000}" name="Fund Name" dataDxfId="34"/>
    <tableColumn id="2" xr3:uid="{00000000-0010-0000-0000-000002000000}" name="Units Held" dataDxfId="33">
      <calculatedColumnFormula>SUMIFS(MutualFunds[Units],MutualFunds[Scheme Name],Table3[[#This Row],[Fund Name]])</calculatedColumnFormula>
    </tableColumn>
    <tableColumn id="3" xr3:uid="{00000000-0010-0000-0000-000003000000}" name="Invested" dataDxfId="32">
      <calculatedColumnFormula>SUMIFS(MutualFunds[Purchase value],MutualFunds[Scheme Name],Table3[[#This Row],[Fund Name]])</calculatedColumnFormula>
    </tableColumn>
    <tableColumn id="4" xr3:uid="{00000000-0010-0000-0000-000004000000}" name="Value" dataDxfId="31">
      <calculatedColumnFormula>SUMIFS(MutualFunds[Current Value],MutualFunds[Scheme Name],B4)</calculatedColumnFormula>
    </tableColumn>
    <tableColumn id="5" xr3:uid="{00000000-0010-0000-0000-000005000000}" name="Profit/Loss" dataDxfId="30">
      <calculatedColumnFormula>E4-D4</calculatedColumnFormula>
    </tableColumn>
    <tableColumn id="6" xr3:uid="{00000000-0010-0000-0000-000006000000}" name="XIRR" dataDxfId="29" dataCellStyle="Percent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MutualFunds" displayName="MutualFunds" ref="A2:O184" totalsRowShown="0" headerRowDxfId="28" headerRowBorderDxfId="27" tableBorderDxfId="26" totalsRowBorderDxfId="25">
  <tableColumns count="15">
    <tableColumn id="1" xr3:uid="{00000000-0010-0000-0100-000001000000}" name="Scheme Name" dataDxfId="24"/>
    <tableColumn id="2" xr3:uid="{00000000-0010-0000-0100-000002000000}" name="Folio No." dataDxfId="23"/>
    <tableColumn id="3" xr3:uid="{00000000-0010-0000-0100-000003000000}" name="Trx. Status" dataDxfId="22"/>
    <tableColumn id="4" xr3:uid="{00000000-0010-0000-0100-000004000000}" name="Trx. Date" dataDxfId="21"/>
    <tableColumn id="5" xr3:uid="{00000000-0010-0000-0100-000005000000}" name="Units" dataDxfId="20"/>
    <tableColumn id="6" xr3:uid="{00000000-0010-0000-0100-000006000000}" name="Avg.Price" dataDxfId="19"/>
    <tableColumn id="7" xr3:uid="{00000000-0010-0000-0100-000007000000}" name="Purchase value" dataDxfId="18"/>
    <tableColumn id="8" xr3:uid="{00000000-0010-0000-0100-000008000000}" name="Cur.NAV/ NAV Date" dataDxfId="17"/>
    <tableColumn id="9" xr3:uid="{00000000-0010-0000-0100-000009000000}" name="Current Value" dataDxfId="16"/>
    <tableColumn id="10" xr3:uid="{00000000-0010-0000-0100-00000A000000}" name="Unrealized Gain/Loss" dataDxfId="15"/>
    <tableColumn id="11" xr3:uid="{00000000-0010-0000-0100-00000B000000}" name="Alloc.%" dataDxfId="14"/>
    <tableColumn id="12" xr3:uid="{00000000-0010-0000-0100-00000C000000}" name="Dividend" dataDxfId="13"/>
    <tableColumn id="13" xr3:uid="{00000000-0010-0000-0100-00000D000000}" name="No. of Days" dataDxfId="12"/>
    <tableColumn id="14" xr3:uid="{00000000-0010-0000-0100-00000E000000}" name="Abs.Return(%)" dataDxfId="11"/>
    <tableColumn id="15" xr3:uid="{00000000-0010-0000-0100-00000F000000}" name="Ann.Return(%)" dataDxfId="1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"/>
  <sheetViews>
    <sheetView showGridLines="0" tabSelected="1" topLeftCell="A2" workbookViewId="0">
      <selection activeCell="H3" sqref="H3"/>
    </sheetView>
  </sheetViews>
  <sheetFormatPr defaultRowHeight="15" x14ac:dyDescent="0.25"/>
  <cols>
    <col min="1" max="1" width="3.42578125" customWidth="1"/>
    <col min="2" max="2" width="60.42578125" style="18" bestFit="1" customWidth="1"/>
    <col min="3" max="4" width="15" customWidth="1"/>
    <col min="5" max="5" width="14.5703125" customWidth="1"/>
    <col min="6" max="6" width="15.85546875" customWidth="1"/>
    <col min="7" max="7" width="17" customWidth="1"/>
    <col min="12" max="12" width="7.85546875" customWidth="1"/>
  </cols>
  <sheetData>
    <row r="1" spans="1:25" s="47" customFormat="1" ht="45" customHeight="1" thickBot="1" x14ac:dyDescent="0.3">
      <c r="A1" s="77" t="s">
        <v>215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9"/>
    </row>
    <row r="2" spans="1:25" s="80" customFormat="1" ht="102.75" customHeight="1" x14ac:dyDescent="0.25"/>
    <row r="3" spans="1:25" ht="18.75" x14ac:dyDescent="0.3">
      <c r="A3" s="18"/>
      <c r="B3" s="43" t="s">
        <v>216</v>
      </c>
      <c r="C3" s="44" t="s">
        <v>217</v>
      </c>
      <c r="D3" s="44" t="s">
        <v>218</v>
      </c>
      <c r="E3" s="44" t="s">
        <v>219</v>
      </c>
      <c r="F3" s="44" t="s">
        <v>220</v>
      </c>
      <c r="G3" s="45" t="s">
        <v>223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x14ac:dyDescent="0.25">
      <c r="B4" s="33" t="s">
        <v>15</v>
      </c>
      <c r="C4" s="34">
        <f>SUMIFS(MutualFunds[Units],MutualFunds[Scheme Name],Table3[[#This Row],[Fund Name]])</f>
        <v>34.450000000000003</v>
      </c>
      <c r="D4" s="35">
        <f>SUMIFS(MutualFunds[Purchase value],MutualFunds[Scheme Name],Table3[[#This Row],[Fund Name]])</f>
        <v>35998</v>
      </c>
      <c r="E4" s="36">
        <f>SUMIFS(MutualFunds[Current Value],MutualFunds[Scheme Name],B4)</f>
        <v>34739.57</v>
      </c>
      <c r="F4" s="36">
        <f>E4-D4</f>
        <v>-1258.4300000000003</v>
      </c>
      <c r="G4" s="37">
        <f>Sheet1!E4</f>
        <v>-1.3069321215152741E-2</v>
      </c>
    </row>
    <row r="5" spans="1:25" x14ac:dyDescent="0.25">
      <c r="B5" s="33" t="s">
        <v>35</v>
      </c>
      <c r="C5" s="34">
        <f>SUMIFS(MutualFunds[Units],MutualFunds[Scheme Name],Table3[[#This Row],[Fund Name]])</f>
        <v>509.33</v>
      </c>
      <c r="D5" s="35">
        <f>SUMIFS(MutualFunds[Purchase value],MutualFunds[Scheme Name],Table3[[#This Row],[Fund Name]])</f>
        <v>34998</v>
      </c>
      <c r="E5" s="36">
        <f>SUMIFS(MutualFunds[Current Value],MutualFunds[Scheme Name],B5)</f>
        <v>30221.42</v>
      </c>
      <c r="F5" s="36">
        <f t="shared" ref="F5:F10" si="0">E5-D5</f>
        <v>-4776.5800000000017</v>
      </c>
      <c r="G5" s="37">
        <f>Sheet1!E23</f>
        <v>-0.13648151322932744</v>
      </c>
      <c r="H5" s="53"/>
    </row>
    <row r="6" spans="1:25" x14ac:dyDescent="0.25">
      <c r="B6" s="33" t="s">
        <v>38</v>
      </c>
      <c r="C6" s="34">
        <f>SUMIFS(MutualFunds[Units],MutualFunds[Scheme Name],Table3[[#This Row],[Fund Name]])</f>
        <v>612.97</v>
      </c>
      <c r="D6" s="35">
        <f>SUMIFS(MutualFunds[Purchase value],MutualFunds[Scheme Name],Table3[[#This Row],[Fund Name]])</f>
        <v>69428</v>
      </c>
      <c r="E6" s="36">
        <f>SUMIFS(MutualFunds[Current Value],MutualFunds[Scheme Name],B6)</f>
        <v>87363.760000000024</v>
      </c>
      <c r="F6" s="36">
        <f t="shared" si="0"/>
        <v>17935.760000000024</v>
      </c>
      <c r="G6" s="37">
        <f>Sheet1!E26</f>
        <v>0.19093142151832582</v>
      </c>
    </row>
    <row r="7" spans="1:25" x14ac:dyDescent="0.25">
      <c r="B7" s="33" t="s">
        <v>74</v>
      </c>
      <c r="C7" s="34">
        <f>SUMIFS(MutualFunds[Units],MutualFunds[Scheme Name],Table3[[#This Row],[Fund Name]])</f>
        <v>1482.3000000000002</v>
      </c>
      <c r="D7" s="35">
        <f>SUMIFS(MutualFunds[Purchase value],MutualFunds[Scheme Name],Table3[[#This Row],[Fund Name]])</f>
        <v>69500</v>
      </c>
      <c r="E7" s="36">
        <f>SUMIFS(MutualFunds[Current Value],MutualFunds[Scheme Name],B7)</f>
        <v>69771.100000000006</v>
      </c>
      <c r="F7" s="36">
        <f t="shared" si="0"/>
        <v>271.10000000000582</v>
      </c>
      <c r="G7" s="37">
        <f>Sheet1!E62</f>
        <v>4.1169187426567083E-2</v>
      </c>
    </row>
    <row r="8" spans="1:25" x14ac:dyDescent="0.25">
      <c r="B8" s="33" t="s">
        <v>116</v>
      </c>
      <c r="C8" s="34">
        <f>SUMIFS(MutualFunds[Units],MutualFunds[Scheme Name],Table3[[#This Row],[Fund Name]])</f>
        <v>1156.6099999999999</v>
      </c>
      <c r="D8" s="35">
        <f>SUMIFS(MutualFunds[Purchase value],MutualFunds[Scheme Name],Table3[[#This Row],[Fund Name]])</f>
        <v>76000</v>
      </c>
      <c r="E8" s="36">
        <f>SUMIFS(MutualFunds[Current Value],MutualFunds[Scheme Name],B8)</f>
        <v>99579.5</v>
      </c>
      <c r="F8" s="36">
        <f t="shared" si="0"/>
        <v>23579.5</v>
      </c>
      <c r="G8" s="37">
        <f>Sheet1!E102</f>
        <v>0.19767104983329775</v>
      </c>
    </row>
    <row r="9" spans="1:25" x14ac:dyDescent="0.25">
      <c r="B9" s="33" t="s">
        <v>154</v>
      </c>
      <c r="C9" s="34">
        <f>SUMIFS(MutualFunds[Units],MutualFunds[Scheme Name],Table3[[#This Row],[Fund Name]])</f>
        <v>420.32000000000005</v>
      </c>
      <c r="D9" s="35">
        <f>SUMIFS(MutualFunds[Purchase value],MutualFunds[Scheme Name],Table3[[#This Row],[Fund Name]])</f>
        <v>24000</v>
      </c>
      <c r="E9" s="36">
        <f>SUMIFS(MutualFunds[Current Value],MutualFunds[Scheme Name],B9)</f>
        <v>23102.149999999998</v>
      </c>
      <c r="F9" s="36">
        <f t="shared" si="0"/>
        <v>-897.85000000000218</v>
      </c>
      <c r="G9" s="37">
        <f>Sheet1!E141</f>
        <v>-5.0619989633560192E-4</v>
      </c>
    </row>
    <row r="10" spans="1:25" x14ac:dyDescent="0.25">
      <c r="B10" s="38" t="s">
        <v>171</v>
      </c>
      <c r="C10" s="39">
        <f>SUMIFS(MutualFunds[Units],MutualFunds[Scheme Name],Table3[[#This Row],[Fund Name]])</f>
        <v>638.86</v>
      </c>
      <c r="D10" s="40">
        <f>SUMIFS(MutualFunds[Purchase value],MutualFunds[Scheme Name],Table3[[#This Row],[Fund Name]])</f>
        <v>108425</v>
      </c>
      <c r="E10" s="41">
        <f>SUMIFS(MutualFunds[Current Value],MutualFunds[Scheme Name],B10)</f>
        <v>134537.78</v>
      </c>
      <c r="F10" s="41">
        <f t="shared" si="0"/>
        <v>26112.78</v>
      </c>
      <c r="G10" s="42">
        <f>Sheet1!E158</f>
        <v>0.13889982104301452</v>
      </c>
    </row>
    <row r="11" spans="1:25" x14ac:dyDescent="0.25">
      <c r="B11" s="34"/>
      <c r="C11" s="34"/>
      <c r="D11" s="34"/>
      <c r="E11" s="34"/>
      <c r="F11" s="34"/>
      <c r="G11" s="34"/>
    </row>
    <row r="12" spans="1:25" x14ac:dyDescent="0.25">
      <c r="B12" s="34"/>
      <c r="C12" s="34"/>
      <c r="D12" s="34"/>
      <c r="E12" s="34"/>
      <c r="F12" s="34"/>
      <c r="G12" s="34"/>
    </row>
    <row r="13" spans="1:25" x14ac:dyDescent="0.25">
      <c r="B13" s="34"/>
      <c r="C13" s="34"/>
      <c r="D13" s="34"/>
      <c r="E13" s="34"/>
      <c r="F13" s="34"/>
      <c r="G13" s="34"/>
    </row>
    <row r="14" spans="1:25" x14ac:dyDescent="0.25">
      <c r="B14" s="46" t="s">
        <v>221</v>
      </c>
      <c r="C14" s="81">
        <f>SUM(C4:C10)</f>
        <v>4854.8399999999992</v>
      </c>
      <c r="D14" s="82">
        <f t="shared" ref="D14:F14" si="1">SUM(D4:D10)</f>
        <v>418349</v>
      </c>
      <c r="E14" s="83">
        <f t="shared" si="1"/>
        <v>479315.28</v>
      </c>
      <c r="F14" s="83">
        <f t="shared" si="1"/>
        <v>60966.280000000028</v>
      </c>
      <c r="G14" s="84">
        <f>SUM(Table3[XIRR])</f>
        <v>0.41861444548038934</v>
      </c>
    </row>
  </sheetData>
  <mergeCells count="2">
    <mergeCell ref="A1:Y1"/>
    <mergeCell ref="A2:XFD2"/>
  </mergeCells>
  <conditionalFormatting sqref="F4:F10">
    <cfRule type="expression" dxfId="7" priority="6">
      <formula>F4&gt;0</formula>
    </cfRule>
    <cfRule type="expression" dxfId="6" priority="7">
      <formula>F4&lt;0</formula>
    </cfRule>
  </conditionalFormatting>
  <conditionalFormatting sqref="G4:G10">
    <cfRule type="expression" dxfId="4" priority="2">
      <formula>G4&gt;0</formula>
    </cfRule>
    <cfRule type="expression" dxfId="5" priority="1">
      <formula>G4&lt;0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0"/>
  <sheetViews>
    <sheetView topLeftCell="A14" zoomScale="96" zoomScaleNormal="96" workbookViewId="0">
      <selection activeCell="E133" sqref="E96:E133"/>
    </sheetView>
  </sheetViews>
  <sheetFormatPr defaultRowHeight="15" x14ac:dyDescent="0.25"/>
  <cols>
    <col min="1" max="1" width="60.42578125" bestFit="1" customWidth="1"/>
    <col min="2" max="2" width="12" style="11" bestFit="1" customWidth="1"/>
    <col min="3" max="3" width="12.5703125" hidden="1" customWidth="1"/>
    <col min="4" max="4" width="12.140625" style="15" bestFit="1" customWidth="1"/>
    <col min="5" max="5" width="10.140625" style="7" bestFit="1" customWidth="1"/>
    <col min="6" max="6" width="13" style="7" customWidth="1"/>
    <col min="7" max="7" width="16.42578125" style="17" customWidth="1"/>
    <col min="8" max="8" width="24" style="13" bestFit="1" customWidth="1"/>
    <col min="9" max="9" width="15.140625" style="3" customWidth="1"/>
    <col min="10" max="10" width="21.7109375" style="9" customWidth="1"/>
    <col min="11" max="11" width="9.42578125" style="3" customWidth="1"/>
    <col min="12" max="12" width="11" style="3" customWidth="1"/>
    <col min="13" max="13" width="13.28515625" style="17" customWidth="1"/>
    <col min="14" max="14" width="15.7109375" style="4" customWidth="1"/>
    <col min="15" max="15" width="16.140625" style="3" customWidth="1"/>
    <col min="17" max="17" width="23.140625" customWidth="1"/>
  </cols>
  <sheetData>
    <row r="1" spans="1:17" x14ac:dyDescent="0.25">
      <c r="I1" s="3">
        <f>G4/1008.64</f>
        <v>1.9828680203045685</v>
      </c>
    </row>
    <row r="2" spans="1:17" x14ac:dyDescent="0.25">
      <c r="A2" s="21" t="s">
        <v>0</v>
      </c>
      <c r="B2" s="22" t="s">
        <v>1</v>
      </c>
      <c r="C2" s="23" t="s">
        <v>2</v>
      </c>
      <c r="D2" s="24" t="s">
        <v>3</v>
      </c>
      <c r="E2" s="25" t="s">
        <v>4</v>
      </c>
      <c r="F2" s="25" t="s">
        <v>5</v>
      </c>
      <c r="G2" s="26" t="s">
        <v>6</v>
      </c>
      <c r="H2" s="27" t="s">
        <v>7</v>
      </c>
      <c r="I2" s="28" t="s">
        <v>8</v>
      </c>
      <c r="J2" s="29" t="s">
        <v>9</v>
      </c>
      <c r="K2" s="28" t="s">
        <v>10</v>
      </c>
      <c r="L2" s="28" t="s">
        <v>11</v>
      </c>
      <c r="M2" s="26" t="s">
        <v>12</v>
      </c>
      <c r="N2" s="30" t="s">
        <v>13</v>
      </c>
      <c r="O2" s="31" t="s">
        <v>14</v>
      </c>
      <c r="P2" s="1"/>
      <c r="Q2" s="32"/>
    </row>
    <row r="3" spans="1:17" ht="30" x14ac:dyDescent="0.25">
      <c r="A3" s="19" t="s">
        <v>15</v>
      </c>
      <c r="B3" s="10">
        <v>1016632571</v>
      </c>
      <c r="C3" s="1" t="s">
        <v>16</v>
      </c>
      <c r="D3" s="14">
        <v>44508</v>
      </c>
      <c r="E3" s="6">
        <v>1.67</v>
      </c>
      <c r="F3" s="6">
        <v>1198.44</v>
      </c>
      <c r="G3" s="16">
        <v>1999</v>
      </c>
      <c r="H3" s="12" t="s">
        <v>208</v>
      </c>
      <c r="I3" s="2">
        <v>1682.41</v>
      </c>
      <c r="J3" s="8" t="s">
        <v>17</v>
      </c>
      <c r="K3" s="2">
        <v>0.46</v>
      </c>
      <c r="L3" s="2">
        <v>0</v>
      </c>
      <c r="M3" s="16">
        <v>186</v>
      </c>
      <c r="N3" s="5">
        <v>-15.8</v>
      </c>
      <c r="O3" s="20">
        <v>-31.1</v>
      </c>
      <c r="P3" s="1"/>
    </row>
    <row r="4" spans="1:17" ht="30" x14ac:dyDescent="0.25">
      <c r="A4" s="19" t="s">
        <v>15</v>
      </c>
      <c r="B4" s="10">
        <v>1016632571</v>
      </c>
      <c r="C4" s="1" t="s">
        <v>16</v>
      </c>
      <c r="D4" s="14">
        <v>44476</v>
      </c>
      <c r="E4" s="6">
        <v>1.69</v>
      </c>
      <c r="F4" s="6">
        <v>1183.43</v>
      </c>
      <c r="G4" s="16">
        <v>2000</v>
      </c>
      <c r="H4" s="12" t="s">
        <v>208</v>
      </c>
      <c r="I4" s="2">
        <v>1704.6</v>
      </c>
      <c r="J4" s="8" t="s">
        <v>18</v>
      </c>
      <c r="K4" s="2">
        <v>0.36</v>
      </c>
      <c r="L4" s="2">
        <v>0</v>
      </c>
      <c r="M4" s="16">
        <v>218</v>
      </c>
      <c r="N4" s="5">
        <v>-14.8</v>
      </c>
      <c r="O4" s="20">
        <v>-24.7</v>
      </c>
      <c r="P4" s="1"/>
    </row>
    <row r="5" spans="1:17" ht="30" x14ac:dyDescent="0.25">
      <c r="A5" s="19" t="s">
        <v>15</v>
      </c>
      <c r="B5" s="10">
        <v>1016632571</v>
      </c>
      <c r="C5" s="1" t="s">
        <v>16</v>
      </c>
      <c r="D5" s="14">
        <v>44568</v>
      </c>
      <c r="E5" s="6">
        <v>1.71</v>
      </c>
      <c r="F5" s="6">
        <v>1173.02</v>
      </c>
      <c r="G5" s="16">
        <v>2000</v>
      </c>
      <c r="H5" s="12" t="s">
        <v>208</v>
      </c>
      <c r="I5" s="2">
        <v>1719.73</v>
      </c>
      <c r="J5" s="8" t="s">
        <v>19</v>
      </c>
      <c r="K5" s="2">
        <v>0.36</v>
      </c>
      <c r="L5" s="2">
        <v>0</v>
      </c>
      <c r="M5" s="16">
        <v>126</v>
      </c>
      <c r="N5" s="5">
        <v>-14</v>
      </c>
      <c r="O5" s="20">
        <v>-40.6</v>
      </c>
      <c r="P5" s="1"/>
    </row>
    <row r="6" spans="1:17" ht="30" x14ac:dyDescent="0.25">
      <c r="A6" s="19" t="s">
        <v>15</v>
      </c>
      <c r="B6" s="10">
        <v>1016632571</v>
      </c>
      <c r="C6" s="1" t="s">
        <v>16</v>
      </c>
      <c r="D6" s="14">
        <v>44658</v>
      </c>
      <c r="E6" s="6">
        <v>1.73</v>
      </c>
      <c r="F6" s="6">
        <v>1154.07</v>
      </c>
      <c r="G6" s="16">
        <v>2000</v>
      </c>
      <c r="H6" s="12" t="s">
        <v>208</v>
      </c>
      <c r="I6" s="2">
        <v>1747.97</v>
      </c>
      <c r="J6" s="8" t="s">
        <v>20</v>
      </c>
      <c r="K6" s="2">
        <v>0.36</v>
      </c>
      <c r="L6" s="2">
        <v>0</v>
      </c>
      <c r="M6" s="16">
        <v>36</v>
      </c>
      <c r="N6" s="5">
        <v>-12.6</v>
      </c>
      <c r="O6" s="20">
        <v>-127.8</v>
      </c>
      <c r="P6" s="1"/>
    </row>
    <row r="7" spans="1:17" ht="30" x14ac:dyDescent="0.25">
      <c r="A7" s="19" t="s">
        <v>15</v>
      </c>
      <c r="B7" s="10">
        <v>1016632571</v>
      </c>
      <c r="C7" s="1" t="s">
        <v>16</v>
      </c>
      <c r="D7" s="14">
        <v>44446</v>
      </c>
      <c r="E7" s="6">
        <v>1.74</v>
      </c>
      <c r="F7" s="6">
        <v>1148.1099999999999</v>
      </c>
      <c r="G7" s="16">
        <v>2000</v>
      </c>
      <c r="H7" s="12" t="s">
        <v>208</v>
      </c>
      <c r="I7" s="2">
        <v>1757.05</v>
      </c>
      <c r="J7" s="8" t="s">
        <v>21</v>
      </c>
      <c r="K7" s="2">
        <v>0.37</v>
      </c>
      <c r="L7" s="2">
        <v>0</v>
      </c>
      <c r="M7" s="16">
        <v>248</v>
      </c>
      <c r="N7" s="5">
        <v>-12.1</v>
      </c>
      <c r="O7" s="20">
        <v>-17.899999999999999</v>
      </c>
      <c r="P7" s="1"/>
    </row>
    <row r="8" spans="1:17" ht="30" x14ac:dyDescent="0.25">
      <c r="A8" s="19" t="s">
        <v>15</v>
      </c>
      <c r="B8" s="10">
        <v>1016632571</v>
      </c>
      <c r="C8" s="1" t="s">
        <v>16</v>
      </c>
      <c r="D8" s="14">
        <v>44599</v>
      </c>
      <c r="E8" s="6">
        <v>1.77</v>
      </c>
      <c r="F8" s="6">
        <v>1129.31</v>
      </c>
      <c r="G8" s="16">
        <v>2000</v>
      </c>
      <c r="H8" s="12" t="s">
        <v>208</v>
      </c>
      <c r="I8" s="2">
        <v>1786.3</v>
      </c>
      <c r="J8" s="8" t="s">
        <v>22</v>
      </c>
      <c r="K8" s="2">
        <v>0.37</v>
      </c>
      <c r="L8" s="2">
        <v>0</v>
      </c>
      <c r="M8" s="16">
        <v>95</v>
      </c>
      <c r="N8" s="5">
        <v>-10.7</v>
      </c>
      <c r="O8" s="20">
        <v>-41.1</v>
      </c>
      <c r="P8" s="1"/>
    </row>
    <row r="9" spans="1:17" ht="30" x14ac:dyDescent="0.25">
      <c r="A9" s="19" t="s">
        <v>15</v>
      </c>
      <c r="B9" s="10">
        <v>1016632571</v>
      </c>
      <c r="C9" s="1" t="s">
        <v>16</v>
      </c>
      <c r="D9" s="14">
        <v>44537</v>
      </c>
      <c r="E9" s="6">
        <v>1.77</v>
      </c>
      <c r="F9" s="6">
        <v>1128.67</v>
      </c>
      <c r="G9" s="16">
        <v>2000</v>
      </c>
      <c r="H9" s="12" t="s">
        <v>208</v>
      </c>
      <c r="I9" s="2">
        <v>1787.31</v>
      </c>
      <c r="J9" s="8" t="s">
        <v>23</v>
      </c>
      <c r="K9" s="2">
        <v>0.37</v>
      </c>
      <c r="L9" s="2">
        <v>0</v>
      </c>
      <c r="M9" s="16">
        <v>157</v>
      </c>
      <c r="N9" s="5">
        <v>-10.6</v>
      </c>
      <c r="O9" s="20">
        <v>-24.7</v>
      </c>
      <c r="P9" s="1"/>
    </row>
    <row r="10" spans="1:17" ht="30" x14ac:dyDescent="0.25">
      <c r="A10" s="19" t="s">
        <v>15</v>
      </c>
      <c r="B10" s="10">
        <v>1016632571</v>
      </c>
      <c r="C10" s="1" t="s">
        <v>16</v>
      </c>
      <c r="D10" s="14">
        <v>44417</v>
      </c>
      <c r="E10" s="6">
        <v>1.83</v>
      </c>
      <c r="F10" s="6">
        <v>1091.1099999999999</v>
      </c>
      <c r="G10" s="16">
        <v>2000</v>
      </c>
      <c r="H10" s="12" t="s">
        <v>208</v>
      </c>
      <c r="I10" s="2">
        <v>1848.84</v>
      </c>
      <c r="J10" s="8" t="s">
        <v>24</v>
      </c>
      <c r="K10" s="2">
        <v>0.39</v>
      </c>
      <c r="L10" s="2">
        <v>0</v>
      </c>
      <c r="M10" s="16">
        <v>277</v>
      </c>
      <c r="N10" s="5">
        <v>-7.6</v>
      </c>
      <c r="O10" s="20">
        <v>-10</v>
      </c>
      <c r="P10" s="1"/>
    </row>
    <row r="11" spans="1:17" ht="30" x14ac:dyDescent="0.25">
      <c r="A11" s="19" t="s">
        <v>15</v>
      </c>
      <c r="B11" s="10">
        <v>1016632571</v>
      </c>
      <c r="C11" s="1" t="s">
        <v>16</v>
      </c>
      <c r="D11" s="14">
        <v>44384</v>
      </c>
      <c r="E11" s="6">
        <v>1.87</v>
      </c>
      <c r="F11" s="6">
        <v>1067.24</v>
      </c>
      <c r="G11" s="16">
        <v>2000</v>
      </c>
      <c r="H11" s="12" t="s">
        <v>208</v>
      </c>
      <c r="I11" s="2">
        <v>1890.19</v>
      </c>
      <c r="J11" s="8" t="s">
        <v>25</v>
      </c>
      <c r="K11" s="2">
        <v>0.39</v>
      </c>
      <c r="L11" s="2">
        <v>0</v>
      </c>
      <c r="M11" s="16">
        <v>310</v>
      </c>
      <c r="N11" s="5">
        <v>-5.5</v>
      </c>
      <c r="O11" s="20">
        <v>-6.5</v>
      </c>
      <c r="P11" s="1"/>
    </row>
    <row r="12" spans="1:17" ht="30" x14ac:dyDescent="0.25">
      <c r="A12" s="19" t="s">
        <v>15</v>
      </c>
      <c r="B12" s="10">
        <v>1016632571</v>
      </c>
      <c r="C12" s="1" t="s">
        <v>16</v>
      </c>
      <c r="D12" s="14">
        <v>44690</v>
      </c>
      <c r="E12" s="6">
        <v>1.92</v>
      </c>
      <c r="F12" s="6">
        <v>1042.21</v>
      </c>
      <c r="G12" s="16">
        <v>2000</v>
      </c>
      <c r="H12" s="12" t="s">
        <v>208</v>
      </c>
      <c r="I12" s="2">
        <v>1935.58</v>
      </c>
      <c r="J12" s="8" t="s">
        <v>26</v>
      </c>
      <c r="K12" s="2">
        <v>0.4</v>
      </c>
      <c r="L12" s="2">
        <v>0</v>
      </c>
      <c r="M12" s="16">
        <v>4</v>
      </c>
      <c r="N12" s="5">
        <v>-3.2</v>
      </c>
      <c r="O12" s="20">
        <v>-293.89999999999998</v>
      </c>
      <c r="P12" s="1"/>
    </row>
    <row r="13" spans="1:17" ht="30" x14ac:dyDescent="0.25">
      <c r="A13" s="19" t="s">
        <v>15</v>
      </c>
      <c r="B13" s="10">
        <v>1016632571</v>
      </c>
      <c r="C13" s="1" t="s">
        <v>16</v>
      </c>
      <c r="D13" s="14">
        <v>44627</v>
      </c>
      <c r="E13" s="6">
        <v>1.93</v>
      </c>
      <c r="F13" s="6">
        <v>1036.29</v>
      </c>
      <c r="G13" s="16">
        <v>1999</v>
      </c>
      <c r="H13" s="12" t="s">
        <v>208</v>
      </c>
      <c r="I13" s="2">
        <v>1945.67</v>
      </c>
      <c r="J13" s="8" t="s">
        <v>27</v>
      </c>
      <c r="K13" s="2">
        <v>0.41</v>
      </c>
      <c r="L13" s="2">
        <v>0</v>
      </c>
      <c r="M13" s="16">
        <v>67</v>
      </c>
      <c r="N13" s="5">
        <v>-2.7</v>
      </c>
      <c r="O13" s="20">
        <v>-14.5</v>
      </c>
      <c r="P13" s="1"/>
    </row>
    <row r="14" spans="1:17" ht="30" x14ac:dyDescent="0.25">
      <c r="A14" s="19" t="s">
        <v>15</v>
      </c>
      <c r="B14" s="10">
        <v>1016632571</v>
      </c>
      <c r="C14" s="1" t="s">
        <v>16</v>
      </c>
      <c r="D14" s="14">
        <v>44355</v>
      </c>
      <c r="E14" s="6">
        <v>1.93</v>
      </c>
      <c r="F14" s="6">
        <v>1036.81</v>
      </c>
      <c r="G14" s="16">
        <v>2000</v>
      </c>
      <c r="H14" s="12" t="s">
        <v>208</v>
      </c>
      <c r="I14" s="2">
        <v>1945.67</v>
      </c>
      <c r="J14" s="8" t="s">
        <v>28</v>
      </c>
      <c r="K14" s="2">
        <v>0.41</v>
      </c>
      <c r="L14" s="2">
        <v>0</v>
      </c>
      <c r="M14" s="16">
        <v>339</v>
      </c>
      <c r="N14" s="5">
        <v>-2.7</v>
      </c>
      <c r="O14" s="20">
        <v>-2.9</v>
      </c>
      <c r="P14" s="1"/>
    </row>
    <row r="15" spans="1:17" ht="30" x14ac:dyDescent="0.25">
      <c r="A15" s="19" t="s">
        <v>15</v>
      </c>
      <c r="B15" s="10">
        <v>1016632571</v>
      </c>
      <c r="C15" s="1" t="s">
        <v>16</v>
      </c>
      <c r="D15" s="14">
        <v>44323</v>
      </c>
      <c r="E15" s="6">
        <v>2.0499999999999998</v>
      </c>
      <c r="F15" s="6">
        <v>978</v>
      </c>
      <c r="G15" s="16">
        <v>2000</v>
      </c>
      <c r="H15" s="12" t="s">
        <v>208</v>
      </c>
      <c r="I15" s="2">
        <v>2062.67</v>
      </c>
      <c r="J15" s="8" t="s">
        <v>29</v>
      </c>
      <c r="K15" s="2">
        <v>0.43</v>
      </c>
      <c r="L15" s="2">
        <v>0</v>
      </c>
      <c r="M15" s="16">
        <v>371</v>
      </c>
      <c r="N15" s="5">
        <v>3.1</v>
      </c>
      <c r="O15" s="20">
        <v>3.1</v>
      </c>
      <c r="P15" s="1"/>
    </row>
    <row r="16" spans="1:17" ht="30" x14ac:dyDescent="0.25">
      <c r="A16" s="19" t="s">
        <v>15</v>
      </c>
      <c r="B16" s="10">
        <v>1016632571</v>
      </c>
      <c r="C16" s="1" t="s">
        <v>16</v>
      </c>
      <c r="D16" s="14">
        <v>44263</v>
      </c>
      <c r="E16" s="6">
        <v>2.1</v>
      </c>
      <c r="F16" s="6">
        <v>953.74</v>
      </c>
      <c r="G16" s="16">
        <v>2000</v>
      </c>
      <c r="H16" s="12" t="s">
        <v>208</v>
      </c>
      <c r="I16" s="2">
        <v>2115.12</v>
      </c>
      <c r="J16" s="8" t="s">
        <v>30</v>
      </c>
      <c r="K16" s="2">
        <v>0.44</v>
      </c>
      <c r="L16" s="2">
        <v>0</v>
      </c>
      <c r="M16" s="16">
        <v>431</v>
      </c>
      <c r="N16" s="5">
        <v>5.8</v>
      </c>
      <c r="O16" s="20">
        <v>4.9000000000000004</v>
      </c>
      <c r="P16" s="1"/>
    </row>
    <row r="17" spans="1:16" ht="30" x14ac:dyDescent="0.25">
      <c r="A17" s="19" t="s">
        <v>15</v>
      </c>
      <c r="B17" s="10">
        <v>1016632571</v>
      </c>
      <c r="C17" s="1" t="s">
        <v>16</v>
      </c>
      <c r="D17" s="14">
        <v>44293</v>
      </c>
      <c r="E17" s="6">
        <v>2.1</v>
      </c>
      <c r="F17" s="6">
        <v>951.02</v>
      </c>
      <c r="G17" s="16">
        <v>2000</v>
      </c>
      <c r="H17" s="12" t="s">
        <v>208</v>
      </c>
      <c r="I17" s="2">
        <v>2121.17</v>
      </c>
      <c r="J17" s="8" t="s">
        <v>31</v>
      </c>
      <c r="K17" s="2">
        <v>0.44</v>
      </c>
      <c r="L17" s="2">
        <v>0</v>
      </c>
      <c r="M17" s="16">
        <v>401</v>
      </c>
      <c r="N17" s="5">
        <v>6.1</v>
      </c>
      <c r="O17" s="20">
        <v>5.5</v>
      </c>
      <c r="P17" s="1"/>
    </row>
    <row r="18" spans="1:16" ht="30" x14ac:dyDescent="0.25">
      <c r="A18" s="19" t="s">
        <v>15</v>
      </c>
      <c r="B18" s="10">
        <v>1016632571</v>
      </c>
      <c r="C18" s="1" t="s">
        <v>16</v>
      </c>
      <c r="D18" s="14">
        <v>44236</v>
      </c>
      <c r="E18" s="6">
        <v>2.11</v>
      </c>
      <c r="F18" s="6">
        <v>948.77</v>
      </c>
      <c r="G18" s="16">
        <v>2000</v>
      </c>
      <c r="H18" s="12" t="s">
        <v>208</v>
      </c>
      <c r="I18" s="2">
        <v>2126.21</v>
      </c>
      <c r="J18" s="8" t="s">
        <v>32</v>
      </c>
      <c r="K18" s="2">
        <v>0.44</v>
      </c>
      <c r="L18" s="2">
        <v>0</v>
      </c>
      <c r="M18" s="16">
        <v>458</v>
      </c>
      <c r="N18" s="5">
        <v>6.3</v>
      </c>
      <c r="O18" s="20">
        <v>5</v>
      </c>
      <c r="P18" s="1"/>
    </row>
    <row r="19" spans="1:16" ht="30" x14ac:dyDescent="0.25">
      <c r="A19" s="19" t="s">
        <v>15</v>
      </c>
      <c r="B19" s="10">
        <v>1016632571</v>
      </c>
      <c r="C19" s="1" t="s">
        <v>16</v>
      </c>
      <c r="D19" s="14">
        <v>44203</v>
      </c>
      <c r="E19" s="6">
        <v>2.19</v>
      </c>
      <c r="F19" s="6">
        <v>914.08</v>
      </c>
      <c r="G19" s="16">
        <v>2000</v>
      </c>
      <c r="H19" s="12" t="s">
        <v>208</v>
      </c>
      <c r="I19" s="2">
        <v>2206.9</v>
      </c>
      <c r="J19" s="8" t="s">
        <v>33</v>
      </c>
      <c r="K19" s="2">
        <v>0.46</v>
      </c>
      <c r="L19" s="2">
        <v>0</v>
      </c>
      <c r="M19" s="16">
        <v>491</v>
      </c>
      <c r="N19" s="5">
        <v>10.3</v>
      </c>
      <c r="O19" s="20">
        <v>7.7</v>
      </c>
      <c r="P19" s="1"/>
    </row>
    <row r="20" spans="1:16" ht="30" x14ac:dyDescent="0.25">
      <c r="A20" s="19" t="s">
        <v>15</v>
      </c>
      <c r="B20" s="10">
        <v>1016632571</v>
      </c>
      <c r="C20" s="1" t="s">
        <v>16</v>
      </c>
      <c r="D20" s="14">
        <v>44172</v>
      </c>
      <c r="E20" s="6">
        <v>2.34</v>
      </c>
      <c r="F20" s="6">
        <v>856.16</v>
      </c>
      <c r="G20" s="16">
        <v>2000</v>
      </c>
      <c r="H20" s="12" t="s">
        <v>208</v>
      </c>
      <c r="I20" s="2">
        <v>2356.1799999999998</v>
      </c>
      <c r="J20" s="8" t="s">
        <v>34</v>
      </c>
      <c r="K20" s="2">
        <v>0.49</v>
      </c>
      <c r="L20" s="2">
        <v>0</v>
      </c>
      <c r="M20" s="16">
        <v>522</v>
      </c>
      <c r="N20" s="5">
        <v>17.8</v>
      </c>
      <c r="O20" s="20">
        <v>12.5</v>
      </c>
      <c r="P20" s="1"/>
    </row>
    <row r="21" spans="1:16" ht="30" x14ac:dyDescent="0.25">
      <c r="A21" s="19" t="s">
        <v>35</v>
      </c>
      <c r="B21" s="10">
        <v>910151397173</v>
      </c>
      <c r="C21" s="1" t="s">
        <v>36</v>
      </c>
      <c r="D21" s="14">
        <v>44650</v>
      </c>
      <c r="E21" s="6">
        <v>509.33</v>
      </c>
      <c r="F21" s="6">
        <v>68.709999999999994</v>
      </c>
      <c r="G21" s="16">
        <v>34998</v>
      </c>
      <c r="H21" s="12" t="s">
        <v>209</v>
      </c>
      <c r="I21" s="2">
        <v>30221.42</v>
      </c>
      <c r="J21" s="8" t="s">
        <v>37</v>
      </c>
      <c r="K21" s="2">
        <v>6.31</v>
      </c>
      <c r="L21" s="2">
        <v>0</v>
      </c>
      <c r="M21" s="16">
        <v>44</v>
      </c>
      <c r="N21" s="5">
        <v>-13.6</v>
      </c>
      <c r="O21" s="20">
        <v>-113.2</v>
      </c>
      <c r="P21" s="1"/>
    </row>
    <row r="22" spans="1:16" ht="30" x14ac:dyDescent="0.25">
      <c r="A22" s="19" t="s">
        <v>38</v>
      </c>
      <c r="B22" s="10">
        <v>10811892052</v>
      </c>
      <c r="C22" s="1" t="s">
        <v>16</v>
      </c>
      <c r="D22" s="14">
        <v>44505</v>
      </c>
      <c r="E22" s="6">
        <v>11.9</v>
      </c>
      <c r="F22" s="6">
        <v>168.04</v>
      </c>
      <c r="G22" s="16">
        <v>2000</v>
      </c>
      <c r="H22" s="12" t="s">
        <v>210</v>
      </c>
      <c r="I22" s="2">
        <v>1696.39</v>
      </c>
      <c r="J22" s="8" t="s">
        <v>39</v>
      </c>
      <c r="K22" s="2">
        <v>0.35</v>
      </c>
      <c r="L22" s="2">
        <v>0</v>
      </c>
      <c r="M22" s="16">
        <v>189</v>
      </c>
      <c r="N22" s="5">
        <v>-15.2</v>
      </c>
      <c r="O22" s="20">
        <v>-29.3</v>
      </c>
      <c r="P22" s="1"/>
    </row>
    <row r="23" spans="1:16" ht="30" x14ac:dyDescent="0.25">
      <c r="A23" s="19" t="s">
        <v>38</v>
      </c>
      <c r="B23" s="10">
        <v>10811892052</v>
      </c>
      <c r="C23" s="1" t="s">
        <v>16</v>
      </c>
      <c r="D23" s="14">
        <v>44566</v>
      </c>
      <c r="E23" s="6">
        <v>11.9</v>
      </c>
      <c r="F23" s="6">
        <v>168.01</v>
      </c>
      <c r="G23" s="16">
        <v>2000</v>
      </c>
      <c r="H23" s="12" t="s">
        <v>210</v>
      </c>
      <c r="I23" s="2">
        <v>1696.68</v>
      </c>
      <c r="J23" s="8" t="s">
        <v>40</v>
      </c>
      <c r="K23" s="2">
        <v>0.35</v>
      </c>
      <c r="L23" s="2">
        <v>0</v>
      </c>
      <c r="M23" s="16">
        <v>128</v>
      </c>
      <c r="N23" s="5">
        <v>-15.2</v>
      </c>
      <c r="O23" s="20">
        <v>-43.2</v>
      </c>
      <c r="P23" s="1"/>
    </row>
    <row r="24" spans="1:16" ht="30" x14ac:dyDescent="0.25">
      <c r="A24" s="19" t="s">
        <v>38</v>
      </c>
      <c r="B24" s="10">
        <v>10811892052</v>
      </c>
      <c r="C24" s="1" t="s">
        <v>16</v>
      </c>
      <c r="D24" s="14">
        <v>44474</v>
      </c>
      <c r="E24" s="6">
        <v>12.15</v>
      </c>
      <c r="F24" s="6">
        <v>164.68</v>
      </c>
      <c r="G24" s="16">
        <v>2000</v>
      </c>
      <c r="H24" s="12" t="s">
        <v>210</v>
      </c>
      <c r="I24" s="2">
        <v>1731.03</v>
      </c>
      <c r="J24" s="8" t="s">
        <v>41</v>
      </c>
      <c r="K24" s="2">
        <v>0.36</v>
      </c>
      <c r="L24" s="2">
        <v>0</v>
      </c>
      <c r="M24" s="16">
        <v>220</v>
      </c>
      <c r="N24" s="5">
        <v>-13.4</v>
      </c>
      <c r="O24" s="20">
        <v>-22.3</v>
      </c>
      <c r="P24" s="1"/>
    </row>
    <row r="25" spans="1:16" ht="30" x14ac:dyDescent="0.25">
      <c r="A25" s="19" t="s">
        <v>38</v>
      </c>
      <c r="B25" s="10">
        <v>10811892052</v>
      </c>
      <c r="C25" s="1" t="s">
        <v>16</v>
      </c>
      <c r="D25" s="14">
        <v>44656</v>
      </c>
      <c r="E25" s="6">
        <v>12.35</v>
      </c>
      <c r="F25" s="6">
        <v>162</v>
      </c>
      <c r="G25" s="16">
        <v>2000</v>
      </c>
      <c r="H25" s="12" t="s">
        <v>210</v>
      </c>
      <c r="I25" s="2">
        <v>1759.68</v>
      </c>
      <c r="J25" s="8" t="s">
        <v>42</v>
      </c>
      <c r="K25" s="2">
        <v>0.37</v>
      </c>
      <c r="L25" s="2">
        <v>0</v>
      </c>
      <c r="M25" s="16">
        <v>38</v>
      </c>
      <c r="N25" s="5">
        <v>-12</v>
      </c>
      <c r="O25" s="20">
        <v>-115.4</v>
      </c>
      <c r="P25" s="1"/>
    </row>
    <row r="26" spans="1:16" ht="30" x14ac:dyDescent="0.25">
      <c r="A26" s="19" t="s">
        <v>38</v>
      </c>
      <c r="B26" s="10">
        <v>10811892052</v>
      </c>
      <c r="C26" s="1" t="s">
        <v>16</v>
      </c>
      <c r="D26" s="14">
        <v>44444</v>
      </c>
      <c r="E26" s="6">
        <v>12.41</v>
      </c>
      <c r="F26" s="6">
        <v>161.21</v>
      </c>
      <c r="G26" s="16">
        <v>2000</v>
      </c>
      <c r="H26" s="12" t="s">
        <v>210</v>
      </c>
      <c r="I26" s="2">
        <v>1768.23</v>
      </c>
      <c r="J26" s="8" t="s">
        <v>43</v>
      </c>
      <c r="K26" s="2">
        <v>0.37</v>
      </c>
      <c r="L26" s="2">
        <v>0</v>
      </c>
      <c r="M26" s="16">
        <v>250</v>
      </c>
      <c r="N26" s="5">
        <v>-11.6</v>
      </c>
      <c r="O26" s="20">
        <v>-16.899999999999999</v>
      </c>
      <c r="P26" s="1"/>
    </row>
    <row r="27" spans="1:16" ht="30" x14ac:dyDescent="0.25">
      <c r="A27" s="19" t="s">
        <v>38</v>
      </c>
      <c r="B27" s="10">
        <v>10811892052</v>
      </c>
      <c r="C27" s="1" t="s">
        <v>16</v>
      </c>
      <c r="D27" s="14">
        <v>44597</v>
      </c>
      <c r="E27" s="6">
        <v>12.42</v>
      </c>
      <c r="F27" s="6">
        <v>161.04</v>
      </c>
      <c r="G27" s="16">
        <v>2000</v>
      </c>
      <c r="H27" s="12" t="s">
        <v>210</v>
      </c>
      <c r="I27" s="2">
        <v>1770.08</v>
      </c>
      <c r="J27" s="8" t="s">
        <v>44</v>
      </c>
      <c r="K27" s="2">
        <v>0.37</v>
      </c>
      <c r="L27" s="2">
        <v>0</v>
      </c>
      <c r="M27" s="16">
        <v>97</v>
      </c>
      <c r="N27" s="5">
        <v>-11.5</v>
      </c>
      <c r="O27" s="20">
        <v>-43.3</v>
      </c>
      <c r="P27" s="1"/>
    </row>
    <row r="28" spans="1:16" ht="30" x14ac:dyDescent="0.25">
      <c r="A28" s="19" t="s">
        <v>38</v>
      </c>
      <c r="B28" s="10">
        <v>10811892052</v>
      </c>
      <c r="C28" s="1" t="s">
        <v>16</v>
      </c>
      <c r="D28" s="14">
        <v>44535</v>
      </c>
      <c r="E28" s="6">
        <v>12.57</v>
      </c>
      <c r="F28" s="6">
        <v>159.06</v>
      </c>
      <c r="G28" s="16">
        <v>2000</v>
      </c>
      <c r="H28" s="12" t="s">
        <v>210</v>
      </c>
      <c r="I28" s="2">
        <v>1792.17</v>
      </c>
      <c r="J28" s="8" t="s">
        <v>45</v>
      </c>
      <c r="K28" s="2">
        <v>0.37</v>
      </c>
      <c r="L28" s="2">
        <v>0</v>
      </c>
      <c r="M28" s="16">
        <v>159</v>
      </c>
      <c r="N28" s="5">
        <v>-10.4</v>
      </c>
      <c r="O28" s="20">
        <v>-23.9</v>
      </c>
      <c r="P28" s="1"/>
    </row>
    <row r="29" spans="1:16" ht="30" x14ac:dyDescent="0.25">
      <c r="A29" s="19" t="s">
        <v>38</v>
      </c>
      <c r="B29" s="10">
        <v>10811892052</v>
      </c>
      <c r="C29" s="1" t="s">
        <v>16</v>
      </c>
      <c r="D29" s="14">
        <v>44413</v>
      </c>
      <c r="E29" s="6">
        <v>13.14</v>
      </c>
      <c r="F29" s="6">
        <v>152.16999999999999</v>
      </c>
      <c r="G29" s="16">
        <v>2000</v>
      </c>
      <c r="H29" s="12" t="s">
        <v>210</v>
      </c>
      <c r="I29" s="2">
        <v>1873.27</v>
      </c>
      <c r="J29" s="8" t="s">
        <v>46</v>
      </c>
      <c r="K29" s="2">
        <v>0.39</v>
      </c>
      <c r="L29" s="2">
        <v>0</v>
      </c>
      <c r="M29" s="16">
        <v>281</v>
      </c>
      <c r="N29" s="5">
        <v>-6.3</v>
      </c>
      <c r="O29" s="20">
        <v>-8.1999999999999993</v>
      </c>
      <c r="P29" s="1"/>
    </row>
    <row r="30" spans="1:16" ht="30" x14ac:dyDescent="0.25">
      <c r="A30" s="19" t="s">
        <v>38</v>
      </c>
      <c r="B30" s="10">
        <v>10811892052</v>
      </c>
      <c r="C30" s="1" t="s">
        <v>16</v>
      </c>
      <c r="D30" s="14">
        <v>44686</v>
      </c>
      <c r="E30" s="6">
        <v>13.47</v>
      </c>
      <c r="F30" s="6">
        <v>148.44999999999999</v>
      </c>
      <c r="G30" s="16">
        <v>2000</v>
      </c>
      <c r="H30" s="12" t="s">
        <v>210</v>
      </c>
      <c r="I30" s="2">
        <v>1920.31</v>
      </c>
      <c r="J30" s="8" t="s">
        <v>47</v>
      </c>
      <c r="K30" s="2">
        <v>0.4</v>
      </c>
      <c r="L30" s="2">
        <v>0</v>
      </c>
      <c r="M30" s="16">
        <v>8</v>
      </c>
      <c r="N30" s="5">
        <v>-4</v>
      </c>
      <c r="O30" s="20">
        <v>-181.8</v>
      </c>
      <c r="P30" s="1"/>
    </row>
    <row r="31" spans="1:16" ht="30" x14ac:dyDescent="0.25">
      <c r="A31" s="19" t="s">
        <v>38</v>
      </c>
      <c r="B31" s="10">
        <v>10811892052</v>
      </c>
      <c r="C31" s="1" t="s">
        <v>16</v>
      </c>
      <c r="D31" s="14">
        <v>44382</v>
      </c>
      <c r="E31" s="6">
        <v>13.62</v>
      </c>
      <c r="F31" s="6">
        <v>146.88</v>
      </c>
      <c r="G31" s="16">
        <v>2000</v>
      </c>
      <c r="H31" s="12" t="s">
        <v>210</v>
      </c>
      <c r="I31" s="2">
        <v>1940.83</v>
      </c>
      <c r="J31" s="8" t="s">
        <v>48</v>
      </c>
      <c r="K31" s="2">
        <v>0.4</v>
      </c>
      <c r="L31" s="2">
        <v>0</v>
      </c>
      <c r="M31" s="16">
        <v>312</v>
      </c>
      <c r="N31" s="5">
        <v>-3</v>
      </c>
      <c r="O31" s="20">
        <v>-3.5</v>
      </c>
      <c r="P31" s="1"/>
    </row>
    <row r="32" spans="1:16" ht="30" x14ac:dyDescent="0.25">
      <c r="A32" s="19" t="s">
        <v>38</v>
      </c>
      <c r="B32" s="10">
        <v>10811892052</v>
      </c>
      <c r="C32" s="1" t="s">
        <v>16</v>
      </c>
      <c r="D32" s="14">
        <v>44625</v>
      </c>
      <c r="E32" s="6">
        <v>13.82</v>
      </c>
      <c r="F32" s="6">
        <v>144.77000000000001</v>
      </c>
      <c r="G32" s="16">
        <v>2000</v>
      </c>
      <c r="H32" s="12" t="s">
        <v>210</v>
      </c>
      <c r="I32" s="2">
        <v>1969.05</v>
      </c>
      <c r="J32" s="8" t="s">
        <v>49</v>
      </c>
      <c r="K32" s="2">
        <v>0.41</v>
      </c>
      <c r="L32" s="2">
        <v>0</v>
      </c>
      <c r="M32" s="16">
        <v>69</v>
      </c>
      <c r="N32" s="5">
        <v>-1.5</v>
      </c>
      <c r="O32" s="20">
        <v>-8.1999999999999993</v>
      </c>
      <c r="P32" s="1"/>
    </row>
    <row r="33" spans="1:16" ht="30" x14ac:dyDescent="0.25">
      <c r="A33" s="19" t="s">
        <v>38</v>
      </c>
      <c r="B33" s="10">
        <v>10811892052</v>
      </c>
      <c r="C33" s="1" t="s">
        <v>16</v>
      </c>
      <c r="D33" s="14">
        <v>44352</v>
      </c>
      <c r="E33" s="6">
        <v>14.17</v>
      </c>
      <c r="F33" s="6">
        <v>141.1</v>
      </c>
      <c r="G33" s="16">
        <v>2000</v>
      </c>
      <c r="H33" s="12" t="s">
        <v>210</v>
      </c>
      <c r="I33" s="2">
        <v>2020.22</v>
      </c>
      <c r="J33" s="8" t="s">
        <v>50</v>
      </c>
      <c r="K33" s="2">
        <v>0.42</v>
      </c>
      <c r="L33" s="2">
        <v>0</v>
      </c>
      <c r="M33" s="16">
        <v>342</v>
      </c>
      <c r="N33" s="5">
        <v>1</v>
      </c>
      <c r="O33" s="20">
        <v>1.1000000000000001</v>
      </c>
      <c r="P33" s="1"/>
    </row>
    <row r="34" spans="1:16" ht="30" x14ac:dyDescent="0.25">
      <c r="A34" s="19" t="s">
        <v>38</v>
      </c>
      <c r="B34" s="10">
        <v>10811892052</v>
      </c>
      <c r="C34" s="1" t="s">
        <v>16</v>
      </c>
      <c r="D34" s="14">
        <v>44260</v>
      </c>
      <c r="E34" s="6">
        <v>15.14</v>
      </c>
      <c r="F34" s="6">
        <v>132.13</v>
      </c>
      <c r="G34" s="16">
        <v>2000</v>
      </c>
      <c r="H34" s="12" t="s">
        <v>210</v>
      </c>
      <c r="I34" s="2">
        <v>2157.48</v>
      </c>
      <c r="J34" s="8" t="s">
        <v>51</v>
      </c>
      <c r="K34" s="2">
        <v>0.45</v>
      </c>
      <c r="L34" s="2">
        <v>0</v>
      </c>
      <c r="M34" s="16">
        <v>434</v>
      </c>
      <c r="N34" s="5">
        <v>7.9</v>
      </c>
      <c r="O34" s="20">
        <v>6.6</v>
      </c>
      <c r="P34" s="1"/>
    </row>
    <row r="35" spans="1:16" ht="30" x14ac:dyDescent="0.25">
      <c r="A35" s="19" t="s">
        <v>38</v>
      </c>
      <c r="B35" s="10">
        <v>10811892052</v>
      </c>
      <c r="C35" s="1" t="s">
        <v>16</v>
      </c>
      <c r="D35" s="14">
        <v>43651</v>
      </c>
      <c r="E35" s="6">
        <v>15.2</v>
      </c>
      <c r="F35" s="6">
        <v>93.96</v>
      </c>
      <c r="G35" s="16">
        <v>1428</v>
      </c>
      <c r="H35" s="12" t="s">
        <v>210</v>
      </c>
      <c r="I35" s="2">
        <v>2166.17</v>
      </c>
      <c r="J35" s="8" t="s">
        <v>52</v>
      </c>
      <c r="K35" s="2">
        <v>0.45</v>
      </c>
      <c r="L35" s="2">
        <v>0</v>
      </c>
      <c r="M35" s="16">
        <v>1043</v>
      </c>
      <c r="N35" s="5">
        <v>51.7</v>
      </c>
      <c r="O35" s="20">
        <v>18.100000000000001</v>
      </c>
      <c r="P35" s="1"/>
    </row>
    <row r="36" spans="1:16" ht="30" x14ac:dyDescent="0.25">
      <c r="A36" s="19" t="s">
        <v>38</v>
      </c>
      <c r="B36" s="10">
        <v>10811892052</v>
      </c>
      <c r="C36" s="1" t="s">
        <v>16</v>
      </c>
      <c r="D36" s="14">
        <v>44321</v>
      </c>
      <c r="E36" s="6">
        <v>15.25</v>
      </c>
      <c r="F36" s="6">
        <v>131.13999999999999</v>
      </c>
      <c r="G36" s="16">
        <v>2000</v>
      </c>
      <c r="H36" s="12" t="s">
        <v>210</v>
      </c>
      <c r="I36" s="2">
        <v>2173.73</v>
      </c>
      <c r="J36" s="8" t="s">
        <v>53</v>
      </c>
      <c r="K36" s="2">
        <v>0.45</v>
      </c>
      <c r="L36" s="2">
        <v>0</v>
      </c>
      <c r="M36" s="16">
        <v>373</v>
      </c>
      <c r="N36" s="5">
        <v>8.6999999999999993</v>
      </c>
      <c r="O36" s="20">
        <v>8.5</v>
      </c>
      <c r="P36" s="1"/>
    </row>
    <row r="37" spans="1:16" ht="30" x14ac:dyDescent="0.25">
      <c r="A37" s="19" t="s">
        <v>38</v>
      </c>
      <c r="B37" s="10">
        <v>10811892052</v>
      </c>
      <c r="C37" s="1" t="s">
        <v>16</v>
      </c>
      <c r="D37" s="14">
        <v>44232</v>
      </c>
      <c r="E37" s="6">
        <v>15.38</v>
      </c>
      <c r="F37" s="6">
        <v>130.04</v>
      </c>
      <c r="G37" s="16">
        <v>2000</v>
      </c>
      <c r="H37" s="12" t="s">
        <v>210</v>
      </c>
      <c r="I37" s="2">
        <v>2192.11</v>
      </c>
      <c r="J37" s="8" t="s">
        <v>54</v>
      </c>
      <c r="K37" s="2">
        <v>0.46</v>
      </c>
      <c r="L37" s="2">
        <v>0</v>
      </c>
      <c r="M37" s="16">
        <v>462</v>
      </c>
      <c r="N37" s="5">
        <v>9.6</v>
      </c>
      <c r="O37" s="20">
        <v>7.6</v>
      </c>
      <c r="P37" s="1"/>
    </row>
    <row r="38" spans="1:16" ht="30" x14ac:dyDescent="0.25">
      <c r="A38" s="19" t="s">
        <v>38</v>
      </c>
      <c r="B38" s="10">
        <v>10811892052</v>
      </c>
      <c r="C38" s="1" t="s">
        <v>16</v>
      </c>
      <c r="D38" s="14">
        <v>44291</v>
      </c>
      <c r="E38" s="6">
        <v>15.53</v>
      </c>
      <c r="F38" s="6">
        <v>128.82</v>
      </c>
      <c r="G38" s="16">
        <v>2000</v>
      </c>
      <c r="H38" s="12" t="s">
        <v>210</v>
      </c>
      <c r="I38" s="2">
        <v>2212.7800000000002</v>
      </c>
      <c r="J38" s="8" t="s">
        <v>55</v>
      </c>
      <c r="K38" s="2">
        <v>0.46</v>
      </c>
      <c r="L38" s="2">
        <v>0</v>
      </c>
      <c r="M38" s="16">
        <v>403</v>
      </c>
      <c r="N38" s="5">
        <v>10.6</v>
      </c>
      <c r="O38" s="20">
        <v>9.6</v>
      </c>
      <c r="P38" s="1"/>
    </row>
    <row r="39" spans="1:16" ht="30" x14ac:dyDescent="0.25">
      <c r="A39" s="19" t="s">
        <v>38</v>
      </c>
      <c r="B39" s="10">
        <v>10811892052</v>
      </c>
      <c r="C39" s="1" t="s">
        <v>16</v>
      </c>
      <c r="D39" s="14">
        <v>44201</v>
      </c>
      <c r="E39" s="6">
        <v>16.239999999999998</v>
      </c>
      <c r="F39" s="6">
        <v>123.17</v>
      </c>
      <c r="G39" s="16">
        <v>2000</v>
      </c>
      <c r="H39" s="12" t="s">
        <v>210</v>
      </c>
      <c r="I39" s="2">
        <v>2314.4</v>
      </c>
      <c r="J39" s="8" t="s">
        <v>56</v>
      </c>
      <c r="K39" s="2">
        <v>0.48</v>
      </c>
      <c r="L39" s="2">
        <v>0</v>
      </c>
      <c r="M39" s="16">
        <v>493</v>
      </c>
      <c r="N39" s="5">
        <v>15.7</v>
      </c>
      <c r="O39" s="20">
        <v>11.6</v>
      </c>
      <c r="P39" s="1"/>
    </row>
    <row r="40" spans="1:16" ht="30" x14ac:dyDescent="0.25">
      <c r="A40" s="19" t="s">
        <v>38</v>
      </c>
      <c r="B40" s="10">
        <v>10811892052</v>
      </c>
      <c r="C40" s="1" t="s">
        <v>16</v>
      </c>
      <c r="D40" s="14">
        <v>44172</v>
      </c>
      <c r="E40" s="6">
        <v>17.2</v>
      </c>
      <c r="F40" s="6">
        <v>116.31</v>
      </c>
      <c r="G40" s="16">
        <v>2000</v>
      </c>
      <c r="H40" s="12" t="s">
        <v>210</v>
      </c>
      <c r="I40" s="2">
        <v>2450.9499999999998</v>
      </c>
      <c r="J40" s="8" t="s">
        <v>57</v>
      </c>
      <c r="K40" s="2">
        <v>0.51</v>
      </c>
      <c r="L40" s="2">
        <v>0</v>
      </c>
      <c r="M40" s="16">
        <v>522</v>
      </c>
      <c r="N40" s="5">
        <v>22.5</v>
      </c>
      <c r="O40" s="20">
        <v>15.8</v>
      </c>
      <c r="P40" s="1"/>
    </row>
    <row r="41" spans="1:16" ht="30" x14ac:dyDescent="0.25">
      <c r="A41" s="19" t="s">
        <v>38</v>
      </c>
      <c r="B41" s="10">
        <v>10811892052</v>
      </c>
      <c r="C41" s="1" t="s">
        <v>16</v>
      </c>
      <c r="D41" s="14">
        <v>44140</v>
      </c>
      <c r="E41" s="6">
        <v>18.93</v>
      </c>
      <c r="F41" s="6">
        <v>105.65</v>
      </c>
      <c r="G41" s="16">
        <v>2000</v>
      </c>
      <c r="H41" s="12" t="s">
        <v>210</v>
      </c>
      <c r="I41" s="2">
        <v>2698.24</v>
      </c>
      <c r="J41" s="8" t="s">
        <v>58</v>
      </c>
      <c r="K41" s="2">
        <v>0.56000000000000005</v>
      </c>
      <c r="L41" s="2">
        <v>0</v>
      </c>
      <c r="M41" s="16">
        <v>554</v>
      </c>
      <c r="N41" s="5">
        <v>34.9</v>
      </c>
      <c r="O41" s="20">
        <v>23</v>
      </c>
      <c r="P41" s="1"/>
    </row>
    <row r="42" spans="1:16" ht="30" x14ac:dyDescent="0.25">
      <c r="A42" s="19" t="s">
        <v>38</v>
      </c>
      <c r="B42" s="10">
        <v>10811892052</v>
      </c>
      <c r="C42" s="1" t="s">
        <v>16</v>
      </c>
      <c r="D42" s="14">
        <v>43866</v>
      </c>
      <c r="E42" s="6">
        <v>19.45</v>
      </c>
      <c r="F42" s="6">
        <v>102.81</v>
      </c>
      <c r="G42" s="16">
        <v>2000</v>
      </c>
      <c r="H42" s="12" t="s">
        <v>210</v>
      </c>
      <c r="I42" s="2">
        <v>2772.64</v>
      </c>
      <c r="J42" s="8" t="s">
        <v>59</v>
      </c>
      <c r="K42" s="2">
        <v>0.57999999999999996</v>
      </c>
      <c r="L42" s="2">
        <v>0</v>
      </c>
      <c r="M42" s="16">
        <v>828</v>
      </c>
      <c r="N42" s="5">
        <v>38.6</v>
      </c>
      <c r="O42" s="20">
        <v>17</v>
      </c>
      <c r="P42" s="1"/>
    </row>
    <row r="43" spans="1:16" ht="30" x14ac:dyDescent="0.25">
      <c r="A43" s="19" t="s">
        <v>38</v>
      </c>
      <c r="B43" s="10">
        <v>10811892052</v>
      </c>
      <c r="C43" s="1" t="s">
        <v>16</v>
      </c>
      <c r="D43" s="14">
        <v>44109</v>
      </c>
      <c r="E43" s="6">
        <v>19.829999999999998</v>
      </c>
      <c r="F43" s="6">
        <v>100.84</v>
      </c>
      <c r="G43" s="16">
        <v>2000</v>
      </c>
      <c r="H43" s="12" t="s">
        <v>210</v>
      </c>
      <c r="I43" s="2">
        <v>2826.94</v>
      </c>
      <c r="J43" s="8" t="s">
        <v>60</v>
      </c>
      <c r="K43" s="2">
        <v>0.59</v>
      </c>
      <c r="L43" s="2">
        <v>0</v>
      </c>
      <c r="M43" s="16">
        <v>585</v>
      </c>
      <c r="N43" s="5">
        <v>41.3</v>
      </c>
      <c r="O43" s="20">
        <v>25.8</v>
      </c>
      <c r="P43" s="1"/>
    </row>
    <row r="44" spans="1:16" ht="30" x14ac:dyDescent="0.25">
      <c r="A44" s="19" t="s">
        <v>38</v>
      </c>
      <c r="B44" s="10">
        <v>10811892052</v>
      </c>
      <c r="C44" s="1" t="s">
        <v>16</v>
      </c>
      <c r="D44" s="14">
        <v>44081</v>
      </c>
      <c r="E44" s="6">
        <v>20.2</v>
      </c>
      <c r="F44" s="6">
        <v>99</v>
      </c>
      <c r="G44" s="16">
        <v>2000</v>
      </c>
      <c r="H44" s="12" t="s">
        <v>210</v>
      </c>
      <c r="I44" s="2">
        <v>2879.53</v>
      </c>
      <c r="J44" s="8" t="s">
        <v>61</v>
      </c>
      <c r="K44" s="2">
        <v>0.6</v>
      </c>
      <c r="L44" s="2">
        <v>0</v>
      </c>
      <c r="M44" s="16">
        <v>613</v>
      </c>
      <c r="N44" s="5">
        <v>44</v>
      </c>
      <c r="O44" s="20">
        <v>26.2</v>
      </c>
      <c r="P44" s="1"/>
    </row>
    <row r="45" spans="1:16" ht="30" x14ac:dyDescent="0.25">
      <c r="A45" s="19" t="s">
        <v>38</v>
      </c>
      <c r="B45" s="10">
        <v>10811892052</v>
      </c>
      <c r="C45" s="1" t="s">
        <v>16</v>
      </c>
      <c r="D45" s="14">
        <v>43895</v>
      </c>
      <c r="E45" s="6">
        <v>20.309999999999999</v>
      </c>
      <c r="F45" s="6">
        <v>98.46</v>
      </c>
      <c r="G45" s="16">
        <v>2000</v>
      </c>
      <c r="H45" s="12" t="s">
        <v>210</v>
      </c>
      <c r="I45" s="2">
        <v>2895.21</v>
      </c>
      <c r="J45" s="8" t="s">
        <v>62</v>
      </c>
      <c r="K45" s="2">
        <v>0.6</v>
      </c>
      <c r="L45" s="2">
        <v>0</v>
      </c>
      <c r="M45" s="16">
        <v>799</v>
      </c>
      <c r="N45" s="5">
        <v>44.8</v>
      </c>
      <c r="O45" s="20">
        <v>20.399999999999999</v>
      </c>
      <c r="P45" s="1"/>
    </row>
    <row r="46" spans="1:16" ht="30" x14ac:dyDescent="0.25">
      <c r="A46" s="19" t="s">
        <v>38</v>
      </c>
      <c r="B46" s="10">
        <v>10811892052</v>
      </c>
      <c r="C46" s="1" t="s">
        <v>16</v>
      </c>
      <c r="D46" s="14">
        <v>43836</v>
      </c>
      <c r="E46" s="6">
        <v>20.91</v>
      </c>
      <c r="F46" s="6">
        <v>95.66</v>
      </c>
      <c r="G46" s="16">
        <v>2000</v>
      </c>
      <c r="H46" s="12" t="s">
        <v>210</v>
      </c>
      <c r="I46" s="2">
        <v>2979.87</v>
      </c>
      <c r="J46" s="8" t="s">
        <v>63</v>
      </c>
      <c r="K46" s="2">
        <v>0.62</v>
      </c>
      <c r="L46" s="2">
        <v>0</v>
      </c>
      <c r="M46" s="16">
        <v>858</v>
      </c>
      <c r="N46" s="5">
        <v>49</v>
      </c>
      <c r="O46" s="20">
        <v>20.8</v>
      </c>
      <c r="P46" s="1"/>
    </row>
    <row r="47" spans="1:16" ht="30" x14ac:dyDescent="0.25">
      <c r="A47" s="19" t="s">
        <v>38</v>
      </c>
      <c r="B47" s="10">
        <v>10811892052</v>
      </c>
      <c r="C47" s="1" t="s">
        <v>16</v>
      </c>
      <c r="D47" s="14">
        <v>43804</v>
      </c>
      <c r="E47" s="6">
        <v>20.91</v>
      </c>
      <c r="F47" s="6">
        <v>95.65</v>
      </c>
      <c r="G47" s="16">
        <v>2000</v>
      </c>
      <c r="H47" s="12" t="s">
        <v>210</v>
      </c>
      <c r="I47" s="2">
        <v>2980.3</v>
      </c>
      <c r="J47" s="8" t="s">
        <v>64</v>
      </c>
      <c r="K47" s="2">
        <v>0.62</v>
      </c>
      <c r="L47" s="2">
        <v>0</v>
      </c>
      <c r="M47" s="16">
        <v>890</v>
      </c>
      <c r="N47" s="5">
        <v>49</v>
      </c>
      <c r="O47" s="20">
        <v>20.100000000000001</v>
      </c>
      <c r="P47" s="1"/>
    </row>
    <row r="48" spans="1:16" ht="30" x14ac:dyDescent="0.25">
      <c r="A48" s="19" t="s">
        <v>38</v>
      </c>
      <c r="B48" s="10">
        <v>10811892052</v>
      </c>
      <c r="C48" s="1" t="s">
        <v>16</v>
      </c>
      <c r="D48" s="14">
        <v>44048</v>
      </c>
      <c r="E48" s="6">
        <v>21.1</v>
      </c>
      <c r="F48" s="6">
        <v>94.8</v>
      </c>
      <c r="G48" s="16">
        <v>2000</v>
      </c>
      <c r="H48" s="12" t="s">
        <v>210</v>
      </c>
      <c r="I48" s="2">
        <v>3006.81</v>
      </c>
      <c r="J48" s="8" t="s">
        <v>65</v>
      </c>
      <c r="K48" s="2">
        <v>0.63</v>
      </c>
      <c r="L48" s="2">
        <v>0</v>
      </c>
      <c r="M48" s="16">
        <v>646</v>
      </c>
      <c r="N48" s="5">
        <v>50.3</v>
      </c>
      <c r="O48" s="20">
        <v>28.4</v>
      </c>
      <c r="P48" s="1"/>
    </row>
    <row r="49" spans="1:16" ht="30" x14ac:dyDescent="0.25">
      <c r="A49" s="19" t="s">
        <v>38</v>
      </c>
      <c r="B49" s="10">
        <v>10811892052</v>
      </c>
      <c r="C49" s="1" t="s">
        <v>16</v>
      </c>
      <c r="D49" s="14">
        <v>43774</v>
      </c>
      <c r="E49" s="6">
        <v>21.26</v>
      </c>
      <c r="F49" s="6">
        <v>94.07</v>
      </c>
      <c r="G49" s="16">
        <v>2000</v>
      </c>
      <c r="H49" s="12" t="s">
        <v>210</v>
      </c>
      <c r="I49" s="2">
        <v>3030.33</v>
      </c>
      <c r="J49" s="8" t="s">
        <v>66</v>
      </c>
      <c r="K49" s="2">
        <v>0.63</v>
      </c>
      <c r="L49" s="2">
        <v>0</v>
      </c>
      <c r="M49" s="16">
        <v>920</v>
      </c>
      <c r="N49" s="5">
        <v>51.5</v>
      </c>
      <c r="O49" s="20">
        <v>20.399999999999999</v>
      </c>
      <c r="P49" s="1"/>
    </row>
    <row r="50" spans="1:16" ht="30" x14ac:dyDescent="0.25">
      <c r="A50" s="19" t="s">
        <v>38</v>
      </c>
      <c r="B50" s="10">
        <v>10811892052</v>
      </c>
      <c r="C50" s="1" t="s">
        <v>16</v>
      </c>
      <c r="D50" s="14">
        <v>44018</v>
      </c>
      <c r="E50" s="6">
        <v>22</v>
      </c>
      <c r="F50" s="6">
        <v>90.93</v>
      </c>
      <c r="G50" s="16">
        <v>2000</v>
      </c>
      <c r="H50" s="12" t="s">
        <v>210</v>
      </c>
      <c r="I50" s="2">
        <v>3135.09</v>
      </c>
      <c r="J50" s="8" t="s">
        <v>67</v>
      </c>
      <c r="K50" s="2">
        <v>0.65</v>
      </c>
      <c r="L50" s="2">
        <v>0</v>
      </c>
      <c r="M50" s="16">
        <v>676</v>
      </c>
      <c r="N50" s="5">
        <v>56.8</v>
      </c>
      <c r="O50" s="20">
        <v>30.6</v>
      </c>
      <c r="P50" s="1"/>
    </row>
    <row r="51" spans="1:16" ht="30" x14ac:dyDescent="0.25">
      <c r="A51" s="19" t="s">
        <v>38</v>
      </c>
      <c r="B51" s="10">
        <v>10811892052</v>
      </c>
      <c r="C51" s="1" t="s">
        <v>16</v>
      </c>
      <c r="D51" s="14">
        <v>43745</v>
      </c>
      <c r="E51" s="6">
        <v>22.61</v>
      </c>
      <c r="F51" s="6">
        <v>88.44</v>
      </c>
      <c r="G51" s="16">
        <v>2000</v>
      </c>
      <c r="H51" s="12" t="s">
        <v>210</v>
      </c>
      <c r="I51" s="2">
        <v>3223.17</v>
      </c>
      <c r="J51" s="8" t="s">
        <v>68</v>
      </c>
      <c r="K51" s="2">
        <v>0.67</v>
      </c>
      <c r="L51" s="2">
        <v>0</v>
      </c>
      <c r="M51" s="16">
        <v>949</v>
      </c>
      <c r="N51" s="5">
        <v>61.2</v>
      </c>
      <c r="O51" s="20">
        <v>23.5</v>
      </c>
      <c r="P51" s="1"/>
    </row>
    <row r="52" spans="1:16" ht="30" x14ac:dyDescent="0.25">
      <c r="A52" s="19" t="s">
        <v>38</v>
      </c>
      <c r="B52" s="10">
        <v>10811892052</v>
      </c>
      <c r="C52" s="1" t="s">
        <v>16</v>
      </c>
      <c r="D52" s="14">
        <v>43987</v>
      </c>
      <c r="E52" s="6">
        <v>23.04</v>
      </c>
      <c r="F52" s="6">
        <v>86.82</v>
      </c>
      <c r="G52" s="16">
        <v>2000</v>
      </c>
      <c r="H52" s="12" t="s">
        <v>210</v>
      </c>
      <c r="I52" s="2">
        <v>3283.32</v>
      </c>
      <c r="J52" s="8" t="s">
        <v>69</v>
      </c>
      <c r="K52" s="2">
        <v>0.69</v>
      </c>
      <c r="L52" s="2">
        <v>0</v>
      </c>
      <c r="M52" s="16">
        <v>707</v>
      </c>
      <c r="N52" s="5">
        <v>64.2</v>
      </c>
      <c r="O52" s="20">
        <v>33.1</v>
      </c>
      <c r="P52" s="1"/>
    </row>
    <row r="53" spans="1:16" ht="30" x14ac:dyDescent="0.25">
      <c r="A53" s="19" t="s">
        <v>38</v>
      </c>
      <c r="B53" s="10">
        <v>10811892052</v>
      </c>
      <c r="C53" s="1" t="s">
        <v>16</v>
      </c>
      <c r="D53" s="14">
        <v>43682</v>
      </c>
      <c r="E53" s="6">
        <v>23.47</v>
      </c>
      <c r="F53" s="6">
        <v>85.23</v>
      </c>
      <c r="G53" s="16">
        <v>2000</v>
      </c>
      <c r="H53" s="12" t="s">
        <v>210</v>
      </c>
      <c r="I53" s="2">
        <v>3344.61</v>
      </c>
      <c r="J53" s="8" t="s">
        <v>70</v>
      </c>
      <c r="K53" s="2">
        <v>0.7</v>
      </c>
      <c r="L53" s="2">
        <v>0</v>
      </c>
      <c r="M53" s="16">
        <v>1012</v>
      </c>
      <c r="N53" s="5">
        <v>67.2</v>
      </c>
      <c r="O53" s="20">
        <v>24.2</v>
      </c>
      <c r="P53" s="1"/>
    </row>
    <row r="54" spans="1:16" ht="30" x14ac:dyDescent="0.25">
      <c r="A54" s="19" t="s">
        <v>38</v>
      </c>
      <c r="B54" s="10">
        <v>10811892052</v>
      </c>
      <c r="C54" s="1" t="s">
        <v>16</v>
      </c>
      <c r="D54" s="14">
        <v>43713</v>
      </c>
      <c r="E54" s="6">
        <v>23.5</v>
      </c>
      <c r="F54" s="6">
        <v>85.12</v>
      </c>
      <c r="G54" s="16">
        <v>2000</v>
      </c>
      <c r="H54" s="12" t="s">
        <v>210</v>
      </c>
      <c r="I54" s="2">
        <v>3348.88</v>
      </c>
      <c r="J54" s="8" t="s">
        <v>71</v>
      </c>
      <c r="K54" s="2">
        <v>0.7</v>
      </c>
      <c r="L54" s="2">
        <v>0</v>
      </c>
      <c r="M54" s="16">
        <v>981</v>
      </c>
      <c r="N54" s="5">
        <v>67.400000000000006</v>
      </c>
      <c r="O54" s="20">
        <v>25.1</v>
      </c>
      <c r="P54" s="1"/>
    </row>
    <row r="55" spans="1:16" ht="30" x14ac:dyDescent="0.25">
      <c r="A55" s="19" t="s">
        <v>38</v>
      </c>
      <c r="B55" s="10">
        <v>10811892052</v>
      </c>
      <c r="C55" s="1" t="s">
        <v>16</v>
      </c>
      <c r="D55" s="14">
        <v>43956</v>
      </c>
      <c r="E55" s="6">
        <v>25.17</v>
      </c>
      <c r="F55" s="6">
        <v>79.47</v>
      </c>
      <c r="G55" s="16">
        <v>2000</v>
      </c>
      <c r="H55" s="12" t="s">
        <v>210</v>
      </c>
      <c r="I55" s="2">
        <v>3587.05</v>
      </c>
      <c r="J55" s="8" t="s">
        <v>72</v>
      </c>
      <c r="K55" s="2">
        <v>0.75</v>
      </c>
      <c r="L55" s="2">
        <v>0</v>
      </c>
      <c r="M55" s="16">
        <v>738</v>
      </c>
      <c r="N55" s="5">
        <v>79.400000000000006</v>
      </c>
      <c r="O55" s="20">
        <v>39.200000000000003</v>
      </c>
      <c r="P55" s="1"/>
    </row>
    <row r="56" spans="1:16" ht="30" x14ac:dyDescent="0.25">
      <c r="A56" s="19" t="s">
        <v>38</v>
      </c>
      <c r="B56" s="10">
        <v>10811892052</v>
      </c>
      <c r="C56" s="1" t="s">
        <v>16</v>
      </c>
      <c r="D56" s="14">
        <v>43928</v>
      </c>
      <c r="E56" s="6">
        <v>26.42</v>
      </c>
      <c r="F56" s="6">
        <v>75.69</v>
      </c>
      <c r="G56" s="16">
        <v>2000</v>
      </c>
      <c r="H56" s="12" t="s">
        <v>210</v>
      </c>
      <c r="I56" s="2">
        <v>3766.21</v>
      </c>
      <c r="J56" s="8" t="s">
        <v>73</v>
      </c>
      <c r="K56" s="2">
        <v>0.79</v>
      </c>
      <c r="L56" s="2">
        <v>0</v>
      </c>
      <c r="M56" s="16">
        <v>766</v>
      </c>
      <c r="N56" s="5">
        <v>88.3</v>
      </c>
      <c r="O56" s="20">
        <v>42.1</v>
      </c>
      <c r="P56" s="1"/>
    </row>
    <row r="57" spans="1:16" ht="30" x14ac:dyDescent="0.25">
      <c r="A57" s="19" t="s">
        <v>74</v>
      </c>
      <c r="B57" s="10" t="s">
        <v>75</v>
      </c>
      <c r="C57" s="1" t="s">
        <v>16</v>
      </c>
      <c r="D57" s="14">
        <v>44575</v>
      </c>
      <c r="E57" s="6">
        <v>27.09</v>
      </c>
      <c r="F57" s="6">
        <v>55.37</v>
      </c>
      <c r="G57" s="16">
        <v>1500</v>
      </c>
      <c r="H57" s="12" t="s">
        <v>211</v>
      </c>
      <c r="I57" s="2">
        <v>1275.1500000000001</v>
      </c>
      <c r="J57" s="8" t="s">
        <v>76</v>
      </c>
      <c r="K57" s="2">
        <v>0.27</v>
      </c>
      <c r="L57" s="2">
        <v>0</v>
      </c>
      <c r="M57" s="16">
        <v>119</v>
      </c>
      <c r="N57" s="5">
        <v>-15</v>
      </c>
      <c r="O57" s="20">
        <v>-46</v>
      </c>
      <c r="P57" s="1"/>
    </row>
    <row r="58" spans="1:16" ht="30" x14ac:dyDescent="0.25">
      <c r="A58" s="19" t="s">
        <v>74</v>
      </c>
      <c r="B58" s="10" t="s">
        <v>75</v>
      </c>
      <c r="C58" s="1" t="s">
        <v>16</v>
      </c>
      <c r="D58" s="14">
        <v>44483</v>
      </c>
      <c r="E58" s="6">
        <v>27.47</v>
      </c>
      <c r="F58" s="6">
        <v>54.61</v>
      </c>
      <c r="G58" s="16">
        <v>1500</v>
      </c>
      <c r="H58" s="12" t="s">
        <v>211</v>
      </c>
      <c r="I58" s="2">
        <v>1292.9000000000001</v>
      </c>
      <c r="J58" s="8" t="s">
        <v>77</v>
      </c>
      <c r="K58" s="2">
        <v>0.27</v>
      </c>
      <c r="L58" s="2">
        <v>0</v>
      </c>
      <c r="M58" s="16">
        <v>211</v>
      </c>
      <c r="N58" s="5">
        <v>-13.8</v>
      </c>
      <c r="O58" s="20">
        <v>-23.9</v>
      </c>
      <c r="P58" s="1"/>
    </row>
    <row r="59" spans="1:16" ht="30" x14ac:dyDescent="0.25">
      <c r="A59" s="19" t="s">
        <v>74</v>
      </c>
      <c r="B59" s="10" t="s">
        <v>75</v>
      </c>
      <c r="C59" s="1" t="s">
        <v>16</v>
      </c>
      <c r="D59" s="14">
        <v>44515</v>
      </c>
      <c r="E59" s="6">
        <v>27.47</v>
      </c>
      <c r="F59" s="6">
        <v>54.6</v>
      </c>
      <c r="G59" s="16">
        <v>1500</v>
      </c>
      <c r="H59" s="12" t="s">
        <v>211</v>
      </c>
      <c r="I59" s="2">
        <v>1293.1300000000001</v>
      </c>
      <c r="J59" s="8" t="s">
        <v>78</v>
      </c>
      <c r="K59" s="2">
        <v>0.27</v>
      </c>
      <c r="L59" s="2">
        <v>0</v>
      </c>
      <c r="M59" s="16">
        <v>179</v>
      </c>
      <c r="N59" s="5">
        <v>-13.8</v>
      </c>
      <c r="O59" s="20">
        <v>-28.1</v>
      </c>
      <c r="P59" s="1"/>
    </row>
    <row r="60" spans="1:16" ht="30" x14ac:dyDescent="0.25">
      <c r="A60" s="19" t="s">
        <v>74</v>
      </c>
      <c r="B60" s="10" t="s">
        <v>75</v>
      </c>
      <c r="C60" s="1" t="s">
        <v>16</v>
      </c>
      <c r="D60" s="14">
        <v>44453</v>
      </c>
      <c r="E60" s="6">
        <v>28.26</v>
      </c>
      <c r="F60" s="6">
        <v>53.08</v>
      </c>
      <c r="G60" s="16">
        <v>1500</v>
      </c>
      <c r="H60" s="12" t="s">
        <v>211</v>
      </c>
      <c r="I60" s="2">
        <v>1330.13</v>
      </c>
      <c r="J60" s="8" t="s">
        <v>79</v>
      </c>
      <c r="K60" s="2">
        <v>0.28000000000000003</v>
      </c>
      <c r="L60" s="2">
        <v>0</v>
      </c>
      <c r="M60" s="16">
        <v>241</v>
      </c>
      <c r="N60" s="5">
        <v>-11.3</v>
      </c>
      <c r="O60" s="20">
        <v>-17.2</v>
      </c>
      <c r="P60" s="1"/>
    </row>
    <row r="61" spans="1:16" ht="30" x14ac:dyDescent="0.25">
      <c r="A61" s="19" t="s">
        <v>74</v>
      </c>
      <c r="B61" s="10" t="s">
        <v>75</v>
      </c>
      <c r="C61" s="1" t="s">
        <v>16</v>
      </c>
      <c r="D61" s="14">
        <v>44544</v>
      </c>
      <c r="E61" s="6">
        <v>28.7</v>
      </c>
      <c r="F61" s="6">
        <v>52.26</v>
      </c>
      <c r="G61" s="16">
        <v>1500</v>
      </c>
      <c r="H61" s="12" t="s">
        <v>211</v>
      </c>
      <c r="I61" s="2">
        <v>1350.94</v>
      </c>
      <c r="J61" s="8" t="s">
        <v>80</v>
      </c>
      <c r="K61" s="2">
        <v>0.28000000000000003</v>
      </c>
      <c r="L61" s="2">
        <v>0</v>
      </c>
      <c r="M61" s="16">
        <v>150</v>
      </c>
      <c r="N61" s="5">
        <v>-9.9</v>
      </c>
      <c r="O61" s="20">
        <v>-24.2</v>
      </c>
      <c r="P61" s="1"/>
    </row>
    <row r="62" spans="1:16" ht="30" x14ac:dyDescent="0.25">
      <c r="A62" s="19" t="s">
        <v>74</v>
      </c>
      <c r="B62" s="10" t="s">
        <v>75</v>
      </c>
      <c r="C62" s="1" t="s">
        <v>16</v>
      </c>
      <c r="D62" s="14">
        <v>44669</v>
      </c>
      <c r="E62" s="6">
        <v>28.81</v>
      </c>
      <c r="F62" s="6">
        <v>52.07</v>
      </c>
      <c r="G62" s="16">
        <v>1500</v>
      </c>
      <c r="H62" s="12" t="s">
        <v>211</v>
      </c>
      <c r="I62" s="2">
        <v>1355.88</v>
      </c>
      <c r="J62" s="8" t="s">
        <v>81</v>
      </c>
      <c r="K62" s="2">
        <v>0.28000000000000003</v>
      </c>
      <c r="L62" s="2">
        <v>0</v>
      </c>
      <c r="M62" s="16">
        <v>25</v>
      </c>
      <c r="N62" s="5">
        <v>-9.6</v>
      </c>
      <c r="O62" s="20">
        <v>-140.30000000000001</v>
      </c>
      <c r="P62" s="1"/>
    </row>
    <row r="63" spans="1:16" ht="30" x14ac:dyDescent="0.25">
      <c r="A63" s="19" t="s">
        <v>74</v>
      </c>
      <c r="B63" s="10" t="s">
        <v>75</v>
      </c>
      <c r="C63" s="1" t="s">
        <v>16</v>
      </c>
      <c r="D63" s="14">
        <v>44606</v>
      </c>
      <c r="E63" s="6">
        <v>29.49</v>
      </c>
      <c r="F63" s="6">
        <v>50.86</v>
      </c>
      <c r="G63" s="16">
        <v>1500</v>
      </c>
      <c r="H63" s="12" t="s">
        <v>211</v>
      </c>
      <c r="I63" s="2">
        <v>1388.31</v>
      </c>
      <c r="J63" s="8" t="s">
        <v>82</v>
      </c>
      <c r="K63" s="2">
        <v>0.28999999999999998</v>
      </c>
      <c r="L63" s="2">
        <v>0</v>
      </c>
      <c r="M63" s="16">
        <v>88</v>
      </c>
      <c r="N63" s="5">
        <v>-7.4</v>
      </c>
      <c r="O63" s="20">
        <v>-30.9</v>
      </c>
      <c r="P63" s="1"/>
    </row>
    <row r="64" spans="1:16" ht="30" x14ac:dyDescent="0.25">
      <c r="A64" s="19" t="s">
        <v>74</v>
      </c>
      <c r="B64" s="10" t="s">
        <v>75</v>
      </c>
      <c r="C64" s="1" t="s">
        <v>16</v>
      </c>
      <c r="D64" s="14">
        <v>44424</v>
      </c>
      <c r="E64" s="6">
        <v>29.83</v>
      </c>
      <c r="F64" s="6">
        <v>50.29</v>
      </c>
      <c r="G64" s="16">
        <v>1500</v>
      </c>
      <c r="H64" s="12" t="s">
        <v>211</v>
      </c>
      <c r="I64" s="2">
        <v>1404.03</v>
      </c>
      <c r="J64" s="8" t="s">
        <v>83</v>
      </c>
      <c r="K64" s="2">
        <v>0.28999999999999998</v>
      </c>
      <c r="L64" s="2">
        <v>0</v>
      </c>
      <c r="M64" s="16">
        <v>270</v>
      </c>
      <c r="N64" s="5">
        <v>-6.4</v>
      </c>
      <c r="O64" s="20">
        <v>-8.6</v>
      </c>
      <c r="P64" s="1"/>
    </row>
    <row r="65" spans="1:16" ht="30" x14ac:dyDescent="0.25">
      <c r="A65" s="19" t="s">
        <v>74</v>
      </c>
      <c r="B65" s="10" t="s">
        <v>75</v>
      </c>
      <c r="C65" s="1" t="s">
        <v>16</v>
      </c>
      <c r="D65" s="14">
        <v>44635</v>
      </c>
      <c r="E65" s="6">
        <v>30.37</v>
      </c>
      <c r="F65" s="6">
        <v>49.39</v>
      </c>
      <c r="G65" s="16">
        <v>1500</v>
      </c>
      <c r="H65" s="12" t="s">
        <v>211</v>
      </c>
      <c r="I65" s="2">
        <v>1429.64</v>
      </c>
      <c r="J65" s="8" t="s">
        <v>84</v>
      </c>
      <c r="K65" s="2">
        <v>0.3</v>
      </c>
      <c r="L65" s="2">
        <v>0</v>
      </c>
      <c r="M65" s="16">
        <v>59</v>
      </c>
      <c r="N65" s="5">
        <v>-4.7</v>
      </c>
      <c r="O65" s="20">
        <v>-29</v>
      </c>
      <c r="P65" s="1"/>
    </row>
    <row r="66" spans="1:16" ht="30" x14ac:dyDescent="0.25">
      <c r="A66" s="19" t="s">
        <v>74</v>
      </c>
      <c r="B66" s="10" t="s">
        <v>75</v>
      </c>
      <c r="C66" s="1" t="s">
        <v>16</v>
      </c>
      <c r="D66" s="14">
        <v>44391</v>
      </c>
      <c r="E66" s="6">
        <v>30.41</v>
      </c>
      <c r="F66" s="6">
        <v>49.33</v>
      </c>
      <c r="G66" s="16">
        <v>1500</v>
      </c>
      <c r="H66" s="12" t="s">
        <v>211</v>
      </c>
      <c r="I66" s="2">
        <v>1431.43</v>
      </c>
      <c r="J66" s="8" t="s">
        <v>85</v>
      </c>
      <c r="K66" s="2">
        <v>0.3</v>
      </c>
      <c r="L66" s="2">
        <v>0</v>
      </c>
      <c r="M66" s="16">
        <v>303</v>
      </c>
      <c r="N66" s="5">
        <v>-4.5999999999999996</v>
      </c>
      <c r="O66" s="20">
        <v>-5.5</v>
      </c>
      <c r="P66" s="1"/>
    </row>
    <row r="67" spans="1:16" ht="30" x14ac:dyDescent="0.25">
      <c r="A67" s="19" t="s">
        <v>74</v>
      </c>
      <c r="B67" s="10" t="s">
        <v>75</v>
      </c>
      <c r="C67" s="1" t="s">
        <v>16</v>
      </c>
      <c r="D67" s="14">
        <v>44361</v>
      </c>
      <c r="E67" s="6">
        <v>31.05</v>
      </c>
      <c r="F67" s="6">
        <v>48.32</v>
      </c>
      <c r="G67" s="16">
        <v>1500</v>
      </c>
      <c r="H67" s="12" t="s">
        <v>211</v>
      </c>
      <c r="I67" s="2">
        <v>1461.32</v>
      </c>
      <c r="J67" s="8" t="s">
        <v>86</v>
      </c>
      <c r="K67" s="2">
        <v>0.3</v>
      </c>
      <c r="L67" s="2">
        <v>0</v>
      </c>
      <c r="M67" s="16">
        <v>333</v>
      </c>
      <c r="N67" s="5">
        <v>-2.6</v>
      </c>
      <c r="O67" s="20">
        <v>-2.8</v>
      </c>
      <c r="P67" s="1"/>
    </row>
    <row r="68" spans="1:16" ht="30" x14ac:dyDescent="0.25">
      <c r="A68" s="19" t="s">
        <v>74</v>
      </c>
      <c r="B68" s="10" t="s">
        <v>75</v>
      </c>
      <c r="C68" s="1" t="s">
        <v>16</v>
      </c>
      <c r="D68" s="14">
        <v>44243</v>
      </c>
      <c r="E68" s="6">
        <v>32.44</v>
      </c>
      <c r="F68" s="6">
        <v>46.24</v>
      </c>
      <c r="G68" s="16">
        <v>1500</v>
      </c>
      <c r="H68" s="12" t="s">
        <v>211</v>
      </c>
      <c r="I68" s="2">
        <v>1527.03</v>
      </c>
      <c r="J68" s="8" t="s">
        <v>87</v>
      </c>
      <c r="K68" s="2">
        <v>0.32</v>
      </c>
      <c r="L68" s="2">
        <v>0</v>
      </c>
      <c r="M68" s="16">
        <v>451</v>
      </c>
      <c r="N68" s="5">
        <v>1.8</v>
      </c>
      <c r="O68" s="20">
        <v>1.5</v>
      </c>
      <c r="P68" s="1"/>
    </row>
    <row r="69" spans="1:16" ht="30" x14ac:dyDescent="0.25">
      <c r="A69" s="19" t="s">
        <v>74</v>
      </c>
      <c r="B69" s="10" t="s">
        <v>75</v>
      </c>
      <c r="C69" s="1" t="s">
        <v>16</v>
      </c>
      <c r="D69" s="14">
        <v>44270</v>
      </c>
      <c r="E69" s="6">
        <v>32.880000000000003</v>
      </c>
      <c r="F69" s="6">
        <v>45.62</v>
      </c>
      <c r="G69" s="16">
        <v>1500</v>
      </c>
      <c r="H69" s="12" t="s">
        <v>211</v>
      </c>
      <c r="I69" s="2">
        <v>1547.79</v>
      </c>
      <c r="J69" s="8" t="s">
        <v>88</v>
      </c>
      <c r="K69" s="2">
        <v>0.32</v>
      </c>
      <c r="L69" s="2">
        <v>0</v>
      </c>
      <c r="M69" s="16">
        <v>424</v>
      </c>
      <c r="N69" s="5">
        <v>3.2</v>
      </c>
      <c r="O69" s="20">
        <v>2.7</v>
      </c>
      <c r="P69" s="1"/>
    </row>
    <row r="70" spans="1:16" ht="30" x14ac:dyDescent="0.25">
      <c r="A70" s="19" t="s">
        <v>74</v>
      </c>
      <c r="B70" s="10" t="s">
        <v>75</v>
      </c>
      <c r="C70" s="1" t="s">
        <v>16</v>
      </c>
      <c r="D70" s="14">
        <v>44333</v>
      </c>
      <c r="E70" s="6">
        <v>32.9</v>
      </c>
      <c r="F70" s="6">
        <v>45.59</v>
      </c>
      <c r="G70" s="16">
        <v>1500</v>
      </c>
      <c r="H70" s="12" t="s">
        <v>211</v>
      </c>
      <c r="I70" s="2">
        <v>1548.59</v>
      </c>
      <c r="J70" s="8" t="s">
        <v>89</v>
      </c>
      <c r="K70" s="2">
        <v>0.32</v>
      </c>
      <c r="L70" s="2">
        <v>0</v>
      </c>
      <c r="M70" s="16">
        <v>361</v>
      </c>
      <c r="N70" s="5">
        <v>3.2</v>
      </c>
      <c r="O70" s="20">
        <v>3.3</v>
      </c>
      <c r="P70" s="1"/>
    </row>
    <row r="71" spans="1:16" ht="30" x14ac:dyDescent="0.25">
      <c r="A71" s="19" t="s">
        <v>74</v>
      </c>
      <c r="B71" s="10" t="s">
        <v>75</v>
      </c>
      <c r="C71" s="1" t="s">
        <v>16</v>
      </c>
      <c r="D71" s="14">
        <v>44301</v>
      </c>
      <c r="E71" s="6">
        <v>33.630000000000003</v>
      </c>
      <c r="F71" s="6">
        <v>44.61</v>
      </c>
      <c r="G71" s="16">
        <v>1500</v>
      </c>
      <c r="H71" s="12" t="s">
        <v>211</v>
      </c>
      <c r="I71" s="2">
        <v>1582.76</v>
      </c>
      <c r="J71" s="8" t="s">
        <v>90</v>
      </c>
      <c r="K71" s="2">
        <v>0.33</v>
      </c>
      <c r="L71" s="2">
        <v>0</v>
      </c>
      <c r="M71" s="16">
        <v>393</v>
      </c>
      <c r="N71" s="5">
        <v>5.5</v>
      </c>
      <c r="O71" s="20">
        <v>5.0999999999999996</v>
      </c>
      <c r="P71" s="1"/>
    </row>
    <row r="72" spans="1:16" ht="30" x14ac:dyDescent="0.25">
      <c r="A72" s="19" t="s">
        <v>74</v>
      </c>
      <c r="B72" s="10" t="s">
        <v>75</v>
      </c>
      <c r="C72" s="1" t="s">
        <v>16</v>
      </c>
      <c r="D72" s="14">
        <v>44210</v>
      </c>
      <c r="E72" s="6">
        <v>33.97</v>
      </c>
      <c r="F72" s="6">
        <v>44.16</v>
      </c>
      <c r="G72" s="16">
        <v>1500</v>
      </c>
      <c r="H72" s="12" t="s">
        <v>211</v>
      </c>
      <c r="I72" s="2">
        <v>1599</v>
      </c>
      <c r="J72" s="8" t="s">
        <v>91</v>
      </c>
      <c r="K72" s="2">
        <v>0.33</v>
      </c>
      <c r="L72" s="2">
        <v>0</v>
      </c>
      <c r="M72" s="16">
        <v>484</v>
      </c>
      <c r="N72" s="5">
        <v>6.6</v>
      </c>
      <c r="O72" s="20">
        <v>5</v>
      </c>
      <c r="P72" s="1"/>
    </row>
    <row r="73" spans="1:16" ht="30" x14ac:dyDescent="0.25">
      <c r="A73" s="19" t="s">
        <v>74</v>
      </c>
      <c r="B73" s="10" t="s">
        <v>75</v>
      </c>
      <c r="C73" s="1" t="s">
        <v>16</v>
      </c>
      <c r="D73" s="14">
        <v>44179</v>
      </c>
      <c r="E73" s="6">
        <v>36.479999999999997</v>
      </c>
      <c r="F73" s="6">
        <v>41.12</v>
      </c>
      <c r="G73" s="16">
        <v>1500</v>
      </c>
      <c r="H73" s="12" t="s">
        <v>211</v>
      </c>
      <c r="I73" s="2">
        <v>1716.96</v>
      </c>
      <c r="J73" s="8" t="s">
        <v>92</v>
      </c>
      <c r="K73" s="2">
        <v>0.36</v>
      </c>
      <c r="L73" s="2">
        <v>0</v>
      </c>
      <c r="M73" s="16">
        <v>515</v>
      </c>
      <c r="N73" s="5">
        <v>14.5</v>
      </c>
      <c r="O73" s="20">
        <v>10.3</v>
      </c>
      <c r="P73" s="1"/>
    </row>
    <row r="74" spans="1:16" ht="30" x14ac:dyDescent="0.25">
      <c r="A74" s="19" t="s">
        <v>74</v>
      </c>
      <c r="B74" s="10" t="s">
        <v>93</v>
      </c>
      <c r="C74" s="1" t="s">
        <v>16</v>
      </c>
      <c r="D74" s="14">
        <v>44572</v>
      </c>
      <c r="E74" s="6">
        <v>36.78</v>
      </c>
      <c r="F74" s="6">
        <v>54.38</v>
      </c>
      <c r="G74" s="16">
        <v>2000</v>
      </c>
      <c r="H74" s="12" t="s">
        <v>211</v>
      </c>
      <c r="I74" s="2">
        <v>1731.27</v>
      </c>
      <c r="J74" s="8" t="s">
        <v>94</v>
      </c>
      <c r="K74" s="2">
        <v>0.36</v>
      </c>
      <c r="L74" s="2">
        <v>0</v>
      </c>
      <c r="M74" s="16">
        <v>122</v>
      </c>
      <c r="N74" s="5">
        <v>-13.4</v>
      </c>
      <c r="O74" s="20">
        <v>-40.200000000000003</v>
      </c>
      <c r="P74" s="1"/>
    </row>
    <row r="75" spans="1:16" ht="30" x14ac:dyDescent="0.25">
      <c r="A75" s="19" t="s">
        <v>74</v>
      </c>
      <c r="B75" s="10" t="s">
        <v>93</v>
      </c>
      <c r="C75" s="1" t="s">
        <v>16</v>
      </c>
      <c r="D75" s="14">
        <v>44511</v>
      </c>
      <c r="E75" s="6">
        <v>37.020000000000003</v>
      </c>
      <c r="F75" s="6">
        <v>54.03</v>
      </c>
      <c r="G75" s="16">
        <v>2000</v>
      </c>
      <c r="H75" s="12" t="s">
        <v>211</v>
      </c>
      <c r="I75" s="2">
        <v>1742.33</v>
      </c>
      <c r="J75" s="8" t="s">
        <v>95</v>
      </c>
      <c r="K75" s="2">
        <v>0.36</v>
      </c>
      <c r="L75" s="2">
        <v>0</v>
      </c>
      <c r="M75" s="16">
        <v>183</v>
      </c>
      <c r="N75" s="5">
        <v>-12.9</v>
      </c>
      <c r="O75" s="20">
        <v>-25.7</v>
      </c>
      <c r="P75" s="1"/>
    </row>
    <row r="76" spans="1:16" ht="30" x14ac:dyDescent="0.25">
      <c r="A76" s="19" t="s">
        <v>74</v>
      </c>
      <c r="B76" s="10" t="s">
        <v>93</v>
      </c>
      <c r="C76" s="1" t="s">
        <v>16</v>
      </c>
      <c r="D76" s="14">
        <v>44480</v>
      </c>
      <c r="E76" s="6">
        <v>37.119999999999997</v>
      </c>
      <c r="F76" s="6">
        <v>53.88</v>
      </c>
      <c r="G76" s="16">
        <v>2000</v>
      </c>
      <c r="H76" s="12" t="s">
        <v>211</v>
      </c>
      <c r="I76" s="2">
        <v>1747.32</v>
      </c>
      <c r="J76" s="8" t="s">
        <v>96</v>
      </c>
      <c r="K76" s="2">
        <v>0.36</v>
      </c>
      <c r="L76" s="2">
        <v>0</v>
      </c>
      <c r="M76" s="16">
        <v>214</v>
      </c>
      <c r="N76" s="5">
        <v>-12.6</v>
      </c>
      <c r="O76" s="20">
        <v>-21.5</v>
      </c>
      <c r="P76" s="1"/>
    </row>
    <row r="77" spans="1:16" ht="30" x14ac:dyDescent="0.25">
      <c r="A77" s="19" t="s">
        <v>74</v>
      </c>
      <c r="B77" s="10" t="s">
        <v>93</v>
      </c>
      <c r="C77" s="1" t="s">
        <v>16</v>
      </c>
      <c r="D77" s="14">
        <v>44662</v>
      </c>
      <c r="E77" s="6">
        <v>37.61</v>
      </c>
      <c r="F77" s="6">
        <v>53.18</v>
      </c>
      <c r="G77" s="16">
        <v>2000</v>
      </c>
      <c r="H77" s="12" t="s">
        <v>211</v>
      </c>
      <c r="I77" s="2">
        <v>1770.39</v>
      </c>
      <c r="J77" s="8" t="s">
        <v>97</v>
      </c>
      <c r="K77" s="2">
        <v>0.37</v>
      </c>
      <c r="L77" s="2">
        <v>0</v>
      </c>
      <c r="M77" s="16">
        <v>32</v>
      </c>
      <c r="N77" s="5">
        <v>-11.5</v>
      </c>
      <c r="O77" s="20">
        <v>-131</v>
      </c>
      <c r="P77" s="1"/>
    </row>
    <row r="78" spans="1:16" ht="30" x14ac:dyDescent="0.25">
      <c r="A78" s="19" t="s">
        <v>74</v>
      </c>
      <c r="B78" s="10" t="s">
        <v>93</v>
      </c>
      <c r="C78" s="1" t="s">
        <v>16</v>
      </c>
      <c r="D78" s="14">
        <v>44453</v>
      </c>
      <c r="E78" s="6">
        <v>37.68</v>
      </c>
      <c r="F78" s="6">
        <v>53.08</v>
      </c>
      <c r="G78" s="16">
        <v>2000</v>
      </c>
      <c r="H78" s="12" t="s">
        <v>211</v>
      </c>
      <c r="I78" s="2">
        <v>1773.49</v>
      </c>
      <c r="J78" s="8" t="s">
        <v>98</v>
      </c>
      <c r="K78" s="2">
        <v>0.37</v>
      </c>
      <c r="L78" s="2">
        <v>0</v>
      </c>
      <c r="M78" s="16">
        <v>241</v>
      </c>
      <c r="N78" s="5">
        <v>-11.3</v>
      </c>
      <c r="O78" s="20">
        <v>-17.2</v>
      </c>
      <c r="P78" s="1"/>
    </row>
    <row r="79" spans="1:16" ht="30" x14ac:dyDescent="0.25">
      <c r="A79" s="19" t="s">
        <v>74</v>
      </c>
      <c r="B79" s="10" t="s">
        <v>93</v>
      </c>
      <c r="C79" s="1" t="s">
        <v>16</v>
      </c>
      <c r="D79" s="14">
        <v>44603</v>
      </c>
      <c r="E79" s="6">
        <v>38</v>
      </c>
      <c r="F79" s="6">
        <v>52.64</v>
      </c>
      <c r="G79" s="16">
        <v>2000</v>
      </c>
      <c r="H79" s="12" t="s">
        <v>211</v>
      </c>
      <c r="I79" s="2">
        <v>1788.56</v>
      </c>
      <c r="J79" s="8" t="s">
        <v>99</v>
      </c>
      <c r="K79" s="2">
        <v>0.37</v>
      </c>
      <c r="L79" s="2">
        <v>0</v>
      </c>
      <c r="M79" s="16">
        <v>91</v>
      </c>
      <c r="N79" s="5">
        <v>-10.6</v>
      </c>
      <c r="O79" s="20">
        <v>-42.4</v>
      </c>
      <c r="P79" s="1"/>
    </row>
    <row r="80" spans="1:16" ht="30" x14ac:dyDescent="0.25">
      <c r="A80" s="19" t="s">
        <v>74</v>
      </c>
      <c r="B80" s="10" t="s">
        <v>93</v>
      </c>
      <c r="C80" s="1" t="s">
        <v>16</v>
      </c>
      <c r="D80" s="14">
        <v>44540</v>
      </c>
      <c r="E80" s="6">
        <v>38.03</v>
      </c>
      <c r="F80" s="6">
        <v>52.6</v>
      </c>
      <c r="G80" s="16">
        <v>2000</v>
      </c>
      <c r="H80" s="12" t="s">
        <v>211</v>
      </c>
      <c r="I80" s="2">
        <v>1789.87</v>
      </c>
      <c r="J80" s="8" t="s">
        <v>100</v>
      </c>
      <c r="K80" s="2">
        <v>0.37</v>
      </c>
      <c r="L80" s="2">
        <v>0</v>
      </c>
      <c r="M80" s="16">
        <v>154</v>
      </c>
      <c r="N80" s="5">
        <v>-10.5</v>
      </c>
      <c r="O80" s="20">
        <v>-24.9</v>
      </c>
      <c r="P80" s="1"/>
    </row>
    <row r="81" spans="1:16" ht="30" x14ac:dyDescent="0.25">
      <c r="A81" s="19" t="s">
        <v>74</v>
      </c>
      <c r="B81" s="10" t="s">
        <v>93</v>
      </c>
      <c r="C81" s="1" t="s">
        <v>16</v>
      </c>
      <c r="D81" s="14">
        <v>44419</v>
      </c>
      <c r="E81" s="6">
        <v>40.1</v>
      </c>
      <c r="F81" s="6">
        <v>49.87</v>
      </c>
      <c r="G81" s="16">
        <v>2000</v>
      </c>
      <c r="H81" s="12" t="s">
        <v>211</v>
      </c>
      <c r="I81" s="2">
        <v>1887.59</v>
      </c>
      <c r="J81" s="8" t="s">
        <v>101</v>
      </c>
      <c r="K81" s="2">
        <v>0.39</v>
      </c>
      <c r="L81" s="2">
        <v>0</v>
      </c>
      <c r="M81" s="16">
        <v>275</v>
      </c>
      <c r="N81" s="5">
        <v>-5.6</v>
      </c>
      <c r="O81" s="20">
        <v>-7.5</v>
      </c>
      <c r="P81" s="1"/>
    </row>
    <row r="82" spans="1:16" ht="30" x14ac:dyDescent="0.25">
      <c r="A82" s="19" t="s">
        <v>74</v>
      </c>
      <c r="B82" s="10" t="s">
        <v>93</v>
      </c>
      <c r="C82" s="1" t="s">
        <v>16</v>
      </c>
      <c r="D82" s="14">
        <v>44630</v>
      </c>
      <c r="E82" s="6">
        <v>40.74</v>
      </c>
      <c r="F82" s="6">
        <v>49.09</v>
      </c>
      <c r="G82" s="16">
        <v>2000</v>
      </c>
      <c r="H82" s="12" t="s">
        <v>211</v>
      </c>
      <c r="I82" s="2">
        <v>1917.58</v>
      </c>
      <c r="J82" s="8" t="s">
        <v>102</v>
      </c>
      <c r="K82" s="2">
        <v>0.4</v>
      </c>
      <c r="L82" s="2">
        <v>0</v>
      </c>
      <c r="M82" s="16">
        <v>64</v>
      </c>
      <c r="N82" s="5">
        <v>-4.0999999999999996</v>
      </c>
      <c r="O82" s="20">
        <v>-23.5</v>
      </c>
      <c r="P82" s="1"/>
    </row>
    <row r="83" spans="1:16" ht="30" x14ac:dyDescent="0.25">
      <c r="A83" s="19" t="s">
        <v>74</v>
      </c>
      <c r="B83" s="10" t="s">
        <v>93</v>
      </c>
      <c r="C83" s="1" t="s">
        <v>16</v>
      </c>
      <c r="D83" s="14">
        <v>44389</v>
      </c>
      <c r="E83" s="6">
        <v>40.840000000000003</v>
      </c>
      <c r="F83" s="6">
        <v>48.97</v>
      </c>
      <c r="G83" s="16">
        <v>2000</v>
      </c>
      <c r="H83" s="12" t="s">
        <v>211</v>
      </c>
      <c r="I83" s="2">
        <v>1922.29</v>
      </c>
      <c r="J83" s="8" t="s">
        <v>103</v>
      </c>
      <c r="K83" s="2">
        <v>0.4</v>
      </c>
      <c r="L83" s="2">
        <v>0</v>
      </c>
      <c r="M83" s="16">
        <v>305</v>
      </c>
      <c r="N83" s="5">
        <v>-3.9</v>
      </c>
      <c r="O83" s="20">
        <v>-4.7</v>
      </c>
      <c r="P83" s="1"/>
    </row>
    <row r="84" spans="1:16" ht="30" x14ac:dyDescent="0.25">
      <c r="A84" s="19" t="s">
        <v>74</v>
      </c>
      <c r="B84" s="10" t="s">
        <v>93</v>
      </c>
      <c r="C84" s="1" t="s">
        <v>16</v>
      </c>
      <c r="D84" s="14">
        <v>44357</v>
      </c>
      <c r="E84" s="6">
        <v>41.52</v>
      </c>
      <c r="F84" s="6">
        <v>48.17</v>
      </c>
      <c r="G84" s="16">
        <v>2000</v>
      </c>
      <c r="H84" s="12" t="s">
        <v>211</v>
      </c>
      <c r="I84" s="2">
        <v>1954.2</v>
      </c>
      <c r="J84" s="8" t="s">
        <v>104</v>
      </c>
      <c r="K84" s="2">
        <v>0.41</v>
      </c>
      <c r="L84" s="2">
        <v>0</v>
      </c>
      <c r="M84" s="16">
        <v>337</v>
      </c>
      <c r="N84" s="5">
        <v>-2.2999999999999998</v>
      </c>
      <c r="O84" s="20">
        <v>-2.5</v>
      </c>
      <c r="P84" s="1"/>
    </row>
    <row r="85" spans="1:16" ht="30" x14ac:dyDescent="0.25">
      <c r="A85" s="19" t="s">
        <v>74</v>
      </c>
      <c r="B85" s="10" t="s">
        <v>93</v>
      </c>
      <c r="C85" s="1" t="s">
        <v>16</v>
      </c>
      <c r="D85" s="14">
        <v>44691</v>
      </c>
      <c r="E85" s="6">
        <v>41.57</v>
      </c>
      <c r="F85" s="6">
        <v>48.12</v>
      </c>
      <c r="G85" s="16">
        <v>2000</v>
      </c>
      <c r="H85" s="12" t="s">
        <v>211</v>
      </c>
      <c r="I85" s="2">
        <v>1956.6</v>
      </c>
      <c r="J85" s="8" t="s">
        <v>105</v>
      </c>
      <c r="K85" s="2">
        <v>0.41</v>
      </c>
      <c r="L85" s="2">
        <v>0</v>
      </c>
      <c r="M85" s="16">
        <v>3</v>
      </c>
      <c r="N85" s="5">
        <v>-2.2000000000000002</v>
      </c>
      <c r="O85" s="20">
        <v>-264</v>
      </c>
      <c r="P85" s="1"/>
    </row>
    <row r="86" spans="1:16" ht="30" x14ac:dyDescent="0.25">
      <c r="A86" s="19" t="s">
        <v>74</v>
      </c>
      <c r="B86" s="10" t="s">
        <v>93</v>
      </c>
      <c r="C86" s="1" t="s">
        <v>16</v>
      </c>
      <c r="D86" s="14">
        <v>44267</v>
      </c>
      <c r="E86" s="6">
        <v>43.48</v>
      </c>
      <c r="F86" s="6">
        <v>46</v>
      </c>
      <c r="G86" s="16">
        <v>2000</v>
      </c>
      <c r="H86" s="12" t="s">
        <v>211</v>
      </c>
      <c r="I86" s="2">
        <v>2046.55</v>
      </c>
      <c r="J86" s="8" t="s">
        <v>106</v>
      </c>
      <c r="K86" s="2">
        <v>0.43</v>
      </c>
      <c r="L86" s="2">
        <v>0</v>
      </c>
      <c r="M86" s="16">
        <v>427</v>
      </c>
      <c r="N86" s="5">
        <v>2.2999999999999998</v>
      </c>
      <c r="O86" s="20">
        <v>2</v>
      </c>
      <c r="P86" s="1"/>
    </row>
    <row r="87" spans="1:16" ht="30" x14ac:dyDescent="0.25">
      <c r="A87" s="19" t="s">
        <v>74</v>
      </c>
      <c r="B87" s="10" t="s">
        <v>93</v>
      </c>
      <c r="C87" s="1" t="s">
        <v>16</v>
      </c>
      <c r="D87" s="14">
        <v>44238</v>
      </c>
      <c r="E87" s="6">
        <v>43.58</v>
      </c>
      <c r="F87" s="6">
        <v>45.9</v>
      </c>
      <c r="G87" s="16">
        <v>2000</v>
      </c>
      <c r="H87" s="12" t="s">
        <v>211</v>
      </c>
      <c r="I87" s="2">
        <v>2051.21</v>
      </c>
      <c r="J87" s="8" t="s">
        <v>107</v>
      </c>
      <c r="K87" s="2">
        <v>0.43</v>
      </c>
      <c r="L87" s="2">
        <v>0</v>
      </c>
      <c r="M87" s="16">
        <v>456</v>
      </c>
      <c r="N87" s="5">
        <v>2.6</v>
      </c>
      <c r="O87" s="20">
        <v>2</v>
      </c>
      <c r="P87" s="1"/>
    </row>
    <row r="88" spans="1:16" ht="30" x14ac:dyDescent="0.25">
      <c r="A88" s="19" t="s">
        <v>74</v>
      </c>
      <c r="B88" s="10" t="s">
        <v>93</v>
      </c>
      <c r="C88" s="1" t="s">
        <v>16</v>
      </c>
      <c r="D88" s="14">
        <v>44328</v>
      </c>
      <c r="E88" s="6">
        <v>44.28</v>
      </c>
      <c r="F88" s="6">
        <v>45.17</v>
      </c>
      <c r="G88" s="16">
        <v>2000</v>
      </c>
      <c r="H88" s="12" t="s">
        <v>211</v>
      </c>
      <c r="I88" s="2">
        <v>2084.3000000000002</v>
      </c>
      <c r="J88" s="8" t="s">
        <v>108</v>
      </c>
      <c r="K88" s="2">
        <v>0.43</v>
      </c>
      <c r="L88" s="2">
        <v>0</v>
      </c>
      <c r="M88" s="16">
        <v>366</v>
      </c>
      <c r="N88" s="5">
        <v>4.2</v>
      </c>
      <c r="O88" s="20">
        <v>4.2</v>
      </c>
      <c r="P88" s="1"/>
    </row>
    <row r="89" spans="1:16" ht="30" x14ac:dyDescent="0.25">
      <c r="A89" s="19" t="s">
        <v>74</v>
      </c>
      <c r="B89" s="10" t="s">
        <v>93</v>
      </c>
      <c r="C89" s="1" t="s">
        <v>16</v>
      </c>
      <c r="D89" s="14">
        <v>44299</v>
      </c>
      <c r="E89" s="6">
        <v>44.99</v>
      </c>
      <c r="F89" s="6">
        <v>44.46</v>
      </c>
      <c r="G89" s="16">
        <v>2000</v>
      </c>
      <c r="H89" s="12" t="s">
        <v>211</v>
      </c>
      <c r="I89" s="2">
        <v>2117.6799999999998</v>
      </c>
      <c r="J89" s="8" t="s">
        <v>109</v>
      </c>
      <c r="K89" s="2">
        <v>0.44</v>
      </c>
      <c r="L89" s="2">
        <v>0</v>
      </c>
      <c r="M89" s="16">
        <v>395</v>
      </c>
      <c r="N89" s="5">
        <v>5.9</v>
      </c>
      <c r="O89" s="20">
        <v>5.4</v>
      </c>
      <c r="P89" s="1"/>
    </row>
    <row r="90" spans="1:16" ht="30" x14ac:dyDescent="0.25">
      <c r="A90" s="19" t="s">
        <v>74</v>
      </c>
      <c r="B90" s="10" t="s">
        <v>93</v>
      </c>
      <c r="C90" s="1" t="s">
        <v>16</v>
      </c>
      <c r="D90" s="14">
        <v>44207</v>
      </c>
      <c r="E90" s="6">
        <v>45.66</v>
      </c>
      <c r="F90" s="6">
        <v>43.8</v>
      </c>
      <c r="G90" s="16">
        <v>2000</v>
      </c>
      <c r="H90" s="12" t="s">
        <v>211</v>
      </c>
      <c r="I90" s="2">
        <v>2149.17</v>
      </c>
      <c r="J90" s="8" t="s">
        <v>110</v>
      </c>
      <c r="K90" s="2">
        <v>0.45</v>
      </c>
      <c r="L90" s="2">
        <v>0</v>
      </c>
      <c r="M90" s="16">
        <v>487</v>
      </c>
      <c r="N90" s="5">
        <v>7.5</v>
      </c>
      <c r="O90" s="20">
        <v>5.6</v>
      </c>
      <c r="P90" s="1"/>
    </row>
    <row r="91" spans="1:16" ht="30" x14ac:dyDescent="0.25">
      <c r="A91" s="19" t="s">
        <v>74</v>
      </c>
      <c r="B91" s="10" t="s">
        <v>93</v>
      </c>
      <c r="C91" s="1" t="s">
        <v>16</v>
      </c>
      <c r="D91" s="14">
        <v>44175</v>
      </c>
      <c r="E91" s="6">
        <v>49.01</v>
      </c>
      <c r="F91" s="6">
        <v>40.81</v>
      </c>
      <c r="G91" s="16">
        <v>2000</v>
      </c>
      <c r="H91" s="12" t="s">
        <v>211</v>
      </c>
      <c r="I91" s="2">
        <v>2307</v>
      </c>
      <c r="J91" s="8" t="s">
        <v>111</v>
      </c>
      <c r="K91" s="2">
        <v>0.48</v>
      </c>
      <c r="L91" s="2">
        <v>0</v>
      </c>
      <c r="M91" s="16">
        <v>519</v>
      </c>
      <c r="N91" s="5">
        <v>15.3</v>
      </c>
      <c r="O91" s="20">
        <v>10.8</v>
      </c>
      <c r="P91" s="1"/>
    </row>
    <row r="92" spans="1:16" ht="30" x14ac:dyDescent="0.25">
      <c r="A92" s="19" t="s">
        <v>74</v>
      </c>
      <c r="B92" s="10" t="s">
        <v>93</v>
      </c>
      <c r="C92" s="1" t="s">
        <v>16</v>
      </c>
      <c r="D92" s="14">
        <v>44145</v>
      </c>
      <c r="E92" s="6">
        <v>52.38</v>
      </c>
      <c r="F92" s="6">
        <v>38.18</v>
      </c>
      <c r="G92" s="16">
        <v>2000</v>
      </c>
      <c r="H92" s="12" t="s">
        <v>211</v>
      </c>
      <c r="I92" s="2">
        <v>2465.48</v>
      </c>
      <c r="J92" s="8" t="s">
        <v>112</v>
      </c>
      <c r="K92" s="2">
        <v>0.51</v>
      </c>
      <c r="L92" s="2">
        <v>0</v>
      </c>
      <c r="M92" s="16">
        <v>549</v>
      </c>
      <c r="N92" s="5">
        <v>23.3</v>
      </c>
      <c r="O92" s="20">
        <v>15.5</v>
      </c>
      <c r="P92" s="1"/>
    </row>
    <row r="93" spans="1:16" ht="30" x14ac:dyDescent="0.25">
      <c r="A93" s="19" t="s">
        <v>74</v>
      </c>
      <c r="B93" s="10" t="s">
        <v>93</v>
      </c>
      <c r="C93" s="1" t="s">
        <v>16</v>
      </c>
      <c r="D93" s="14">
        <v>44116</v>
      </c>
      <c r="E93" s="6">
        <v>55.18</v>
      </c>
      <c r="F93" s="6">
        <v>36.25</v>
      </c>
      <c r="G93" s="16">
        <v>2000</v>
      </c>
      <c r="H93" s="12" t="s">
        <v>211</v>
      </c>
      <c r="I93" s="2">
        <v>2597.19</v>
      </c>
      <c r="J93" s="8" t="s">
        <v>113</v>
      </c>
      <c r="K93" s="2">
        <v>0.54</v>
      </c>
      <c r="L93" s="2">
        <v>0</v>
      </c>
      <c r="M93" s="16">
        <v>578</v>
      </c>
      <c r="N93" s="5">
        <v>29.9</v>
      </c>
      <c r="O93" s="20">
        <v>18.899999999999999</v>
      </c>
      <c r="P93" s="1"/>
    </row>
    <row r="94" spans="1:16" ht="30" x14ac:dyDescent="0.25">
      <c r="A94" s="19" t="s">
        <v>74</v>
      </c>
      <c r="B94" s="10" t="s">
        <v>93</v>
      </c>
      <c r="C94" s="1" t="s">
        <v>16</v>
      </c>
      <c r="D94" s="14">
        <v>44084</v>
      </c>
      <c r="E94" s="6">
        <v>57.56</v>
      </c>
      <c r="F94" s="6">
        <v>34.74</v>
      </c>
      <c r="G94" s="16">
        <v>2000</v>
      </c>
      <c r="H94" s="12" t="s">
        <v>211</v>
      </c>
      <c r="I94" s="2">
        <v>2709.55</v>
      </c>
      <c r="J94" s="8" t="s">
        <v>114</v>
      </c>
      <c r="K94" s="2">
        <v>0.56999999999999995</v>
      </c>
      <c r="L94" s="2">
        <v>0</v>
      </c>
      <c r="M94" s="16">
        <v>610</v>
      </c>
      <c r="N94" s="5">
        <v>35.5</v>
      </c>
      <c r="O94" s="20">
        <v>21.2</v>
      </c>
      <c r="P94" s="1"/>
    </row>
    <row r="95" spans="1:16" ht="30" x14ac:dyDescent="0.25">
      <c r="A95" s="19" t="s">
        <v>74</v>
      </c>
      <c r="B95" s="10" t="s">
        <v>93</v>
      </c>
      <c r="C95" s="1" t="s">
        <v>16</v>
      </c>
      <c r="D95" s="14">
        <v>44053</v>
      </c>
      <c r="E95" s="6">
        <v>57.92</v>
      </c>
      <c r="F95" s="6">
        <v>34.53</v>
      </c>
      <c r="G95" s="16">
        <v>2000</v>
      </c>
      <c r="H95" s="12" t="s">
        <v>211</v>
      </c>
      <c r="I95" s="2">
        <v>2726.49</v>
      </c>
      <c r="J95" s="8" t="s">
        <v>115</v>
      </c>
      <c r="K95" s="2">
        <v>0.56999999999999995</v>
      </c>
      <c r="L95" s="2">
        <v>0</v>
      </c>
      <c r="M95" s="16">
        <v>641</v>
      </c>
      <c r="N95" s="5">
        <v>36.299999999999997</v>
      </c>
      <c r="O95" s="20">
        <v>20.7</v>
      </c>
      <c r="P95" s="1"/>
    </row>
    <row r="96" spans="1:16" ht="30" x14ac:dyDescent="0.25">
      <c r="A96" s="19" t="s">
        <v>116</v>
      </c>
      <c r="B96" s="10">
        <v>7078293785</v>
      </c>
      <c r="C96" s="1" t="s">
        <v>16</v>
      </c>
      <c r="D96" s="14">
        <v>44510</v>
      </c>
      <c r="E96" s="6">
        <v>19.61</v>
      </c>
      <c r="F96" s="6">
        <v>102</v>
      </c>
      <c r="G96" s="16">
        <v>2000</v>
      </c>
      <c r="H96" s="12" t="s">
        <v>212</v>
      </c>
      <c r="I96" s="2">
        <v>1688.19</v>
      </c>
      <c r="J96" s="8" t="s">
        <v>117</v>
      </c>
      <c r="K96" s="2">
        <v>0.35</v>
      </c>
      <c r="L96" s="2">
        <v>0</v>
      </c>
      <c r="M96" s="16">
        <v>184</v>
      </c>
      <c r="N96" s="5">
        <v>-15.6</v>
      </c>
      <c r="O96" s="20">
        <v>-30.9</v>
      </c>
      <c r="P96" s="1"/>
    </row>
    <row r="97" spans="1:16" ht="30" x14ac:dyDescent="0.25">
      <c r="A97" s="19" t="s">
        <v>116</v>
      </c>
      <c r="B97" s="10">
        <v>7078293785</v>
      </c>
      <c r="C97" s="1" t="s">
        <v>16</v>
      </c>
      <c r="D97" s="14">
        <v>44571</v>
      </c>
      <c r="E97" s="6">
        <v>19.72</v>
      </c>
      <c r="F97" s="6">
        <v>101.41</v>
      </c>
      <c r="G97" s="16">
        <v>2000</v>
      </c>
      <c r="H97" s="12" t="s">
        <v>212</v>
      </c>
      <c r="I97" s="2">
        <v>1698.01</v>
      </c>
      <c r="J97" s="8" t="s">
        <v>118</v>
      </c>
      <c r="K97" s="2">
        <v>0.35</v>
      </c>
      <c r="L97" s="2">
        <v>0</v>
      </c>
      <c r="M97" s="16">
        <v>123</v>
      </c>
      <c r="N97" s="5">
        <v>-15.1</v>
      </c>
      <c r="O97" s="20">
        <v>-44.8</v>
      </c>
      <c r="P97" s="1"/>
    </row>
    <row r="98" spans="1:16" ht="30" x14ac:dyDescent="0.25">
      <c r="A98" s="19" t="s">
        <v>116</v>
      </c>
      <c r="B98" s="10">
        <v>7078293785</v>
      </c>
      <c r="C98" s="1" t="s">
        <v>16</v>
      </c>
      <c r="D98" s="14">
        <v>44480</v>
      </c>
      <c r="E98" s="6">
        <v>19.82</v>
      </c>
      <c r="F98" s="6">
        <v>100.93</v>
      </c>
      <c r="G98" s="16">
        <v>2000</v>
      </c>
      <c r="H98" s="12" t="s">
        <v>212</v>
      </c>
      <c r="I98" s="2">
        <v>1706.1</v>
      </c>
      <c r="J98" s="8" t="s">
        <v>119</v>
      </c>
      <c r="K98" s="2">
        <v>0.36</v>
      </c>
      <c r="L98" s="2">
        <v>0</v>
      </c>
      <c r="M98" s="16">
        <v>214</v>
      </c>
      <c r="N98" s="5">
        <v>-14.7</v>
      </c>
      <c r="O98" s="20">
        <v>-25.1</v>
      </c>
      <c r="P98" s="1"/>
    </row>
    <row r="99" spans="1:16" ht="30" x14ac:dyDescent="0.25">
      <c r="A99" s="19" t="s">
        <v>116</v>
      </c>
      <c r="B99" s="10">
        <v>7078293785</v>
      </c>
      <c r="C99" s="1" t="s">
        <v>16</v>
      </c>
      <c r="D99" s="14">
        <v>44540</v>
      </c>
      <c r="E99" s="6">
        <v>20.18</v>
      </c>
      <c r="F99" s="6">
        <v>99.09</v>
      </c>
      <c r="G99" s="16">
        <v>2000</v>
      </c>
      <c r="H99" s="12" t="s">
        <v>212</v>
      </c>
      <c r="I99" s="2">
        <v>1737.7</v>
      </c>
      <c r="J99" s="8" t="s">
        <v>120</v>
      </c>
      <c r="K99" s="2">
        <v>0.36</v>
      </c>
      <c r="L99" s="2">
        <v>0</v>
      </c>
      <c r="M99" s="16">
        <v>154</v>
      </c>
      <c r="N99" s="5">
        <v>-13.1</v>
      </c>
      <c r="O99" s="20">
        <v>-31.1</v>
      </c>
      <c r="P99" s="1"/>
    </row>
    <row r="100" spans="1:16" ht="30" x14ac:dyDescent="0.25">
      <c r="A100" s="19" t="s">
        <v>116</v>
      </c>
      <c r="B100" s="10">
        <v>7078293785</v>
      </c>
      <c r="C100" s="1" t="s">
        <v>16</v>
      </c>
      <c r="D100" s="14">
        <v>44452</v>
      </c>
      <c r="E100" s="6">
        <v>20.420000000000002</v>
      </c>
      <c r="F100" s="6">
        <v>97.92</v>
      </c>
      <c r="G100" s="16">
        <v>2000</v>
      </c>
      <c r="H100" s="12" t="s">
        <v>212</v>
      </c>
      <c r="I100" s="2">
        <v>1758.45</v>
      </c>
      <c r="J100" s="8" t="s">
        <v>121</v>
      </c>
      <c r="K100" s="2">
        <v>0.37</v>
      </c>
      <c r="L100" s="2">
        <v>0</v>
      </c>
      <c r="M100" s="16">
        <v>242</v>
      </c>
      <c r="N100" s="5">
        <v>-12.1</v>
      </c>
      <c r="O100" s="20">
        <v>-18.2</v>
      </c>
      <c r="P100" s="1"/>
    </row>
    <row r="101" spans="1:16" ht="30" x14ac:dyDescent="0.25">
      <c r="A101" s="19" t="s">
        <v>116</v>
      </c>
      <c r="B101" s="10">
        <v>7078293785</v>
      </c>
      <c r="C101" s="1" t="s">
        <v>16</v>
      </c>
      <c r="D101" s="14">
        <v>44662</v>
      </c>
      <c r="E101" s="6">
        <v>20.5</v>
      </c>
      <c r="F101" s="6">
        <v>97.58</v>
      </c>
      <c r="G101" s="16">
        <v>2000</v>
      </c>
      <c r="H101" s="12" t="s">
        <v>212</v>
      </c>
      <c r="I101" s="2">
        <v>1764.56</v>
      </c>
      <c r="J101" s="8" t="s">
        <v>122</v>
      </c>
      <c r="K101" s="2">
        <v>0.37</v>
      </c>
      <c r="L101" s="2">
        <v>0</v>
      </c>
      <c r="M101" s="16">
        <v>32</v>
      </c>
      <c r="N101" s="5">
        <v>-11.8</v>
      </c>
      <c r="O101" s="20">
        <v>-134.30000000000001</v>
      </c>
      <c r="P101" s="1"/>
    </row>
    <row r="102" spans="1:16" ht="30" x14ac:dyDescent="0.25">
      <c r="A102" s="19" t="s">
        <v>116</v>
      </c>
      <c r="B102" s="10">
        <v>7078293785</v>
      </c>
      <c r="C102" s="1" t="s">
        <v>16</v>
      </c>
      <c r="D102" s="14">
        <v>44602</v>
      </c>
      <c r="E102" s="6">
        <v>20.67</v>
      </c>
      <c r="F102" s="6">
        <v>96.74</v>
      </c>
      <c r="G102" s="16">
        <v>2000</v>
      </c>
      <c r="H102" s="12" t="s">
        <v>212</v>
      </c>
      <c r="I102" s="2">
        <v>1779.97</v>
      </c>
      <c r="J102" s="8" t="s">
        <v>123</v>
      </c>
      <c r="K102" s="2">
        <v>0.37</v>
      </c>
      <c r="L102" s="2">
        <v>0</v>
      </c>
      <c r="M102" s="16">
        <v>92</v>
      </c>
      <c r="N102" s="5">
        <v>-11</v>
      </c>
      <c r="O102" s="20">
        <v>-43.6</v>
      </c>
      <c r="P102" s="1"/>
    </row>
    <row r="103" spans="1:16" ht="30" x14ac:dyDescent="0.25">
      <c r="A103" s="19" t="s">
        <v>116</v>
      </c>
      <c r="B103" s="10">
        <v>7078293785</v>
      </c>
      <c r="C103" s="1" t="s">
        <v>16</v>
      </c>
      <c r="D103" s="14">
        <v>44418</v>
      </c>
      <c r="E103" s="6">
        <v>21.79</v>
      </c>
      <c r="F103" s="6">
        <v>91.8</v>
      </c>
      <c r="G103" s="16">
        <v>2000</v>
      </c>
      <c r="H103" s="12" t="s">
        <v>212</v>
      </c>
      <c r="I103" s="2">
        <v>1875.71</v>
      </c>
      <c r="J103" s="8" t="s">
        <v>124</v>
      </c>
      <c r="K103" s="2">
        <v>0.39</v>
      </c>
      <c r="L103" s="2">
        <v>0</v>
      </c>
      <c r="M103" s="16">
        <v>276</v>
      </c>
      <c r="N103" s="5">
        <v>-6.2</v>
      </c>
      <c r="O103" s="20">
        <v>-8.1999999999999993</v>
      </c>
      <c r="P103" s="1"/>
    </row>
    <row r="104" spans="1:16" ht="30" x14ac:dyDescent="0.25">
      <c r="A104" s="19" t="s">
        <v>116</v>
      </c>
      <c r="B104" s="10">
        <v>7078293785</v>
      </c>
      <c r="C104" s="1" t="s">
        <v>16</v>
      </c>
      <c r="D104" s="14">
        <v>44630</v>
      </c>
      <c r="E104" s="6">
        <v>21.96</v>
      </c>
      <c r="F104" s="6">
        <v>91.07</v>
      </c>
      <c r="G104" s="16">
        <v>2000</v>
      </c>
      <c r="H104" s="12" t="s">
        <v>212</v>
      </c>
      <c r="I104" s="2">
        <v>1890.78</v>
      </c>
      <c r="J104" s="8" t="s">
        <v>125</v>
      </c>
      <c r="K104" s="2">
        <v>0.39</v>
      </c>
      <c r="L104" s="2">
        <v>0</v>
      </c>
      <c r="M104" s="16">
        <v>64</v>
      </c>
      <c r="N104" s="5">
        <v>-5.5</v>
      </c>
      <c r="O104" s="20">
        <v>-31.1</v>
      </c>
      <c r="P104" s="1"/>
    </row>
    <row r="105" spans="1:16" ht="30" x14ac:dyDescent="0.25">
      <c r="A105" s="19" t="s">
        <v>116</v>
      </c>
      <c r="B105" s="10">
        <v>7078293785</v>
      </c>
      <c r="C105" s="1" t="s">
        <v>16</v>
      </c>
      <c r="D105" s="14">
        <v>44389</v>
      </c>
      <c r="E105" s="6">
        <v>22.57</v>
      </c>
      <c r="F105" s="6">
        <v>88.62</v>
      </c>
      <c r="G105" s="16">
        <v>2000</v>
      </c>
      <c r="H105" s="12" t="s">
        <v>212</v>
      </c>
      <c r="I105" s="2">
        <v>1943.04</v>
      </c>
      <c r="J105" s="8" t="s">
        <v>126</v>
      </c>
      <c r="K105" s="2">
        <v>0.41</v>
      </c>
      <c r="L105" s="2">
        <v>0</v>
      </c>
      <c r="M105" s="16">
        <v>305</v>
      </c>
      <c r="N105" s="5">
        <v>-2.8</v>
      </c>
      <c r="O105" s="20">
        <v>-3.4</v>
      </c>
      <c r="P105" s="1"/>
    </row>
    <row r="106" spans="1:16" ht="30" x14ac:dyDescent="0.25">
      <c r="A106" s="19" t="s">
        <v>116</v>
      </c>
      <c r="B106" s="10">
        <v>7078293785</v>
      </c>
      <c r="C106" s="1" t="s">
        <v>16</v>
      </c>
      <c r="D106" s="14">
        <v>44691</v>
      </c>
      <c r="E106" s="6">
        <v>22.65</v>
      </c>
      <c r="F106" s="6">
        <v>88.3</v>
      </c>
      <c r="G106" s="16">
        <v>2000</v>
      </c>
      <c r="H106" s="12" t="s">
        <v>212</v>
      </c>
      <c r="I106" s="2">
        <v>1950.18</v>
      </c>
      <c r="J106" s="8" t="s">
        <v>127</v>
      </c>
      <c r="K106" s="2">
        <v>0.41</v>
      </c>
      <c r="L106" s="2">
        <v>0</v>
      </c>
      <c r="M106" s="16">
        <v>3</v>
      </c>
      <c r="N106" s="5">
        <v>-2.5</v>
      </c>
      <c r="O106" s="20">
        <v>-303.10000000000002</v>
      </c>
      <c r="P106" s="1"/>
    </row>
    <row r="107" spans="1:16" ht="30" x14ac:dyDescent="0.25">
      <c r="A107" s="19" t="s">
        <v>116</v>
      </c>
      <c r="B107" s="10">
        <v>7078293785</v>
      </c>
      <c r="C107" s="1" t="s">
        <v>16</v>
      </c>
      <c r="D107" s="14">
        <v>44357</v>
      </c>
      <c r="E107" s="6">
        <v>23.1</v>
      </c>
      <c r="F107" s="6">
        <v>86.57</v>
      </c>
      <c r="G107" s="16">
        <v>2000</v>
      </c>
      <c r="H107" s="12" t="s">
        <v>212</v>
      </c>
      <c r="I107" s="2">
        <v>1989.19</v>
      </c>
      <c r="J107" s="8" t="s">
        <v>128</v>
      </c>
      <c r="K107" s="2">
        <v>0.42</v>
      </c>
      <c r="L107" s="2">
        <v>0</v>
      </c>
      <c r="M107" s="16">
        <v>337</v>
      </c>
      <c r="N107" s="5">
        <v>-0.5</v>
      </c>
      <c r="O107" s="20">
        <v>-0.6</v>
      </c>
      <c r="P107" s="1"/>
    </row>
    <row r="108" spans="1:16" ht="30" x14ac:dyDescent="0.25">
      <c r="A108" s="19" t="s">
        <v>116</v>
      </c>
      <c r="B108" s="10">
        <v>7078293785</v>
      </c>
      <c r="C108" s="1" t="s">
        <v>16</v>
      </c>
      <c r="D108" s="14">
        <v>44327</v>
      </c>
      <c r="E108" s="6">
        <v>24.5</v>
      </c>
      <c r="F108" s="6">
        <v>81.63</v>
      </c>
      <c r="G108" s="16">
        <v>2000</v>
      </c>
      <c r="H108" s="12" t="s">
        <v>212</v>
      </c>
      <c r="I108" s="2">
        <v>2109.5500000000002</v>
      </c>
      <c r="J108" s="8" t="s">
        <v>129</v>
      </c>
      <c r="K108" s="2">
        <v>0.44</v>
      </c>
      <c r="L108" s="2">
        <v>0</v>
      </c>
      <c r="M108" s="16">
        <v>367</v>
      </c>
      <c r="N108" s="5">
        <v>5.5</v>
      </c>
      <c r="O108" s="20">
        <v>5.4</v>
      </c>
      <c r="P108" s="1"/>
    </row>
    <row r="109" spans="1:16" ht="30" x14ac:dyDescent="0.25">
      <c r="A109" s="19" t="s">
        <v>116</v>
      </c>
      <c r="B109" s="10">
        <v>7078293785</v>
      </c>
      <c r="C109" s="1" t="s">
        <v>16</v>
      </c>
      <c r="D109" s="14">
        <v>44265</v>
      </c>
      <c r="E109" s="6">
        <v>25.03</v>
      </c>
      <c r="F109" s="6">
        <v>79.900000000000006</v>
      </c>
      <c r="G109" s="16">
        <v>2000</v>
      </c>
      <c r="H109" s="12" t="s">
        <v>212</v>
      </c>
      <c r="I109" s="2">
        <v>2155.1799999999998</v>
      </c>
      <c r="J109" s="8" t="s">
        <v>130</v>
      </c>
      <c r="K109" s="2">
        <v>0.45</v>
      </c>
      <c r="L109" s="2">
        <v>0</v>
      </c>
      <c r="M109" s="16">
        <v>429</v>
      </c>
      <c r="N109" s="5">
        <v>7.8</v>
      </c>
      <c r="O109" s="20">
        <v>6.6</v>
      </c>
      <c r="P109" s="1"/>
    </row>
    <row r="110" spans="1:16" ht="30" x14ac:dyDescent="0.25">
      <c r="A110" s="19" t="s">
        <v>116</v>
      </c>
      <c r="B110" s="10">
        <v>7078293785</v>
      </c>
      <c r="C110" s="1" t="s">
        <v>16</v>
      </c>
      <c r="D110" s="14">
        <v>44237</v>
      </c>
      <c r="E110" s="6">
        <v>25.23</v>
      </c>
      <c r="F110" s="6">
        <v>79.260000000000005</v>
      </c>
      <c r="G110" s="16">
        <v>2000</v>
      </c>
      <c r="H110" s="12" t="s">
        <v>212</v>
      </c>
      <c r="I110" s="2">
        <v>2172.4</v>
      </c>
      <c r="J110" s="8" t="s">
        <v>131</v>
      </c>
      <c r="K110" s="2">
        <v>0.45</v>
      </c>
      <c r="L110" s="2">
        <v>0</v>
      </c>
      <c r="M110" s="16">
        <v>457</v>
      </c>
      <c r="N110" s="5">
        <v>8.6</v>
      </c>
      <c r="O110" s="20">
        <v>6.9</v>
      </c>
      <c r="P110" s="1"/>
    </row>
    <row r="111" spans="1:16" ht="30" x14ac:dyDescent="0.25">
      <c r="A111" s="19" t="s">
        <v>116</v>
      </c>
      <c r="B111" s="10">
        <v>7078293785</v>
      </c>
      <c r="C111" s="1" t="s">
        <v>16</v>
      </c>
      <c r="D111" s="14">
        <v>44298</v>
      </c>
      <c r="E111" s="6">
        <v>25.8</v>
      </c>
      <c r="F111" s="6">
        <v>77.53</v>
      </c>
      <c r="G111" s="16">
        <v>2000</v>
      </c>
      <c r="H111" s="12" t="s">
        <v>212</v>
      </c>
      <c r="I111" s="2">
        <v>2221.13</v>
      </c>
      <c r="J111" s="8" t="s">
        <v>132</v>
      </c>
      <c r="K111" s="2">
        <v>0.46</v>
      </c>
      <c r="L111" s="2">
        <v>0</v>
      </c>
      <c r="M111" s="16">
        <v>396</v>
      </c>
      <c r="N111" s="5">
        <v>11.1</v>
      </c>
      <c r="O111" s="20">
        <v>10.199999999999999</v>
      </c>
      <c r="P111" s="1"/>
    </row>
    <row r="112" spans="1:16" ht="30" x14ac:dyDescent="0.25">
      <c r="A112" s="19" t="s">
        <v>116</v>
      </c>
      <c r="B112" s="10">
        <v>7078293785</v>
      </c>
      <c r="C112" s="1" t="s">
        <v>16</v>
      </c>
      <c r="D112" s="14">
        <v>44207</v>
      </c>
      <c r="E112" s="6">
        <v>27.04</v>
      </c>
      <c r="F112" s="6">
        <v>73.97</v>
      </c>
      <c r="G112" s="16">
        <v>2000</v>
      </c>
      <c r="H112" s="12" t="s">
        <v>212</v>
      </c>
      <c r="I112" s="2">
        <v>2327.89</v>
      </c>
      <c r="J112" s="8" t="s">
        <v>133</v>
      </c>
      <c r="K112" s="2">
        <v>0.49</v>
      </c>
      <c r="L112" s="2">
        <v>0</v>
      </c>
      <c r="M112" s="16">
        <v>487</v>
      </c>
      <c r="N112" s="5">
        <v>16.399999999999999</v>
      </c>
      <c r="O112" s="20">
        <v>12.3</v>
      </c>
      <c r="P112" s="1"/>
    </row>
    <row r="113" spans="1:16" ht="30" x14ac:dyDescent="0.25">
      <c r="A113" s="19" t="s">
        <v>116</v>
      </c>
      <c r="B113" s="10">
        <v>7078293785</v>
      </c>
      <c r="C113" s="1" t="s">
        <v>16</v>
      </c>
      <c r="D113" s="14">
        <v>44175</v>
      </c>
      <c r="E113" s="6">
        <v>29.09</v>
      </c>
      <c r="F113" s="6">
        <v>68.760000000000005</v>
      </c>
      <c r="G113" s="16">
        <v>2000</v>
      </c>
      <c r="H113" s="12" t="s">
        <v>212</v>
      </c>
      <c r="I113" s="2">
        <v>2504.2199999999998</v>
      </c>
      <c r="J113" s="8" t="s">
        <v>134</v>
      </c>
      <c r="K113" s="2">
        <v>0.52</v>
      </c>
      <c r="L113" s="2">
        <v>0</v>
      </c>
      <c r="M113" s="16">
        <v>519</v>
      </c>
      <c r="N113" s="5">
        <v>25.2</v>
      </c>
      <c r="O113" s="20">
        <v>17.7</v>
      </c>
      <c r="P113" s="1"/>
    </row>
    <row r="114" spans="1:16" ht="30" x14ac:dyDescent="0.25">
      <c r="A114" s="19" t="s">
        <v>116</v>
      </c>
      <c r="B114" s="10">
        <v>7078293785</v>
      </c>
      <c r="C114" s="1" t="s">
        <v>16</v>
      </c>
      <c r="D114" s="14">
        <v>44145</v>
      </c>
      <c r="E114" s="6">
        <v>31.36</v>
      </c>
      <c r="F114" s="6">
        <v>63.77</v>
      </c>
      <c r="G114" s="16">
        <v>2000</v>
      </c>
      <c r="H114" s="12" t="s">
        <v>212</v>
      </c>
      <c r="I114" s="2">
        <v>2700.09</v>
      </c>
      <c r="J114" s="8" t="s">
        <v>135</v>
      </c>
      <c r="K114" s="2">
        <v>0.56000000000000005</v>
      </c>
      <c r="L114" s="2">
        <v>0</v>
      </c>
      <c r="M114" s="16">
        <v>549</v>
      </c>
      <c r="N114" s="5">
        <v>35</v>
      </c>
      <c r="O114" s="20">
        <v>23.3</v>
      </c>
      <c r="P114" s="1"/>
    </row>
    <row r="115" spans="1:16" ht="30" x14ac:dyDescent="0.25">
      <c r="A115" s="19" t="s">
        <v>116</v>
      </c>
      <c r="B115" s="10">
        <v>7078293785</v>
      </c>
      <c r="C115" s="1" t="s">
        <v>16</v>
      </c>
      <c r="D115" s="14">
        <v>44116</v>
      </c>
      <c r="E115" s="6">
        <v>33.51</v>
      </c>
      <c r="F115" s="6">
        <v>59.68</v>
      </c>
      <c r="G115" s="16">
        <v>2000</v>
      </c>
      <c r="H115" s="12" t="s">
        <v>212</v>
      </c>
      <c r="I115" s="2">
        <v>2885.28</v>
      </c>
      <c r="J115" s="8" t="s">
        <v>136</v>
      </c>
      <c r="K115" s="2">
        <v>0.6</v>
      </c>
      <c r="L115" s="2">
        <v>0</v>
      </c>
      <c r="M115" s="16">
        <v>578</v>
      </c>
      <c r="N115" s="5">
        <v>44.3</v>
      </c>
      <c r="O115" s="20">
        <v>28</v>
      </c>
      <c r="P115" s="1"/>
    </row>
    <row r="116" spans="1:16" ht="30" x14ac:dyDescent="0.25">
      <c r="A116" s="19" t="s">
        <v>116</v>
      </c>
      <c r="B116" s="10">
        <v>7078293785</v>
      </c>
      <c r="C116" s="1" t="s">
        <v>16</v>
      </c>
      <c r="D116" s="14">
        <v>43871</v>
      </c>
      <c r="E116" s="6">
        <v>34.130000000000003</v>
      </c>
      <c r="F116" s="6">
        <v>58.61</v>
      </c>
      <c r="G116" s="16">
        <v>2000</v>
      </c>
      <c r="H116" s="12" t="s">
        <v>212</v>
      </c>
      <c r="I116" s="2">
        <v>2938.15</v>
      </c>
      <c r="J116" s="8" t="s">
        <v>137</v>
      </c>
      <c r="K116" s="2">
        <v>0.61</v>
      </c>
      <c r="L116" s="2">
        <v>0</v>
      </c>
      <c r="M116" s="16">
        <v>823</v>
      </c>
      <c r="N116" s="5">
        <v>46.9</v>
      </c>
      <c r="O116" s="20">
        <v>20.8</v>
      </c>
      <c r="P116" s="1"/>
    </row>
    <row r="117" spans="1:16" ht="30" x14ac:dyDescent="0.25">
      <c r="A117" s="19" t="s">
        <v>116</v>
      </c>
      <c r="B117" s="10">
        <v>7078293785</v>
      </c>
      <c r="C117" s="1" t="s">
        <v>16</v>
      </c>
      <c r="D117" s="14">
        <v>43840</v>
      </c>
      <c r="E117" s="6">
        <v>34.18</v>
      </c>
      <c r="F117" s="6">
        <v>58.51</v>
      </c>
      <c r="G117" s="16">
        <v>2000</v>
      </c>
      <c r="H117" s="12" t="s">
        <v>212</v>
      </c>
      <c r="I117" s="2">
        <v>2942.97</v>
      </c>
      <c r="J117" s="8" t="s">
        <v>138</v>
      </c>
      <c r="K117" s="2">
        <v>0.61</v>
      </c>
      <c r="L117" s="2">
        <v>0</v>
      </c>
      <c r="M117" s="16">
        <v>854</v>
      </c>
      <c r="N117" s="5">
        <v>47.1</v>
      </c>
      <c r="O117" s="20">
        <v>20.2</v>
      </c>
      <c r="P117" s="1"/>
    </row>
    <row r="118" spans="1:16" ht="30" x14ac:dyDescent="0.25">
      <c r="A118" s="19" t="s">
        <v>116</v>
      </c>
      <c r="B118" s="10">
        <v>7078293785</v>
      </c>
      <c r="C118" s="1" t="s">
        <v>16</v>
      </c>
      <c r="D118" s="14">
        <v>44084</v>
      </c>
      <c r="E118" s="6">
        <v>34.61</v>
      </c>
      <c r="F118" s="6">
        <v>57.79</v>
      </c>
      <c r="G118" s="16">
        <v>2000</v>
      </c>
      <c r="H118" s="12" t="s">
        <v>212</v>
      </c>
      <c r="I118" s="2">
        <v>2979.65</v>
      </c>
      <c r="J118" s="8" t="s">
        <v>139</v>
      </c>
      <c r="K118" s="2">
        <v>0.62</v>
      </c>
      <c r="L118" s="2">
        <v>0</v>
      </c>
      <c r="M118" s="16">
        <v>610</v>
      </c>
      <c r="N118" s="5">
        <v>49</v>
      </c>
      <c r="O118" s="20">
        <v>29.3</v>
      </c>
      <c r="P118" s="1"/>
    </row>
    <row r="119" spans="1:16" ht="30" x14ac:dyDescent="0.25">
      <c r="A119" s="19" t="s">
        <v>116</v>
      </c>
      <c r="B119" s="10">
        <v>7078293785</v>
      </c>
      <c r="C119" s="1" t="s">
        <v>16</v>
      </c>
      <c r="D119" s="14">
        <v>44053</v>
      </c>
      <c r="E119" s="6">
        <v>35.22</v>
      </c>
      <c r="F119" s="6">
        <v>56.78</v>
      </c>
      <c r="G119" s="16">
        <v>2000</v>
      </c>
      <c r="H119" s="12" t="s">
        <v>212</v>
      </c>
      <c r="I119" s="2">
        <v>3032.68</v>
      </c>
      <c r="J119" s="8" t="s">
        <v>140</v>
      </c>
      <c r="K119" s="2">
        <v>0.63</v>
      </c>
      <c r="L119" s="2">
        <v>0</v>
      </c>
      <c r="M119" s="16">
        <v>641</v>
      </c>
      <c r="N119" s="5">
        <v>51.6</v>
      </c>
      <c r="O119" s="20">
        <v>29.4</v>
      </c>
      <c r="P119" s="1"/>
    </row>
    <row r="120" spans="1:16" ht="30" x14ac:dyDescent="0.25">
      <c r="A120" s="19" t="s">
        <v>116</v>
      </c>
      <c r="B120" s="10">
        <v>7078293785</v>
      </c>
      <c r="C120" s="1" t="s">
        <v>16</v>
      </c>
      <c r="D120" s="14">
        <v>43780</v>
      </c>
      <c r="E120" s="6">
        <v>35.64</v>
      </c>
      <c r="F120" s="6">
        <v>56.12</v>
      </c>
      <c r="G120" s="16">
        <v>2000</v>
      </c>
      <c r="H120" s="12" t="s">
        <v>212</v>
      </c>
      <c r="I120" s="2">
        <v>3068.5</v>
      </c>
      <c r="J120" s="8" t="s">
        <v>141</v>
      </c>
      <c r="K120" s="2">
        <v>0.64</v>
      </c>
      <c r="L120" s="2">
        <v>0</v>
      </c>
      <c r="M120" s="16">
        <v>914</v>
      </c>
      <c r="N120" s="5">
        <v>53.4</v>
      </c>
      <c r="O120" s="20">
        <v>21.3</v>
      </c>
      <c r="P120" s="1"/>
    </row>
    <row r="121" spans="1:16" ht="30" x14ac:dyDescent="0.25">
      <c r="A121" s="19" t="s">
        <v>116</v>
      </c>
      <c r="B121" s="10">
        <v>7078293785</v>
      </c>
      <c r="C121" s="1" t="s">
        <v>16</v>
      </c>
      <c r="D121" s="14">
        <v>43809</v>
      </c>
      <c r="E121" s="6">
        <v>35.83</v>
      </c>
      <c r="F121" s="6">
        <v>55.82</v>
      </c>
      <c r="G121" s="16">
        <v>2000</v>
      </c>
      <c r="H121" s="12" t="s">
        <v>212</v>
      </c>
      <c r="I121" s="2">
        <v>3084.94</v>
      </c>
      <c r="J121" s="8" t="s">
        <v>142</v>
      </c>
      <c r="K121" s="2">
        <v>0.64</v>
      </c>
      <c r="L121" s="2">
        <v>0</v>
      </c>
      <c r="M121" s="16">
        <v>885</v>
      </c>
      <c r="N121" s="5">
        <v>54.2</v>
      </c>
      <c r="O121" s="20">
        <v>22.4</v>
      </c>
      <c r="P121" s="1"/>
    </row>
    <row r="122" spans="1:16" ht="30" x14ac:dyDescent="0.25">
      <c r="A122" s="19" t="s">
        <v>116</v>
      </c>
      <c r="B122" s="10">
        <v>7078293785</v>
      </c>
      <c r="C122" s="1" t="s">
        <v>16</v>
      </c>
      <c r="D122" s="14">
        <v>43626</v>
      </c>
      <c r="E122" s="6">
        <v>36.729999999999997</v>
      </c>
      <c r="F122" s="6">
        <v>54.45</v>
      </c>
      <c r="G122" s="16">
        <v>2000</v>
      </c>
      <c r="H122" s="12" t="s">
        <v>212</v>
      </c>
      <c r="I122" s="2">
        <v>3162.52</v>
      </c>
      <c r="J122" s="8" t="s">
        <v>143</v>
      </c>
      <c r="K122" s="2">
        <v>0.66</v>
      </c>
      <c r="L122" s="2">
        <v>0</v>
      </c>
      <c r="M122" s="16">
        <v>1068</v>
      </c>
      <c r="N122" s="5">
        <v>58.1</v>
      </c>
      <c r="O122" s="20">
        <v>19.899999999999999</v>
      </c>
      <c r="P122" s="1"/>
    </row>
    <row r="123" spans="1:16" ht="30" x14ac:dyDescent="0.25">
      <c r="A123" s="19" t="s">
        <v>116</v>
      </c>
      <c r="B123" s="10">
        <v>7078293785</v>
      </c>
      <c r="C123" s="1" t="s">
        <v>16</v>
      </c>
      <c r="D123" s="14">
        <v>44022</v>
      </c>
      <c r="E123" s="6">
        <v>37.17</v>
      </c>
      <c r="F123" s="6">
        <v>53.81</v>
      </c>
      <c r="G123" s="16">
        <v>2000</v>
      </c>
      <c r="H123" s="12" t="s">
        <v>212</v>
      </c>
      <c r="I123" s="2">
        <v>3199.88</v>
      </c>
      <c r="J123" s="8" t="s">
        <v>144</v>
      </c>
      <c r="K123" s="2">
        <v>0.67</v>
      </c>
      <c r="L123" s="2">
        <v>0</v>
      </c>
      <c r="M123" s="16">
        <v>672</v>
      </c>
      <c r="N123" s="5">
        <v>60</v>
      </c>
      <c r="O123" s="20">
        <v>32.6</v>
      </c>
      <c r="P123" s="1"/>
    </row>
    <row r="124" spans="1:16" ht="30" x14ac:dyDescent="0.25">
      <c r="A124" s="19" t="s">
        <v>116</v>
      </c>
      <c r="B124" s="10">
        <v>7078293785</v>
      </c>
      <c r="C124" s="1" t="s">
        <v>16</v>
      </c>
      <c r="D124" s="14">
        <v>43565</v>
      </c>
      <c r="E124" s="6">
        <v>37.729999999999997</v>
      </c>
      <c r="F124" s="6">
        <v>53.01</v>
      </c>
      <c r="G124" s="16">
        <v>2000</v>
      </c>
      <c r="H124" s="12" t="s">
        <v>212</v>
      </c>
      <c r="I124" s="2">
        <v>3248.35</v>
      </c>
      <c r="J124" s="8" t="s">
        <v>145</v>
      </c>
      <c r="K124" s="2">
        <v>0.68</v>
      </c>
      <c r="L124" s="2">
        <v>0</v>
      </c>
      <c r="M124" s="16">
        <v>1129</v>
      </c>
      <c r="N124" s="5">
        <v>62.4</v>
      </c>
      <c r="O124" s="20">
        <v>20.2</v>
      </c>
      <c r="P124" s="1"/>
    </row>
    <row r="125" spans="1:16" ht="30" x14ac:dyDescent="0.25">
      <c r="A125" s="19" t="s">
        <v>116</v>
      </c>
      <c r="B125" s="10">
        <v>7078293785</v>
      </c>
      <c r="C125" s="1" t="s">
        <v>16</v>
      </c>
      <c r="D125" s="14">
        <v>43656</v>
      </c>
      <c r="E125" s="6">
        <v>38.119999999999997</v>
      </c>
      <c r="F125" s="6">
        <v>52.47</v>
      </c>
      <c r="G125" s="16">
        <v>2000</v>
      </c>
      <c r="H125" s="12" t="s">
        <v>212</v>
      </c>
      <c r="I125" s="2">
        <v>3281.85</v>
      </c>
      <c r="J125" s="8" t="s">
        <v>146</v>
      </c>
      <c r="K125" s="2">
        <v>0.68</v>
      </c>
      <c r="L125" s="2">
        <v>0</v>
      </c>
      <c r="M125" s="16">
        <v>1038</v>
      </c>
      <c r="N125" s="5">
        <v>64.099999999999994</v>
      </c>
      <c r="O125" s="20">
        <v>22.5</v>
      </c>
      <c r="P125" s="1"/>
    </row>
    <row r="126" spans="1:16" ht="30" x14ac:dyDescent="0.25">
      <c r="A126" s="19" t="s">
        <v>116</v>
      </c>
      <c r="B126" s="10">
        <v>7078293785</v>
      </c>
      <c r="C126" s="1" t="s">
        <v>16</v>
      </c>
      <c r="D126" s="14">
        <v>43901</v>
      </c>
      <c r="E126" s="6">
        <v>38.42</v>
      </c>
      <c r="F126" s="6">
        <v>52.06</v>
      </c>
      <c r="G126" s="16">
        <v>2000</v>
      </c>
      <c r="H126" s="12" t="s">
        <v>212</v>
      </c>
      <c r="I126" s="2">
        <v>3307.76</v>
      </c>
      <c r="J126" s="8" t="s">
        <v>147</v>
      </c>
      <c r="K126" s="2">
        <v>0.69</v>
      </c>
      <c r="L126" s="2">
        <v>0</v>
      </c>
      <c r="M126" s="16">
        <v>793</v>
      </c>
      <c r="N126" s="5">
        <v>65.400000000000006</v>
      </c>
      <c r="O126" s="20">
        <v>30.1</v>
      </c>
      <c r="P126" s="1"/>
    </row>
    <row r="127" spans="1:16" ht="30" x14ac:dyDescent="0.25">
      <c r="A127" s="19" t="s">
        <v>116</v>
      </c>
      <c r="B127" s="10">
        <v>7078293785</v>
      </c>
      <c r="C127" s="1" t="s">
        <v>16</v>
      </c>
      <c r="D127" s="14">
        <v>43748</v>
      </c>
      <c r="E127" s="6">
        <v>38.6</v>
      </c>
      <c r="F127" s="6">
        <v>51.81</v>
      </c>
      <c r="G127" s="16">
        <v>2000</v>
      </c>
      <c r="H127" s="12" t="s">
        <v>212</v>
      </c>
      <c r="I127" s="2">
        <v>3323.26</v>
      </c>
      <c r="J127" s="8" t="s">
        <v>148</v>
      </c>
      <c r="K127" s="2">
        <v>0.69</v>
      </c>
      <c r="L127" s="2">
        <v>0</v>
      </c>
      <c r="M127" s="16">
        <v>946</v>
      </c>
      <c r="N127" s="5">
        <v>66.2</v>
      </c>
      <c r="O127" s="20">
        <v>25.5</v>
      </c>
      <c r="P127" s="1"/>
    </row>
    <row r="128" spans="1:16" ht="30" x14ac:dyDescent="0.25">
      <c r="A128" s="19" t="s">
        <v>116</v>
      </c>
      <c r="B128" s="10">
        <v>7078293785</v>
      </c>
      <c r="C128" s="1" t="s">
        <v>16</v>
      </c>
      <c r="D128" s="14">
        <v>43719</v>
      </c>
      <c r="E128" s="6">
        <v>38.6</v>
      </c>
      <c r="F128" s="6">
        <v>51.81</v>
      </c>
      <c r="G128" s="16">
        <v>2000</v>
      </c>
      <c r="H128" s="12" t="s">
        <v>212</v>
      </c>
      <c r="I128" s="2">
        <v>3323.26</v>
      </c>
      <c r="J128" s="8" t="s">
        <v>148</v>
      </c>
      <c r="K128" s="2">
        <v>0.69</v>
      </c>
      <c r="L128" s="2">
        <v>0</v>
      </c>
      <c r="M128" s="16">
        <v>975</v>
      </c>
      <c r="N128" s="5">
        <v>66.2</v>
      </c>
      <c r="O128" s="20">
        <v>24.8</v>
      </c>
      <c r="P128" s="1"/>
    </row>
    <row r="129" spans="1:16" ht="30" x14ac:dyDescent="0.25">
      <c r="A129" s="19" t="s">
        <v>116</v>
      </c>
      <c r="B129" s="10">
        <v>7078293785</v>
      </c>
      <c r="C129" s="1" t="s">
        <v>16</v>
      </c>
      <c r="D129" s="14">
        <v>43595</v>
      </c>
      <c r="E129" s="6">
        <v>39.15</v>
      </c>
      <c r="F129" s="6">
        <v>51.09</v>
      </c>
      <c r="G129" s="16">
        <v>2000</v>
      </c>
      <c r="H129" s="12" t="s">
        <v>212</v>
      </c>
      <c r="I129" s="2">
        <v>3370.44</v>
      </c>
      <c r="J129" s="8" t="s">
        <v>149</v>
      </c>
      <c r="K129" s="2">
        <v>0.7</v>
      </c>
      <c r="L129" s="2">
        <v>0</v>
      </c>
      <c r="M129" s="16">
        <v>1099</v>
      </c>
      <c r="N129" s="5">
        <v>68.5</v>
      </c>
      <c r="O129" s="20">
        <v>22.8</v>
      </c>
      <c r="P129" s="1"/>
    </row>
    <row r="130" spans="1:16" ht="30" x14ac:dyDescent="0.25">
      <c r="A130" s="19" t="s">
        <v>116</v>
      </c>
      <c r="B130" s="10">
        <v>7078293785</v>
      </c>
      <c r="C130" s="1" t="s">
        <v>16</v>
      </c>
      <c r="D130" s="14">
        <v>43690</v>
      </c>
      <c r="E130" s="6">
        <v>39.5</v>
      </c>
      <c r="F130" s="6">
        <v>50.64</v>
      </c>
      <c r="G130" s="16">
        <v>2000</v>
      </c>
      <c r="H130" s="12" t="s">
        <v>212</v>
      </c>
      <c r="I130" s="2">
        <v>3400.49</v>
      </c>
      <c r="J130" s="8" t="s">
        <v>150</v>
      </c>
      <c r="K130" s="2">
        <v>0.71</v>
      </c>
      <c r="L130" s="2">
        <v>0</v>
      </c>
      <c r="M130" s="16">
        <v>1004</v>
      </c>
      <c r="N130" s="5">
        <v>70</v>
      </c>
      <c r="O130" s="20">
        <v>25.5</v>
      </c>
      <c r="P130" s="1"/>
    </row>
    <row r="131" spans="1:16" ht="30" x14ac:dyDescent="0.25">
      <c r="A131" s="19" t="s">
        <v>116</v>
      </c>
      <c r="B131" s="10">
        <v>7078293785</v>
      </c>
      <c r="C131" s="1" t="s">
        <v>16</v>
      </c>
      <c r="D131" s="14">
        <v>43992</v>
      </c>
      <c r="E131" s="6">
        <v>39.99</v>
      </c>
      <c r="F131" s="6">
        <v>50.02</v>
      </c>
      <c r="G131" s="16">
        <v>2000</v>
      </c>
      <c r="H131" s="12" t="s">
        <v>212</v>
      </c>
      <c r="I131" s="2">
        <v>3442.85</v>
      </c>
      <c r="J131" s="8" t="s">
        <v>151</v>
      </c>
      <c r="K131" s="2">
        <v>0.72</v>
      </c>
      <c r="L131" s="2">
        <v>0</v>
      </c>
      <c r="M131" s="16">
        <v>702</v>
      </c>
      <c r="N131" s="5">
        <v>72.099999999999994</v>
      </c>
      <c r="O131" s="20">
        <v>37.5</v>
      </c>
      <c r="P131" s="1"/>
    </row>
    <row r="132" spans="1:16" ht="30" x14ac:dyDescent="0.25">
      <c r="A132" s="19" t="s">
        <v>116</v>
      </c>
      <c r="B132" s="10">
        <v>7078293785</v>
      </c>
      <c r="C132" s="1" t="s">
        <v>16</v>
      </c>
      <c r="D132" s="14">
        <v>43962</v>
      </c>
      <c r="E132" s="6">
        <v>43.57</v>
      </c>
      <c r="F132" s="6">
        <v>45.9</v>
      </c>
      <c r="G132" s="16">
        <v>2000</v>
      </c>
      <c r="H132" s="12" t="s">
        <v>212</v>
      </c>
      <c r="I132" s="2">
        <v>3751.33</v>
      </c>
      <c r="J132" s="8" t="s">
        <v>152</v>
      </c>
      <c r="K132" s="2">
        <v>0.78</v>
      </c>
      <c r="L132" s="2">
        <v>0</v>
      </c>
      <c r="M132" s="16">
        <v>732</v>
      </c>
      <c r="N132" s="5">
        <v>87.6</v>
      </c>
      <c r="O132" s="20">
        <v>43.7</v>
      </c>
      <c r="P132" s="1"/>
    </row>
    <row r="133" spans="1:16" ht="30" x14ac:dyDescent="0.25">
      <c r="A133" s="19" t="s">
        <v>116</v>
      </c>
      <c r="B133" s="10">
        <v>7078293785</v>
      </c>
      <c r="C133" s="1" t="s">
        <v>16</v>
      </c>
      <c r="D133" s="14">
        <v>43934</v>
      </c>
      <c r="E133" s="6">
        <v>44.87</v>
      </c>
      <c r="F133" s="6">
        <v>44.58</v>
      </c>
      <c r="G133" s="16">
        <v>2000</v>
      </c>
      <c r="H133" s="12" t="s">
        <v>212</v>
      </c>
      <c r="I133" s="2">
        <v>3863</v>
      </c>
      <c r="J133" s="8" t="s">
        <v>153</v>
      </c>
      <c r="K133" s="2">
        <v>0.81</v>
      </c>
      <c r="L133" s="2">
        <v>0</v>
      </c>
      <c r="M133" s="16">
        <v>760</v>
      </c>
      <c r="N133" s="5">
        <v>93.2</v>
      </c>
      <c r="O133" s="20">
        <v>44.7</v>
      </c>
      <c r="P133" s="1"/>
    </row>
    <row r="134" spans="1:16" ht="30" x14ac:dyDescent="0.25">
      <c r="A134" s="19" t="s">
        <v>154</v>
      </c>
      <c r="B134" s="10">
        <v>16385836</v>
      </c>
      <c r="C134" s="1" t="s">
        <v>16</v>
      </c>
      <c r="D134" s="14">
        <v>44510</v>
      </c>
      <c r="E134" s="6">
        <v>23.58</v>
      </c>
      <c r="F134" s="6">
        <v>63.62</v>
      </c>
      <c r="G134" s="16">
        <v>1500</v>
      </c>
      <c r="H134" s="12" t="s">
        <v>213</v>
      </c>
      <c r="I134" s="2">
        <v>1295.95</v>
      </c>
      <c r="J134" s="8" t="s">
        <v>155</v>
      </c>
      <c r="K134" s="2">
        <v>0.27</v>
      </c>
      <c r="L134" s="2">
        <v>0</v>
      </c>
      <c r="M134" s="16">
        <v>184</v>
      </c>
      <c r="N134" s="5">
        <v>-13.6</v>
      </c>
      <c r="O134" s="20">
        <v>-27</v>
      </c>
      <c r="P134" s="1"/>
    </row>
    <row r="135" spans="1:16" ht="30" x14ac:dyDescent="0.25">
      <c r="A135" s="19" t="s">
        <v>154</v>
      </c>
      <c r="B135" s="10">
        <v>16385836</v>
      </c>
      <c r="C135" s="1" t="s">
        <v>16</v>
      </c>
      <c r="D135" s="14">
        <v>44572</v>
      </c>
      <c r="E135" s="6">
        <v>23.79</v>
      </c>
      <c r="F135" s="6">
        <v>63.07</v>
      </c>
      <c r="G135" s="16">
        <v>1500</v>
      </c>
      <c r="H135" s="12" t="s">
        <v>213</v>
      </c>
      <c r="I135" s="2">
        <v>1307.3900000000001</v>
      </c>
      <c r="J135" s="8" t="s">
        <v>156</v>
      </c>
      <c r="K135" s="2">
        <v>0.27</v>
      </c>
      <c r="L135" s="2">
        <v>0</v>
      </c>
      <c r="M135" s="16">
        <v>122</v>
      </c>
      <c r="N135" s="5">
        <v>-12.8</v>
      </c>
      <c r="O135" s="20">
        <v>-38.4</v>
      </c>
      <c r="P135" s="1"/>
    </row>
    <row r="136" spans="1:16" ht="30" x14ac:dyDescent="0.25">
      <c r="A136" s="19" t="s">
        <v>154</v>
      </c>
      <c r="B136" s="10">
        <v>16385836</v>
      </c>
      <c r="C136" s="1" t="s">
        <v>16</v>
      </c>
      <c r="D136" s="14">
        <v>44481</v>
      </c>
      <c r="E136" s="6">
        <v>23.82</v>
      </c>
      <c r="F136" s="6">
        <v>62.98</v>
      </c>
      <c r="G136" s="16">
        <v>1500</v>
      </c>
      <c r="H136" s="12" t="s">
        <v>213</v>
      </c>
      <c r="I136" s="2">
        <v>1309.2</v>
      </c>
      <c r="J136" s="8" t="s">
        <v>157</v>
      </c>
      <c r="K136" s="2">
        <v>0.27</v>
      </c>
      <c r="L136" s="2">
        <v>0</v>
      </c>
      <c r="M136" s="16">
        <v>213</v>
      </c>
      <c r="N136" s="5">
        <v>-12.7</v>
      </c>
      <c r="O136" s="20">
        <v>-21.8</v>
      </c>
      <c r="P136" s="1"/>
    </row>
    <row r="137" spans="1:16" ht="30" x14ac:dyDescent="0.25">
      <c r="A137" s="19" t="s">
        <v>154</v>
      </c>
      <c r="B137" s="10">
        <v>16385836</v>
      </c>
      <c r="C137" s="1" t="s">
        <v>16</v>
      </c>
      <c r="D137" s="14">
        <v>44662</v>
      </c>
      <c r="E137" s="6">
        <v>24.45</v>
      </c>
      <c r="F137" s="6">
        <v>61.35</v>
      </c>
      <c r="G137" s="16">
        <v>1500</v>
      </c>
      <c r="H137" s="12" t="s">
        <v>213</v>
      </c>
      <c r="I137" s="2">
        <v>1343.83</v>
      </c>
      <c r="J137" s="8" t="s">
        <v>158</v>
      </c>
      <c r="K137" s="2">
        <v>0.28000000000000003</v>
      </c>
      <c r="L137" s="2">
        <v>0</v>
      </c>
      <c r="M137" s="16">
        <v>32</v>
      </c>
      <c r="N137" s="5">
        <v>-10.4</v>
      </c>
      <c r="O137" s="20">
        <v>-118.8</v>
      </c>
      <c r="P137" s="1"/>
    </row>
    <row r="138" spans="1:16" ht="30" x14ac:dyDescent="0.25">
      <c r="A138" s="19" t="s">
        <v>154</v>
      </c>
      <c r="B138" s="10">
        <v>16385836</v>
      </c>
      <c r="C138" s="1" t="s">
        <v>16</v>
      </c>
      <c r="D138" s="14">
        <v>44543</v>
      </c>
      <c r="E138" s="6">
        <v>24.49</v>
      </c>
      <c r="F138" s="6">
        <v>61.26</v>
      </c>
      <c r="G138" s="16">
        <v>1500</v>
      </c>
      <c r="H138" s="12" t="s">
        <v>213</v>
      </c>
      <c r="I138" s="2">
        <v>1345.97</v>
      </c>
      <c r="J138" s="8" t="s">
        <v>159</v>
      </c>
      <c r="K138" s="2">
        <v>0.28000000000000003</v>
      </c>
      <c r="L138" s="2">
        <v>0</v>
      </c>
      <c r="M138" s="16">
        <v>151</v>
      </c>
      <c r="N138" s="5">
        <v>-10.3</v>
      </c>
      <c r="O138" s="20">
        <v>-24.8</v>
      </c>
      <c r="P138" s="1"/>
    </row>
    <row r="139" spans="1:16" ht="30" x14ac:dyDescent="0.25">
      <c r="A139" s="19" t="s">
        <v>154</v>
      </c>
      <c r="B139" s="10">
        <v>16385836</v>
      </c>
      <c r="C139" s="1" t="s">
        <v>16</v>
      </c>
      <c r="D139" s="14">
        <v>44452</v>
      </c>
      <c r="E139" s="6">
        <v>24.77</v>
      </c>
      <c r="F139" s="6">
        <v>60.56</v>
      </c>
      <c r="G139" s="16">
        <v>1500</v>
      </c>
      <c r="H139" s="12" t="s">
        <v>213</v>
      </c>
      <c r="I139" s="2">
        <v>1361.53</v>
      </c>
      <c r="J139" s="8" t="s">
        <v>160</v>
      </c>
      <c r="K139" s="2">
        <v>0.28000000000000003</v>
      </c>
      <c r="L139" s="2">
        <v>0</v>
      </c>
      <c r="M139" s="16">
        <v>242</v>
      </c>
      <c r="N139" s="5">
        <v>-9.1999999999999993</v>
      </c>
      <c r="O139" s="20">
        <v>-13.9</v>
      </c>
      <c r="P139" s="1"/>
    </row>
    <row r="140" spans="1:16" ht="30" x14ac:dyDescent="0.25">
      <c r="A140" s="19" t="s">
        <v>154</v>
      </c>
      <c r="B140" s="10">
        <v>16385836</v>
      </c>
      <c r="C140" s="1" t="s">
        <v>16</v>
      </c>
      <c r="D140" s="14">
        <v>44603</v>
      </c>
      <c r="E140" s="6">
        <v>24.88</v>
      </c>
      <c r="F140" s="6">
        <v>60.3</v>
      </c>
      <c r="G140" s="16">
        <v>1500</v>
      </c>
      <c r="H140" s="12" t="s">
        <v>213</v>
      </c>
      <c r="I140" s="2">
        <v>1367.3</v>
      </c>
      <c r="J140" s="8" t="s">
        <v>161</v>
      </c>
      <c r="K140" s="2">
        <v>0.28999999999999998</v>
      </c>
      <c r="L140" s="2">
        <v>0</v>
      </c>
      <c r="M140" s="16">
        <v>91</v>
      </c>
      <c r="N140" s="5">
        <v>-8.8000000000000007</v>
      </c>
      <c r="O140" s="20">
        <v>-35.5</v>
      </c>
      <c r="P140" s="1"/>
    </row>
    <row r="141" spans="1:16" ht="30" x14ac:dyDescent="0.25">
      <c r="A141" s="19" t="s">
        <v>154</v>
      </c>
      <c r="B141" s="10">
        <v>16385836</v>
      </c>
      <c r="C141" s="1" t="s">
        <v>16</v>
      </c>
      <c r="D141" s="14">
        <v>44631</v>
      </c>
      <c r="E141" s="6">
        <v>26.09</v>
      </c>
      <c r="F141" s="6">
        <v>57.5</v>
      </c>
      <c r="G141" s="16">
        <v>1500</v>
      </c>
      <c r="H141" s="12" t="s">
        <v>213</v>
      </c>
      <c r="I141" s="2">
        <v>1433.98</v>
      </c>
      <c r="J141" s="8" t="s">
        <v>162</v>
      </c>
      <c r="K141" s="2">
        <v>0.3</v>
      </c>
      <c r="L141" s="2">
        <v>0</v>
      </c>
      <c r="M141" s="16">
        <v>63</v>
      </c>
      <c r="N141" s="5">
        <v>-4.4000000000000004</v>
      </c>
      <c r="O141" s="20">
        <v>-25.5</v>
      </c>
      <c r="P141" s="1"/>
    </row>
    <row r="142" spans="1:16" ht="30" x14ac:dyDescent="0.25">
      <c r="A142" s="19" t="s">
        <v>154</v>
      </c>
      <c r="B142" s="10">
        <v>16385836</v>
      </c>
      <c r="C142" s="1" t="s">
        <v>16</v>
      </c>
      <c r="D142" s="14">
        <v>44419</v>
      </c>
      <c r="E142" s="6">
        <v>26.12</v>
      </c>
      <c r="F142" s="6">
        <v>57.43</v>
      </c>
      <c r="G142" s="16">
        <v>1500</v>
      </c>
      <c r="H142" s="12" t="s">
        <v>213</v>
      </c>
      <c r="I142" s="2">
        <v>1435.74</v>
      </c>
      <c r="J142" s="8" t="s">
        <v>163</v>
      </c>
      <c r="K142" s="2">
        <v>0.3</v>
      </c>
      <c r="L142" s="2">
        <v>0</v>
      </c>
      <c r="M142" s="16">
        <v>275</v>
      </c>
      <c r="N142" s="5">
        <v>-4.3</v>
      </c>
      <c r="O142" s="20">
        <v>-5.7</v>
      </c>
      <c r="P142" s="1"/>
    </row>
    <row r="143" spans="1:16" ht="30" x14ac:dyDescent="0.25">
      <c r="A143" s="19" t="s">
        <v>154</v>
      </c>
      <c r="B143" s="10">
        <v>16385836</v>
      </c>
      <c r="C143" s="1" t="s">
        <v>16</v>
      </c>
      <c r="D143" s="14">
        <v>44390</v>
      </c>
      <c r="E143" s="6">
        <v>26.89</v>
      </c>
      <c r="F143" s="6">
        <v>55.79</v>
      </c>
      <c r="G143" s="16">
        <v>1500</v>
      </c>
      <c r="H143" s="12" t="s">
        <v>213</v>
      </c>
      <c r="I143" s="2">
        <v>1477.95</v>
      </c>
      <c r="J143" s="8" t="s">
        <v>164</v>
      </c>
      <c r="K143" s="2">
        <v>0.31</v>
      </c>
      <c r="L143" s="2">
        <v>0</v>
      </c>
      <c r="M143" s="16">
        <v>304</v>
      </c>
      <c r="N143" s="5">
        <v>-1.5</v>
      </c>
      <c r="O143" s="20">
        <v>-1.8</v>
      </c>
      <c r="P143" s="1"/>
    </row>
    <row r="144" spans="1:16" ht="30" x14ac:dyDescent="0.25">
      <c r="A144" s="19" t="s">
        <v>154</v>
      </c>
      <c r="B144" s="10">
        <v>16385836</v>
      </c>
      <c r="C144" s="1" t="s">
        <v>16</v>
      </c>
      <c r="D144" s="14">
        <v>44357</v>
      </c>
      <c r="E144" s="6">
        <v>27.22</v>
      </c>
      <c r="F144" s="6">
        <v>55.1</v>
      </c>
      <c r="G144" s="16">
        <v>1500</v>
      </c>
      <c r="H144" s="12" t="s">
        <v>213</v>
      </c>
      <c r="I144" s="2">
        <v>1496.42</v>
      </c>
      <c r="J144" s="8" t="s">
        <v>165</v>
      </c>
      <c r="K144" s="2">
        <v>0.31</v>
      </c>
      <c r="L144" s="2">
        <v>0</v>
      </c>
      <c r="M144" s="16">
        <v>337</v>
      </c>
      <c r="N144" s="5">
        <v>-0.2</v>
      </c>
      <c r="O144" s="20">
        <v>-0.3</v>
      </c>
      <c r="P144" s="1"/>
    </row>
    <row r="145" spans="1:16" ht="30" x14ac:dyDescent="0.25">
      <c r="A145" s="19" t="s">
        <v>154</v>
      </c>
      <c r="B145" s="10">
        <v>16385836</v>
      </c>
      <c r="C145" s="1" t="s">
        <v>16</v>
      </c>
      <c r="D145" s="14">
        <v>44237</v>
      </c>
      <c r="E145" s="6">
        <v>28.16</v>
      </c>
      <c r="F145" s="6">
        <v>53.28</v>
      </c>
      <c r="G145" s="16">
        <v>1500</v>
      </c>
      <c r="H145" s="12" t="s">
        <v>213</v>
      </c>
      <c r="I145" s="2">
        <v>1547.59</v>
      </c>
      <c r="J145" s="8" t="s">
        <v>166</v>
      </c>
      <c r="K145" s="2">
        <v>0.32</v>
      </c>
      <c r="L145" s="2">
        <v>0</v>
      </c>
      <c r="M145" s="16">
        <v>457</v>
      </c>
      <c r="N145" s="5">
        <v>3.2</v>
      </c>
      <c r="O145" s="20">
        <v>2.5</v>
      </c>
      <c r="P145" s="1"/>
    </row>
    <row r="146" spans="1:16" ht="30" x14ac:dyDescent="0.25">
      <c r="A146" s="19" t="s">
        <v>154</v>
      </c>
      <c r="B146" s="10">
        <v>16385836</v>
      </c>
      <c r="C146" s="1" t="s">
        <v>16</v>
      </c>
      <c r="D146" s="14">
        <v>44267</v>
      </c>
      <c r="E146" s="6">
        <v>28.23</v>
      </c>
      <c r="F146" s="6">
        <v>53.14</v>
      </c>
      <c r="G146" s="16">
        <v>1500</v>
      </c>
      <c r="H146" s="12" t="s">
        <v>213</v>
      </c>
      <c r="I146" s="2">
        <v>1551.5</v>
      </c>
      <c r="J146" s="8" t="s">
        <v>167</v>
      </c>
      <c r="K146" s="2">
        <v>0.32</v>
      </c>
      <c r="L146" s="2">
        <v>0</v>
      </c>
      <c r="M146" s="16">
        <v>427</v>
      </c>
      <c r="N146" s="5">
        <v>3.4</v>
      </c>
      <c r="O146" s="20">
        <v>2.9</v>
      </c>
      <c r="P146" s="1"/>
    </row>
    <row r="147" spans="1:16" ht="30" x14ac:dyDescent="0.25">
      <c r="A147" s="19" t="s">
        <v>154</v>
      </c>
      <c r="B147" s="10">
        <v>16385836</v>
      </c>
      <c r="C147" s="1" t="s">
        <v>16</v>
      </c>
      <c r="D147" s="14">
        <v>44327</v>
      </c>
      <c r="E147" s="6">
        <v>28.81</v>
      </c>
      <c r="F147" s="6">
        <v>52.06</v>
      </c>
      <c r="G147" s="16">
        <v>1500</v>
      </c>
      <c r="H147" s="12" t="s">
        <v>213</v>
      </c>
      <c r="I147" s="2">
        <v>1583.71</v>
      </c>
      <c r="J147" s="8" t="s">
        <v>168</v>
      </c>
      <c r="K147" s="2">
        <v>0.33</v>
      </c>
      <c r="L147" s="2">
        <v>0</v>
      </c>
      <c r="M147" s="16">
        <v>367</v>
      </c>
      <c r="N147" s="5">
        <v>5.6</v>
      </c>
      <c r="O147" s="20">
        <v>5.5</v>
      </c>
      <c r="P147" s="1"/>
    </row>
    <row r="148" spans="1:16" ht="30" x14ac:dyDescent="0.25">
      <c r="A148" s="19" t="s">
        <v>154</v>
      </c>
      <c r="B148" s="10">
        <v>16385836</v>
      </c>
      <c r="C148" s="1" t="s">
        <v>16</v>
      </c>
      <c r="D148" s="14">
        <v>44301</v>
      </c>
      <c r="E148" s="6">
        <v>29.32</v>
      </c>
      <c r="F148" s="6">
        <v>51.16</v>
      </c>
      <c r="G148" s="16">
        <v>1500</v>
      </c>
      <c r="H148" s="12" t="s">
        <v>213</v>
      </c>
      <c r="I148" s="2">
        <v>1611.52</v>
      </c>
      <c r="J148" s="8" t="s">
        <v>169</v>
      </c>
      <c r="K148" s="2">
        <v>0.34</v>
      </c>
      <c r="L148" s="2">
        <v>0</v>
      </c>
      <c r="M148" s="16">
        <v>393</v>
      </c>
      <c r="N148" s="5">
        <v>7.4</v>
      </c>
      <c r="O148" s="20">
        <v>6.9</v>
      </c>
      <c r="P148" s="1"/>
    </row>
    <row r="149" spans="1:16" ht="30" x14ac:dyDescent="0.25">
      <c r="A149" s="19" t="s">
        <v>154</v>
      </c>
      <c r="B149" s="10">
        <v>16385836</v>
      </c>
      <c r="C149" s="1" t="s">
        <v>16</v>
      </c>
      <c r="D149" s="14">
        <v>44207</v>
      </c>
      <c r="E149" s="6">
        <v>29.7</v>
      </c>
      <c r="F149" s="6">
        <v>50.5</v>
      </c>
      <c r="G149" s="16">
        <v>1500</v>
      </c>
      <c r="H149" s="12" t="s">
        <v>213</v>
      </c>
      <c r="I149" s="2">
        <v>1632.57</v>
      </c>
      <c r="J149" s="8" t="s">
        <v>170</v>
      </c>
      <c r="K149" s="2">
        <v>0.34</v>
      </c>
      <c r="L149" s="2">
        <v>0</v>
      </c>
      <c r="M149" s="16">
        <v>487</v>
      </c>
      <c r="N149" s="5">
        <v>8.8000000000000007</v>
      </c>
      <c r="O149" s="20">
        <v>6.6</v>
      </c>
      <c r="P149" s="1"/>
    </row>
    <row r="150" spans="1:16" ht="30" x14ac:dyDescent="0.25">
      <c r="A150" s="19" t="s">
        <v>171</v>
      </c>
      <c r="B150" s="10">
        <v>15541342</v>
      </c>
      <c r="C150" s="1" t="s">
        <v>36</v>
      </c>
      <c r="D150" s="14">
        <v>43872</v>
      </c>
      <c r="E150" s="6">
        <v>12.36</v>
      </c>
      <c r="F150" s="6">
        <v>161.77000000000001</v>
      </c>
      <c r="G150" s="16">
        <v>2000</v>
      </c>
      <c r="H150" s="12" t="s">
        <v>214</v>
      </c>
      <c r="I150" s="2">
        <v>2603.7399999999998</v>
      </c>
      <c r="J150" s="8" t="s">
        <v>172</v>
      </c>
      <c r="K150" s="2">
        <v>0.54</v>
      </c>
      <c r="L150" s="2">
        <v>0</v>
      </c>
      <c r="M150" s="16">
        <v>822</v>
      </c>
      <c r="N150" s="5">
        <v>30.2</v>
      </c>
      <c r="O150" s="20">
        <v>13.4</v>
      </c>
      <c r="P150" s="1"/>
    </row>
    <row r="151" spans="1:16" ht="30" x14ac:dyDescent="0.25">
      <c r="A151" s="19" t="s">
        <v>171</v>
      </c>
      <c r="B151" s="10">
        <v>15541342</v>
      </c>
      <c r="C151" s="1" t="s">
        <v>16</v>
      </c>
      <c r="D151" s="14">
        <v>44510</v>
      </c>
      <c r="E151" s="6">
        <v>11.61</v>
      </c>
      <c r="F151" s="6">
        <v>258.42</v>
      </c>
      <c r="G151" s="16">
        <v>3000</v>
      </c>
      <c r="H151" s="12" t="s">
        <v>214</v>
      </c>
      <c r="I151" s="2">
        <v>2444.94</v>
      </c>
      <c r="J151" s="8" t="s">
        <v>173</v>
      </c>
      <c r="K151" s="2">
        <v>0.51</v>
      </c>
      <c r="L151" s="2">
        <v>0</v>
      </c>
      <c r="M151" s="16">
        <v>184</v>
      </c>
      <c r="N151" s="5">
        <v>-18.5</v>
      </c>
      <c r="O151" s="20">
        <v>-36.700000000000003</v>
      </c>
      <c r="P151" s="1"/>
    </row>
    <row r="152" spans="1:16" ht="30" x14ac:dyDescent="0.25">
      <c r="A152" s="19" t="s">
        <v>171</v>
      </c>
      <c r="B152" s="10">
        <v>15541342</v>
      </c>
      <c r="C152" s="1" t="s">
        <v>16</v>
      </c>
      <c r="D152" s="14">
        <v>44543</v>
      </c>
      <c r="E152" s="6">
        <v>11.84</v>
      </c>
      <c r="F152" s="6">
        <v>253.38</v>
      </c>
      <c r="G152" s="16">
        <v>3000</v>
      </c>
      <c r="H152" s="12" t="s">
        <v>214</v>
      </c>
      <c r="I152" s="2">
        <v>2493.59</v>
      </c>
      <c r="J152" s="8" t="s">
        <v>174</v>
      </c>
      <c r="K152" s="2">
        <v>0.52</v>
      </c>
      <c r="L152" s="2">
        <v>0</v>
      </c>
      <c r="M152" s="16">
        <v>151</v>
      </c>
      <c r="N152" s="5">
        <v>-16.899999999999999</v>
      </c>
      <c r="O152" s="20">
        <v>-40.799999999999997</v>
      </c>
      <c r="P152" s="1"/>
    </row>
    <row r="153" spans="1:16" ht="30" x14ac:dyDescent="0.25">
      <c r="A153" s="19" t="s">
        <v>171</v>
      </c>
      <c r="B153" s="10">
        <v>15541342</v>
      </c>
      <c r="C153" s="1" t="s">
        <v>16</v>
      </c>
      <c r="D153" s="14">
        <v>44572</v>
      </c>
      <c r="E153" s="6">
        <v>11.98</v>
      </c>
      <c r="F153" s="6">
        <v>250.38</v>
      </c>
      <c r="G153" s="16">
        <v>3000</v>
      </c>
      <c r="H153" s="12" t="s">
        <v>214</v>
      </c>
      <c r="I153" s="2">
        <v>2523.5</v>
      </c>
      <c r="J153" s="8" t="s">
        <v>175</v>
      </c>
      <c r="K153" s="2">
        <v>0.53</v>
      </c>
      <c r="L153" s="2">
        <v>0</v>
      </c>
      <c r="M153" s="16">
        <v>122</v>
      </c>
      <c r="N153" s="5">
        <v>-15.9</v>
      </c>
      <c r="O153" s="20">
        <v>-47.5</v>
      </c>
      <c r="P153" s="1"/>
    </row>
    <row r="154" spans="1:16" ht="30" x14ac:dyDescent="0.25">
      <c r="A154" s="19" t="s">
        <v>171</v>
      </c>
      <c r="B154" s="10">
        <v>15541342</v>
      </c>
      <c r="C154" s="1" t="s">
        <v>16</v>
      </c>
      <c r="D154" s="14">
        <v>44481</v>
      </c>
      <c r="E154" s="6">
        <v>12.21</v>
      </c>
      <c r="F154" s="6">
        <v>245.66</v>
      </c>
      <c r="G154" s="16">
        <v>3000</v>
      </c>
      <c r="H154" s="12" t="s">
        <v>214</v>
      </c>
      <c r="I154" s="2">
        <v>2571.94</v>
      </c>
      <c r="J154" s="8" t="s">
        <v>176</v>
      </c>
      <c r="K154" s="2">
        <v>0.54</v>
      </c>
      <c r="L154" s="2">
        <v>0</v>
      </c>
      <c r="M154" s="16">
        <v>213</v>
      </c>
      <c r="N154" s="5">
        <v>-14.3</v>
      </c>
      <c r="O154" s="20">
        <v>-24.5</v>
      </c>
      <c r="P154" s="1"/>
    </row>
    <row r="155" spans="1:16" ht="30" x14ac:dyDescent="0.25">
      <c r="A155" s="19" t="s">
        <v>171</v>
      </c>
      <c r="B155" s="10">
        <v>15541342</v>
      </c>
      <c r="C155" s="1" t="s">
        <v>16</v>
      </c>
      <c r="D155" s="14">
        <v>44454</v>
      </c>
      <c r="E155" s="6">
        <v>12.54</v>
      </c>
      <c r="F155" s="6">
        <v>239.2</v>
      </c>
      <c r="G155" s="16">
        <v>3000</v>
      </c>
      <c r="H155" s="12" t="s">
        <v>214</v>
      </c>
      <c r="I155" s="2">
        <v>2641.44</v>
      </c>
      <c r="J155" s="8" t="s">
        <v>177</v>
      </c>
      <c r="K155" s="2">
        <v>0.55000000000000004</v>
      </c>
      <c r="L155" s="2">
        <v>0</v>
      </c>
      <c r="M155" s="16">
        <v>240</v>
      </c>
      <c r="N155" s="5">
        <v>-12</v>
      </c>
      <c r="O155" s="20">
        <v>-18.2</v>
      </c>
      <c r="P155" s="1"/>
    </row>
    <row r="156" spans="1:16" ht="30" x14ac:dyDescent="0.25">
      <c r="A156" s="19" t="s">
        <v>171</v>
      </c>
      <c r="B156" s="10">
        <v>15541342</v>
      </c>
      <c r="C156" s="1" t="s">
        <v>16</v>
      </c>
      <c r="D156" s="14">
        <v>44603</v>
      </c>
      <c r="E156" s="6">
        <v>12.62</v>
      </c>
      <c r="F156" s="6">
        <v>237.74</v>
      </c>
      <c r="G156" s="16">
        <v>3000</v>
      </c>
      <c r="H156" s="12" t="s">
        <v>214</v>
      </c>
      <c r="I156" s="2">
        <v>2657.66</v>
      </c>
      <c r="J156" s="8" t="s">
        <v>178</v>
      </c>
      <c r="K156" s="2">
        <v>0.55000000000000004</v>
      </c>
      <c r="L156" s="2">
        <v>0</v>
      </c>
      <c r="M156" s="16">
        <v>91</v>
      </c>
      <c r="N156" s="5">
        <v>-11.4</v>
      </c>
      <c r="O156" s="20">
        <v>-45.8</v>
      </c>
      <c r="P156" s="1"/>
    </row>
    <row r="157" spans="1:16" ht="30" x14ac:dyDescent="0.25">
      <c r="A157" s="19" t="s">
        <v>171</v>
      </c>
      <c r="B157" s="10">
        <v>15541342</v>
      </c>
      <c r="C157" s="1" t="s">
        <v>16</v>
      </c>
      <c r="D157" s="14">
        <v>44663</v>
      </c>
      <c r="E157" s="6">
        <v>12.76</v>
      </c>
      <c r="F157" s="6">
        <v>235.2</v>
      </c>
      <c r="G157" s="16">
        <v>3000</v>
      </c>
      <c r="H157" s="12" t="s">
        <v>214</v>
      </c>
      <c r="I157" s="2">
        <v>2686.3</v>
      </c>
      <c r="J157" s="8" t="s">
        <v>179</v>
      </c>
      <c r="K157" s="2">
        <v>0.56000000000000005</v>
      </c>
      <c r="L157" s="2">
        <v>0</v>
      </c>
      <c r="M157" s="16">
        <v>31</v>
      </c>
      <c r="N157" s="5">
        <v>-10.5</v>
      </c>
      <c r="O157" s="20">
        <v>-123.1</v>
      </c>
      <c r="P157" s="1"/>
    </row>
    <row r="158" spans="1:16" ht="30" x14ac:dyDescent="0.25">
      <c r="A158" s="19" t="s">
        <v>171</v>
      </c>
      <c r="B158" s="10">
        <v>15541342</v>
      </c>
      <c r="C158" s="1" t="s">
        <v>16</v>
      </c>
      <c r="D158" s="14">
        <v>44631</v>
      </c>
      <c r="E158" s="6">
        <v>13.21</v>
      </c>
      <c r="F158" s="6">
        <v>227.17</v>
      </c>
      <c r="G158" s="16">
        <v>3000</v>
      </c>
      <c r="H158" s="12" t="s">
        <v>214</v>
      </c>
      <c r="I158" s="2">
        <v>2781.28</v>
      </c>
      <c r="J158" s="8" t="s">
        <v>180</v>
      </c>
      <c r="K158" s="2">
        <v>0.57999999999999996</v>
      </c>
      <c r="L158" s="2">
        <v>0</v>
      </c>
      <c r="M158" s="16">
        <v>63</v>
      </c>
      <c r="N158" s="5">
        <v>-7.3</v>
      </c>
      <c r="O158" s="20">
        <v>-42.2</v>
      </c>
      <c r="P158" s="1"/>
    </row>
    <row r="159" spans="1:16" ht="30" x14ac:dyDescent="0.25">
      <c r="A159" s="19" t="s">
        <v>171</v>
      </c>
      <c r="B159" s="10">
        <v>15541342</v>
      </c>
      <c r="C159" s="1" t="s">
        <v>16</v>
      </c>
      <c r="D159" s="14">
        <v>44419</v>
      </c>
      <c r="E159" s="6">
        <v>13.77</v>
      </c>
      <c r="F159" s="6">
        <v>217.86</v>
      </c>
      <c r="G159" s="16">
        <v>3000</v>
      </c>
      <c r="H159" s="12" t="s">
        <v>214</v>
      </c>
      <c r="I159" s="2">
        <v>2900.07</v>
      </c>
      <c r="J159" s="8" t="s">
        <v>181</v>
      </c>
      <c r="K159" s="2">
        <v>0.61</v>
      </c>
      <c r="L159" s="2">
        <v>0</v>
      </c>
      <c r="M159" s="16">
        <v>275</v>
      </c>
      <c r="N159" s="5">
        <v>-3.3</v>
      </c>
      <c r="O159" s="20">
        <v>-4.4000000000000004</v>
      </c>
      <c r="P159" s="1"/>
    </row>
    <row r="160" spans="1:16" ht="30" x14ac:dyDescent="0.25">
      <c r="A160" s="19" t="s">
        <v>171</v>
      </c>
      <c r="B160" s="10">
        <v>15541342</v>
      </c>
      <c r="C160" s="1" t="s">
        <v>16</v>
      </c>
      <c r="D160" s="14">
        <v>44390</v>
      </c>
      <c r="E160" s="6">
        <v>13.94</v>
      </c>
      <c r="F160" s="6">
        <v>215.27</v>
      </c>
      <c r="G160" s="16">
        <v>3000</v>
      </c>
      <c r="H160" s="12" t="s">
        <v>214</v>
      </c>
      <c r="I160" s="2">
        <v>2935.03</v>
      </c>
      <c r="J160" s="8" t="s">
        <v>182</v>
      </c>
      <c r="K160" s="2">
        <v>0.61</v>
      </c>
      <c r="L160" s="2">
        <v>0</v>
      </c>
      <c r="M160" s="16">
        <v>304</v>
      </c>
      <c r="N160" s="5">
        <v>-2.2000000000000002</v>
      </c>
      <c r="O160" s="20">
        <v>-2.6</v>
      </c>
      <c r="P160" s="1"/>
    </row>
    <row r="161" spans="1:16" ht="30" x14ac:dyDescent="0.25">
      <c r="A161" s="19" t="s">
        <v>171</v>
      </c>
      <c r="B161" s="10">
        <v>15541342</v>
      </c>
      <c r="C161" s="1" t="s">
        <v>16</v>
      </c>
      <c r="D161" s="14">
        <v>44358</v>
      </c>
      <c r="E161" s="6">
        <v>14.35</v>
      </c>
      <c r="F161" s="6">
        <v>209.04</v>
      </c>
      <c r="G161" s="16">
        <v>3000</v>
      </c>
      <c r="H161" s="12" t="s">
        <v>214</v>
      </c>
      <c r="I161" s="2">
        <v>3022.43</v>
      </c>
      <c r="J161" s="8" t="s">
        <v>183</v>
      </c>
      <c r="K161" s="2">
        <v>0.63</v>
      </c>
      <c r="L161" s="2">
        <v>0</v>
      </c>
      <c r="M161" s="16">
        <v>336</v>
      </c>
      <c r="N161" s="5">
        <v>0.7</v>
      </c>
      <c r="O161" s="20">
        <v>0.8</v>
      </c>
      <c r="P161" s="1"/>
    </row>
    <row r="162" spans="1:16" ht="30" x14ac:dyDescent="0.25">
      <c r="A162" s="19" t="s">
        <v>171</v>
      </c>
      <c r="B162" s="10">
        <v>15541342</v>
      </c>
      <c r="C162" s="1" t="s">
        <v>16</v>
      </c>
      <c r="D162" s="14">
        <v>44327</v>
      </c>
      <c r="E162" s="6">
        <v>15.53</v>
      </c>
      <c r="F162" s="6">
        <v>193.14</v>
      </c>
      <c r="G162" s="16">
        <v>3000</v>
      </c>
      <c r="H162" s="12" t="s">
        <v>214</v>
      </c>
      <c r="I162" s="2">
        <v>3271.37</v>
      </c>
      <c r="J162" s="8" t="s">
        <v>184</v>
      </c>
      <c r="K162" s="2">
        <v>0.68</v>
      </c>
      <c r="L162" s="2">
        <v>0</v>
      </c>
      <c r="M162" s="16">
        <v>367</v>
      </c>
      <c r="N162" s="5">
        <v>9</v>
      </c>
      <c r="O162" s="20">
        <v>9</v>
      </c>
      <c r="P162" s="1"/>
    </row>
    <row r="163" spans="1:16" ht="30" x14ac:dyDescent="0.25">
      <c r="A163" s="19" t="s">
        <v>171</v>
      </c>
      <c r="B163" s="10">
        <v>15541342</v>
      </c>
      <c r="C163" s="1" t="s">
        <v>16</v>
      </c>
      <c r="D163" s="14">
        <v>44267</v>
      </c>
      <c r="E163" s="6">
        <v>15.72</v>
      </c>
      <c r="F163" s="6">
        <v>190.88</v>
      </c>
      <c r="G163" s="16">
        <v>3000</v>
      </c>
      <c r="H163" s="12" t="s">
        <v>214</v>
      </c>
      <c r="I163" s="2">
        <v>3310.12</v>
      </c>
      <c r="J163" s="8" t="s">
        <v>185</v>
      </c>
      <c r="K163" s="2">
        <v>0.69</v>
      </c>
      <c r="L163" s="2">
        <v>0</v>
      </c>
      <c r="M163" s="16">
        <v>427</v>
      </c>
      <c r="N163" s="5">
        <v>10.3</v>
      </c>
      <c r="O163" s="20">
        <v>8.8000000000000007</v>
      </c>
      <c r="P163" s="1"/>
    </row>
    <row r="164" spans="1:16" ht="30" x14ac:dyDescent="0.25">
      <c r="A164" s="19" t="s">
        <v>171</v>
      </c>
      <c r="B164" s="10">
        <v>15541342</v>
      </c>
      <c r="C164" s="1" t="s">
        <v>16</v>
      </c>
      <c r="D164" s="14">
        <v>44239</v>
      </c>
      <c r="E164" s="6">
        <v>15.94</v>
      </c>
      <c r="F164" s="6">
        <v>188.19</v>
      </c>
      <c r="G164" s="16">
        <v>3000</v>
      </c>
      <c r="H164" s="12" t="s">
        <v>214</v>
      </c>
      <c r="I164" s="2">
        <v>3357.29</v>
      </c>
      <c r="J164" s="8" t="s">
        <v>186</v>
      </c>
      <c r="K164" s="2">
        <v>0.7</v>
      </c>
      <c r="L164" s="2">
        <v>0</v>
      </c>
      <c r="M164" s="16">
        <v>455</v>
      </c>
      <c r="N164" s="5">
        <v>11.9</v>
      </c>
      <c r="O164" s="20">
        <v>9.6</v>
      </c>
      <c r="P164" s="1"/>
    </row>
    <row r="165" spans="1:16" ht="30" x14ac:dyDescent="0.25">
      <c r="A165" s="19" t="s">
        <v>171</v>
      </c>
      <c r="B165" s="10">
        <v>15541342</v>
      </c>
      <c r="C165" s="1" t="s">
        <v>16</v>
      </c>
      <c r="D165" s="14">
        <v>44299</v>
      </c>
      <c r="E165" s="6">
        <v>16.079999999999998</v>
      </c>
      <c r="F165" s="6">
        <v>186.6</v>
      </c>
      <c r="G165" s="16">
        <v>3000</v>
      </c>
      <c r="H165" s="12" t="s">
        <v>214</v>
      </c>
      <c r="I165" s="2">
        <v>3385.94</v>
      </c>
      <c r="J165" s="8" t="s">
        <v>187</v>
      </c>
      <c r="K165" s="2">
        <v>0.71</v>
      </c>
      <c r="L165" s="2">
        <v>0</v>
      </c>
      <c r="M165" s="16">
        <v>395</v>
      </c>
      <c r="N165" s="5">
        <v>12.9</v>
      </c>
      <c r="O165" s="20">
        <v>11.9</v>
      </c>
      <c r="P165" s="1"/>
    </row>
    <row r="166" spans="1:16" ht="30" x14ac:dyDescent="0.25">
      <c r="A166" s="19" t="s">
        <v>171</v>
      </c>
      <c r="B166" s="10">
        <v>15541342</v>
      </c>
      <c r="C166" s="1" t="s">
        <v>16</v>
      </c>
      <c r="D166" s="14">
        <v>44207</v>
      </c>
      <c r="E166" s="6">
        <v>16.649999999999999</v>
      </c>
      <c r="F166" s="6">
        <v>180.22</v>
      </c>
      <c r="G166" s="16">
        <v>3000</v>
      </c>
      <c r="H166" s="12" t="s">
        <v>214</v>
      </c>
      <c r="I166" s="2">
        <v>3505.77</v>
      </c>
      <c r="J166" s="8" t="s">
        <v>188</v>
      </c>
      <c r="K166" s="2">
        <v>0.73</v>
      </c>
      <c r="L166" s="2">
        <v>0</v>
      </c>
      <c r="M166" s="16">
        <v>487</v>
      </c>
      <c r="N166" s="5">
        <v>16.899999999999999</v>
      </c>
      <c r="O166" s="20">
        <v>12.6</v>
      </c>
      <c r="P166" s="1"/>
    </row>
    <row r="167" spans="1:16" ht="30" x14ac:dyDescent="0.25">
      <c r="A167" s="19" t="s">
        <v>171</v>
      </c>
      <c r="B167" s="10">
        <v>15541342</v>
      </c>
      <c r="C167" s="1" t="s">
        <v>16</v>
      </c>
      <c r="D167" s="14">
        <v>44175</v>
      </c>
      <c r="E167" s="6">
        <v>17.46</v>
      </c>
      <c r="F167" s="6">
        <v>171.86</v>
      </c>
      <c r="G167" s="16">
        <v>3000</v>
      </c>
      <c r="H167" s="12" t="s">
        <v>214</v>
      </c>
      <c r="I167" s="2">
        <v>3676.36</v>
      </c>
      <c r="J167" s="8" t="s">
        <v>189</v>
      </c>
      <c r="K167" s="2">
        <v>0.77</v>
      </c>
      <c r="L167" s="2">
        <v>0</v>
      </c>
      <c r="M167" s="16">
        <v>519</v>
      </c>
      <c r="N167" s="5">
        <v>22.5</v>
      </c>
      <c r="O167" s="20">
        <v>15.9</v>
      </c>
      <c r="P167" s="1"/>
    </row>
    <row r="168" spans="1:16" ht="30" x14ac:dyDescent="0.25">
      <c r="A168" s="19" t="s">
        <v>171</v>
      </c>
      <c r="B168" s="10">
        <v>15541342</v>
      </c>
      <c r="C168" s="1" t="s">
        <v>16</v>
      </c>
      <c r="D168" s="14">
        <v>43871</v>
      </c>
      <c r="E168" s="6">
        <v>18.62</v>
      </c>
      <c r="F168" s="6">
        <v>161.13999999999999</v>
      </c>
      <c r="G168" s="16">
        <v>3000</v>
      </c>
      <c r="H168" s="12" t="s">
        <v>214</v>
      </c>
      <c r="I168" s="2">
        <v>3920.88</v>
      </c>
      <c r="J168" s="8" t="s">
        <v>190</v>
      </c>
      <c r="K168" s="2">
        <v>0.82</v>
      </c>
      <c r="L168" s="2">
        <v>0</v>
      </c>
      <c r="M168" s="16">
        <v>823</v>
      </c>
      <c r="N168" s="5">
        <v>30.7</v>
      </c>
      <c r="O168" s="20">
        <v>13.6</v>
      </c>
      <c r="P168" s="1"/>
    </row>
    <row r="169" spans="1:16" ht="30" x14ac:dyDescent="0.25">
      <c r="A169" s="19" t="s">
        <v>171</v>
      </c>
      <c r="B169" s="10">
        <v>15541342</v>
      </c>
      <c r="C169" s="1" t="s">
        <v>16</v>
      </c>
      <c r="D169" s="14">
        <v>44145</v>
      </c>
      <c r="E169" s="6">
        <v>18.91</v>
      </c>
      <c r="F169" s="6">
        <v>158.66999999999999</v>
      </c>
      <c r="G169" s="16">
        <v>3000</v>
      </c>
      <c r="H169" s="12" t="s">
        <v>214</v>
      </c>
      <c r="I169" s="2">
        <v>3981.96</v>
      </c>
      <c r="J169" s="8" t="s">
        <v>191</v>
      </c>
      <c r="K169" s="2">
        <v>0.83</v>
      </c>
      <c r="L169" s="2">
        <v>0</v>
      </c>
      <c r="M169" s="16">
        <v>549</v>
      </c>
      <c r="N169" s="5">
        <v>32.700000000000003</v>
      </c>
      <c r="O169" s="20">
        <v>21.8</v>
      </c>
      <c r="P169" s="1"/>
    </row>
    <row r="170" spans="1:16" ht="30" x14ac:dyDescent="0.25">
      <c r="A170" s="19" t="s">
        <v>171</v>
      </c>
      <c r="B170" s="10">
        <v>15541342</v>
      </c>
      <c r="C170" s="1" t="s">
        <v>16</v>
      </c>
      <c r="D170" s="14">
        <v>43840</v>
      </c>
      <c r="E170" s="6">
        <v>19.46</v>
      </c>
      <c r="F170" s="6">
        <v>154.19999999999999</v>
      </c>
      <c r="G170" s="16">
        <v>3000</v>
      </c>
      <c r="H170" s="12" t="s">
        <v>214</v>
      </c>
      <c r="I170" s="2">
        <v>4097.37</v>
      </c>
      <c r="J170" s="8" t="s">
        <v>192</v>
      </c>
      <c r="K170" s="2">
        <v>0.85</v>
      </c>
      <c r="L170" s="2">
        <v>0</v>
      </c>
      <c r="M170" s="16">
        <v>854</v>
      </c>
      <c r="N170" s="5">
        <v>36.6</v>
      </c>
      <c r="O170" s="20">
        <v>15.6</v>
      </c>
      <c r="P170" s="1"/>
    </row>
    <row r="171" spans="1:16" ht="30" x14ac:dyDescent="0.25">
      <c r="A171" s="19" t="s">
        <v>171</v>
      </c>
      <c r="B171" s="10">
        <v>15541342</v>
      </c>
      <c r="C171" s="1" t="s">
        <v>16</v>
      </c>
      <c r="D171" s="14">
        <v>43809</v>
      </c>
      <c r="E171" s="6">
        <v>19.97</v>
      </c>
      <c r="F171" s="6">
        <v>150.26</v>
      </c>
      <c r="G171" s="16">
        <v>3000</v>
      </c>
      <c r="H171" s="12" t="s">
        <v>214</v>
      </c>
      <c r="I171" s="2">
        <v>4204.78</v>
      </c>
      <c r="J171" s="8" t="s">
        <v>193</v>
      </c>
      <c r="K171" s="2">
        <v>0.88</v>
      </c>
      <c r="L171" s="2">
        <v>0</v>
      </c>
      <c r="M171" s="16">
        <v>885</v>
      </c>
      <c r="N171" s="5">
        <v>40.200000000000003</v>
      </c>
      <c r="O171" s="20">
        <v>16.600000000000001</v>
      </c>
      <c r="P171" s="1"/>
    </row>
    <row r="172" spans="1:16" ht="30" x14ac:dyDescent="0.25">
      <c r="A172" s="19" t="s">
        <v>171</v>
      </c>
      <c r="B172" s="10">
        <v>15541342</v>
      </c>
      <c r="C172" s="1" t="s">
        <v>16</v>
      </c>
      <c r="D172" s="14">
        <v>43780</v>
      </c>
      <c r="E172" s="6">
        <v>19.98</v>
      </c>
      <c r="F172" s="6">
        <v>150.16999999999999</v>
      </c>
      <c r="G172" s="16">
        <v>3000</v>
      </c>
      <c r="H172" s="12" t="s">
        <v>214</v>
      </c>
      <c r="I172" s="2">
        <v>4207.5200000000004</v>
      </c>
      <c r="J172" s="8" t="s">
        <v>194</v>
      </c>
      <c r="K172" s="2">
        <v>0.88</v>
      </c>
      <c r="L172" s="2">
        <v>0</v>
      </c>
      <c r="M172" s="16">
        <v>914</v>
      </c>
      <c r="N172" s="5">
        <v>40.299999999999997</v>
      </c>
      <c r="O172" s="20">
        <v>16.100000000000001</v>
      </c>
      <c r="P172" s="1"/>
    </row>
    <row r="173" spans="1:16" ht="30" x14ac:dyDescent="0.25">
      <c r="A173" s="19" t="s">
        <v>171</v>
      </c>
      <c r="B173" s="10">
        <v>15541342</v>
      </c>
      <c r="C173" s="1" t="s">
        <v>16</v>
      </c>
      <c r="D173" s="14">
        <v>44084</v>
      </c>
      <c r="E173" s="6">
        <v>20.43</v>
      </c>
      <c r="F173" s="6">
        <v>146.87</v>
      </c>
      <c r="G173" s="16">
        <v>3000</v>
      </c>
      <c r="H173" s="12" t="s">
        <v>214</v>
      </c>
      <c r="I173" s="2">
        <v>4301.87</v>
      </c>
      <c r="J173" s="8" t="s">
        <v>195</v>
      </c>
      <c r="K173" s="2">
        <v>0.9</v>
      </c>
      <c r="L173" s="2">
        <v>0</v>
      </c>
      <c r="M173" s="16">
        <v>610</v>
      </c>
      <c r="N173" s="5">
        <v>43.4</v>
      </c>
      <c r="O173" s="20">
        <v>26</v>
      </c>
      <c r="P173" s="1"/>
    </row>
    <row r="174" spans="1:16" ht="30" x14ac:dyDescent="0.25">
      <c r="A174" s="19" t="s">
        <v>171</v>
      </c>
      <c r="B174" s="10">
        <v>15541342</v>
      </c>
      <c r="C174" s="1" t="s">
        <v>16</v>
      </c>
      <c r="D174" s="14">
        <v>44116</v>
      </c>
      <c r="E174" s="6">
        <v>20.57</v>
      </c>
      <c r="F174" s="6">
        <v>145.82</v>
      </c>
      <c r="G174" s="16">
        <v>3000</v>
      </c>
      <c r="H174" s="12" t="s">
        <v>214</v>
      </c>
      <c r="I174" s="2">
        <v>4332.83</v>
      </c>
      <c r="J174" s="8" t="s">
        <v>196</v>
      </c>
      <c r="K174" s="2">
        <v>0.9</v>
      </c>
      <c r="L174" s="2">
        <v>0</v>
      </c>
      <c r="M174" s="16">
        <v>578</v>
      </c>
      <c r="N174" s="5">
        <v>44.4</v>
      </c>
      <c r="O174" s="20">
        <v>28.1</v>
      </c>
      <c r="P174" s="1"/>
    </row>
    <row r="175" spans="1:16" ht="30" x14ac:dyDescent="0.25">
      <c r="A175" s="19" t="s">
        <v>171</v>
      </c>
      <c r="B175" s="10">
        <v>15541342</v>
      </c>
      <c r="C175" s="1" t="s">
        <v>16</v>
      </c>
      <c r="D175" s="14">
        <v>43901</v>
      </c>
      <c r="E175" s="6">
        <v>20.58</v>
      </c>
      <c r="F175" s="6">
        <v>145.79</v>
      </c>
      <c r="G175" s="16">
        <v>3000</v>
      </c>
      <c r="H175" s="12" t="s">
        <v>214</v>
      </c>
      <c r="I175" s="2">
        <v>4333.88</v>
      </c>
      <c r="J175" s="8" t="s">
        <v>197</v>
      </c>
      <c r="K175" s="2">
        <v>0.9</v>
      </c>
      <c r="L175" s="2">
        <v>0</v>
      </c>
      <c r="M175" s="16">
        <v>793</v>
      </c>
      <c r="N175" s="5">
        <v>44.5</v>
      </c>
      <c r="O175" s="20">
        <v>20.5</v>
      </c>
      <c r="P175" s="1"/>
    </row>
    <row r="176" spans="1:16" ht="30" x14ac:dyDescent="0.25">
      <c r="A176" s="19" t="s">
        <v>171</v>
      </c>
      <c r="B176" s="10">
        <v>15541342</v>
      </c>
      <c r="C176" s="1" t="s">
        <v>16</v>
      </c>
      <c r="D176" s="14">
        <v>44053</v>
      </c>
      <c r="E176" s="6">
        <v>20.75</v>
      </c>
      <c r="F176" s="6">
        <v>144.59</v>
      </c>
      <c r="G176" s="16">
        <v>3000</v>
      </c>
      <c r="H176" s="12" t="s">
        <v>214</v>
      </c>
      <c r="I176" s="2">
        <v>4369.8999999999996</v>
      </c>
      <c r="J176" s="8" t="s">
        <v>198</v>
      </c>
      <c r="K176" s="2">
        <v>0.91</v>
      </c>
      <c r="L176" s="2">
        <v>0</v>
      </c>
      <c r="M176" s="16">
        <v>641</v>
      </c>
      <c r="N176" s="5">
        <v>45.7</v>
      </c>
      <c r="O176" s="20">
        <v>26</v>
      </c>
      <c r="P176" s="1"/>
    </row>
    <row r="177" spans="1:19" ht="30" x14ac:dyDescent="0.25">
      <c r="A177" s="19" t="s">
        <v>171</v>
      </c>
      <c r="B177" s="10">
        <v>15541342</v>
      </c>
      <c r="C177" s="1" t="s">
        <v>16</v>
      </c>
      <c r="D177" s="14">
        <v>43748</v>
      </c>
      <c r="E177" s="6">
        <v>21.16</v>
      </c>
      <c r="F177" s="6">
        <v>141.76</v>
      </c>
      <c r="G177" s="16">
        <v>3000</v>
      </c>
      <c r="H177" s="12" t="s">
        <v>214</v>
      </c>
      <c r="I177" s="2">
        <v>4456.88</v>
      </c>
      <c r="J177" s="8" t="s">
        <v>199</v>
      </c>
      <c r="K177" s="2">
        <v>0.93</v>
      </c>
      <c r="L177" s="2">
        <v>0</v>
      </c>
      <c r="M177" s="16">
        <v>946</v>
      </c>
      <c r="N177" s="5">
        <v>48.6</v>
      </c>
      <c r="O177" s="20">
        <v>18.7</v>
      </c>
      <c r="P177" s="1"/>
    </row>
    <row r="178" spans="1:19" ht="30" x14ac:dyDescent="0.25">
      <c r="A178" s="19" t="s">
        <v>171</v>
      </c>
      <c r="B178" s="10">
        <v>15541342</v>
      </c>
      <c r="C178" s="1" t="s">
        <v>16</v>
      </c>
      <c r="D178" s="14">
        <v>44022</v>
      </c>
      <c r="E178" s="6">
        <v>21.26</v>
      </c>
      <c r="F178" s="6">
        <v>141.12</v>
      </c>
      <c r="G178" s="16">
        <v>3000</v>
      </c>
      <c r="H178" s="12" t="s">
        <v>214</v>
      </c>
      <c r="I178" s="2">
        <v>4477.09</v>
      </c>
      <c r="J178" s="8" t="s">
        <v>200</v>
      </c>
      <c r="K178" s="2">
        <v>0.93</v>
      </c>
      <c r="L178" s="2">
        <v>0</v>
      </c>
      <c r="M178" s="16">
        <v>672</v>
      </c>
      <c r="N178" s="5">
        <v>49.2</v>
      </c>
      <c r="O178" s="20">
        <v>26.7</v>
      </c>
      <c r="P178" s="1"/>
    </row>
    <row r="179" spans="1:19" ht="30" x14ac:dyDescent="0.25">
      <c r="A179" s="19" t="s">
        <v>171</v>
      </c>
      <c r="B179" s="10">
        <v>15541342</v>
      </c>
      <c r="C179" s="1" t="s">
        <v>16</v>
      </c>
      <c r="D179" s="14">
        <v>43672</v>
      </c>
      <c r="E179" s="6">
        <v>21.44</v>
      </c>
      <c r="F179" s="6">
        <v>139.96</v>
      </c>
      <c r="G179" s="16">
        <v>3000</v>
      </c>
      <c r="H179" s="12" t="s">
        <v>214</v>
      </c>
      <c r="I179" s="2">
        <v>4514.37</v>
      </c>
      <c r="J179" s="8" t="s">
        <v>201</v>
      </c>
      <c r="K179" s="2">
        <v>0.94</v>
      </c>
      <c r="L179" s="2">
        <v>0</v>
      </c>
      <c r="M179" s="16">
        <v>1022</v>
      </c>
      <c r="N179" s="5">
        <v>50.5</v>
      </c>
      <c r="O179" s="20">
        <v>18</v>
      </c>
      <c r="P179" s="1"/>
    </row>
    <row r="180" spans="1:19" ht="30" x14ac:dyDescent="0.25">
      <c r="A180" s="19" t="s">
        <v>171</v>
      </c>
      <c r="B180" s="10">
        <v>15541342</v>
      </c>
      <c r="C180" s="1" t="s">
        <v>16</v>
      </c>
      <c r="D180" s="14">
        <v>43719</v>
      </c>
      <c r="E180" s="6">
        <v>21.89</v>
      </c>
      <c r="F180" s="6">
        <v>137.07</v>
      </c>
      <c r="G180" s="16">
        <v>3000</v>
      </c>
      <c r="H180" s="12" t="s">
        <v>214</v>
      </c>
      <c r="I180" s="2">
        <v>4609.57</v>
      </c>
      <c r="J180" s="8" t="s">
        <v>202</v>
      </c>
      <c r="K180" s="2">
        <v>0.96</v>
      </c>
      <c r="L180" s="2">
        <v>0</v>
      </c>
      <c r="M180" s="16">
        <v>975</v>
      </c>
      <c r="N180" s="5">
        <v>53.7</v>
      </c>
      <c r="O180" s="20">
        <v>20.100000000000001</v>
      </c>
      <c r="P180" s="1"/>
    </row>
    <row r="181" spans="1:19" ht="30" x14ac:dyDescent="0.25">
      <c r="A181" s="19" t="s">
        <v>171</v>
      </c>
      <c r="B181" s="10">
        <v>15541342</v>
      </c>
      <c r="C181" s="1" t="s">
        <v>16</v>
      </c>
      <c r="D181" s="14">
        <v>43992</v>
      </c>
      <c r="E181" s="6">
        <v>22.16</v>
      </c>
      <c r="F181" s="6">
        <v>135.38999999999999</v>
      </c>
      <c r="G181" s="16">
        <v>3000</v>
      </c>
      <c r="H181" s="12" t="s">
        <v>214</v>
      </c>
      <c r="I181" s="2">
        <v>4666.6400000000003</v>
      </c>
      <c r="J181" s="8" t="s">
        <v>203</v>
      </c>
      <c r="K181" s="2">
        <v>0.97</v>
      </c>
      <c r="L181" s="2">
        <v>0</v>
      </c>
      <c r="M181" s="16">
        <v>702</v>
      </c>
      <c r="N181" s="5">
        <v>55.6</v>
      </c>
      <c r="O181" s="20">
        <v>28.9</v>
      </c>
      <c r="P181" s="1"/>
    </row>
    <row r="182" spans="1:19" ht="30" x14ac:dyDescent="0.25">
      <c r="A182" s="19" t="s">
        <v>171</v>
      </c>
      <c r="B182" s="10">
        <v>15541342</v>
      </c>
      <c r="C182" s="1" t="s">
        <v>16</v>
      </c>
      <c r="D182" s="14">
        <v>43934</v>
      </c>
      <c r="E182" s="6">
        <v>23.91</v>
      </c>
      <c r="F182" s="6">
        <v>125.48</v>
      </c>
      <c r="G182" s="16">
        <v>3000</v>
      </c>
      <c r="H182" s="12" t="s">
        <v>214</v>
      </c>
      <c r="I182" s="2">
        <v>5035.2</v>
      </c>
      <c r="J182" s="8" t="s">
        <v>204</v>
      </c>
      <c r="K182" s="2">
        <v>1.05</v>
      </c>
      <c r="L182" s="2">
        <v>0</v>
      </c>
      <c r="M182" s="16">
        <v>760</v>
      </c>
      <c r="N182" s="5">
        <v>67.8</v>
      </c>
      <c r="O182" s="20">
        <v>32.6</v>
      </c>
      <c r="P182" s="1"/>
    </row>
    <row r="183" spans="1:19" ht="30" x14ac:dyDescent="0.25">
      <c r="A183" s="19" t="s">
        <v>171</v>
      </c>
      <c r="B183" s="10">
        <v>15541342</v>
      </c>
      <c r="C183" s="1" t="s">
        <v>16</v>
      </c>
      <c r="D183" s="14">
        <v>43962</v>
      </c>
      <c r="E183" s="6">
        <v>24.15</v>
      </c>
      <c r="F183" s="6">
        <v>124.23</v>
      </c>
      <c r="G183" s="16">
        <v>3000</v>
      </c>
      <c r="H183" s="12" t="s">
        <v>214</v>
      </c>
      <c r="I183" s="2">
        <v>5085.75</v>
      </c>
      <c r="J183" s="8" t="s">
        <v>205</v>
      </c>
      <c r="K183" s="2">
        <v>1.06</v>
      </c>
      <c r="L183" s="2">
        <v>0</v>
      </c>
      <c r="M183" s="16">
        <v>732</v>
      </c>
      <c r="N183" s="5">
        <v>69.5</v>
      </c>
      <c r="O183" s="20">
        <v>34.700000000000003</v>
      </c>
      <c r="P183" s="1"/>
    </row>
    <row r="184" spans="1:19" ht="30" x14ac:dyDescent="0.25">
      <c r="A184" s="19" t="s">
        <v>171</v>
      </c>
      <c r="B184" s="10">
        <v>15541342</v>
      </c>
      <c r="C184" s="1" t="s">
        <v>206</v>
      </c>
      <c r="D184" s="14">
        <v>43672</v>
      </c>
      <c r="E184" s="6">
        <v>53.05</v>
      </c>
      <c r="F184" s="6">
        <v>139.96</v>
      </c>
      <c r="G184" s="16">
        <v>7425</v>
      </c>
      <c r="H184" s="12" t="s">
        <v>214</v>
      </c>
      <c r="I184" s="2">
        <v>11172.52</v>
      </c>
      <c r="J184" s="8" t="s">
        <v>207</v>
      </c>
      <c r="K184" s="2">
        <v>2.33</v>
      </c>
      <c r="L184" s="2">
        <v>0</v>
      </c>
      <c r="M184" s="16">
        <v>1022</v>
      </c>
      <c r="N184" s="5">
        <v>50.5</v>
      </c>
      <c r="O184" s="20">
        <v>18</v>
      </c>
      <c r="P184" s="1"/>
    </row>
    <row r="190" spans="1:19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</row>
  </sheetData>
  <mergeCells count="1">
    <mergeCell ref="A190:S19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3258-AA50-40F3-BAD2-847D250A9C5F}">
  <dimension ref="B2:F195"/>
  <sheetViews>
    <sheetView topLeftCell="A20" workbookViewId="0">
      <selection activeCell="E23" sqref="E23"/>
    </sheetView>
  </sheetViews>
  <sheetFormatPr defaultRowHeight="15" x14ac:dyDescent="0.25"/>
  <cols>
    <col min="2" max="2" width="60.42578125" bestFit="1" customWidth="1"/>
    <col min="3" max="3" width="18.42578125" customWidth="1"/>
    <col min="4" max="4" width="17" customWidth="1"/>
    <col min="5" max="5" width="14.7109375" customWidth="1"/>
  </cols>
  <sheetData>
    <row r="2" spans="2:6" ht="18.75" x14ac:dyDescent="0.3">
      <c r="B2" s="56" t="s">
        <v>0</v>
      </c>
      <c r="C2" s="56" t="s">
        <v>222</v>
      </c>
      <c r="D2" s="56" t="s">
        <v>3</v>
      </c>
      <c r="E2" s="56" t="s">
        <v>223</v>
      </c>
    </row>
    <row r="3" spans="2:6" x14ac:dyDescent="0.25">
      <c r="B3" s="54" t="s">
        <v>15</v>
      </c>
      <c r="C3" s="55">
        <v>-2000</v>
      </c>
      <c r="D3" s="74">
        <v>44172</v>
      </c>
      <c r="E3" s="65"/>
      <c r="F3" s="57"/>
    </row>
    <row r="4" spans="2:6" x14ac:dyDescent="0.25">
      <c r="B4" s="50" t="s">
        <v>15</v>
      </c>
      <c r="C4" s="52">
        <v>-2000</v>
      </c>
      <c r="D4" s="75">
        <v>44203</v>
      </c>
      <c r="E4" s="66">
        <f>XIRR(C3:C21,D3:D21)</f>
        <v>-1.3069321215152741E-2</v>
      </c>
    </row>
    <row r="5" spans="2:6" x14ac:dyDescent="0.25">
      <c r="B5" s="51" t="s">
        <v>15</v>
      </c>
      <c r="C5" s="52">
        <v>-2000</v>
      </c>
      <c r="D5" s="76">
        <v>44236</v>
      </c>
      <c r="E5" s="67"/>
    </row>
    <row r="6" spans="2:6" x14ac:dyDescent="0.25">
      <c r="B6" s="50" t="s">
        <v>15</v>
      </c>
      <c r="C6" s="52">
        <v>-2000</v>
      </c>
      <c r="D6" s="76">
        <v>44263</v>
      </c>
      <c r="E6" s="67"/>
    </row>
    <row r="7" spans="2:6" x14ac:dyDescent="0.25">
      <c r="B7" s="51" t="s">
        <v>15</v>
      </c>
      <c r="C7" s="52">
        <v>-2000</v>
      </c>
      <c r="D7" s="75">
        <v>44293</v>
      </c>
      <c r="E7" s="67"/>
    </row>
    <row r="8" spans="2:6" x14ac:dyDescent="0.25">
      <c r="B8" s="50" t="s">
        <v>15</v>
      </c>
      <c r="C8" s="52">
        <v>-2000</v>
      </c>
      <c r="D8" s="75">
        <v>44323</v>
      </c>
      <c r="E8" s="67"/>
    </row>
    <row r="9" spans="2:6" x14ac:dyDescent="0.25">
      <c r="B9" s="51" t="s">
        <v>15</v>
      </c>
      <c r="C9" s="52">
        <v>-2000</v>
      </c>
      <c r="D9" s="76">
        <v>44355</v>
      </c>
      <c r="E9" s="67"/>
    </row>
    <row r="10" spans="2:6" x14ac:dyDescent="0.25">
      <c r="B10" s="50" t="s">
        <v>15</v>
      </c>
      <c r="C10" s="52">
        <v>-2000</v>
      </c>
      <c r="D10" s="75">
        <v>44384</v>
      </c>
      <c r="E10" s="67"/>
    </row>
    <row r="11" spans="2:6" x14ac:dyDescent="0.25">
      <c r="B11" s="51" t="s">
        <v>15</v>
      </c>
      <c r="C11" s="52">
        <v>-2000</v>
      </c>
      <c r="D11" s="76">
        <v>44417</v>
      </c>
      <c r="E11" s="67"/>
    </row>
    <row r="12" spans="2:6" x14ac:dyDescent="0.25">
      <c r="B12" s="50" t="s">
        <v>15</v>
      </c>
      <c r="C12" s="52">
        <v>-1999</v>
      </c>
      <c r="D12" s="75">
        <v>44446</v>
      </c>
      <c r="E12" s="67"/>
    </row>
    <row r="13" spans="2:6" x14ac:dyDescent="0.25">
      <c r="B13" s="51" t="s">
        <v>15</v>
      </c>
      <c r="C13" s="52">
        <v>-2000</v>
      </c>
      <c r="D13" s="76">
        <v>44476</v>
      </c>
      <c r="E13" s="67"/>
    </row>
    <row r="14" spans="2:6" s="48" customFormat="1" x14ac:dyDescent="0.25">
      <c r="B14" s="51" t="s">
        <v>15</v>
      </c>
      <c r="C14" s="52">
        <v>-1999</v>
      </c>
      <c r="D14" s="75">
        <v>44508</v>
      </c>
      <c r="E14" s="67"/>
    </row>
    <row r="15" spans="2:6" x14ac:dyDescent="0.25">
      <c r="B15" s="50" t="s">
        <v>15</v>
      </c>
      <c r="C15" s="52">
        <v>-2000</v>
      </c>
      <c r="D15" s="75">
        <v>44537</v>
      </c>
      <c r="E15" s="67"/>
    </row>
    <row r="16" spans="2:6" x14ac:dyDescent="0.25">
      <c r="B16" s="51" t="s">
        <v>15</v>
      </c>
      <c r="C16" s="52">
        <v>-2000</v>
      </c>
      <c r="D16" s="75">
        <v>44568</v>
      </c>
      <c r="E16" s="67"/>
    </row>
    <row r="17" spans="2:5" x14ac:dyDescent="0.25">
      <c r="B17" s="50" t="s">
        <v>15</v>
      </c>
      <c r="C17" s="52">
        <v>-2000</v>
      </c>
      <c r="D17" s="76">
        <v>44599</v>
      </c>
      <c r="E17" s="67"/>
    </row>
    <row r="18" spans="2:5" x14ac:dyDescent="0.25">
      <c r="B18" s="51" t="s">
        <v>15</v>
      </c>
      <c r="C18" s="52">
        <v>-2000</v>
      </c>
      <c r="D18" s="75">
        <v>44627</v>
      </c>
      <c r="E18" s="67"/>
    </row>
    <row r="19" spans="2:5" x14ac:dyDescent="0.25">
      <c r="B19" s="50" t="s">
        <v>15</v>
      </c>
      <c r="C19" s="52">
        <v>-2000</v>
      </c>
      <c r="D19" s="76">
        <v>44658</v>
      </c>
      <c r="E19" s="67"/>
    </row>
    <row r="20" spans="2:5" x14ac:dyDescent="0.25">
      <c r="B20" s="51" t="s">
        <v>15</v>
      </c>
      <c r="C20" s="52">
        <v>-2000</v>
      </c>
      <c r="D20" s="76">
        <v>44690</v>
      </c>
      <c r="E20" s="67"/>
    </row>
    <row r="21" spans="2:5" s="48" customFormat="1" x14ac:dyDescent="0.25">
      <c r="B21" s="51" t="s">
        <v>15</v>
      </c>
      <c r="C21" s="52">
        <f>34.45*1034.08</f>
        <v>35624.055999999997</v>
      </c>
      <c r="D21" s="76">
        <v>44721</v>
      </c>
      <c r="E21" s="67"/>
    </row>
    <row r="22" spans="2:5" s="49" customFormat="1" x14ac:dyDescent="0.25">
      <c r="B22" s="51"/>
      <c r="C22" s="52"/>
      <c r="D22" s="62"/>
      <c r="E22" s="67"/>
    </row>
    <row r="23" spans="2:5" x14ac:dyDescent="0.25">
      <c r="B23" s="50" t="s">
        <v>35</v>
      </c>
      <c r="C23" s="52">
        <v>34998</v>
      </c>
      <c r="D23" s="63">
        <v>44650</v>
      </c>
      <c r="E23" s="66">
        <f>(C24-C23)/C23</f>
        <v>-0.13648151322932744</v>
      </c>
    </row>
    <row r="24" spans="2:5" s="48" customFormat="1" x14ac:dyDescent="0.25">
      <c r="B24" s="50"/>
      <c r="C24" s="52">
        <v>30221.42</v>
      </c>
      <c r="D24" s="63">
        <v>44721</v>
      </c>
      <c r="E24" s="67"/>
    </row>
    <row r="25" spans="2:5" s="49" customFormat="1" x14ac:dyDescent="0.25">
      <c r="B25" s="50"/>
      <c r="C25" s="73"/>
      <c r="D25" s="63"/>
      <c r="E25" s="67"/>
    </row>
    <row r="26" spans="2:5" x14ac:dyDescent="0.25">
      <c r="B26" s="51" t="s">
        <v>38</v>
      </c>
      <c r="C26" s="52">
        <v>-2000</v>
      </c>
      <c r="D26" s="64">
        <v>44505</v>
      </c>
      <c r="E26" s="68">
        <f>XIRR(C26:C61,D26:D61)</f>
        <v>0.19093142151832582</v>
      </c>
    </row>
    <row r="27" spans="2:5" x14ac:dyDescent="0.25">
      <c r="B27" s="50" t="s">
        <v>38</v>
      </c>
      <c r="C27" s="52">
        <v>-2000</v>
      </c>
      <c r="D27" s="63">
        <v>44566</v>
      </c>
      <c r="E27" s="67"/>
    </row>
    <row r="28" spans="2:5" x14ac:dyDescent="0.25">
      <c r="B28" s="51" t="s">
        <v>38</v>
      </c>
      <c r="C28" s="52">
        <v>-2000</v>
      </c>
      <c r="D28" s="64">
        <v>44474</v>
      </c>
      <c r="E28" s="67"/>
    </row>
    <row r="29" spans="2:5" x14ac:dyDescent="0.25">
      <c r="B29" s="50" t="s">
        <v>38</v>
      </c>
      <c r="C29" s="52">
        <v>-2000</v>
      </c>
      <c r="D29" s="63">
        <v>44656</v>
      </c>
      <c r="E29" s="67"/>
    </row>
    <row r="30" spans="2:5" x14ac:dyDescent="0.25">
      <c r="B30" s="51" t="s">
        <v>38</v>
      </c>
      <c r="C30" s="52">
        <v>-2000</v>
      </c>
      <c r="D30" s="64">
        <v>44444</v>
      </c>
      <c r="E30" s="67"/>
    </row>
    <row r="31" spans="2:5" x14ac:dyDescent="0.25">
      <c r="B31" s="50" t="s">
        <v>38</v>
      </c>
      <c r="C31" s="52">
        <v>-2000</v>
      </c>
      <c r="D31" s="63">
        <v>44597</v>
      </c>
      <c r="E31" s="67"/>
    </row>
    <row r="32" spans="2:5" x14ac:dyDescent="0.25">
      <c r="B32" s="51" t="s">
        <v>38</v>
      </c>
      <c r="C32" s="52">
        <v>-2000</v>
      </c>
      <c r="D32" s="64">
        <v>44535</v>
      </c>
      <c r="E32" s="67"/>
    </row>
    <row r="33" spans="2:5" x14ac:dyDescent="0.25">
      <c r="B33" s="50" t="s">
        <v>38</v>
      </c>
      <c r="C33" s="52">
        <v>-2000</v>
      </c>
      <c r="D33" s="63">
        <v>44413</v>
      </c>
      <c r="E33" s="67"/>
    </row>
    <row r="34" spans="2:5" x14ac:dyDescent="0.25">
      <c r="B34" s="51" t="s">
        <v>38</v>
      </c>
      <c r="C34" s="52">
        <v>-2000</v>
      </c>
      <c r="D34" s="64">
        <v>44686</v>
      </c>
      <c r="E34" s="67"/>
    </row>
    <row r="35" spans="2:5" x14ac:dyDescent="0.25">
      <c r="B35" s="50" t="s">
        <v>38</v>
      </c>
      <c r="C35" s="52">
        <v>-2000</v>
      </c>
      <c r="D35" s="63">
        <v>44382</v>
      </c>
      <c r="E35" s="67"/>
    </row>
    <row r="36" spans="2:5" x14ac:dyDescent="0.25">
      <c r="B36" s="51" t="s">
        <v>38</v>
      </c>
      <c r="C36" s="52">
        <v>-2000</v>
      </c>
      <c r="D36" s="64">
        <v>44625</v>
      </c>
      <c r="E36" s="67"/>
    </row>
    <row r="37" spans="2:5" x14ac:dyDescent="0.25">
      <c r="B37" s="50" t="s">
        <v>38</v>
      </c>
      <c r="C37" s="52">
        <v>-2000</v>
      </c>
      <c r="D37" s="63">
        <v>44352</v>
      </c>
      <c r="E37" s="67"/>
    </row>
    <row r="38" spans="2:5" x14ac:dyDescent="0.25">
      <c r="B38" s="51" t="s">
        <v>38</v>
      </c>
      <c r="C38" s="52">
        <v>-2000</v>
      </c>
      <c r="D38" s="64">
        <v>44260</v>
      </c>
      <c r="E38" s="67"/>
    </row>
    <row r="39" spans="2:5" x14ac:dyDescent="0.25">
      <c r="B39" s="50" t="s">
        <v>38</v>
      </c>
      <c r="C39" s="52">
        <v>-1428</v>
      </c>
      <c r="D39" s="63">
        <v>43651</v>
      </c>
      <c r="E39" s="67"/>
    </row>
    <row r="40" spans="2:5" x14ac:dyDescent="0.25">
      <c r="B40" s="51" t="s">
        <v>38</v>
      </c>
      <c r="C40" s="52">
        <v>-2000</v>
      </c>
      <c r="D40" s="64">
        <v>44321</v>
      </c>
      <c r="E40" s="67"/>
    </row>
    <row r="41" spans="2:5" x14ac:dyDescent="0.25">
      <c r="B41" s="50" t="s">
        <v>38</v>
      </c>
      <c r="C41" s="52">
        <v>-2000</v>
      </c>
      <c r="D41" s="63">
        <v>44232</v>
      </c>
      <c r="E41" s="67"/>
    </row>
    <row r="42" spans="2:5" x14ac:dyDescent="0.25">
      <c r="B42" s="51" t="s">
        <v>38</v>
      </c>
      <c r="C42" s="52">
        <v>-2000</v>
      </c>
      <c r="D42" s="64">
        <v>44291</v>
      </c>
      <c r="E42" s="67"/>
    </row>
    <row r="43" spans="2:5" x14ac:dyDescent="0.25">
      <c r="B43" s="50" t="s">
        <v>38</v>
      </c>
      <c r="C43" s="52">
        <v>-2000</v>
      </c>
      <c r="D43" s="63">
        <v>44201</v>
      </c>
      <c r="E43" s="67"/>
    </row>
    <row r="44" spans="2:5" x14ac:dyDescent="0.25">
      <c r="B44" s="51" t="s">
        <v>38</v>
      </c>
      <c r="C44" s="52">
        <v>-2000</v>
      </c>
      <c r="D44" s="64">
        <v>44172</v>
      </c>
      <c r="E44" s="67"/>
    </row>
    <row r="45" spans="2:5" x14ac:dyDescent="0.25">
      <c r="B45" s="50" t="s">
        <v>38</v>
      </c>
      <c r="C45" s="52">
        <v>-2000</v>
      </c>
      <c r="D45" s="63">
        <v>44140</v>
      </c>
      <c r="E45" s="67"/>
    </row>
    <row r="46" spans="2:5" x14ac:dyDescent="0.25">
      <c r="B46" s="51" t="s">
        <v>38</v>
      </c>
      <c r="C46" s="52">
        <v>-2000</v>
      </c>
      <c r="D46" s="64">
        <v>43866</v>
      </c>
      <c r="E46" s="67"/>
    </row>
    <row r="47" spans="2:5" x14ac:dyDescent="0.25">
      <c r="B47" s="50" t="s">
        <v>38</v>
      </c>
      <c r="C47" s="52">
        <v>-2000</v>
      </c>
      <c r="D47" s="63">
        <v>44109</v>
      </c>
      <c r="E47" s="67"/>
    </row>
    <row r="48" spans="2:5" x14ac:dyDescent="0.25">
      <c r="B48" s="51" t="s">
        <v>38</v>
      </c>
      <c r="C48" s="52">
        <v>-2000</v>
      </c>
      <c r="D48" s="64">
        <v>44081</v>
      </c>
      <c r="E48" s="67"/>
    </row>
    <row r="49" spans="2:5" x14ac:dyDescent="0.25">
      <c r="B49" s="50" t="s">
        <v>38</v>
      </c>
      <c r="C49" s="52">
        <v>-2000</v>
      </c>
      <c r="D49" s="63">
        <v>43895</v>
      </c>
      <c r="E49" s="67"/>
    </row>
    <row r="50" spans="2:5" x14ac:dyDescent="0.25">
      <c r="B50" s="51" t="s">
        <v>38</v>
      </c>
      <c r="C50" s="52">
        <v>-2000</v>
      </c>
      <c r="D50" s="64">
        <v>43836</v>
      </c>
      <c r="E50" s="67"/>
    </row>
    <row r="51" spans="2:5" x14ac:dyDescent="0.25">
      <c r="B51" s="50" t="s">
        <v>38</v>
      </c>
      <c r="C51" s="52">
        <v>-2000</v>
      </c>
      <c r="D51" s="63">
        <v>43804</v>
      </c>
      <c r="E51" s="67"/>
    </row>
    <row r="52" spans="2:5" x14ac:dyDescent="0.25">
      <c r="B52" s="51" t="s">
        <v>38</v>
      </c>
      <c r="C52" s="52">
        <v>-2000</v>
      </c>
      <c r="D52" s="64">
        <v>44048</v>
      </c>
      <c r="E52" s="67"/>
    </row>
    <row r="53" spans="2:5" x14ac:dyDescent="0.25">
      <c r="B53" s="50" t="s">
        <v>38</v>
      </c>
      <c r="C53" s="52">
        <v>-2000</v>
      </c>
      <c r="D53" s="63">
        <v>43774</v>
      </c>
      <c r="E53" s="67"/>
    </row>
    <row r="54" spans="2:5" x14ac:dyDescent="0.25">
      <c r="B54" s="51" t="s">
        <v>38</v>
      </c>
      <c r="C54" s="52">
        <v>-2000</v>
      </c>
      <c r="D54" s="64">
        <v>44018</v>
      </c>
      <c r="E54" s="67"/>
    </row>
    <row r="55" spans="2:5" x14ac:dyDescent="0.25">
      <c r="B55" s="50" t="s">
        <v>38</v>
      </c>
      <c r="C55" s="52">
        <v>-2000</v>
      </c>
      <c r="D55" s="63">
        <v>43745</v>
      </c>
      <c r="E55" s="69"/>
    </row>
    <row r="56" spans="2:5" x14ac:dyDescent="0.25">
      <c r="B56" s="51" t="s">
        <v>38</v>
      </c>
      <c r="C56" s="52">
        <v>-2000</v>
      </c>
      <c r="D56" s="64">
        <v>43987</v>
      </c>
      <c r="E56" s="67"/>
    </row>
    <row r="57" spans="2:5" x14ac:dyDescent="0.25">
      <c r="B57" s="50" t="s">
        <v>38</v>
      </c>
      <c r="C57" s="52">
        <v>-2000</v>
      </c>
      <c r="D57" s="63">
        <v>43682</v>
      </c>
      <c r="E57" s="67"/>
    </row>
    <row r="58" spans="2:5" x14ac:dyDescent="0.25">
      <c r="B58" s="51" t="s">
        <v>38</v>
      </c>
      <c r="C58" s="52">
        <v>-2000</v>
      </c>
      <c r="D58" s="64">
        <v>43713</v>
      </c>
      <c r="E58" s="67"/>
    </row>
    <row r="59" spans="2:5" x14ac:dyDescent="0.25">
      <c r="B59" s="50" t="s">
        <v>38</v>
      </c>
      <c r="C59" s="52">
        <v>-2000</v>
      </c>
      <c r="D59" s="63">
        <v>43956</v>
      </c>
      <c r="E59" s="67"/>
    </row>
    <row r="60" spans="2:5" x14ac:dyDescent="0.25">
      <c r="B60" s="51" t="s">
        <v>38</v>
      </c>
      <c r="C60" s="52">
        <v>-2000</v>
      </c>
      <c r="D60" s="64">
        <v>43928</v>
      </c>
      <c r="E60" s="67"/>
    </row>
    <row r="61" spans="2:5" s="48" customFormat="1" x14ac:dyDescent="0.25">
      <c r="B61" s="51"/>
      <c r="C61" s="52">
        <f>612.97*148.45</f>
        <v>90995.396500000003</v>
      </c>
      <c r="D61" s="64">
        <v>44717</v>
      </c>
      <c r="E61" s="67"/>
    </row>
    <row r="62" spans="2:5" x14ac:dyDescent="0.25">
      <c r="B62" s="50" t="s">
        <v>74</v>
      </c>
      <c r="C62" s="52">
        <v>-1500</v>
      </c>
      <c r="D62" s="63">
        <v>44575</v>
      </c>
      <c r="E62" s="66">
        <f>XIRR(C62:C101,D62:D101)</f>
        <v>4.1169187426567083E-2</v>
      </c>
    </row>
    <row r="63" spans="2:5" x14ac:dyDescent="0.25">
      <c r="B63" s="51" t="s">
        <v>74</v>
      </c>
      <c r="C63" s="52">
        <v>-1500</v>
      </c>
      <c r="D63" s="64">
        <v>44483</v>
      </c>
      <c r="E63" s="67"/>
    </row>
    <row r="64" spans="2:5" x14ac:dyDescent="0.25">
      <c r="B64" s="50" t="s">
        <v>74</v>
      </c>
      <c r="C64" s="52">
        <v>-1500</v>
      </c>
      <c r="D64" s="63">
        <v>44515</v>
      </c>
      <c r="E64" s="67"/>
    </row>
    <row r="65" spans="2:5" x14ac:dyDescent="0.25">
      <c r="B65" s="51" t="s">
        <v>74</v>
      </c>
      <c r="C65" s="52">
        <v>-1500</v>
      </c>
      <c r="D65" s="64">
        <v>44453</v>
      </c>
      <c r="E65" s="67"/>
    </row>
    <row r="66" spans="2:5" x14ac:dyDescent="0.25">
      <c r="B66" s="50" t="s">
        <v>74</v>
      </c>
      <c r="C66" s="52">
        <v>-1500</v>
      </c>
      <c r="D66" s="63">
        <v>44544</v>
      </c>
      <c r="E66" s="67"/>
    </row>
    <row r="67" spans="2:5" x14ac:dyDescent="0.25">
      <c r="B67" s="51" t="s">
        <v>74</v>
      </c>
      <c r="C67" s="52">
        <v>-1500</v>
      </c>
      <c r="D67" s="64">
        <v>44669</v>
      </c>
      <c r="E67" s="67"/>
    </row>
    <row r="68" spans="2:5" x14ac:dyDescent="0.25">
      <c r="B68" s="50" t="s">
        <v>74</v>
      </c>
      <c r="C68" s="52">
        <v>-1500</v>
      </c>
      <c r="D68" s="63">
        <v>44606</v>
      </c>
      <c r="E68" s="67"/>
    </row>
    <row r="69" spans="2:5" x14ac:dyDescent="0.25">
      <c r="B69" s="51" t="s">
        <v>74</v>
      </c>
      <c r="C69" s="52">
        <v>-1500</v>
      </c>
      <c r="D69" s="64">
        <v>44424</v>
      </c>
      <c r="E69" s="67"/>
    </row>
    <row r="70" spans="2:5" x14ac:dyDescent="0.25">
      <c r="B70" s="50" t="s">
        <v>74</v>
      </c>
      <c r="C70" s="52">
        <v>-1500</v>
      </c>
      <c r="D70" s="63">
        <v>44635</v>
      </c>
      <c r="E70" s="67"/>
    </row>
    <row r="71" spans="2:5" x14ac:dyDescent="0.25">
      <c r="B71" s="51" t="s">
        <v>74</v>
      </c>
      <c r="C71" s="52">
        <v>-1500</v>
      </c>
      <c r="D71" s="64">
        <v>44391</v>
      </c>
      <c r="E71" s="67"/>
    </row>
    <row r="72" spans="2:5" x14ac:dyDescent="0.25">
      <c r="B72" s="50" t="s">
        <v>74</v>
      </c>
      <c r="C72" s="52">
        <v>-1500</v>
      </c>
      <c r="D72" s="63">
        <v>44361</v>
      </c>
      <c r="E72" s="67"/>
    </row>
    <row r="73" spans="2:5" x14ac:dyDescent="0.25">
      <c r="B73" s="51" t="s">
        <v>74</v>
      </c>
      <c r="C73" s="52">
        <v>-1500</v>
      </c>
      <c r="D73" s="64">
        <v>44243</v>
      </c>
      <c r="E73" s="67"/>
    </row>
    <row r="74" spans="2:5" x14ac:dyDescent="0.25">
      <c r="B74" s="50" t="s">
        <v>74</v>
      </c>
      <c r="C74" s="52">
        <v>-1500</v>
      </c>
      <c r="D74" s="63">
        <v>44270</v>
      </c>
      <c r="E74" s="67"/>
    </row>
    <row r="75" spans="2:5" x14ac:dyDescent="0.25">
      <c r="B75" s="51" t="s">
        <v>74</v>
      </c>
      <c r="C75" s="52">
        <v>-1500</v>
      </c>
      <c r="D75" s="64">
        <v>44333</v>
      </c>
      <c r="E75" s="67"/>
    </row>
    <row r="76" spans="2:5" x14ac:dyDescent="0.25">
      <c r="B76" s="50" t="s">
        <v>74</v>
      </c>
      <c r="C76" s="52">
        <v>-1500</v>
      </c>
      <c r="D76" s="63">
        <v>44301</v>
      </c>
      <c r="E76" s="67"/>
    </row>
    <row r="77" spans="2:5" x14ac:dyDescent="0.25">
      <c r="B77" s="51" t="s">
        <v>74</v>
      </c>
      <c r="C77" s="52">
        <v>-1500</v>
      </c>
      <c r="D77" s="64">
        <v>44210</v>
      </c>
      <c r="E77" s="67"/>
    </row>
    <row r="78" spans="2:5" x14ac:dyDescent="0.25">
      <c r="B78" s="50" t="s">
        <v>74</v>
      </c>
      <c r="C78" s="52">
        <v>-1500</v>
      </c>
      <c r="D78" s="63">
        <v>44179</v>
      </c>
      <c r="E78" s="67"/>
    </row>
    <row r="79" spans="2:5" x14ac:dyDescent="0.25">
      <c r="B79" s="51" t="s">
        <v>74</v>
      </c>
      <c r="C79" s="52">
        <v>-2000</v>
      </c>
      <c r="D79" s="64">
        <v>44572</v>
      </c>
      <c r="E79" s="67"/>
    </row>
    <row r="80" spans="2:5" x14ac:dyDescent="0.25">
      <c r="B80" s="50" t="s">
        <v>74</v>
      </c>
      <c r="C80" s="52">
        <v>-2000</v>
      </c>
      <c r="D80" s="63">
        <v>44511</v>
      </c>
      <c r="E80" s="67"/>
    </row>
    <row r="81" spans="2:5" x14ac:dyDescent="0.25">
      <c r="B81" s="51" t="s">
        <v>74</v>
      </c>
      <c r="C81" s="52">
        <v>-2000</v>
      </c>
      <c r="D81" s="64">
        <v>44480</v>
      </c>
      <c r="E81" s="67"/>
    </row>
    <row r="82" spans="2:5" x14ac:dyDescent="0.25">
      <c r="B82" s="50" t="s">
        <v>74</v>
      </c>
      <c r="C82" s="52">
        <v>-2000</v>
      </c>
      <c r="D82" s="63">
        <v>44662</v>
      </c>
      <c r="E82" s="67"/>
    </row>
    <row r="83" spans="2:5" x14ac:dyDescent="0.25">
      <c r="B83" s="51" t="s">
        <v>74</v>
      </c>
      <c r="C83" s="52">
        <v>-2000</v>
      </c>
      <c r="D83" s="64">
        <v>44453</v>
      </c>
      <c r="E83" s="67"/>
    </row>
    <row r="84" spans="2:5" x14ac:dyDescent="0.25">
      <c r="B84" s="50" t="s">
        <v>74</v>
      </c>
      <c r="C84" s="52">
        <v>-2000</v>
      </c>
      <c r="D84" s="63">
        <v>44603</v>
      </c>
      <c r="E84" s="67"/>
    </row>
    <row r="85" spans="2:5" x14ac:dyDescent="0.25">
      <c r="B85" s="51" t="s">
        <v>74</v>
      </c>
      <c r="C85" s="52">
        <v>-2000</v>
      </c>
      <c r="D85" s="64">
        <v>44540</v>
      </c>
      <c r="E85" s="67"/>
    </row>
    <row r="86" spans="2:5" x14ac:dyDescent="0.25">
      <c r="B86" s="50" t="s">
        <v>74</v>
      </c>
      <c r="C86" s="52">
        <v>-2000</v>
      </c>
      <c r="D86" s="63">
        <v>44419</v>
      </c>
      <c r="E86" s="67"/>
    </row>
    <row r="87" spans="2:5" x14ac:dyDescent="0.25">
      <c r="B87" s="51" t="s">
        <v>74</v>
      </c>
      <c r="C87" s="52">
        <v>-2000</v>
      </c>
      <c r="D87" s="64">
        <v>44630</v>
      </c>
      <c r="E87" s="67"/>
    </row>
    <row r="88" spans="2:5" x14ac:dyDescent="0.25">
      <c r="B88" s="50" t="s">
        <v>74</v>
      </c>
      <c r="C88" s="52">
        <v>-2000</v>
      </c>
      <c r="D88" s="63">
        <v>44389</v>
      </c>
      <c r="E88" s="67"/>
    </row>
    <row r="89" spans="2:5" x14ac:dyDescent="0.25">
      <c r="B89" s="51" t="s">
        <v>74</v>
      </c>
      <c r="C89" s="52">
        <v>-2000</v>
      </c>
      <c r="D89" s="64">
        <v>44357</v>
      </c>
      <c r="E89" s="67"/>
    </row>
    <row r="90" spans="2:5" x14ac:dyDescent="0.25">
      <c r="B90" s="50" t="s">
        <v>74</v>
      </c>
      <c r="C90" s="52">
        <v>-2000</v>
      </c>
      <c r="D90" s="63">
        <v>44691</v>
      </c>
      <c r="E90" s="67"/>
    </row>
    <row r="91" spans="2:5" x14ac:dyDescent="0.25">
      <c r="B91" s="51" t="s">
        <v>74</v>
      </c>
      <c r="C91" s="52">
        <v>-2000</v>
      </c>
      <c r="D91" s="64">
        <v>44267</v>
      </c>
      <c r="E91" s="67"/>
    </row>
    <row r="92" spans="2:5" x14ac:dyDescent="0.25">
      <c r="B92" s="50" t="s">
        <v>74</v>
      </c>
      <c r="C92" s="52">
        <v>-2000</v>
      </c>
      <c r="D92" s="63">
        <v>44238</v>
      </c>
      <c r="E92" s="67"/>
    </row>
    <row r="93" spans="2:5" x14ac:dyDescent="0.25">
      <c r="B93" s="51" t="s">
        <v>74</v>
      </c>
      <c r="C93" s="52">
        <v>-2000</v>
      </c>
      <c r="D93" s="64">
        <v>44328</v>
      </c>
      <c r="E93" s="67"/>
    </row>
    <row r="94" spans="2:5" x14ac:dyDescent="0.25">
      <c r="B94" s="50" t="s">
        <v>74</v>
      </c>
      <c r="C94" s="52">
        <v>-2000</v>
      </c>
      <c r="D94" s="63">
        <v>44299</v>
      </c>
      <c r="E94" s="69"/>
    </row>
    <row r="95" spans="2:5" x14ac:dyDescent="0.25">
      <c r="B95" s="51" t="s">
        <v>74</v>
      </c>
      <c r="C95" s="52">
        <v>-2000</v>
      </c>
      <c r="D95" s="64">
        <v>44207</v>
      </c>
      <c r="E95" s="67"/>
    </row>
    <row r="96" spans="2:5" x14ac:dyDescent="0.25">
      <c r="B96" s="50" t="s">
        <v>74</v>
      </c>
      <c r="C96" s="52">
        <v>-2000</v>
      </c>
      <c r="D96" s="63">
        <v>44175</v>
      </c>
      <c r="E96" s="67"/>
    </row>
    <row r="97" spans="2:5" x14ac:dyDescent="0.25">
      <c r="B97" s="51" t="s">
        <v>74</v>
      </c>
      <c r="C97" s="52">
        <v>-2000</v>
      </c>
      <c r="D97" s="64">
        <v>44145</v>
      </c>
      <c r="E97" s="67"/>
    </row>
    <row r="98" spans="2:5" x14ac:dyDescent="0.25">
      <c r="B98" s="50" t="s">
        <v>74</v>
      </c>
      <c r="C98" s="52">
        <v>-2000</v>
      </c>
      <c r="D98" s="63">
        <v>44116</v>
      </c>
      <c r="E98" s="67"/>
    </row>
    <row r="99" spans="2:5" x14ac:dyDescent="0.25">
      <c r="B99" s="51" t="s">
        <v>74</v>
      </c>
      <c r="C99" s="52">
        <v>-2000</v>
      </c>
      <c r="D99" s="64">
        <v>44084</v>
      </c>
      <c r="E99" s="67"/>
    </row>
    <row r="100" spans="2:5" x14ac:dyDescent="0.25">
      <c r="B100" s="50" t="s">
        <v>74</v>
      </c>
      <c r="C100" s="52">
        <v>-2000</v>
      </c>
      <c r="D100" s="63">
        <v>44053</v>
      </c>
      <c r="E100" s="67"/>
    </row>
    <row r="101" spans="2:5" s="48" customFormat="1" x14ac:dyDescent="0.25">
      <c r="B101" s="50"/>
      <c r="C101" s="52">
        <f>48.634*1482.3</f>
        <v>72090.178199999995</v>
      </c>
      <c r="D101" s="63">
        <v>44721</v>
      </c>
      <c r="E101" s="67"/>
    </row>
    <row r="102" spans="2:5" x14ac:dyDescent="0.25">
      <c r="B102" s="51" t="s">
        <v>116</v>
      </c>
      <c r="C102" s="52">
        <v>-2000</v>
      </c>
      <c r="D102" s="64">
        <v>44510</v>
      </c>
      <c r="E102" s="70">
        <f>XIRR(C102:C140,D102:D140)</f>
        <v>0.19767104983329775</v>
      </c>
    </row>
    <row r="103" spans="2:5" x14ac:dyDescent="0.25">
      <c r="B103" s="50" t="s">
        <v>116</v>
      </c>
      <c r="C103" s="52">
        <v>-2000</v>
      </c>
      <c r="D103" s="63">
        <v>44571</v>
      </c>
      <c r="E103" s="67"/>
    </row>
    <row r="104" spans="2:5" x14ac:dyDescent="0.25">
      <c r="B104" s="51" t="s">
        <v>116</v>
      </c>
      <c r="C104" s="52">
        <v>-2000</v>
      </c>
      <c r="D104" s="64">
        <v>44480</v>
      </c>
      <c r="E104" s="67"/>
    </row>
    <row r="105" spans="2:5" x14ac:dyDescent="0.25">
      <c r="B105" s="50" t="s">
        <v>116</v>
      </c>
      <c r="C105" s="52">
        <v>-2000</v>
      </c>
      <c r="D105" s="63">
        <v>44540</v>
      </c>
      <c r="E105" s="67"/>
    </row>
    <row r="106" spans="2:5" x14ac:dyDescent="0.25">
      <c r="B106" s="51" t="s">
        <v>116</v>
      </c>
      <c r="C106" s="52">
        <v>-2000</v>
      </c>
      <c r="D106" s="64">
        <v>44452</v>
      </c>
      <c r="E106" s="67"/>
    </row>
    <row r="107" spans="2:5" x14ac:dyDescent="0.25">
      <c r="B107" s="50" t="s">
        <v>116</v>
      </c>
      <c r="C107" s="52">
        <v>-2000</v>
      </c>
      <c r="D107" s="63">
        <v>44662</v>
      </c>
      <c r="E107" s="67"/>
    </row>
    <row r="108" spans="2:5" x14ac:dyDescent="0.25">
      <c r="B108" s="51" t="s">
        <v>116</v>
      </c>
      <c r="C108" s="52">
        <v>-2000</v>
      </c>
      <c r="D108" s="64">
        <v>44602</v>
      </c>
      <c r="E108" s="67"/>
    </row>
    <row r="109" spans="2:5" x14ac:dyDescent="0.25">
      <c r="B109" s="50" t="s">
        <v>116</v>
      </c>
      <c r="C109" s="52">
        <v>-2000</v>
      </c>
      <c r="D109" s="63">
        <v>44418</v>
      </c>
      <c r="E109" s="67"/>
    </row>
    <row r="110" spans="2:5" x14ac:dyDescent="0.25">
      <c r="B110" s="51" t="s">
        <v>116</v>
      </c>
      <c r="C110" s="52">
        <v>-2000</v>
      </c>
      <c r="D110" s="64">
        <v>44630</v>
      </c>
      <c r="E110" s="67"/>
    </row>
    <row r="111" spans="2:5" x14ac:dyDescent="0.25">
      <c r="B111" s="50" t="s">
        <v>116</v>
      </c>
      <c r="C111" s="52">
        <v>-2000</v>
      </c>
      <c r="D111" s="63">
        <v>44389</v>
      </c>
      <c r="E111" s="67"/>
    </row>
    <row r="112" spans="2:5" x14ac:dyDescent="0.25">
      <c r="B112" s="51" t="s">
        <v>116</v>
      </c>
      <c r="C112" s="52">
        <v>-2000</v>
      </c>
      <c r="D112" s="64">
        <v>44691</v>
      </c>
      <c r="E112" s="67"/>
    </row>
    <row r="113" spans="2:5" x14ac:dyDescent="0.25">
      <c r="B113" s="50" t="s">
        <v>116</v>
      </c>
      <c r="C113" s="52">
        <v>-2000</v>
      </c>
      <c r="D113" s="63">
        <v>44357</v>
      </c>
      <c r="E113" s="67"/>
    </row>
    <row r="114" spans="2:5" x14ac:dyDescent="0.25">
      <c r="B114" s="51" t="s">
        <v>116</v>
      </c>
      <c r="C114" s="52">
        <v>-2000</v>
      </c>
      <c r="D114" s="64">
        <v>44327</v>
      </c>
      <c r="E114" s="67"/>
    </row>
    <row r="115" spans="2:5" x14ac:dyDescent="0.25">
      <c r="B115" s="50" t="s">
        <v>116</v>
      </c>
      <c r="C115" s="52">
        <v>-2000</v>
      </c>
      <c r="D115" s="63">
        <v>44265</v>
      </c>
      <c r="E115" s="67"/>
    </row>
    <row r="116" spans="2:5" x14ac:dyDescent="0.25">
      <c r="B116" s="51" t="s">
        <v>116</v>
      </c>
      <c r="C116" s="52">
        <v>-2000</v>
      </c>
      <c r="D116" s="64">
        <v>44237</v>
      </c>
      <c r="E116" s="67"/>
    </row>
    <row r="117" spans="2:5" x14ac:dyDescent="0.25">
      <c r="B117" s="50" t="s">
        <v>116</v>
      </c>
      <c r="C117" s="52">
        <v>-2000</v>
      </c>
      <c r="D117" s="63">
        <v>44298</v>
      </c>
      <c r="E117" s="67"/>
    </row>
    <row r="118" spans="2:5" x14ac:dyDescent="0.25">
      <c r="B118" s="51" t="s">
        <v>116</v>
      </c>
      <c r="C118" s="52">
        <v>-2000</v>
      </c>
      <c r="D118" s="64">
        <v>44207</v>
      </c>
      <c r="E118" s="67"/>
    </row>
    <row r="119" spans="2:5" x14ac:dyDescent="0.25">
      <c r="B119" s="50" t="s">
        <v>116</v>
      </c>
      <c r="C119" s="52">
        <v>-2000</v>
      </c>
      <c r="D119" s="63">
        <v>44175</v>
      </c>
      <c r="E119" s="67"/>
    </row>
    <row r="120" spans="2:5" x14ac:dyDescent="0.25">
      <c r="B120" s="51" t="s">
        <v>116</v>
      </c>
      <c r="C120" s="52">
        <v>-2000</v>
      </c>
      <c r="D120" s="64">
        <v>44145</v>
      </c>
      <c r="E120" s="67"/>
    </row>
    <row r="121" spans="2:5" x14ac:dyDescent="0.25">
      <c r="B121" s="50" t="s">
        <v>116</v>
      </c>
      <c r="C121" s="52">
        <v>-2000</v>
      </c>
      <c r="D121" s="63">
        <v>44116</v>
      </c>
      <c r="E121" s="67"/>
    </row>
    <row r="122" spans="2:5" x14ac:dyDescent="0.25">
      <c r="B122" s="51" t="s">
        <v>116</v>
      </c>
      <c r="C122" s="52">
        <v>-2000</v>
      </c>
      <c r="D122" s="64">
        <v>43871</v>
      </c>
      <c r="E122" s="67"/>
    </row>
    <row r="123" spans="2:5" x14ac:dyDescent="0.25">
      <c r="B123" s="50" t="s">
        <v>116</v>
      </c>
      <c r="C123" s="52">
        <v>-2000</v>
      </c>
      <c r="D123" s="63">
        <v>43840</v>
      </c>
      <c r="E123" s="67"/>
    </row>
    <row r="124" spans="2:5" x14ac:dyDescent="0.25">
      <c r="B124" s="51" t="s">
        <v>116</v>
      </c>
      <c r="C124" s="52">
        <v>-2000</v>
      </c>
      <c r="D124" s="64">
        <v>44084</v>
      </c>
      <c r="E124" s="67"/>
    </row>
    <row r="125" spans="2:5" x14ac:dyDescent="0.25">
      <c r="B125" s="50" t="s">
        <v>116</v>
      </c>
      <c r="C125" s="52">
        <v>-2000</v>
      </c>
      <c r="D125" s="63">
        <v>44053</v>
      </c>
      <c r="E125" s="67"/>
    </row>
    <row r="126" spans="2:5" x14ac:dyDescent="0.25">
      <c r="B126" s="51" t="s">
        <v>116</v>
      </c>
      <c r="C126" s="52">
        <v>-2000</v>
      </c>
      <c r="D126" s="64">
        <v>43780</v>
      </c>
      <c r="E126" s="67"/>
    </row>
    <row r="127" spans="2:5" x14ac:dyDescent="0.25">
      <c r="B127" s="50" t="s">
        <v>116</v>
      </c>
      <c r="C127" s="52">
        <v>-2000</v>
      </c>
      <c r="D127" s="63">
        <v>43809</v>
      </c>
      <c r="E127" s="67"/>
    </row>
    <row r="128" spans="2:5" x14ac:dyDescent="0.25">
      <c r="B128" s="51" t="s">
        <v>116</v>
      </c>
      <c r="C128" s="52">
        <v>-2000</v>
      </c>
      <c r="D128" s="64">
        <v>43626</v>
      </c>
      <c r="E128" s="67"/>
    </row>
    <row r="129" spans="2:5" x14ac:dyDescent="0.25">
      <c r="B129" s="50" t="s">
        <v>116</v>
      </c>
      <c r="C129" s="52">
        <v>-2000</v>
      </c>
      <c r="D129" s="63">
        <v>44022</v>
      </c>
      <c r="E129" s="67"/>
    </row>
    <row r="130" spans="2:5" x14ac:dyDescent="0.25">
      <c r="B130" s="51" t="s">
        <v>116</v>
      </c>
      <c r="C130" s="52">
        <v>-2000</v>
      </c>
      <c r="D130" s="64">
        <v>43565</v>
      </c>
      <c r="E130" s="67"/>
    </row>
    <row r="131" spans="2:5" x14ac:dyDescent="0.25">
      <c r="B131" s="50" t="s">
        <v>116</v>
      </c>
      <c r="C131" s="52">
        <v>-2000</v>
      </c>
      <c r="D131" s="63">
        <v>43656</v>
      </c>
      <c r="E131" s="67"/>
    </row>
    <row r="132" spans="2:5" x14ac:dyDescent="0.25">
      <c r="B132" s="51" t="s">
        <v>116</v>
      </c>
      <c r="C132" s="52">
        <v>-2000</v>
      </c>
      <c r="D132" s="64">
        <v>43901</v>
      </c>
      <c r="E132" s="67"/>
    </row>
    <row r="133" spans="2:5" x14ac:dyDescent="0.25">
      <c r="B133" s="50" t="s">
        <v>116</v>
      </c>
      <c r="C133" s="52">
        <v>-2000</v>
      </c>
      <c r="D133" s="63">
        <v>43748</v>
      </c>
      <c r="E133" s="67"/>
    </row>
    <row r="134" spans="2:5" x14ac:dyDescent="0.25">
      <c r="B134" s="51" t="s">
        <v>116</v>
      </c>
      <c r="C134" s="52">
        <v>-2000</v>
      </c>
      <c r="D134" s="64">
        <v>43719</v>
      </c>
      <c r="E134" s="67"/>
    </row>
    <row r="135" spans="2:5" x14ac:dyDescent="0.25">
      <c r="B135" s="50" t="s">
        <v>116</v>
      </c>
      <c r="C135" s="52">
        <v>-2000</v>
      </c>
      <c r="D135" s="63">
        <v>43595</v>
      </c>
      <c r="E135" s="69"/>
    </row>
    <row r="136" spans="2:5" x14ac:dyDescent="0.25">
      <c r="B136" s="51" t="s">
        <v>116</v>
      </c>
      <c r="C136" s="52">
        <v>-2000</v>
      </c>
      <c r="D136" s="64">
        <v>43690</v>
      </c>
      <c r="E136" s="67"/>
    </row>
    <row r="137" spans="2:5" x14ac:dyDescent="0.25">
      <c r="B137" s="50" t="s">
        <v>116</v>
      </c>
      <c r="C137" s="52">
        <v>-2000</v>
      </c>
      <c r="D137" s="63">
        <v>43992</v>
      </c>
      <c r="E137" s="67"/>
    </row>
    <row r="138" spans="2:5" x14ac:dyDescent="0.25">
      <c r="B138" s="51" t="s">
        <v>116</v>
      </c>
      <c r="C138" s="52">
        <v>-2000</v>
      </c>
      <c r="D138" s="64">
        <v>43962</v>
      </c>
      <c r="E138" s="67"/>
    </row>
    <row r="139" spans="2:5" x14ac:dyDescent="0.25">
      <c r="B139" s="50" t="s">
        <v>116</v>
      </c>
      <c r="C139" s="52">
        <v>-2000</v>
      </c>
      <c r="D139" s="63">
        <v>43934</v>
      </c>
      <c r="E139" s="67"/>
    </row>
    <row r="140" spans="2:5" s="48" customFormat="1" x14ac:dyDescent="0.25">
      <c r="B140" s="50"/>
      <c r="C140" s="52">
        <f>89.225*1156.61</f>
        <v>103198.52724999998</v>
      </c>
      <c r="D140" s="63">
        <v>44721</v>
      </c>
      <c r="E140" s="67"/>
    </row>
    <row r="141" spans="2:5" x14ac:dyDescent="0.25">
      <c r="B141" s="51" t="s">
        <v>154</v>
      </c>
      <c r="C141" s="52">
        <v>-1500</v>
      </c>
      <c r="D141" s="64">
        <v>44510</v>
      </c>
      <c r="E141" s="70">
        <f>XIRR(C141:C157,D141:D157)</f>
        <v>-5.0619989633560192E-4</v>
      </c>
    </row>
    <row r="142" spans="2:5" x14ac:dyDescent="0.25">
      <c r="B142" s="50" t="s">
        <v>154</v>
      </c>
      <c r="C142" s="52">
        <v>-1500</v>
      </c>
      <c r="D142" s="63">
        <v>44572</v>
      </c>
      <c r="E142" s="67"/>
    </row>
    <row r="143" spans="2:5" x14ac:dyDescent="0.25">
      <c r="B143" s="51" t="s">
        <v>154</v>
      </c>
      <c r="C143" s="52">
        <v>-1500</v>
      </c>
      <c r="D143" s="64">
        <v>44481</v>
      </c>
      <c r="E143" s="67"/>
    </row>
    <row r="144" spans="2:5" x14ac:dyDescent="0.25">
      <c r="B144" s="50" t="s">
        <v>154</v>
      </c>
      <c r="C144" s="52">
        <v>-1500</v>
      </c>
      <c r="D144" s="63">
        <v>44662</v>
      </c>
      <c r="E144" s="67"/>
    </row>
    <row r="145" spans="2:5" x14ac:dyDescent="0.25">
      <c r="B145" s="51" t="s">
        <v>154</v>
      </c>
      <c r="C145" s="52">
        <v>-1500</v>
      </c>
      <c r="D145" s="64">
        <v>44543</v>
      </c>
      <c r="E145" s="67"/>
    </row>
    <row r="146" spans="2:5" x14ac:dyDescent="0.25">
      <c r="B146" s="50" t="s">
        <v>154</v>
      </c>
      <c r="C146" s="52">
        <v>-1500</v>
      </c>
      <c r="D146" s="63">
        <v>44452</v>
      </c>
      <c r="E146" s="71"/>
    </row>
    <row r="147" spans="2:5" x14ac:dyDescent="0.25">
      <c r="B147" s="51" t="s">
        <v>154</v>
      </c>
      <c r="C147" s="52">
        <v>-1500</v>
      </c>
      <c r="D147" s="64">
        <v>44603</v>
      </c>
      <c r="E147" s="67"/>
    </row>
    <row r="148" spans="2:5" x14ac:dyDescent="0.25">
      <c r="B148" s="50" t="s">
        <v>154</v>
      </c>
      <c r="C148" s="52">
        <v>-1500</v>
      </c>
      <c r="D148" s="63">
        <v>44631</v>
      </c>
      <c r="E148" s="67"/>
    </row>
    <row r="149" spans="2:5" x14ac:dyDescent="0.25">
      <c r="B149" s="51" t="s">
        <v>154</v>
      </c>
      <c r="C149" s="52">
        <v>-1500</v>
      </c>
      <c r="D149" s="64">
        <v>44419</v>
      </c>
      <c r="E149" s="67"/>
    </row>
    <row r="150" spans="2:5" x14ac:dyDescent="0.25">
      <c r="B150" s="50" t="s">
        <v>154</v>
      </c>
      <c r="C150" s="52">
        <v>-1500</v>
      </c>
      <c r="D150" s="63">
        <v>44390</v>
      </c>
      <c r="E150" s="67"/>
    </row>
    <row r="151" spans="2:5" x14ac:dyDescent="0.25">
      <c r="B151" s="51" t="s">
        <v>154</v>
      </c>
      <c r="C151" s="52">
        <v>-1500</v>
      </c>
      <c r="D151" s="64">
        <v>44357</v>
      </c>
      <c r="E151" s="67"/>
    </row>
    <row r="152" spans="2:5" x14ac:dyDescent="0.25">
      <c r="B152" s="50" t="s">
        <v>154</v>
      </c>
      <c r="C152" s="52">
        <v>-1500</v>
      </c>
      <c r="D152" s="63">
        <v>44237</v>
      </c>
      <c r="E152" s="67"/>
    </row>
    <row r="153" spans="2:5" x14ac:dyDescent="0.25">
      <c r="B153" s="51" t="s">
        <v>154</v>
      </c>
      <c r="C153" s="52">
        <v>-1500</v>
      </c>
      <c r="D153" s="64">
        <v>44267</v>
      </c>
      <c r="E153" s="67"/>
    </row>
    <row r="154" spans="2:5" x14ac:dyDescent="0.25">
      <c r="B154" s="50" t="s">
        <v>154</v>
      </c>
      <c r="C154" s="52">
        <v>-1500</v>
      </c>
      <c r="D154" s="63">
        <v>44327</v>
      </c>
      <c r="E154" s="67"/>
    </row>
    <row r="155" spans="2:5" x14ac:dyDescent="0.25">
      <c r="B155" s="51" t="s">
        <v>154</v>
      </c>
      <c r="C155" s="52">
        <v>-1500</v>
      </c>
      <c r="D155" s="64">
        <v>44301</v>
      </c>
      <c r="E155" s="67"/>
    </row>
    <row r="156" spans="2:5" x14ac:dyDescent="0.25">
      <c r="B156" s="50" t="s">
        <v>154</v>
      </c>
      <c r="C156" s="52">
        <v>-1500</v>
      </c>
      <c r="D156" s="63">
        <v>44207</v>
      </c>
      <c r="E156" s="67"/>
    </row>
    <row r="157" spans="2:5" s="48" customFormat="1" x14ac:dyDescent="0.25">
      <c r="B157" s="50"/>
      <c r="C157" s="52">
        <f>57.0767*420.32</f>
        <v>23990.478544000001</v>
      </c>
      <c r="D157" s="63">
        <v>44721</v>
      </c>
      <c r="E157" s="67"/>
    </row>
    <row r="158" spans="2:5" x14ac:dyDescent="0.25">
      <c r="B158" s="51" t="s">
        <v>171</v>
      </c>
      <c r="C158" s="52">
        <v>-2000</v>
      </c>
      <c r="D158" s="64">
        <v>43872</v>
      </c>
      <c r="E158" s="66">
        <f>XIRR(C158:C193,D158:D193)</f>
        <v>0.13889982104301452</v>
      </c>
    </row>
    <row r="159" spans="2:5" x14ac:dyDescent="0.25">
      <c r="B159" s="50" t="s">
        <v>171</v>
      </c>
      <c r="C159" s="52">
        <v>-3000</v>
      </c>
      <c r="D159" s="63">
        <v>44510</v>
      </c>
      <c r="E159" s="67"/>
    </row>
    <row r="160" spans="2:5" x14ac:dyDescent="0.25">
      <c r="B160" s="51" t="s">
        <v>171</v>
      </c>
      <c r="C160" s="52">
        <v>-3000</v>
      </c>
      <c r="D160" s="64">
        <v>44543</v>
      </c>
      <c r="E160" s="67"/>
    </row>
    <row r="161" spans="2:5" x14ac:dyDescent="0.25">
      <c r="B161" s="50" t="s">
        <v>171</v>
      </c>
      <c r="C161" s="52">
        <v>-3000</v>
      </c>
      <c r="D161" s="63">
        <v>44572</v>
      </c>
      <c r="E161" s="67"/>
    </row>
    <row r="162" spans="2:5" x14ac:dyDescent="0.25">
      <c r="B162" s="51" t="s">
        <v>171</v>
      </c>
      <c r="C162" s="52">
        <v>-3000</v>
      </c>
      <c r="D162" s="64">
        <v>44481</v>
      </c>
      <c r="E162" s="67"/>
    </row>
    <row r="163" spans="2:5" x14ac:dyDescent="0.25">
      <c r="B163" s="50" t="s">
        <v>171</v>
      </c>
      <c r="C163" s="52">
        <v>-3000</v>
      </c>
      <c r="D163" s="63">
        <v>44454</v>
      </c>
      <c r="E163" s="67"/>
    </row>
    <row r="164" spans="2:5" x14ac:dyDescent="0.25">
      <c r="B164" s="51" t="s">
        <v>171</v>
      </c>
      <c r="C164" s="52">
        <v>-3000</v>
      </c>
      <c r="D164" s="64">
        <v>44603</v>
      </c>
      <c r="E164" s="67"/>
    </row>
    <row r="165" spans="2:5" x14ac:dyDescent="0.25">
      <c r="B165" s="50" t="s">
        <v>171</v>
      </c>
      <c r="C165" s="52">
        <v>-3000</v>
      </c>
      <c r="D165" s="63">
        <v>44663</v>
      </c>
      <c r="E165" s="67"/>
    </row>
    <row r="166" spans="2:5" x14ac:dyDescent="0.25">
      <c r="B166" s="51" t="s">
        <v>171</v>
      </c>
      <c r="C166" s="52">
        <v>-3000</v>
      </c>
      <c r="D166" s="64">
        <v>44631</v>
      </c>
      <c r="E166" s="67"/>
    </row>
    <row r="167" spans="2:5" x14ac:dyDescent="0.25">
      <c r="B167" s="50" t="s">
        <v>171</v>
      </c>
      <c r="C167" s="52">
        <v>-3000</v>
      </c>
      <c r="D167" s="63">
        <v>44419</v>
      </c>
      <c r="E167" s="67"/>
    </row>
    <row r="168" spans="2:5" x14ac:dyDescent="0.25">
      <c r="B168" s="51" t="s">
        <v>171</v>
      </c>
      <c r="C168" s="52">
        <v>-3000</v>
      </c>
      <c r="D168" s="64">
        <v>44390</v>
      </c>
      <c r="E168" s="67"/>
    </row>
    <row r="169" spans="2:5" x14ac:dyDescent="0.25">
      <c r="B169" s="50" t="s">
        <v>171</v>
      </c>
      <c r="C169" s="52">
        <v>-3000</v>
      </c>
      <c r="D169" s="63">
        <v>44358</v>
      </c>
      <c r="E169" s="67"/>
    </row>
    <row r="170" spans="2:5" x14ac:dyDescent="0.25">
      <c r="B170" s="51" t="s">
        <v>171</v>
      </c>
      <c r="C170" s="52">
        <v>-3000</v>
      </c>
      <c r="D170" s="64">
        <v>44327</v>
      </c>
      <c r="E170" s="67"/>
    </row>
    <row r="171" spans="2:5" x14ac:dyDescent="0.25">
      <c r="B171" s="50" t="s">
        <v>171</v>
      </c>
      <c r="C171" s="52">
        <v>-3000</v>
      </c>
      <c r="D171" s="63">
        <v>44267</v>
      </c>
      <c r="E171" s="67"/>
    </row>
    <row r="172" spans="2:5" x14ac:dyDescent="0.25">
      <c r="B172" s="51" t="s">
        <v>171</v>
      </c>
      <c r="C172" s="52">
        <v>-3000</v>
      </c>
      <c r="D172" s="64">
        <v>44239</v>
      </c>
      <c r="E172" s="67"/>
    </row>
    <row r="173" spans="2:5" x14ac:dyDescent="0.25">
      <c r="B173" s="50" t="s">
        <v>171</v>
      </c>
      <c r="C173" s="52">
        <v>-3000</v>
      </c>
      <c r="D173" s="63">
        <v>44299</v>
      </c>
      <c r="E173" s="67"/>
    </row>
    <row r="174" spans="2:5" x14ac:dyDescent="0.25">
      <c r="B174" s="51" t="s">
        <v>171</v>
      </c>
      <c r="C174" s="52">
        <v>-3000</v>
      </c>
      <c r="D174" s="64">
        <v>44207</v>
      </c>
      <c r="E174" s="67"/>
    </row>
    <row r="175" spans="2:5" x14ac:dyDescent="0.25">
      <c r="B175" s="50" t="s">
        <v>171</v>
      </c>
      <c r="C175" s="52">
        <v>-3000</v>
      </c>
      <c r="D175" s="63">
        <v>44175</v>
      </c>
      <c r="E175" s="67"/>
    </row>
    <row r="176" spans="2:5" x14ac:dyDescent="0.25">
      <c r="B176" s="51" t="s">
        <v>171</v>
      </c>
      <c r="C176" s="52">
        <v>-3000</v>
      </c>
      <c r="D176" s="64">
        <v>43871</v>
      </c>
      <c r="E176" s="67"/>
    </row>
    <row r="177" spans="2:5" x14ac:dyDescent="0.25">
      <c r="B177" s="50" t="s">
        <v>171</v>
      </c>
      <c r="C177" s="52">
        <v>-3000</v>
      </c>
      <c r="D177" s="63">
        <v>44145</v>
      </c>
      <c r="E177" s="67"/>
    </row>
    <row r="178" spans="2:5" x14ac:dyDescent="0.25">
      <c r="B178" s="51" t="s">
        <v>171</v>
      </c>
      <c r="C178" s="52">
        <v>-3000</v>
      </c>
      <c r="D178" s="64">
        <v>43840</v>
      </c>
      <c r="E178" s="67"/>
    </row>
    <row r="179" spans="2:5" x14ac:dyDescent="0.25">
      <c r="B179" s="50" t="s">
        <v>171</v>
      </c>
      <c r="C179" s="52">
        <v>-3000</v>
      </c>
      <c r="D179" s="63">
        <v>43809</v>
      </c>
      <c r="E179" s="67"/>
    </row>
    <row r="180" spans="2:5" x14ac:dyDescent="0.25">
      <c r="B180" s="51" t="s">
        <v>171</v>
      </c>
      <c r="C180" s="52">
        <v>-3000</v>
      </c>
      <c r="D180" s="64">
        <v>43780</v>
      </c>
      <c r="E180" s="67"/>
    </row>
    <row r="181" spans="2:5" x14ac:dyDescent="0.25">
      <c r="B181" s="50" t="s">
        <v>171</v>
      </c>
      <c r="C181" s="52">
        <v>-3000</v>
      </c>
      <c r="D181" s="63">
        <v>44084</v>
      </c>
      <c r="E181" s="67"/>
    </row>
    <row r="182" spans="2:5" x14ac:dyDescent="0.25">
      <c r="B182" s="51" t="s">
        <v>171</v>
      </c>
      <c r="C182" s="52">
        <v>-3000</v>
      </c>
      <c r="D182" s="64">
        <v>44116</v>
      </c>
      <c r="E182" s="67"/>
    </row>
    <row r="183" spans="2:5" x14ac:dyDescent="0.25">
      <c r="B183" s="50" t="s">
        <v>171</v>
      </c>
      <c r="C183" s="52">
        <v>-3000</v>
      </c>
      <c r="D183" s="63">
        <v>43901</v>
      </c>
      <c r="E183" s="67"/>
    </row>
    <row r="184" spans="2:5" x14ac:dyDescent="0.25">
      <c r="B184" s="51" t="s">
        <v>171</v>
      </c>
      <c r="C184" s="52">
        <v>-3000</v>
      </c>
      <c r="D184" s="64">
        <v>44053</v>
      </c>
      <c r="E184" s="69"/>
    </row>
    <row r="185" spans="2:5" x14ac:dyDescent="0.25">
      <c r="B185" s="50" t="s">
        <v>171</v>
      </c>
      <c r="C185" s="52">
        <v>-3000</v>
      </c>
      <c r="D185" s="63">
        <v>43748</v>
      </c>
      <c r="E185" s="67"/>
    </row>
    <row r="186" spans="2:5" x14ac:dyDescent="0.25">
      <c r="B186" s="51" t="s">
        <v>171</v>
      </c>
      <c r="C186" s="52">
        <v>-3000</v>
      </c>
      <c r="D186" s="64">
        <v>44022</v>
      </c>
      <c r="E186" s="67"/>
    </row>
    <row r="187" spans="2:5" x14ac:dyDescent="0.25">
      <c r="B187" s="50" t="s">
        <v>171</v>
      </c>
      <c r="C187" s="52">
        <v>-3000</v>
      </c>
      <c r="D187" s="63">
        <v>43672</v>
      </c>
      <c r="E187" s="67"/>
    </row>
    <row r="188" spans="2:5" x14ac:dyDescent="0.25">
      <c r="B188" s="51" t="s">
        <v>171</v>
      </c>
      <c r="C188" s="52">
        <v>-3000</v>
      </c>
      <c r="D188" s="64">
        <v>43719</v>
      </c>
      <c r="E188" s="67"/>
    </row>
    <row r="189" spans="2:5" x14ac:dyDescent="0.25">
      <c r="B189" s="50" t="s">
        <v>171</v>
      </c>
      <c r="C189" s="52">
        <v>-3000</v>
      </c>
      <c r="D189" s="63">
        <v>43992</v>
      </c>
      <c r="E189" s="67"/>
    </row>
    <row r="190" spans="2:5" x14ac:dyDescent="0.25">
      <c r="B190" s="51" t="s">
        <v>171</v>
      </c>
      <c r="C190" s="52">
        <v>-3000</v>
      </c>
      <c r="D190" s="64">
        <v>43934</v>
      </c>
      <c r="E190" s="67"/>
    </row>
    <row r="191" spans="2:5" x14ac:dyDescent="0.25">
      <c r="B191" s="50" t="s">
        <v>171</v>
      </c>
      <c r="C191" s="52">
        <v>-3000</v>
      </c>
      <c r="D191" s="63">
        <v>43962</v>
      </c>
      <c r="E191" s="67"/>
    </row>
    <row r="192" spans="2:5" x14ac:dyDescent="0.25">
      <c r="B192" s="58" t="s">
        <v>171</v>
      </c>
      <c r="C192" s="52">
        <v>-7425</v>
      </c>
      <c r="D192" s="64">
        <v>43672</v>
      </c>
      <c r="E192" s="67"/>
    </row>
    <row r="193" spans="2:5" x14ac:dyDescent="0.25">
      <c r="B193" s="60" t="s">
        <v>171</v>
      </c>
      <c r="C193" s="61">
        <v>134537.78</v>
      </c>
      <c r="D193" s="64">
        <v>44724</v>
      </c>
      <c r="E193" s="72"/>
    </row>
    <row r="194" spans="2:5" x14ac:dyDescent="0.25">
      <c r="B194" s="59"/>
    </row>
    <row r="195" spans="2:5" x14ac:dyDescent="0.25">
      <c r="B195" s="59"/>
    </row>
  </sheetData>
  <sortState xmlns:xlrd2="http://schemas.microsoft.com/office/spreadsheetml/2017/richdata2" ref="D4:D20">
    <sortCondition ref="D3:D2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Portfolio Tracker</vt:lpstr>
      <vt:lpstr>Holding_MutualFund_Details</vt:lpstr>
      <vt:lpstr>Sheet1</vt:lpstr>
      <vt:lpstr>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appteam</dc:creator>
  <cp:lastModifiedBy>HP</cp:lastModifiedBy>
  <dcterms:created xsi:type="dcterms:W3CDTF">2022-05-13T08:28:56Z</dcterms:created>
  <dcterms:modified xsi:type="dcterms:W3CDTF">2022-06-13T11:53:10Z</dcterms:modified>
</cp:coreProperties>
</file>