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GoogleDrive/Cours/MA2/MasterThesis/res/"/>
    </mc:Choice>
  </mc:AlternateContent>
  <xr:revisionPtr revIDLastSave="0" documentId="13_ncr:1_{B9EACD4F-DE19-544F-A332-CC45EDAAABE0}" xr6:coauthVersionLast="47" xr6:coauthVersionMax="47" xr10:uidLastSave="{00000000-0000-0000-0000-000000000000}"/>
  <bookViews>
    <workbookView xWindow="0" yWindow="520" windowWidth="28800" windowHeight="17500" xr2:uid="{EB9CDB91-FA46-A94D-9936-72C1C61479A9}"/>
  </bookViews>
  <sheets>
    <sheet name="Sheet1" sheetId="1" r:id="rId1"/>
  </sheets>
  <definedNames>
    <definedName name="_xlchart.v1.0" hidden="1">Sheet1!$C$3:$C$8</definedName>
    <definedName name="_xlchart.v1.1" hidden="1">Sheet1!$D$3:$D$8</definedName>
    <definedName name="_xlchart.v1.2" hidden="1">Sheet1!$C$3:$C$8</definedName>
    <definedName name="_xlchart.v1.3" hidden="1">Sheet1!$D$3:$D$8</definedName>
    <definedName name="_xlchart.v1.4" hidden="1">Sheet1!$C$3:$C$8</definedName>
    <definedName name="_xlchart.v1.5" hidden="1">Sheet1!$D$3:$D$8</definedName>
    <definedName name="_xlchart.v1.6" hidden="1">Sheet1!$C$3:$C$8</definedName>
    <definedName name="_xlchart.v1.7" hidden="1">Sheet1!$D$3:$D$8</definedName>
    <definedName name="_xlchart.v1.8" hidden="1">Sheet1!$C$3:$C$8</definedName>
    <definedName name="_xlchart.v1.9" hidden="1">Sheet1!$D$3:$D$8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N8" i="1" s="1"/>
  <c r="M7" i="1"/>
  <c r="N7" i="1" s="1"/>
  <c r="M6" i="1"/>
  <c r="N6" i="1" s="1"/>
  <c r="M5" i="1"/>
  <c r="N5" i="1" s="1"/>
  <c r="M4" i="1"/>
  <c r="N4" i="1" s="1"/>
  <c r="L9" i="1"/>
  <c r="B14" i="1"/>
  <c r="B13" i="1"/>
  <c r="B12" i="1"/>
  <c r="B9" i="1"/>
  <c r="D6" i="1" s="1"/>
  <c r="M9" i="1" l="1"/>
  <c r="N9" i="1"/>
  <c r="O7" i="1" s="1"/>
  <c r="L4" i="1"/>
  <c r="L5" i="1"/>
  <c r="L6" i="1"/>
  <c r="L7" i="1"/>
  <c r="L8" i="1"/>
  <c r="D7" i="1"/>
  <c r="E7" i="1" s="1"/>
  <c r="D8" i="1"/>
  <c r="D4" i="1"/>
  <c r="E4" i="1" s="1"/>
  <c r="D5" i="1"/>
  <c r="E6" i="1" s="1"/>
  <c r="C4" i="1"/>
  <c r="C5" i="1" s="1"/>
  <c r="C6" i="1" s="1"/>
  <c r="C7" i="1" s="1"/>
  <c r="C8" i="1" s="1"/>
  <c r="F4" i="1"/>
  <c r="F8" i="1"/>
  <c r="F7" i="1"/>
  <c r="F6" i="1"/>
  <c r="F5" i="1"/>
  <c r="O4" i="1" l="1"/>
  <c r="P4" i="1" s="1"/>
  <c r="O6" i="1"/>
  <c r="O5" i="1"/>
  <c r="O8" i="1"/>
  <c r="P8" i="1" s="1"/>
  <c r="E8" i="1"/>
  <c r="E5" i="1"/>
  <c r="F9" i="1"/>
  <c r="G6" i="1" s="1"/>
  <c r="H6" i="1" s="1"/>
  <c r="P5" i="1" l="1"/>
  <c r="P6" i="1"/>
  <c r="P7" i="1"/>
  <c r="E9" i="1"/>
  <c r="E14" i="1" s="1"/>
  <c r="G4" i="1"/>
  <c r="H4" i="1" s="1"/>
  <c r="G5" i="1"/>
  <c r="H5" i="1" s="1"/>
  <c r="I5" i="1" s="1"/>
  <c r="G8" i="1"/>
  <c r="H8" i="1" s="1"/>
  <c r="G7" i="1"/>
  <c r="H7" i="1" s="1"/>
  <c r="I6" i="1"/>
  <c r="I4" i="1" l="1"/>
  <c r="H9" i="1"/>
  <c r="P9" i="1"/>
  <c r="O14" i="1" s="1"/>
  <c r="I8" i="1"/>
  <c r="I7" i="1"/>
  <c r="I9" i="1" l="1"/>
  <c r="J7" i="1" s="1"/>
  <c r="J4" i="1" l="1"/>
  <c r="K4" i="1" s="1"/>
  <c r="J5" i="1"/>
  <c r="J6" i="1"/>
  <c r="J8" i="1"/>
  <c r="K8" i="1" s="1"/>
  <c r="K6" i="1" l="1"/>
  <c r="K5" i="1"/>
  <c r="K7" i="1"/>
  <c r="K9" i="1" l="1"/>
  <c r="I14" i="1" s="1"/>
</calcChain>
</file>

<file path=xl/sharedStrings.xml><?xml version="1.0" encoding="utf-8"?>
<sst xmlns="http://schemas.openxmlformats.org/spreadsheetml/2006/main" count="35" uniqueCount="29">
  <si>
    <t>Money</t>
  </si>
  <si>
    <t>Avg:</t>
  </si>
  <si>
    <t>Median:</t>
  </si>
  <si>
    <t>Median - Money</t>
  </si>
  <si>
    <t>Fraction of pop</t>
  </si>
  <si>
    <t>Fraction of wealth</t>
  </si>
  <si>
    <t>Count:</t>
  </si>
  <si>
    <t>Gini:</t>
  </si>
  <si>
    <t>Total:</t>
  </si>
  <si>
    <t>Area under Lorenz curve</t>
  </si>
  <si>
    <t>New Money</t>
  </si>
  <si>
    <t>New Gini:</t>
  </si>
  <si>
    <t>Division %</t>
  </si>
  <si>
    <t>INIT</t>
  </si>
  <si>
    <t>% Total Money</t>
  </si>
  <si>
    <t>Allocation</t>
  </si>
  <si>
    <t>New money</t>
  </si>
  <si>
    <t>Everybody close to median</t>
  </si>
  <si>
    <t>State:</t>
  </si>
  <si>
    <t>Agent 1</t>
  </si>
  <si>
    <t>Agent 2</t>
  </si>
  <si>
    <t>Agent 3</t>
  </si>
  <si>
    <t>Agent 4</t>
  </si>
  <si>
    <t>Agent 5</t>
  </si>
  <si>
    <t>Inverse order % Total Money</t>
  </si>
  <si>
    <t>Bad idea when State has too much money: order not respected anymore</t>
  </si>
  <si>
    <t>+: respects order and max money of State</t>
  </si>
  <si>
    <t>- People &gt; median receive nothing</t>
  </si>
  <si>
    <t>Idea: Divide rest equally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</si>
</sst>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0" xfId="0" applyFont="1" applyFill="1" applyBorder="1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8.1967213114754092E-2</c:v>
                </c:pt>
                <c:pt idx="2">
                  <c:v>0.24590163934426229</c:v>
                </c:pt>
                <c:pt idx="3">
                  <c:v>0.44262295081967212</c:v>
                </c:pt>
                <c:pt idx="4">
                  <c:v>0.67213114754098358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F-3E4F-91AA-E1F3C9248B2C}"/>
            </c:ext>
          </c:extLst>
        </c:ser>
        <c:ser>
          <c:idx val="1"/>
          <c:order val="1"/>
          <c:tx>
            <c:v>Perfect equality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2F-3E4F-91AA-E1F3C924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21615"/>
        <c:axId val="1212985103"/>
      </c:scatterChart>
      <c:valAx>
        <c:axId val="12126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985103"/>
        <c:crosses val="autoZero"/>
        <c:crossBetween val="midCat"/>
      </c:valAx>
      <c:valAx>
        <c:axId val="1212985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</c:v>
                </c:pt>
                <c:pt idx="1">
                  <c:v>0.17142857142857143</c:v>
                </c:pt>
                <c:pt idx="2">
                  <c:v>0.34285714285714286</c:v>
                </c:pt>
                <c:pt idx="3">
                  <c:v>0.51428571428571423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F-1E44-B51E-C55314D9213D}"/>
            </c:ext>
          </c:extLst>
        </c:ser>
        <c:ser>
          <c:idx val="1"/>
          <c:order val="1"/>
          <c:tx>
            <c:v>Perfect equality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AF-1E44-B51E-C55314D9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21615"/>
        <c:axId val="1212985103"/>
      </c:scatterChart>
      <c:valAx>
        <c:axId val="12126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985103"/>
        <c:crosses val="autoZero"/>
        <c:crossBetween val="midCat"/>
      </c:valAx>
      <c:valAx>
        <c:axId val="1212985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0</c:v>
                </c:pt>
                <c:pt idx="1">
                  <c:v>0.23470115059566232</c:v>
                </c:pt>
                <c:pt idx="2">
                  <c:v>0.43936462682007943</c:v>
                </c:pt>
                <c:pt idx="3">
                  <c:v>0.63608593829548921</c:v>
                </c:pt>
                <c:pt idx="4">
                  <c:v>0.82486508502189193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8-A946-8097-3A601CF63205}"/>
            </c:ext>
          </c:extLst>
        </c:ser>
        <c:ser>
          <c:idx val="1"/>
          <c:order val="1"/>
          <c:tx>
            <c:v>Perfect equality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8-A946-8097-3A601CF6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621615"/>
        <c:axId val="1212985103"/>
      </c:scatterChart>
      <c:valAx>
        <c:axId val="12126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985103"/>
        <c:crosses val="autoZero"/>
        <c:crossBetween val="midCat"/>
      </c:valAx>
      <c:valAx>
        <c:axId val="1212985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12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896620</xdr:colOff>
      <xdr:row>16</xdr:row>
      <xdr:rowOff>50800</xdr:rowOff>
    </xdr:from>
    <xdr:to>
      <xdr:col>5</xdr:col>
      <xdr:colOff>50800</xdr:colOff>
      <xdr:row>30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E56AD-98EB-1140-9EFB-CBAE8207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264160</xdr:colOff>
      <xdr:row>17</xdr:row>
      <xdr:rowOff>101600</xdr:rowOff>
    </xdr:from>
    <xdr:to>
      <xdr:col>10</xdr:col>
      <xdr:colOff>1084580</xdr:colOff>
      <xdr:row>31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E6BC1-48BC-C245-930E-27D2CB3E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101600</xdr:rowOff>
    </xdr:from>
    <xdr:to>
      <xdr:col>14</xdr:col>
      <xdr:colOff>576580</xdr:colOff>
      <xdr:row>30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ABAC6D-5800-C540-9540-63E2E9F6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6E9C-5F21-EC4D-800F-7005043E9385}">
  <dimension ref="A1:P24"/>
  <sheetViews>
    <sheetView tabSelected="1" topLeftCell="C1" zoomScale="125" workbookViewId="0">
      <selection activeCell="J17" sqref="J17"/>
    </sheetView>
  </sheetViews>
  <sheetFormatPr baseColWidth="10" defaultColWidth="16.1640625" defaultRowHeight="16" x14ac:dyDescent="0.2"/>
  <cols>
    <col min="1" max="1" width="7.83203125" style="2" bestFit="1" customWidth="1"/>
    <col min="2" max="2" width="6.6640625" style="2" bestFit="1" customWidth="1"/>
    <col min="3" max="3" width="13.5" style="2" bestFit="1" customWidth="1"/>
    <col min="4" max="4" width="16.33203125" style="2" bestFit="1" customWidth="1"/>
    <col min="5" max="5" width="21" style="2" bestFit="1" customWidth="1"/>
    <col min="6" max="6" width="14.5" style="2" bestFit="1" customWidth="1"/>
    <col min="7" max="7" width="12.6640625" style="2" bestFit="1" customWidth="1"/>
    <col min="8" max="8" width="8.83203125" style="2" bestFit="1" customWidth="1"/>
    <col min="9" max="9" width="12.6640625" style="2" bestFit="1" customWidth="1"/>
    <col min="10" max="10" width="16.33203125" style="2" bestFit="1" customWidth="1"/>
    <col min="11" max="11" width="21" style="2" bestFit="1" customWidth="1"/>
    <col min="12" max="15" width="16.1640625" style="2"/>
    <col min="16" max="16" width="21" style="2" bestFit="1" customWidth="1"/>
    <col min="17" max="16384" width="16.1640625" style="2"/>
  </cols>
  <sheetData>
    <row r="1" spans="1:16" ht="17" thickBot="1" x14ac:dyDescent="0.25">
      <c r="B1" s="3" t="s">
        <v>13</v>
      </c>
      <c r="C1" s="4"/>
      <c r="D1" s="4"/>
      <c r="E1" s="4"/>
      <c r="F1" s="5"/>
      <c r="G1" s="3" t="s">
        <v>17</v>
      </c>
      <c r="H1" s="4"/>
      <c r="I1" s="4"/>
      <c r="J1" s="4"/>
      <c r="K1" s="5"/>
      <c r="L1" s="3" t="s">
        <v>24</v>
      </c>
      <c r="M1" s="4"/>
      <c r="N1" s="4"/>
      <c r="O1" s="4"/>
      <c r="P1" s="5"/>
    </row>
    <row r="2" spans="1:16" x14ac:dyDescent="0.2">
      <c r="B2" s="8" t="s">
        <v>0</v>
      </c>
      <c r="C2" s="6" t="s">
        <v>4</v>
      </c>
      <c r="D2" s="6" t="s">
        <v>5</v>
      </c>
      <c r="E2" s="6" t="s">
        <v>9</v>
      </c>
      <c r="F2" s="9" t="s">
        <v>3</v>
      </c>
      <c r="G2" s="8" t="s">
        <v>12</v>
      </c>
      <c r="H2" s="6" t="s">
        <v>15</v>
      </c>
      <c r="I2" s="6" t="s">
        <v>10</v>
      </c>
      <c r="J2" s="6" t="s">
        <v>5</v>
      </c>
      <c r="K2" s="9" t="s">
        <v>9</v>
      </c>
      <c r="L2" s="13" t="s">
        <v>14</v>
      </c>
      <c r="M2" s="7" t="s">
        <v>15</v>
      </c>
      <c r="N2" s="7" t="s">
        <v>16</v>
      </c>
      <c r="O2" s="6" t="s">
        <v>5</v>
      </c>
      <c r="P2" s="9" t="s">
        <v>9</v>
      </c>
    </row>
    <row r="3" spans="1:16" x14ac:dyDescent="0.2">
      <c r="B3" s="8"/>
      <c r="C3" s="6">
        <v>0</v>
      </c>
      <c r="D3" s="6">
        <v>0</v>
      </c>
      <c r="E3" s="6">
        <v>0</v>
      </c>
      <c r="F3" s="9"/>
      <c r="G3" s="8"/>
      <c r="I3" s="6"/>
      <c r="J3" s="6">
        <v>0</v>
      </c>
      <c r="K3" s="9">
        <v>0</v>
      </c>
      <c r="L3" s="8"/>
      <c r="M3" s="6"/>
      <c r="N3" s="6"/>
      <c r="O3" s="6">
        <v>0</v>
      </c>
      <c r="P3" s="9">
        <v>0</v>
      </c>
    </row>
    <row r="4" spans="1:16" x14ac:dyDescent="0.2">
      <c r="A4" s="2" t="s">
        <v>19</v>
      </c>
      <c r="B4" s="8">
        <v>50</v>
      </c>
      <c r="C4" s="6">
        <f>SUM(IF(ISNUMBER(C2), C2,  0), 1/B12)</f>
        <v>0.2</v>
      </c>
      <c r="D4" s="6">
        <f>SUM(B4:B4)/B9</f>
        <v>8.1967213114754092E-2</v>
      </c>
      <c r="E4" s="6">
        <f>(D4+D3)/2 * 1/B12</f>
        <v>8.1967213114754085E-3</v>
      </c>
      <c r="F4" s="9">
        <f>B14-B4</f>
        <v>70</v>
      </c>
      <c r="G4" s="8">
        <f>MAX(F4,0)/F9</f>
        <v>0.77777777777777779</v>
      </c>
      <c r="H4" s="6">
        <f>MAX(MIN(B11*G4,F4), 0)</f>
        <v>70</v>
      </c>
      <c r="I4" s="6">
        <f>B4 + H4</f>
        <v>120</v>
      </c>
      <c r="J4" s="6">
        <f>SUM(I4:I4)/I9</f>
        <v>0.17142857142857143</v>
      </c>
      <c r="K4" s="9">
        <f>(J4+J3)/2 * 1/B12</f>
        <v>1.7142857142857144E-2</v>
      </c>
      <c r="L4" s="8">
        <f>B4/B9</f>
        <v>8.1967213114754092E-2</v>
      </c>
      <c r="M4" s="6">
        <f>L8*B11</f>
        <v>327.86885245901635</v>
      </c>
      <c r="N4" s="6">
        <f>M4+B4</f>
        <v>377.86885245901635</v>
      </c>
      <c r="O4" s="6">
        <f>SUM(N4:N4)/N9</f>
        <v>0.23470115059566232</v>
      </c>
      <c r="P4" s="9">
        <f>(O4+O3)/2 * 1/B12</f>
        <v>2.3470115059566234E-2</v>
      </c>
    </row>
    <row r="5" spans="1:16" x14ac:dyDescent="0.2">
      <c r="A5" s="2" t="s">
        <v>20</v>
      </c>
      <c r="B5" s="8">
        <v>100</v>
      </c>
      <c r="C5" s="6">
        <f>SUM(IF(ISNUMBER(C4),  C4,  0), 1/B12)</f>
        <v>0.4</v>
      </c>
      <c r="D5" s="6">
        <f>SUM(B4:B5)/B9</f>
        <v>0.24590163934426229</v>
      </c>
      <c r="E5" s="6">
        <f>(D5+D4)/2 * 1/B12</f>
        <v>3.2786885245901634E-2</v>
      </c>
      <c r="F5" s="9">
        <f>B14-B5</f>
        <v>20</v>
      </c>
      <c r="G5" s="8">
        <f>MAX(F5,0)/F9</f>
        <v>0.22222222222222221</v>
      </c>
      <c r="H5" s="6">
        <f>MAX(MIN(B11*G5,F5), 0)</f>
        <v>20</v>
      </c>
      <c r="I5" s="6">
        <f>B5 + H5</f>
        <v>120</v>
      </c>
      <c r="J5" s="6">
        <f>SUM(I4:I5)/I9</f>
        <v>0.34285714285714286</v>
      </c>
      <c r="K5" s="9">
        <f>(J5+J4)/2 * 1/B12</f>
        <v>5.1428571428571421E-2</v>
      </c>
      <c r="L5" s="8">
        <f>B5/B9</f>
        <v>0.16393442622950818</v>
      </c>
      <c r="M5" s="6">
        <f>L7*B11</f>
        <v>229.50819672131149</v>
      </c>
      <c r="N5" s="6">
        <f t="shared" ref="N5:N8" si="0">M5+B5</f>
        <v>329.50819672131149</v>
      </c>
      <c r="O5" s="6">
        <f>SUM(N4:N5)/N9</f>
        <v>0.43936462682007943</v>
      </c>
      <c r="P5" s="9">
        <f>(O5+O4)/2 * 1/B12</f>
        <v>6.7406577741574172E-2</v>
      </c>
    </row>
    <row r="6" spans="1:16" x14ac:dyDescent="0.2">
      <c r="A6" s="2" t="s">
        <v>21</v>
      </c>
      <c r="B6" s="8">
        <v>120</v>
      </c>
      <c r="C6" s="6">
        <f>SUM(IF(ISNUMBER(C5), C5,  0), 1/B12)</f>
        <v>0.60000000000000009</v>
      </c>
      <c r="D6" s="6">
        <f>SUM(B4:B6)/B9</f>
        <v>0.44262295081967212</v>
      </c>
      <c r="E6" s="6">
        <f>(D6+D5)/2 * 1/B12</f>
        <v>6.8852459016393447E-2</v>
      </c>
      <c r="F6" s="9">
        <f>B14-B6</f>
        <v>0</v>
      </c>
      <c r="G6" s="8">
        <f>MAX(F6,0)/F9</f>
        <v>0</v>
      </c>
      <c r="H6" s="6">
        <f>MAX(MIN(B11*G6,F6),0)</f>
        <v>0</v>
      </c>
      <c r="I6" s="6">
        <f>B6 + H6</f>
        <v>120</v>
      </c>
      <c r="J6" s="6">
        <f>SUM(I4:I6)/I9</f>
        <v>0.51428571428571423</v>
      </c>
      <c r="K6" s="9">
        <f>(J6+J5)/2 * 1/B12</f>
        <v>8.5714285714285715E-2</v>
      </c>
      <c r="L6" s="8">
        <f>B6/B9</f>
        <v>0.19672131147540983</v>
      </c>
      <c r="M6" s="6">
        <f>L6*B11</f>
        <v>196.72131147540983</v>
      </c>
      <c r="N6" s="6">
        <f t="shared" si="0"/>
        <v>316.72131147540983</v>
      </c>
      <c r="O6" s="6">
        <f>SUM(N4:N6)/N9</f>
        <v>0.63608593829548921</v>
      </c>
      <c r="P6" s="9">
        <f>(O6+O5)/2 * 1/B12</f>
        <v>0.10754505651155685</v>
      </c>
    </row>
    <row r="7" spans="1:16" x14ac:dyDescent="0.2">
      <c r="A7" s="2" t="s">
        <v>22</v>
      </c>
      <c r="B7" s="8">
        <v>140</v>
      </c>
      <c r="C7" s="6">
        <f>SUM(IF(ISNUMBER(C6),  C6,  0), 1/B12)</f>
        <v>0.8</v>
      </c>
      <c r="D7" s="6">
        <f>SUM(B4:B7)/B9</f>
        <v>0.67213114754098358</v>
      </c>
      <c r="E7" s="6">
        <f>(D7+D6)/2 * 1/B12</f>
        <v>0.11147540983606556</v>
      </c>
      <c r="F7" s="9">
        <f>B14-B7</f>
        <v>-20</v>
      </c>
      <c r="G7" s="8">
        <f>MAX(F7,0)/F9</f>
        <v>0</v>
      </c>
      <c r="H7" s="6">
        <f>MAX(MIN(B11*G7,F7), 0)</f>
        <v>0</v>
      </c>
      <c r="I7" s="6">
        <f>B7 + H7</f>
        <v>140</v>
      </c>
      <c r="J7" s="6">
        <f>SUM(I4:I7)/I9</f>
        <v>0.7142857142857143</v>
      </c>
      <c r="K7" s="9">
        <f>(J7+J6)/2 * 1/B12</f>
        <v>0.12285714285714286</v>
      </c>
      <c r="L7" s="8">
        <f>B7/B9</f>
        <v>0.22950819672131148</v>
      </c>
      <c r="M7" s="6">
        <f>L5*B11</f>
        <v>163.93442622950818</v>
      </c>
      <c r="N7" s="6">
        <f t="shared" si="0"/>
        <v>303.93442622950818</v>
      </c>
      <c r="O7" s="6">
        <f>SUM(N4:N7)/N9</f>
        <v>0.82486508502189193</v>
      </c>
      <c r="P7" s="9">
        <f>(O7+O6)/2 * 1/B12</f>
        <v>0.14609510233173811</v>
      </c>
    </row>
    <row r="8" spans="1:16" x14ac:dyDescent="0.2">
      <c r="A8" s="2" t="s">
        <v>23</v>
      </c>
      <c r="B8" s="8">
        <v>200</v>
      </c>
      <c r="C8" s="6">
        <f>SUM(IF(ISNUMBER(C7), C7,  0), 1/B12)</f>
        <v>1</v>
      </c>
      <c r="D8" s="6">
        <f>SUM(B4:B8)/B9</f>
        <v>1</v>
      </c>
      <c r="E8" s="6">
        <f>(D8+D7)/2 * 1/B12</f>
        <v>0.16721311475409836</v>
      </c>
      <c r="F8" s="9">
        <f>B14-B8</f>
        <v>-80</v>
      </c>
      <c r="G8" s="8">
        <f>MAX(F8,0)/F9</f>
        <v>0</v>
      </c>
      <c r="H8" s="6">
        <f>MAX(MIN(B11*G8,F8),0)</f>
        <v>0</v>
      </c>
      <c r="I8" s="6">
        <f>B8 + H8</f>
        <v>200</v>
      </c>
      <c r="J8" s="6">
        <f>SUM(I4:I8)/I9</f>
        <v>1</v>
      </c>
      <c r="K8" s="9">
        <f>(J8+J7)/2 * 1/B12</f>
        <v>0.17142857142857143</v>
      </c>
      <c r="L8" s="8">
        <f>B8/B9</f>
        <v>0.32786885245901637</v>
      </c>
      <c r="M8" s="6">
        <f>L4*B11</f>
        <v>81.967213114754088</v>
      </c>
      <c r="N8" s="6">
        <f t="shared" si="0"/>
        <v>281.96721311475409</v>
      </c>
      <c r="O8" s="6">
        <f>SUM(N4:N8)/N9</f>
        <v>1</v>
      </c>
      <c r="P8" s="9">
        <f>(O8+O7)/2 * 1/B12</f>
        <v>0.1824865085021892</v>
      </c>
    </row>
    <row r="9" spans="1:16" s="14" customFormat="1" x14ac:dyDescent="0.2">
      <c r="A9" s="14" t="s">
        <v>8</v>
      </c>
      <c r="B9" s="15">
        <f>SUM(B4:B8)</f>
        <v>610</v>
      </c>
      <c r="C9" s="16"/>
      <c r="D9" s="16"/>
      <c r="E9" s="16">
        <f>SUM(E4:E8)</f>
        <v>0.38852459016393437</v>
      </c>
      <c r="F9" s="17">
        <f>SUMIF(F4:F8, "&gt;0")</f>
        <v>90</v>
      </c>
      <c r="G9" s="15"/>
      <c r="H9" s="16">
        <f>SUM(H4:H8)</f>
        <v>90</v>
      </c>
      <c r="I9" s="16">
        <f>SUM(I4:I8)</f>
        <v>700</v>
      </c>
      <c r="J9" s="16"/>
      <c r="K9" s="17">
        <f>SUM(K4:K8)</f>
        <v>0.44857142857142857</v>
      </c>
      <c r="L9" s="15">
        <f>SUM(L4:L8)</f>
        <v>1</v>
      </c>
      <c r="M9" s="16">
        <f>SUM(M4:M8)</f>
        <v>1000</v>
      </c>
      <c r="N9" s="18">
        <f>SUM(N4:N8)</f>
        <v>1610</v>
      </c>
      <c r="O9" s="16"/>
      <c r="P9" s="17">
        <f>SUM(P4:P8)</f>
        <v>0.52700336014662452</v>
      </c>
    </row>
    <row r="10" spans="1:16" x14ac:dyDescent="0.2">
      <c r="B10" s="8"/>
      <c r="C10" s="6"/>
      <c r="D10" s="6"/>
      <c r="E10" s="6"/>
      <c r="F10" s="9"/>
      <c r="G10" s="8"/>
      <c r="H10" s="6"/>
      <c r="I10" s="6"/>
      <c r="J10" s="6"/>
      <c r="K10" s="9"/>
      <c r="L10" s="8"/>
      <c r="M10" s="6"/>
      <c r="N10" s="6"/>
      <c r="O10" s="6"/>
      <c r="P10" s="9"/>
    </row>
    <row r="11" spans="1:16" x14ac:dyDescent="0.2">
      <c r="A11" s="2" t="s">
        <v>18</v>
      </c>
      <c r="B11" s="8">
        <v>1000</v>
      </c>
      <c r="C11" s="6"/>
      <c r="D11" s="6"/>
      <c r="E11" s="6"/>
      <c r="F11" s="9"/>
      <c r="G11" s="8"/>
      <c r="H11" s="6"/>
      <c r="I11" s="6"/>
      <c r="J11" s="6"/>
      <c r="K11" s="9"/>
      <c r="L11" s="8"/>
      <c r="M11" s="6"/>
      <c r="N11" s="6"/>
      <c r="O11" s="6"/>
      <c r="P11" s="9"/>
    </row>
    <row r="12" spans="1:16" x14ac:dyDescent="0.2">
      <c r="A12" s="2" t="s">
        <v>6</v>
      </c>
      <c r="B12" s="8">
        <f>COUNT(B4:B8)</f>
        <v>5</v>
      </c>
      <c r="C12" s="6"/>
      <c r="D12" s="6"/>
      <c r="E12" s="6"/>
      <c r="F12" s="9"/>
      <c r="G12" s="8"/>
      <c r="H12" s="6"/>
      <c r="I12" s="6"/>
      <c r="J12" s="6"/>
      <c r="K12" s="9"/>
      <c r="L12" s="8"/>
      <c r="M12" s="6"/>
      <c r="N12" s="6"/>
      <c r="O12" s="6"/>
      <c r="P12" s="9"/>
    </row>
    <row r="13" spans="1:16" x14ac:dyDescent="0.2">
      <c r="A13" s="2" t="s">
        <v>1</v>
      </c>
      <c r="B13" s="8">
        <f>AVERAGE(B4:B8)</f>
        <v>122</v>
      </c>
      <c r="C13" s="6"/>
      <c r="D13" s="6"/>
      <c r="E13" s="6" t="s">
        <v>7</v>
      </c>
      <c r="F13" s="9"/>
      <c r="G13" s="8"/>
      <c r="H13" s="6"/>
      <c r="I13" s="6" t="s">
        <v>11</v>
      </c>
      <c r="J13" s="6"/>
      <c r="K13" s="9"/>
      <c r="L13" s="8"/>
      <c r="M13" s="6"/>
      <c r="N13" s="6"/>
      <c r="O13" s="6" t="s">
        <v>11</v>
      </c>
      <c r="P13" s="9"/>
    </row>
    <row r="14" spans="1:16" ht="17" thickBot="1" x14ac:dyDescent="0.25">
      <c r="A14" s="2" t="s">
        <v>2</v>
      </c>
      <c r="B14" s="10">
        <f>MEDIAN(B4:B8)</f>
        <v>120</v>
      </c>
      <c r="C14" s="11"/>
      <c r="D14" s="11"/>
      <c r="E14" s="11">
        <f>(0.5-E9)/0.5</f>
        <v>0.22295081967213126</v>
      </c>
      <c r="F14" s="12"/>
      <c r="G14" s="10"/>
      <c r="H14" s="11"/>
      <c r="I14" s="11">
        <f>(0.5-K9)/0.5</f>
        <v>0.10285714285714287</v>
      </c>
      <c r="J14" s="11"/>
      <c r="K14" s="12"/>
      <c r="L14" s="10"/>
      <c r="M14" s="11"/>
      <c r="N14" s="11"/>
      <c r="O14" s="11">
        <f>(0.5-P9)/0.5</f>
        <v>-5.4006720293249044E-2</v>
      </c>
      <c r="P14" s="12"/>
    </row>
    <row r="16" spans="1:16" x14ac:dyDescent="0.2">
      <c r="G16" s="19" t="s">
        <v>26</v>
      </c>
      <c r="L16" s="2" t="s">
        <v>25</v>
      </c>
    </row>
    <row r="17" spans="5:7" x14ac:dyDescent="0.2">
      <c r="G17" s="19" t="s">
        <v>27</v>
      </c>
    </row>
    <row r="18" spans="5:7" x14ac:dyDescent="0.2">
      <c r="G18" s="2" t="s">
        <v>28</v>
      </c>
    </row>
    <row r="24" spans="5:7" x14ac:dyDescent="0.2">
      <c r="E24" s="1"/>
    </row>
  </sheetData>
  <mergeCells count="3">
    <mergeCell ref="B1:F1"/>
    <mergeCell ref="G1:K1"/>
    <mergeCell ref="L1:P1"/>
  </mergeCells>
  <phoneticPr fontId="2" type="noConversion"/>
  <pageMargins left="0.7" right="0.7" top="0.75" bottom="0.75" header="0.3" footer="0.3"/>
  <ignoredErrors>
    <ignoredError sqref="D5:D7" formulaRange="1"/>
    <ignoredError sqref="F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2021-05-31T18:13:33Z</dcterms:created>
  <dcterms:modified xsi:type="dcterms:W3CDTF">2021-05-31T20:48:31Z</dcterms:modified>
</cp:coreProperties>
</file>