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Media peso y altura" sheetId="1" r:id="rId1"/>
    <sheet name="Tiro a la diana" sheetId="2" r:id="rId2"/>
    <sheet name="Hoja3" sheetId="3" r:id="rId3"/>
  </sheets>
  <definedNames>
    <definedName name="TIROS">'Tiro a la diana'!$B$3:$B$25</definedName>
  </definedNames>
  <calcPr calcId="145621"/>
</workbook>
</file>

<file path=xl/calcChain.xml><?xml version="1.0" encoding="utf-8"?>
<calcChain xmlns="http://schemas.openxmlformats.org/spreadsheetml/2006/main">
  <c r="E11" i="2" l="1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H11" i="2"/>
  <c r="H8" i="2"/>
  <c r="B26" i="2" l="1"/>
  <c r="H13" i="2"/>
  <c r="H12" i="2"/>
  <c r="H10" i="2"/>
  <c r="H9" i="2"/>
  <c r="H5" i="2"/>
  <c r="H4" i="2"/>
  <c r="H3" i="2"/>
  <c r="H14" i="2" l="1"/>
  <c r="G16" i="1"/>
  <c r="G15" i="1" l="1"/>
  <c r="G21" i="1" s="1"/>
  <c r="H13" i="1"/>
  <c r="H12" i="1" l="1"/>
  <c r="H6" i="1"/>
  <c r="H5" i="1"/>
  <c r="H11" i="1"/>
  <c r="G22" i="1" s="1"/>
  <c r="G28" i="1" s="1"/>
  <c r="H4" i="1" l="1"/>
</calcChain>
</file>

<file path=xl/sharedStrings.xml><?xml version="1.0" encoding="utf-8"?>
<sst xmlns="http://schemas.openxmlformats.org/spreadsheetml/2006/main" count="56" uniqueCount="53">
  <si>
    <t>Altura</t>
  </si>
  <si>
    <t xml:space="preserve"> Peso</t>
  </si>
  <si>
    <t xml:space="preserve">Media </t>
  </si>
  <si>
    <t>Peso</t>
  </si>
  <si>
    <t>Desviación tipica</t>
  </si>
  <si>
    <t>Varianza</t>
  </si>
  <si>
    <t>Media</t>
  </si>
  <si>
    <t>Desviación típica</t>
  </si>
  <si>
    <t xml:space="preserve">varianza </t>
  </si>
  <si>
    <t>Recta de regresión</t>
  </si>
  <si>
    <t>Pendiente</t>
  </si>
  <si>
    <t>Ordenada en el origen</t>
  </si>
  <si>
    <t>Caso práctico</t>
  </si>
  <si>
    <t>Covarianza</t>
  </si>
  <si>
    <t>Índice de correlación</t>
  </si>
  <si>
    <t>Concursantes</t>
  </si>
  <si>
    <t>Dianas</t>
  </si>
  <si>
    <t>Media de aciertos</t>
  </si>
  <si>
    <t>Máximo</t>
  </si>
  <si>
    <t>Mínimo</t>
  </si>
  <si>
    <t>Aciertos</t>
  </si>
  <si>
    <t>Serie Amarilla</t>
  </si>
  <si>
    <t>Serie Roja</t>
  </si>
  <si>
    <t>Serie Azul</t>
  </si>
  <si>
    <t>Serie Negra</t>
  </si>
  <si>
    <t>Serie Blanca</t>
  </si>
  <si>
    <t>Serie mínima</t>
  </si>
  <si>
    <t>Total dianas</t>
  </si>
  <si>
    <t>PROBABILIDAD DE ACIERTO A UNA DIANA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</si>
  <si>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</si>
  <si>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</si>
  <si>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</si>
  <si>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</si>
  <si>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</si>
  <si>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</si>
  <si>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</si>
  <si>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</si>
  <si>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</si>
  <si>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</si>
  <si>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</si>
  <si>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</si>
  <si>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</si>
  <si>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</si>
  <si>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Ñ</t>
  </si>
  <si>
    <t>O</t>
  </si>
  <si>
    <t>P</t>
  </si>
  <si>
    <t>R</t>
  </si>
  <si>
    <t>Q</t>
  </si>
  <si>
    <t>S</t>
  </si>
  <si>
    <t>T</t>
  </si>
  <si>
    <t>U</t>
  </si>
  <si>
    <t>V</t>
  </si>
  <si>
    <t>Frecuencia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</si>
</sst>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7" tint="-0.499984740745262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9F0AA"/>
        <bgColor indexed="64"/>
      </patternFill>
    </fill>
    <fill>
      <patternFill patternType="solid">
        <fgColor rgb="FFEDCBCB"/>
        <bgColor indexed="64"/>
      </patternFill>
    </fill>
    <fill>
      <patternFill patternType="solid">
        <fgColor rgb="FFD58787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3" borderId="4" xfId="0" applyFill="1" applyBorder="1"/>
    <xf numFmtId="0" fontId="0" fillId="3" borderId="6" xfId="0" applyFill="1" applyBorder="1"/>
    <xf numFmtId="0" fontId="2" fillId="2" borderId="7" xfId="0" applyFont="1" applyFill="1" applyBorder="1"/>
    <xf numFmtId="0" fontId="0" fillId="3" borderId="2" xfId="0" applyFill="1" applyBorder="1"/>
    <xf numFmtId="0" fontId="0" fillId="3" borderId="7" xfId="0" applyFill="1" applyBorder="1"/>
    <xf numFmtId="0" fontId="2" fillId="2" borderId="8" xfId="0" applyFont="1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4" borderId="11" xfId="0" applyFill="1" applyBorder="1"/>
    <xf numFmtId="0" fontId="0" fillId="4" borderId="13" xfId="0" applyFill="1" applyBorder="1"/>
    <xf numFmtId="0" fontId="1" fillId="7" borderId="15" xfId="0" applyFont="1" applyFill="1" applyBorder="1"/>
    <xf numFmtId="0" fontId="0" fillId="6" borderId="1" xfId="0" applyFill="1" applyBorder="1"/>
    <xf numFmtId="0" fontId="3" fillId="9" borderId="2" xfId="0" applyFont="1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4" fillId="10" borderId="12" xfId="0" applyFont="1" applyFill="1" applyBorder="1"/>
    <xf numFmtId="0" fontId="4" fillId="10" borderId="6" xfId="0" applyFont="1" applyFill="1" applyBorder="1"/>
    <xf numFmtId="0" fontId="0" fillId="12" borderId="16" xfId="0" applyFill="1" applyBorder="1"/>
    <xf numFmtId="0" fontId="0" fillId="12" borderId="13" xfId="0" applyFill="1" applyBorder="1"/>
    <xf numFmtId="0" fontId="0" fillId="11" borderId="17" xfId="0" applyFill="1" applyBorder="1"/>
    <xf numFmtId="0" fontId="0" fillId="11" borderId="18" xfId="0" applyFill="1" applyBorder="1"/>
    <xf numFmtId="0" fontId="0" fillId="13" borderId="19" xfId="0" applyFill="1" applyBorder="1"/>
    <xf numFmtId="0" fontId="0" fillId="13" borderId="20" xfId="0" applyFill="1" applyBorder="1"/>
    <xf numFmtId="0" fontId="1" fillId="8" borderId="16" xfId="0" applyFont="1" applyFill="1" applyBorder="1"/>
    <xf numFmtId="0" fontId="0" fillId="5" borderId="13" xfId="0" applyFill="1" applyBorder="1"/>
    <xf numFmtId="0" fontId="1" fillId="8" borderId="19" xfId="0" applyFont="1" applyFill="1" applyBorder="1"/>
    <xf numFmtId="0" fontId="0" fillId="5" borderId="20" xfId="0" applyFill="1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13" borderId="14" xfId="0" applyFill="1" applyBorder="1" applyAlignment="1">
      <alignment horizontal="center"/>
    </xf>
    <xf numFmtId="0" fontId="0" fillId="13" borderId="21" xfId="0" applyFill="1" applyBorder="1"/>
    <xf numFmtId="0" fontId="0" fillId="13" borderId="24" xfId="0" applyFill="1" applyBorder="1" applyAlignment="1">
      <alignment horizontal="center"/>
    </xf>
    <xf numFmtId="0" fontId="0" fillId="13" borderId="25" xfId="0" applyFill="1" applyBorder="1" applyAlignment="1">
      <alignment horizontal="center"/>
    </xf>
    <xf numFmtId="0" fontId="0" fillId="18" borderId="21" xfId="0" applyFill="1" applyBorder="1"/>
    <xf numFmtId="0" fontId="0" fillId="16" borderId="21" xfId="0" applyFill="1" applyBorder="1"/>
    <xf numFmtId="0" fontId="0" fillId="11" borderId="23" xfId="0" applyFill="1" applyBorder="1"/>
    <xf numFmtId="0" fontId="0" fillId="11" borderId="14" xfId="0" applyFill="1" applyBorder="1" applyAlignment="1">
      <alignment horizontal="center"/>
    </xf>
    <xf numFmtId="0" fontId="0" fillId="11" borderId="22" xfId="0" applyFill="1" applyBorder="1"/>
    <xf numFmtId="0" fontId="0" fillId="11" borderId="21" xfId="0" applyFill="1" applyBorder="1"/>
    <xf numFmtId="0" fontId="0" fillId="15" borderId="14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18" borderId="14" xfId="0" applyFill="1" applyBorder="1" applyAlignment="1">
      <alignment horizontal="center"/>
    </xf>
    <xf numFmtId="0" fontId="0" fillId="22" borderId="14" xfId="0" applyFill="1" applyBorder="1"/>
    <xf numFmtId="0" fontId="0" fillId="24" borderId="14" xfId="0" applyFill="1" applyBorder="1"/>
    <xf numFmtId="0" fontId="0" fillId="5" borderId="14" xfId="0" applyFill="1" applyBorder="1"/>
    <xf numFmtId="0" fontId="1" fillId="20" borderId="14" xfId="0" applyFont="1" applyFill="1" applyBorder="1"/>
    <xf numFmtId="0" fontId="0" fillId="25" borderId="14" xfId="0" applyFill="1" applyBorder="1"/>
    <xf numFmtId="0" fontId="0" fillId="21" borderId="14" xfId="0" applyFill="1" applyBorder="1" applyAlignment="1">
      <alignment horizontal="center"/>
    </xf>
    <xf numFmtId="0" fontId="0" fillId="22" borderId="14" xfId="0" applyFill="1" applyBorder="1" applyAlignment="1">
      <alignment horizontal="center"/>
    </xf>
    <xf numFmtId="0" fontId="0" fillId="24" borderId="14" xfId="0" applyFill="1" applyBorder="1" applyAlignment="1">
      <alignment horizontal="center"/>
    </xf>
    <xf numFmtId="0" fontId="2" fillId="20" borderId="14" xfId="0" applyFont="1" applyFill="1" applyBorder="1" applyAlignment="1">
      <alignment horizontal="center"/>
    </xf>
    <xf numFmtId="0" fontId="0" fillId="25" borderId="14" xfId="0" applyFill="1" applyBorder="1" applyAlignment="1">
      <alignment horizontal="center"/>
    </xf>
    <xf numFmtId="0" fontId="6" fillId="15" borderId="14" xfId="0" applyFont="1" applyFill="1" applyBorder="1"/>
    <xf numFmtId="0" fontId="0" fillId="23" borderId="14" xfId="0" applyFill="1" applyBorder="1" applyAlignment="1">
      <alignment horizontal="center"/>
    </xf>
    <xf numFmtId="0" fontId="0" fillId="0" borderId="26" xfId="0" applyBorder="1"/>
    <xf numFmtId="0" fontId="0" fillId="0" borderId="22" xfId="0" applyBorder="1"/>
    <xf numFmtId="0" fontId="5" fillId="14" borderId="15" xfId="0" applyFont="1" applyFill="1" applyBorder="1" applyAlignment="1">
      <alignment horizontal="center"/>
    </xf>
    <xf numFmtId="0" fontId="5" fillId="14" borderId="27" xfId="0" applyFont="1" applyFill="1" applyBorder="1"/>
    <xf numFmtId="0" fontId="5" fillId="14" borderId="27" xfId="0" applyFont="1" applyFill="1" applyBorder="1" applyAlignment="1">
      <alignment horizontal="center"/>
    </xf>
    <xf numFmtId="0" fontId="5" fillId="14" borderId="28" xfId="0" applyFont="1" applyFill="1" applyBorder="1"/>
    <xf numFmtId="0" fontId="8" fillId="0" borderId="1" xfId="0" applyFont="1" applyFill="1" applyBorder="1" applyAlignment="1">
      <alignment horizontal="center"/>
    </xf>
    <xf numFmtId="0" fontId="0" fillId="16" borderId="29" xfId="0" applyFill="1" applyBorder="1"/>
    <xf numFmtId="0" fontId="0" fillId="19" borderId="14" xfId="0" applyFill="1" applyBorder="1"/>
    <xf numFmtId="0" fontId="0" fillId="17" borderId="29" xfId="0" applyFill="1" applyBorder="1"/>
    <xf numFmtId="0" fontId="1" fillId="17" borderId="21" xfId="0" applyFont="1" applyFill="1" applyBorder="1"/>
    <xf numFmtId="0" fontId="7" fillId="12" borderId="7" xfId="0" applyFont="1" applyFill="1" applyBorder="1"/>
    <xf numFmtId="0" fontId="7" fillId="12" borderId="1" xfId="0" applyFont="1" applyFill="1" applyBorder="1" applyAlignment="1">
      <alignment horizontal="center"/>
    </xf>
    <xf numFmtId="0" fontId="9" fillId="21" borderId="1" xfId="0" applyFont="1" applyFill="1" applyBorder="1" applyAlignment="1">
      <alignment horizontal="center"/>
    </xf>
    <xf numFmtId="0" fontId="6" fillId="22" borderId="1" xfId="0" applyFont="1" applyFill="1" applyBorder="1" applyAlignment="1">
      <alignment horizontal="center"/>
    </xf>
    <xf numFmtId="0" fontId="6" fillId="2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7" fillId="20" borderId="1" xfId="0" applyFont="1" applyFill="1" applyBorder="1" applyAlignment="1">
      <alignment horizontal="center"/>
    </xf>
    <xf numFmtId="0" fontId="6" fillId="25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1" fillId="17" borderId="29" xfId="0" applyFont="1" applyFill="1" applyBorder="1" applyAlignment="1">
      <alignment horizontal="center"/>
    </xf>
    <xf numFmtId="0" fontId="0" fillId="17" borderId="2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EE2F8"/>
      <color rgb="FF9900CC"/>
      <color rgb="FF15FF31"/>
      <color rgb="FFD58787"/>
      <color rgb="FFEDCBCB"/>
      <color rgb="FFE9F0A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Grá</a:t>
            </a:r>
            <a:r>
              <a:rPr lang="es-ES" baseline="0"/>
              <a:t>fico dispersión altura peso </a:t>
            </a:r>
            <a:endParaRPr lang="es-E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454194052189757"/>
                  <c:y val="-8.8643831359870945E-2"/>
                </c:manualLayout>
              </c:layout>
              <c:numFmt formatCode="General" sourceLinked="0"/>
            </c:trendlineLbl>
          </c:trendline>
          <c:xVal>
            <c:numRef>
              <c:f>'Media peso y altura'!$C$5:$C$20</c:f>
              <c:numCache>
                <c:formatCode>General</c:formatCode>
                <c:ptCount val="16"/>
                <c:pt idx="0">
                  <c:v>1.86</c:v>
                </c:pt>
                <c:pt idx="1">
                  <c:v>1.93</c:v>
                </c:pt>
                <c:pt idx="2">
                  <c:v>1.65</c:v>
                </c:pt>
                <c:pt idx="3">
                  <c:v>1.88</c:v>
                </c:pt>
                <c:pt idx="4">
                  <c:v>1.55</c:v>
                </c:pt>
                <c:pt idx="5">
                  <c:v>1.34</c:v>
                </c:pt>
                <c:pt idx="6">
                  <c:v>1.89</c:v>
                </c:pt>
                <c:pt idx="7">
                  <c:v>1.58</c:v>
                </c:pt>
                <c:pt idx="8">
                  <c:v>1.62</c:v>
                </c:pt>
                <c:pt idx="9">
                  <c:v>2.0499999999999998</c:v>
                </c:pt>
                <c:pt idx="10">
                  <c:v>1.8</c:v>
                </c:pt>
                <c:pt idx="11">
                  <c:v>1.43</c:v>
                </c:pt>
                <c:pt idx="12">
                  <c:v>1.25</c:v>
                </c:pt>
                <c:pt idx="13">
                  <c:v>1.79</c:v>
                </c:pt>
                <c:pt idx="14">
                  <c:v>1.65</c:v>
                </c:pt>
                <c:pt idx="15">
                  <c:v>1.49</c:v>
                </c:pt>
              </c:numCache>
            </c:numRef>
          </c:xVal>
          <c:yVal>
            <c:numRef>
              <c:f>'Media peso y altura'!$D$5:$D$20</c:f>
              <c:numCache>
                <c:formatCode>General</c:formatCode>
                <c:ptCount val="16"/>
                <c:pt idx="0">
                  <c:v>90</c:v>
                </c:pt>
                <c:pt idx="1">
                  <c:v>79</c:v>
                </c:pt>
                <c:pt idx="2">
                  <c:v>75</c:v>
                </c:pt>
                <c:pt idx="3">
                  <c:v>80</c:v>
                </c:pt>
                <c:pt idx="4">
                  <c:v>53</c:v>
                </c:pt>
                <c:pt idx="5">
                  <c:v>47</c:v>
                </c:pt>
                <c:pt idx="6">
                  <c:v>90</c:v>
                </c:pt>
                <c:pt idx="7">
                  <c:v>55</c:v>
                </c:pt>
                <c:pt idx="8">
                  <c:v>70</c:v>
                </c:pt>
                <c:pt idx="9">
                  <c:v>95</c:v>
                </c:pt>
                <c:pt idx="10">
                  <c:v>85</c:v>
                </c:pt>
                <c:pt idx="11">
                  <c:v>55</c:v>
                </c:pt>
                <c:pt idx="12">
                  <c:v>40</c:v>
                </c:pt>
                <c:pt idx="13">
                  <c:v>82</c:v>
                </c:pt>
                <c:pt idx="14">
                  <c:v>75</c:v>
                </c:pt>
                <c:pt idx="15">
                  <c:v>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83968"/>
        <c:axId val="191285888"/>
      </c:scatterChart>
      <c:valAx>
        <c:axId val="191283968"/>
        <c:scaling>
          <c:orientation val="minMax"/>
          <c:min val="1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Altura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191285888"/>
        <c:crosses val="autoZero"/>
        <c:crossBetween val="midCat"/>
        <c:majorUnit val="0.25"/>
      </c:valAx>
      <c:valAx>
        <c:axId val="191285888"/>
        <c:scaling>
          <c:orientation val="minMax"/>
          <c:min val="2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Peso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283968"/>
        <c:crosses val="autoZero"/>
        <c:crossBetween val="midCat"/>
        <c:majorUnit val="20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'Tiro a la diana'!$H$8:$H$13</c:f>
              <c:numCache>
                <c:formatCode>General</c:formatCode>
                <c:ptCount val="6"/>
                <c:pt idx="0">
                  <c:v>5</c:v>
                </c:pt>
                <c:pt idx="1">
                  <c:v>11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92110592"/>
        <c:axId val="192112128"/>
        <c:axId val="0"/>
      </c:bar3DChart>
      <c:catAx>
        <c:axId val="19211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2112128"/>
        <c:crosses val="autoZero"/>
        <c:auto val="1"/>
        <c:lblAlgn val="ctr"/>
        <c:lblOffset val="100"/>
        <c:noMultiLvlLbl val="0"/>
      </c:catAx>
      <c:valAx>
        <c:axId val="19211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110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5</xdr:row>
      <xdr:rowOff>57150</xdr:rowOff>
    </xdr:from>
    <xdr:to>
      <xdr:col>18</xdr:col>
      <xdr:colOff>600075</xdr:colOff>
      <xdr:row>25</xdr:row>
      <xdr:rowOff>171450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631370</xdr:colOff>
      <xdr:row>16</xdr:row>
      <xdr:rowOff>36154</xdr:rowOff>
    </xdr:from>
    <xdr:to>
      <xdr:col>9</xdr:col>
      <xdr:colOff>64147</xdr:colOff>
      <xdr:row>30</xdr:row>
      <xdr:rowOff>54815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19439</xdr:colOff>
      <xdr:row>1</xdr:row>
      <xdr:rowOff>194387</xdr:rowOff>
    </xdr:from>
    <xdr:to>
      <xdr:col>13</xdr:col>
      <xdr:colOff>93500</xdr:colOff>
      <xdr:row>14</xdr:row>
      <xdr:rowOff>133350</xdr:rowOff>
    </xdr:to>
    <xdr:pic>
      <xdr:nvPicPr>
        <xdr:cNvPr id="7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0791" y="408214"/>
          <a:ext cx="2523347" cy="2553478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8"/>
  <sheetViews>
    <sheetView workbookViewId="0">
      <selection activeCell="R29" sqref="R29"/>
    </sheetView>
  </sheetViews>
  <sheetFormatPr baseColWidth="10" defaultColWidth="9.140625" defaultRowHeight="15" x14ac:dyDescent="0.25"/>
  <cols>
    <col min="6" max="6" width="22.5703125" customWidth="1"/>
    <col min="7" max="7" width="16.7109375" customWidth="1"/>
    <col min="8" max="8" width="11.85546875" bestFit="1" customWidth="1"/>
  </cols>
  <sheetData>
    <row r="3" spans="3:8" ht="15.75" thickBot="1" x14ac:dyDescent="0.3"/>
    <row r="4" spans="3:8" ht="15.75" thickBot="1" x14ac:dyDescent="0.3">
      <c r="C4" s="3" t="s">
        <v>0</v>
      </c>
      <c r="D4" s="6" t="s">
        <v>1</v>
      </c>
      <c r="G4" s="14" t="s">
        <v>2</v>
      </c>
      <c r="H4" s="14">
        <f>AVERAGE(C5:C20)</f>
        <v>1.6724999999999999</v>
      </c>
    </row>
    <row r="5" spans="3:8" ht="16.5" thickTop="1" thickBot="1" x14ac:dyDescent="0.3">
      <c r="C5" s="4">
        <v>1.86</v>
      </c>
      <c r="D5" s="7">
        <v>90</v>
      </c>
      <c r="F5" s="13" t="s">
        <v>0</v>
      </c>
      <c r="G5" s="14" t="s">
        <v>4</v>
      </c>
      <c r="H5" s="14">
        <f>STDEVP(C5:C20)</f>
        <v>0.21978682854074763</v>
      </c>
    </row>
    <row r="6" spans="3:8" ht="16.5" thickTop="1" thickBot="1" x14ac:dyDescent="0.3">
      <c r="C6" s="5">
        <v>1.93</v>
      </c>
      <c r="D6" s="8">
        <v>79</v>
      </c>
      <c r="G6" s="14" t="s">
        <v>5</v>
      </c>
      <c r="H6" s="14">
        <f>VARP(C5:C20)</f>
        <v>4.8306249999999995E-2</v>
      </c>
    </row>
    <row r="7" spans="3:8" ht="15.75" thickBot="1" x14ac:dyDescent="0.3">
      <c r="C7" s="5">
        <v>1.65</v>
      </c>
      <c r="D7" s="8">
        <v>75</v>
      </c>
    </row>
    <row r="8" spans="3:8" ht="15.75" thickBot="1" x14ac:dyDescent="0.3">
      <c r="C8" s="5">
        <v>1.88</v>
      </c>
      <c r="D8" s="8">
        <v>80</v>
      </c>
    </row>
    <row r="9" spans="3:8" ht="15.75" thickBot="1" x14ac:dyDescent="0.3">
      <c r="C9" s="5">
        <v>1.55</v>
      </c>
      <c r="D9" s="8">
        <v>53</v>
      </c>
    </row>
    <row r="10" spans="3:8" ht="15.75" thickBot="1" x14ac:dyDescent="0.3">
      <c r="C10" s="5">
        <v>1.34</v>
      </c>
      <c r="D10" s="8">
        <v>47</v>
      </c>
    </row>
    <row r="11" spans="3:8" ht="15.75" thickBot="1" x14ac:dyDescent="0.3">
      <c r="C11" s="5">
        <v>1.89</v>
      </c>
      <c r="D11" s="8">
        <v>90</v>
      </c>
      <c r="G11" s="14" t="s">
        <v>6</v>
      </c>
      <c r="H11" s="14">
        <f>AVERAGE(D5:D20)</f>
        <v>71</v>
      </c>
    </row>
    <row r="12" spans="3:8" ht="16.5" thickTop="1" thickBot="1" x14ac:dyDescent="0.3">
      <c r="C12" s="1">
        <v>1.58</v>
      </c>
      <c r="D12" s="9">
        <v>55</v>
      </c>
      <c r="F12" s="13" t="s">
        <v>3</v>
      </c>
      <c r="G12" s="14" t="s">
        <v>7</v>
      </c>
      <c r="H12" s="14">
        <f>STDEVP(D5:D20)</f>
        <v>16.205708870641853</v>
      </c>
    </row>
    <row r="13" spans="3:8" ht="16.5" thickTop="1" thickBot="1" x14ac:dyDescent="0.3">
      <c r="C13" s="5">
        <v>1.62</v>
      </c>
      <c r="D13" s="8">
        <v>70</v>
      </c>
      <c r="G13" s="14" t="s">
        <v>8</v>
      </c>
      <c r="H13" s="14">
        <f>VARP(D5:D20)</f>
        <v>262.625</v>
      </c>
    </row>
    <row r="14" spans="3:8" ht="15.75" thickBot="1" x14ac:dyDescent="0.3">
      <c r="C14" s="5">
        <v>2.0499999999999998</v>
      </c>
      <c r="D14" s="8">
        <v>95</v>
      </c>
    </row>
    <row r="15" spans="3:8" ht="15.75" thickBot="1" x14ac:dyDescent="0.3">
      <c r="C15" s="1">
        <v>1.8</v>
      </c>
      <c r="D15" s="9">
        <v>85</v>
      </c>
      <c r="F15" s="27" t="s">
        <v>13</v>
      </c>
      <c r="G15" s="28">
        <f>_xlfn.COVARIANCE.S(C5:C20,D5:D20)</f>
        <v>3.5579999999999994</v>
      </c>
    </row>
    <row r="16" spans="3:8" ht="15.75" thickBot="1" x14ac:dyDescent="0.3">
      <c r="C16" s="5">
        <v>1.43</v>
      </c>
      <c r="D16" s="8">
        <v>55</v>
      </c>
      <c r="F16" s="29" t="s">
        <v>14</v>
      </c>
      <c r="G16" s="30">
        <f>CORREL(C5:C20,D5:D20)</f>
        <v>0.93649944669351581</v>
      </c>
    </row>
    <row r="17" spans="3:7" ht="15.75" thickBot="1" x14ac:dyDescent="0.3">
      <c r="C17" s="5">
        <v>1.25</v>
      </c>
      <c r="D17" s="8">
        <v>40</v>
      </c>
    </row>
    <row r="18" spans="3:7" ht="15.75" thickBot="1" x14ac:dyDescent="0.3">
      <c r="C18" s="5">
        <v>1.79</v>
      </c>
      <c r="D18" s="8">
        <v>82</v>
      </c>
    </row>
    <row r="19" spans="3:7" ht="21.75" thickBot="1" x14ac:dyDescent="0.4">
      <c r="C19" s="5">
        <v>1.65</v>
      </c>
      <c r="D19" s="8">
        <v>75</v>
      </c>
      <c r="F19" s="15" t="s">
        <v>9</v>
      </c>
      <c r="G19" s="16"/>
    </row>
    <row r="20" spans="3:7" ht="15.75" thickBot="1" x14ac:dyDescent="0.3">
      <c r="C20" s="2">
        <v>1.49</v>
      </c>
      <c r="D20" s="10">
        <v>65</v>
      </c>
      <c r="F20" s="17"/>
      <c r="G20" s="18"/>
    </row>
    <row r="21" spans="3:7" ht="15.75" x14ac:dyDescent="0.25">
      <c r="F21" s="19" t="s">
        <v>10</v>
      </c>
      <c r="G21" s="12">
        <f>G15/H6</f>
        <v>73.655065338336129</v>
      </c>
    </row>
    <row r="22" spans="3:7" ht="16.5" thickBot="1" x14ac:dyDescent="0.3">
      <c r="F22" s="20" t="s">
        <v>11</v>
      </c>
      <c r="G22" s="11">
        <f>H11-(G21*H4)</f>
        <v>-52.188096778367168</v>
      </c>
    </row>
    <row r="25" spans="3:7" ht="15.75" thickBot="1" x14ac:dyDescent="0.3"/>
    <row r="26" spans="3:7" x14ac:dyDescent="0.25">
      <c r="F26" s="21" t="s">
        <v>12</v>
      </c>
      <c r="G26" s="22"/>
    </row>
    <row r="27" spans="3:7" x14ac:dyDescent="0.25">
      <c r="F27" s="23" t="s">
        <v>0</v>
      </c>
      <c r="G27" s="24" t="s">
        <v>3</v>
      </c>
    </row>
    <row r="28" spans="3:7" ht="15.75" thickBot="1" x14ac:dyDescent="0.3">
      <c r="F28" s="25">
        <v>1.84</v>
      </c>
      <c r="G28" s="26">
        <f>G21*F28+G22</f>
        <v>83.337223444171315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topLeftCell="B1" zoomScale="98" zoomScaleNormal="98" workbookViewId="0">
      <selection activeCell="E7" sqref="E7"/>
    </sheetView>
  </sheetViews>
  <sheetFormatPr baseColWidth="10" defaultColWidth="9.140625" defaultRowHeight="15" x14ac:dyDescent="0.25"/>
  <cols>
    <col min="1" max="1" width="13.42578125" customWidth="1"/>
    <col min="2" max="2" width="14.5703125" customWidth="1"/>
    <col min="3" max="3" width="12.140625" customWidth="1"/>
    <col min="4" max="4" width="12.28515625" customWidth="1"/>
    <col min="5" max="5" width="15.28515625" customWidth="1"/>
    <col min="6" max="6" width="15.7109375" customWidth="1"/>
    <col min="7" max="7" width="24.28515625" customWidth="1"/>
    <col min="8" max="8" width="18.85546875" customWidth="1"/>
    <col min="9" max="9" width="18.28515625" customWidth="1"/>
  </cols>
  <sheetData>
    <row r="1" spans="1:8" ht="16.5" thickTop="1" thickBot="1" x14ac:dyDescent="0.3">
      <c r="B1" s="31"/>
      <c r="D1" s="62"/>
      <c r="E1" s="63"/>
      <c r="F1" s="64" t="s">
        <v>28</v>
      </c>
      <c r="G1" s="65"/>
    </row>
    <row r="2" spans="1:8" ht="16.5" thickTop="1" thickBot="1" x14ac:dyDescent="0.3">
      <c r="A2" s="71" t="s">
        <v>15</v>
      </c>
      <c r="B2" s="72" t="s">
        <v>16</v>
      </c>
      <c r="E2" s="33"/>
    </row>
    <row r="3" spans="1:8" x14ac:dyDescent="0.25">
      <c r="A3" s="41" t="s">
        <v>29</v>
      </c>
      <c r="B3" s="37">
        <v>8</v>
      </c>
      <c r="E3" s="34"/>
      <c r="F3" s="80" t="s">
        <v>17</v>
      </c>
      <c r="G3" s="81"/>
      <c r="H3" s="50">
        <f>AVERAGE(B3:B25)</f>
        <v>10.434782608695652</v>
      </c>
    </row>
    <row r="4" spans="1:8" x14ac:dyDescent="0.25">
      <c r="A4" s="36" t="s">
        <v>30</v>
      </c>
      <c r="B4" s="42">
        <v>9</v>
      </c>
      <c r="E4" s="34"/>
      <c r="F4" s="67"/>
      <c r="G4" s="40" t="s">
        <v>18</v>
      </c>
      <c r="H4" s="68">
        <f>MAX(B3:B25)</f>
        <v>14</v>
      </c>
    </row>
    <row r="5" spans="1:8" x14ac:dyDescent="0.25">
      <c r="A5" s="43" t="s">
        <v>31</v>
      </c>
      <c r="B5" s="38">
        <v>11</v>
      </c>
      <c r="E5" s="34"/>
      <c r="F5" s="69"/>
      <c r="G5" s="70" t="s">
        <v>19</v>
      </c>
      <c r="H5" s="50">
        <f>MIN(B3:B25)</f>
        <v>8</v>
      </c>
    </row>
    <row r="6" spans="1:8" x14ac:dyDescent="0.25">
      <c r="A6" s="36" t="s">
        <v>32</v>
      </c>
      <c r="B6" s="42">
        <v>12</v>
      </c>
      <c r="E6" s="34"/>
    </row>
    <row r="7" spans="1:8" x14ac:dyDescent="0.25">
      <c r="A7" s="44" t="s">
        <v>33</v>
      </c>
      <c r="B7" s="35">
        <v>14</v>
      </c>
      <c r="E7" s="34"/>
      <c r="G7" s="61"/>
      <c r="H7" s="53" t="s">
        <v>20</v>
      </c>
    </row>
    <row r="8" spans="1:8" x14ac:dyDescent="0.25">
      <c r="A8" s="36" t="s">
        <v>34</v>
      </c>
      <c r="B8" s="42">
        <v>10</v>
      </c>
      <c r="E8" s="34"/>
      <c r="G8" s="48" t="s">
        <v>21</v>
      </c>
      <c r="H8" s="54">
        <f>COUNTIFS(TIROS,"&lt;=14",TIROS,"&gt;=12")</f>
        <v>5</v>
      </c>
    </row>
    <row r="9" spans="1:8" ht="15.75" thickBot="1" x14ac:dyDescent="0.3">
      <c r="A9" s="44" t="s">
        <v>35</v>
      </c>
      <c r="B9" s="35">
        <v>11</v>
      </c>
      <c r="E9" s="34"/>
      <c r="G9" s="49" t="s">
        <v>22</v>
      </c>
      <c r="H9" s="55">
        <f>COUNTIFS(TIROS,"&lt;12",TIROS,"&gt;=10")</f>
        <v>11</v>
      </c>
    </row>
    <row r="10" spans="1:8" ht="16.5" thickBot="1" x14ac:dyDescent="0.3">
      <c r="A10" s="36" t="s">
        <v>36</v>
      </c>
      <c r="B10" s="42">
        <v>10</v>
      </c>
      <c r="D10" s="32"/>
      <c r="E10" s="66" t="s">
        <v>52</v>
      </c>
      <c r="G10" s="50" t="s">
        <v>23</v>
      </c>
      <c r="H10" s="46">
        <f>COUNTIFS(TIROS,"&lt;10",TIROS,"&gt;=8")</f>
        <v>7</v>
      </c>
    </row>
    <row r="11" spans="1:8" ht="15.75" thickBot="1" x14ac:dyDescent="0.3">
      <c r="A11" s="44" t="s">
        <v>37</v>
      </c>
      <c r="B11" s="35">
        <v>10</v>
      </c>
      <c r="D11" s="73">
        <v>14</v>
      </c>
      <c r="E11" s="74">
        <f t="shared" ref="E11:E25" si="0">FREQUENCY(TIROS,D11:D25)</f>
        <v>2</v>
      </c>
      <c r="G11" s="51" t="s">
        <v>24</v>
      </c>
      <c r="H11" s="56">
        <f>COUNTIFS(TIROS,"&lt;8",TIROS,"&gt;=6")</f>
        <v>0</v>
      </c>
    </row>
    <row r="12" spans="1:8" ht="15.75" thickBot="1" x14ac:dyDescent="0.3">
      <c r="A12" s="36" t="s">
        <v>38</v>
      </c>
      <c r="B12" s="42">
        <v>13</v>
      </c>
      <c r="D12" s="73">
        <v>13</v>
      </c>
      <c r="E12" s="74">
        <f t="shared" si="0"/>
        <v>1</v>
      </c>
      <c r="G12" s="52" t="s">
        <v>25</v>
      </c>
      <c r="H12" s="57">
        <f>COUNTIFS(TIROS,"&lt;6",TIROS,"&gt;=4")</f>
        <v>0</v>
      </c>
    </row>
    <row r="13" spans="1:8" ht="15.75" thickBot="1" x14ac:dyDescent="0.3">
      <c r="A13" s="44" t="s">
        <v>39</v>
      </c>
      <c r="B13" s="35">
        <v>11</v>
      </c>
      <c r="D13" s="73">
        <v>12</v>
      </c>
      <c r="E13" s="74">
        <f t="shared" si="0"/>
        <v>2</v>
      </c>
      <c r="G13" s="58" t="s">
        <v>26</v>
      </c>
      <c r="H13" s="45">
        <f>COUNTIF(TIROS,"&lt;4")</f>
        <v>0</v>
      </c>
    </row>
    <row r="14" spans="1:8" ht="15.75" thickBot="1" x14ac:dyDescent="0.3">
      <c r="A14" s="36" t="s">
        <v>40</v>
      </c>
      <c r="B14" s="42">
        <v>10</v>
      </c>
      <c r="D14" s="73">
        <v>11</v>
      </c>
      <c r="E14" s="75">
        <f t="shared" si="0"/>
        <v>4</v>
      </c>
      <c r="F14" s="34"/>
      <c r="G14" s="60"/>
      <c r="H14" s="59">
        <f>SUM(H8:H13)</f>
        <v>23</v>
      </c>
    </row>
    <row r="15" spans="1:8" ht="15.75" thickBot="1" x14ac:dyDescent="0.3">
      <c r="A15" s="44" t="s">
        <v>41</v>
      </c>
      <c r="B15" s="35">
        <v>9</v>
      </c>
      <c r="D15" s="73">
        <v>10</v>
      </c>
      <c r="E15" s="75">
        <f t="shared" si="0"/>
        <v>7</v>
      </c>
    </row>
    <row r="16" spans="1:8" ht="15.75" thickBot="1" x14ac:dyDescent="0.3">
      <c r="A16" s="36" t="s">
        <v>42</v>
      </c>
      <c r="B16" s="42">
        <v>9</v>
      </c>
      <c r="D16" s="73">
        <v>9</v>
      </c>
      <c r="E16" s="76">
        <f t="shared" si="0"/>
        <v>5</v>
      </c>
    </row>
    <row r="17" spans="1:5" ht="15.75" thickBot="1" x14ac:dyDescent="0.3">
      <c r="A17" s="44" t="s">
        <v>43</v>
      </c>
      <c r="B17" s="35">
        <v>11</v>
      </c>
      <c r="D17" s="73">
        <v>8</v>
      </c>
      <c r="E17" s="76">
        <f t="shared" si="0"/>
        <v>2</v>
      </c>
    </row>
    <row r="18" spans="1:5" ht="15.75" thickBot="1" x14ac:dyDescent="0.3">
      <c r="A18" s="36" t="s">
        <v>44</v>
      </c>
      <c r="B18" s="42">
        <v>12</v>
      </c>
      <c r="C18" s="32"/>
      <c r="D18" s="73">
        <v>7</v>
      </c>
      <c r="E18" s="77">
        <f t="shared" si="0"/>
        <v>0</v>
      </c>
    </row>
    <row r="19" spans="1:5" ht="15.75" thickBot="1" x14ac:dyDescent="0.3">
      <c r="A19" s="44" t="s">
        <v>45</v>
      </c>
      <c r="B19" s="35">
        <v>9</v>
      </c>
      <c r="C19" s="32"/>
      <c r="D19" s="73">
        <v>6</v>
      </c>
      <c r="E19" s="77">
        <f t="shared" si="0"/>
        <v>0</v>
      </c>
    </row>
    <row r="20" spans="1:5" ht="15.75" thickBot="1" x14ac:dyDescent="0.3">
      <c r="A20" s="36" t="s">
        <v>47</v>
      </c>
      <c r="B20" s="42">
        <v>10</v>
      </c>
      <c r="C20" s="32"/>
      <c r="D20" s="73">
        <v>5</v>
      </c>
      <c r="E20" s="78">
        <f t="shared" si="0"/>
        <v>0</v>
      </c>
    </row>
    <row r="21" spans="1:5" ht="15.75" thickBot="1" x14ac:dyDescent="0.3">
      <c r="A21" s="44" t="s">
        <v>46</v>
      </c>
      <c r="B21" s="35">
        <v>9</v>
      </c>
      <c r="C21" s="32"/>
      <c r="D21" s="73">
        <v>4</v>
      </c>
      <c r="E21" s="78">
        <f t="shared" si="0"/>
        <v>0</v>
      </c>
    </row>
    <row r="22" spans="1:5" ht="15.75" thickBot="1" x14ac:dyDescent="0.3">
      <c r="A22" s="36" t="s">
        <v>48</v>
      </c>
      <c r="B22" s="42">
        <v>10</v>
      </c>
      <c r="C22" s="32"/>
      <c r="D22" s="73">
        <v>3</v>
      </c>
      <c r="E22" s="79">
        <f t="shared" si="0"/>
        <v>0</v>
      </c>
    </row>
    <row r="23" spans="1:5" ht="15.75" thickBot="1" x14ac:dyDescent="0.3">
      <c r="A23" s="44" t="s">
        <v>49</v>
      </c>
      <c r="B23" s="35">
        <v>8</v>
      </c>
      <c r="C23" s="32"/>
      <c r="D23" s="73">
        <v>2</v>
      </c>
      <c r="E23" s="79">
        <f t="shared" si="0"/>
        <v>0</v>
      </c>
    </row>
    <row r="24" spans="1:5" ht="15.75" thickBot="1" x14ac:dyDescent="0.3">
      <c r="A24" s="36" t="s">
        <v>50</v>
      </c>
      <c r="B24" s="42">
        <v>10</v>
      </c>
      <c r="C24" s="32"/>
      <c r="D24" s="73">
        <v>1</v>
      </c>
      <c r="E24" s="79">
        <f t="shared" si="0"/>
        <v>0</v>
      </c>
    </row>
    <row r="25" spans="1:5" ht="15.75" thickBot="1" x14ac:dyDescent="0.3">
      <c r="A25" s="44" t="s">
        <v>51</v>
      </c>
      <c r="B25" s="35">
        <v>14</v>
      </c>
      <c r="C25" s="32"/>
      <c r="D25" s="73">
        <v>0</v>
      </c>
      <c r="E25" s="79">
        <f t="shared" si="0"/>
        <v>0</v>
      </c>
    </row>
    <row r="26" spans="1:5" x14ac:dyDescent="0.25">
      <c r="A26" s="39" t="s">
        <v>27</v>
      </c>
      <c r="B26" s="47">
        <f>SUM(B3:B25)</f>
        <v>240</v>
      </c>
      <c r="C26" s="32"/>
      <c r="D26" s="33"/>
      <c r="E26" s="32"/>
    </row>
    <row r="27" spans="1:5" x14ac:dyDescent="0.25">
      <c r="B27" s="31"/>
      <c r="D27" s="31"/>
    </row>
    <row r="28" spans="1:5" x14ac:dyDescent="0.25">
      <c r="B28" s="31"/>
      <c r="D28" s="31"/>
    </row>
  </sheetData>
  <mergeCells count="1">
    <mergeCell ref="F3:G3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Media peso y altura</vt:lpstr>
      <vt:lpstr>Tiro a la diana</vt:lpstr>
      <vt:lpstr>Hoja3</vt:lpstr>
      <vt:lpstr>TIROS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2019-04-29T08:04:52Z</dcterms:modified>
</cp:coreProperties>
</file>