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LA" sheetId="1" r:id="rId1"/>
    <sheet name="PRESUPUESTO" sheetId="2" r:id="rId2"/>
  </sheets>
  <calcPr calcId="145621"/>
</workbook>
</file>

<file path=xl/calcChain.xml><?xml version="1.0" encoding="utf-8"?>
<calcChain xmlns="http://schemas.openxmlformats.org/spreadsheetml/2006/main">
  <c r="F3" i="2" l="1"/>
  <c r="E8" i="2"/>
  <c r="E11" i="2" l="1"/>
  <c r="E10" i="2"/>
  <c r="E9" i="2"/>
  <c r="L40" i="2"/>
  <c r="L41" i="2"/>
  <c r="L42" i="2"/>
  <c r="L43" i="2"/>
  <c r="E12" i="2" l="1"/>
  <c r="F4" i="2"/>
  <c r="E13" i="2" l="1"/>
  <c r="D18" i="2" s="1"/>
  <c r="E20" i="2" s="1"/>
</calcChain>
</file>

<file path=xl/sharedStrings.xml><?xml version="1.0" encoding="utf-8"?>
<sst xmlns="http://schemas.openxmlformats.org/spreadsheetml/2006/main" count="34" uniqueCount="29">
  <si>
    <t>CODIGO</t>
  </si>
  <si>
    <t>COCHE</t>
  </si>
  <si>
    <t>PRECIO BASE</t>
  </si>
  <si>
    <t>EXTRAS</t>
  </si>
  <si>
    <t>TV</t>
  </si>
  <si>
    <t>SI/NO</t>
  </si>
  <si>
    <t>Coche</t>
  </si>
  <si>
    <t>Precio Base</t>
  </si>
  <si>
    <t>Suma de extras</t>
  </si>
  <si>
    <t>Precio total</t>
  </si>
  <si>
    <t>Descuento</t>
  </si>
  <si>
    <t>Neto</t>
  </si>
  <si>
    <t>IVA</t>
  </si>
  <si>
    <t>TOTAL</t>
  </si>
  <si>
    <t>Fibra</t>
  </si>
  <si>
    <t>Ordenador</t>
  </si>
  <si>
    <t>Cuero</t>
  </si>
  <si>
    <t>si</t>
  </si>
  <si>
    <t xml:space="preserve">             </t>
  </si>
  <si>
    <t>no</t>
  </si>
  <si>
    <t>mercedes A</t>
  </si>
  <si>
    <t>mercedes C</t>
  </si>
  <si>
    <t>mercedes CLA</t>
  </si>
  <si>
    <t>mercedes GT</t>
  </si>
  <si>
    <t>mercedes GLA</t>
  </si>
  <si>
    <t>SERIE AMG</t>
  </si>
  <si>
    <t>CONTROL CPU</t>
  </si>
  <si>
    <t>SENS PARKING</t>
  </si>
  <si>
    <t>KIT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</si>
</sst>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11">
    <xf numFmtId="0" fontId="0" fillId="0" borderId="0" xfId="0"/>
    <xf numFmtId="44" fontId="0" fillId="2" borderId="1" xfId="1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3" fillId="3" borderId="0" xfId="2"/>
    <xf numFmtId="0" fontId="5" fillId="8" borderId="0" xfId="7"/>
    <xf numFmtId="0" fontId="1" fillId="5" borderId="0" xfId="4"/>
    <xf numFmtId="0" fontId="5" fillId="6" borderId="0" xfId="5"/>
    <xf numFmtId="0" fontId="5" fillId="7" borderId="0" xfId="6"/>
    <xf numFmtId="0" fontId="4" fillId="4" borderId="0" xfId="3"/>
    <xf numFmtId="0" fontId="4" fillId="4" borderId="0" xfId="3"/>
  </cellXfs>
  <cellStyles count="8">
    <cellStyle name="40% - Énfasis2" xfId="4" builtinId="35"/>
    <cellStyle name="60% - Énfasis2" xfId="5" builtinId="36"/>
    <cellStyle name="60% - Énfasis3" xfId="7" builtinId="40"/>
    <cellStyle name="Buena" xfId="2" builtinId="26"/>
    <cellStyle name="Énfasis3" xfId="6" builtinId="37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2:I29"/>
  <sheetViews>
    <sheetView topLeftCell="A13" workbookViewId="0">
      <selection activeCell="H35" sqref="H35"/>
    </sheetView>
  </sheetViews>
  <sheetFormatPr baseColWidth="10" defaultRowHeight="15" x14ac:dyDescent="0.25"/>
  <cols>
    <col min="4" max="4" width="19.5703125" customWidth="1"/>
    <col min="5" max="5" width="12.7109375" customWidth="1"/>
    <col min="6" max="6" width="19.5703125" bestFit="1" customWidth="1"/>
    <col min="7" max="7" width="16.28515625" bestFit="1" customWidth="1"/>
    <col min="8" max="8" width="14.5703125" bestFit="1" customWidth="1"/>
    <col min="9" max="9" width="21.42578125" bestFit="1" customWidth="1"/>
  </cols>
  <sheetData>
    <row r="22" spans="3:9" x14ac:dyDescent="0.25">
      <c r="F22" s="3" t="s">
        <v>3</v>
      </c>
      <c r="G22" s="3"/>
      <c r="H22" s="3"/>
      <c r="I22" s="3"/>
    </row>
    <row r="23" spans="3:9" x14ac:dyDescent="0.25">
      <c r="C23" t="s">
        <v>0</v>
      </c>
      <c r="D23" t="s">
        <v>1</v>
      </c>
      <c r="E23" t="s">
        <v>2</v>
      </c>
      <c r="F23" t="s">
        <v>25</v>
      </c>
      <c r="G23" t="s">
        <v>26</v>
      </c>
      <c r="H23" t="s">
        <v>27</v>
      </c>
      <c r="I23" t="s">
        <v>28</v>
      </c>
    </row>
    <row r="24" spans="3:9" x14ac:dyDescent="0.25">
      <c r="C24">
        <v>1</v>
      </c>
      <c r="D24" t="s">
        <v>23</v>
      </c>
      <c r="E24">
        <v>64000</v>
      </c>
      <c r="F24">
        <v>1500</v>
      </c>
      <c r="G24">
        <v>300</v>
      </c>
      <c r="H24">
        <v>435</v>
      </c>
      <c r="I24">
        <v>12000</v>
      </c>
    </row>
    <row r="25" spans="3:9" x14ac:dyDescent="0.25">
      <c r="C25">
        <v>2</v>
      </c>
      <c r="D25" t="s">
        <v>22</v>
      </c>
      <c r="E25">
        <v>54000</v>
      </c>
      <c r="F25">
        <v>1600</v>
      </c>
      <c r="G25">
        <v>300</v>
      </c>
      <c r="H25">
        <v>546</v>
      </c>
      <c r="I25">
        <v>21000</v>
      </c>
    </row>
    <row r="26" spans="3:9" x14ac:dyDescent="0.25">
      <c r="C26">
        <v>3</v>
      </c>
      <c r="D26" t="s">
        <v>21</v>
      </c>
      <c r="E26">
        <v>123000</v>
      </c>
      <c r="F26">
        <v>1200</v>
      </c>
      <c r="G26">
        <v>300</v>
      </c>
      <c r="H26">
        <v>456</v>
      </c>
      <c r="I26">
        <v>9000</v>
      </c>
    </row>
    <row r="27" spans="3:9" x14ac:dyDescent="0.25">
      <c r="C27">
        <v>4</v>
      </c>
      <c r="D27" t="s">
        <v>20</v>
      </c>
      <c r="E27">
        <v>28000</v>
      </c>
      <c r="F27">
        <v>1800</v>
      </c>
      <c r="G27">
        <v>300</v>
      </c>
      <c r="H27">
        <v>546</v>
      </c>
      <c r="I27">
        <v>14000</v>
      </c>
    </row>
    <row r="28" spans="3:9" x14ac:dyDescent="0.25">
      <c r="C28">
        <v>5</v>
      </c>
      <c r="D28" t="s">
        <v>23</v>
      </c>
      <c r="E28">
        <v>189000</v>
      </c>
      <c r="F28">
        <v>3500</v>
      </c>
      <c r="G28">
        <v>300</v>
      </c>
      <c r="H28">
        <v>567</v>
      </c>
      <c r="I28">
        <v>54000</v>
      </c>
    </row>
    <row r="29" spans="3:9" x14ac:dyDescent="0.25">
      <c r="C29">
        <v>6</v>
      </c>
      <c r="D29" t="s">
        <v>24</v>
      </c>
      <c r="E29">
        <v>134000</v>
      </c>
      <c r="F29">
        <v>1750</v>
      </c>
      <c r="G29">
        <v>300</v>
      </c>
      <c r="H29">
        <v>654</v>
      </c>
      <c r="I29">
        <v>23000</v>
      </c>
    </row>
  </sheetData>
  <mergeCells count="1">
    <mergeCell ref="F22:I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3"/>
  <sheetViews>
    <sheetView tabSelected="1" workbookViewId="0">
      <selection activeCell="G24" sqref="G24"/>
    </sheetView>
  </sheetViews>
  <sheetFormatPr baseColWidth="10" defaultRowHeight="15" x14ac:dyDescent="0.25"/>
  <cols>
    <col min="4" max="5" width="13" bestFit="1" customWidth="1"/>
    <col min="6" max="6" width="19.7109375" customWidth="1"/>
    <col min="7" max="7" width="11.42578125" customWidth="1"/>
    <col min="8" max="8" width="11.42578125" style="2"/>
  </cols>
  <sheetData>
    <row r="1" spans="3:8" x14ac:dyDescent="0.25">
      <c r="H1"/>
    </row>
    <row r="2" spans="3:8" x14ac:dyDescent="0.25">
      <c r="C2" s="9"/>
      <c r="D2" s="9"/>
      <c r="E2" s="9" t="s">
        <v>0</v>
      </c>
      <c r="F2" s="9">
        <v>5</v>
      </c>
      <c r="G2" s="9"/>
      <c r="H2" s="9"/>
    </row>
    <row r="3" spans="3:8" x14ac:dyDescent="0.25">
      <c r="C3" s="9"/>
      <c r="D3" s="9"/>
      <c r="E3" s="9" t="s">
        <v>6</v>
      </c>
      <c r="F3" s="9" t="str">
        <f>LOOKUP(F2,TABLA!C24:C29,TABLA!D24:D29)</f>
        <v>mercedes GT</v>
      </c>
      <c r="G3" s="9"/>
      <c r="H3" s="9"/>
    </row>
    <row r="4" spans="3:8" x14ac:dyDescent="0.25">
      <c r="C4" s="9"/>
      <c r="D4" s="9"/>
      <c r="E4" s="9" t="s">
        <v>7</v>
      </c>
      <c r="F4" s="9">
        <f>LOOKUP(F2,TABLA!C24:C29,TABLA!E24:E29)</f>
        <v>189000</v>
      </c>
      <c r="G4" s="9"/>
      <c r="H4" s="9"/>
    </row>
    <row r="5" spans="3:8" x14ac:dyDescent="0.25">
      <c r="C5" s="9"/>
      <c r="D5" s="9"/>
      <c r="E5" s="9"/>
      <c r="F5" s="9"/>
      <c r="G5" s="9"/>
      <c r="H5" s="9"/>
    </row>
    <row r="6" spans="3:8" x14ac:dyDescent="0.25">
      <c r="C6" s="9"/>
      <c r="D6" s="9"/>
      <c r="E6" s="9"/>
      <c r="F6" s="9"/>
      <c r="G6" s="9"/>
      <c r="H6" s="9"/>
    </row>
    <row r="7" spans="3:8" x14ac:dyDescent="0.25">
      <c r="C7" s="9" t="s">
        <v>3</v>
      </c>
      <c r="D7" s="9" t="s">
        <v>5</v>
      </c>
      <c r="E7" s="9"/>
      <c r="F7" s="9"/>
      <c r="G7" s="9"/>
      <c r="H7" s="9"/>
    </row>
    <row r="8" spans="3:8" x14ac:dyDescent="0.25">
      <c r="C8" s="9" t="s">
        <v>4</v>
      </c>
      <c r="D8" s="9" t="s">
        <v>19</v>
      </c>
      <c r="E8" s="9">
        <f>IF(OR(D8="si",D8="SI"), LOOKUP($F$2,TABLA!$C$24:C29,TABLA!$F$24:$F$29), 0)</f>
        <v>0</v>
      </c>
      <c r="F8" s="9"/>
      <c r="G8" s="9"/>
      <c r="H8" s="9"/>
    </row>
    <row r="9" spans="3:8" x14ac:dyDescent="0.25">
      <c r="C9" s="9" t="s">
        <v>15</v>
      </c>
      <c r="D9" s="9" t="s">
        <v>17</v>
      </c>
      <c r="E9" s="9">
        <f>IF(OR(D9="si",D9="SI"), LOOKUP($F$2,TABLA!$C$24:C29,TABLA!$H$24:$H$29), 0)</f>
        <v>567</v>
      </c>
      <c r="F9" s="9"/>
      <c r="G9" s="9"/>
      <c r="H9" s="9"/>
    </row>
    <row r="10" spans="3:8" x14ac:dyDescent="0.25">
      <c r="C10" s="9" t="s">
        <v>14</v>
      </c>
      <c r="D10" s="9" t="s">
        <v>19</v>
      </c>
      <c r="E10" s="9">
        <f>IF(OR(D10="si",D10="SI"), LOOKUP($F$2,TABLA!$C$24:C29,TABLA!$I$24:$I$29), 0)</f>
        <v>0</v>
      </c>
      <c r="F10" s="9"/>
      <c r="G10" s="9"/>
      <c r="H10" s="9"/>
    </row>
    <row r="11" spans="3:8" x14ac:dyDescent="0.25">
      <c r="C11" s="9" t="s">
        <v>16</v>
      </c>
      <c r="D11" s="9" t="s">
        <v>17</v>
      </c>
      <c r="E11" s="9">
        <f>IF(OR(D11="si",D11="SI"), LOOKUP($F$2,TABLA!$C$24:C29,TABLA!$G$24:$G$29), 0)</f>
        <v>300</v>
      </c>
      <c r="F11" s="9"/>
      <c r="G11" s="9"/>
      <c r="H11" s="9"/>
    </row>
    <row r="12" spans="3:8" x14ac:dyDescent="0.25">
      <c r="C12" s="10" t="s">
        <v>8</v>
      </c>
      <c r="D12" s="10"/>
      <c r="E12" s="9">
        <f>E8+E9+E10+E11</f>
        <v>867</v>
      </c>
      <c r="F12" s="9"/>
      <c r="G12" s="9"/>
      <c r="H12" s="9"/>
    </row>
    <row r="13" spans="3:8" x14ac:dyDescent="0.25">
      <c r="C13" s="10" t="s">
        <v>9</v>
      </c>
      <c r="D13" s="10"/>
      <c r="E13" s="9">
        <f>F4+E12</f>
        <v>189867</v>
      </c>
      <c r="F13" s="9"/>
      <c r="G13" s="9"/>
      <c r="H13" s="9"/>
    </row>
    <row r="14" spans="3:8" x14ac:dyDescent="0.25">
      <c r="C14" s="9"/>
      <c r="D14" s="9"/>
      <c r="E14" s="9"/>
      <c r="F14" s="10" t="s">
        <v>18</v>
      </c>
      <c r="G14" s="10"/>
      <c r="H14" s="10"/>
    </row>
    <row r="15" spans="3:8" x14ac:dyDescent="0.25">
      <c r="C15" s="9"/>
      <c r="D15" s="9"/>
      <c r="E15" s="9"/>
      <c r="F15" s="9"/>
      <c r="G15" s="9"/>
      <c r="H15" s="9"/>
    </row>
    <row r="16" spans="3:8" x14ac:dyDescent="0.25">
      <c r="H16"/>
    </row>
    <row r="17" spans="3:8" x14ac:dyDescent="0.25">
      <c r="C17" s="4" t="s">
        <v>10</v>
      </c>
      <c r="D17" s="4">
        <v>7.0000000000000007E-2</v>
      </c>
      <c r="H17"/>
    </row>
    <row r="18" spans="3:8" x14ac:dyDescent="0.25">
      <c r="C18" t="s">
        <v>11</v>
      </c>
      <c r="D18">
        <f>E13-E13*D17</f>
        <v>176576.31</v>
      </c>
      <c r="H18"/>
    </row>
    <row r="19" spans="3:8" x14ac:dyDescent="0.25">
      <c r="C19" s="5" t="s">
        <v>12</v>
      </c>
      <c r="D19" s="8">
        <v>0.21</v>
      </c>
      <c r="H19"/>
    </row>
    <row r="20" spans="3:8" x14ac:dyDescent="0.25">
      <c r="C20" s="6" t="s">
        <v>13</v>
      </c>
      <c r="D20" s="6"/>
      <c r="E20" s="7">
        <f xml:space="preserve"> D18+D18*D19</f>
        <v>213657.3351</v>
      </c>
      <c r="F20" s="7"/>
      <c r="H20"/>
    </row>
    <row r="21" spans="3:8" x14ac:dyDescent="0.25">
      <c r="H21"/>
    </row>
    <row r="22" spans="3:8" x14ac:dyDescent="0.25">
      <c r="H22"/>
    </row>
    <row r="23" spans="3:8" x14ac:dyDescent="0.25">
      <c r="H23"/>
    </row>
    <row r="24" spans="3:8" x14ac:dyDescent="0.25">
      <c r="H24"/>
    </row>
    <row r="25" spans="3:8" x14ac:dyDescent="0.25">
      <c r="H25"/>
    </row>
    <row r="26" spans="3:8" x14ac:dyDescent="0.25">
      <c r="H26"/>
    </row>
    <row r="27" spans="3:8" x14ac:dyDescent="0.25">
      <c r="H27"/>
    </row>
    <row r="28" spans="3:8" x14ac:dyDescent="0.25">
      <c r="H28"/>
    </row>
    <row r="29" spans="3:8" x14ac:dyDescent="0.25">
      <c r="H29"/>
    </row>
    <row r="40" spans="12:12" x14ac:dyDescent="0.25">
      <c r="L40" s="1">
        <f>LOOKUP(F2,TABLA!C24:C29,TABLA!F24:F29)</f>
        <v>3500</v>
      </c>
    </row>
    <row r="41" spans="12:12" x14ac:dyDescent="0.25">
      <c r="L41" s="1">
        <f>LOOKUP(F2,TABLA!C24:C29,TABLA!H24:H29)</f>
        <v>567</v>
      </c>
    </row>
    <row r="42" spans="12:12" x14ac:dyDescent="0.25">
      <c r="L42" s="1">
        <f>LOOKUP(F2,TABLA!C24:C29,TABLA!I24:I29)</f>
        <v>54000</v>
      </c>
    </row>
    <row r="43" spans="12:12" x14ac:dyDescent="0.25">
      <c r="L43" s="1">
        <f>LOOKUP(F2,TABLA!C24:C29,TABLA!G24:G29)</f>
        <v>300</v>
      </c>
    </row>
  </sheetData>
  <mergeCells count="5">
    <mergeCell ref="C12:D12"/>
    <mergeCell ref="C13:D13"/>
    <mergeCell ref="C20:D20"/>
    <mergeCell ref="E20:F20"/>
    <mergeCell ref="F14:H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Alumno10</cp:lastModifiedBy>
  <dcterms:created xsi:type="dcterms:W3CDTF">2019-03-29T09:52:12Z</dcterms:created>
  <dcterms:modified xsi:type="dcterms:W3CDTF">2019-05-03T11:47:25Z</dcterms:modified>
</cp:coreProperties>
</file>