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1"/>
  </bookViews>
  <sheets>
    <sheet name="Modelos" sheetId="1" r:id="rId1"/>
    <sheet name="Presupuest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0" i="2" l="1"/>
  <c r="G9" i="2"/>
  <c r="G8" i="2"/>
  <c r="G7" i="2"/>
  <c r="G6" i="2"/>
  <c r="G5" i="2"/>
  <c r="C8" i="2"/>
  <c r="C7" i="2"/>
  <c r="G11" i="2" l="1"/>
  <c r="G12" i="2" s="1"/>
  <c r="G13" i="2" l="1"/>
  <c r="G14" i="2"/>
  <c r="G15" i="2" s="1"/>
</calcChain>
</file>

<file path=xl/sharedStrings.xml><?xml version="1.0" encoding="utf-8"?>
<sst xmlns="http://schemas.openxmlformats.org/spreadsheetml/2006/main" count="35" uniqueCount="25">
  <si>
    <t>Codigo</t>
  </si>
  <si>
    <t>Modelo</t>
  </si>
  <si>
    <t>Precio base</t>
  </si>
  <si>
    <t>EXTRAS</t>
  </si>
  <si>
    <t>Ordenador</t>
  </si>
  <si>
    <t>Cuero</t>
  </si>
  <si>
    <t>TV</t>
  </si>
  <si>
    <t>ABS</t>
  </si>
  <si>
    <t>Asientos calefactados</t>
  </si>
  <si>
    <t>Asientos ventilados</t>
  </si>
  <si>
    <t xml:space="preserve">Lamborghini Urus </t>
  </si>
  <si>
    <t>Lamborghini Huracán EVO</t>
  </si>
  <si>
    <t>Lamborghini SVJ Roadster</t>
  </si>
  <si>
    <t>Lamborghini Huracán LP</t>
  </si>
  <si>
    <t>Código:</t>
  </si>
  <si>
    <t>Precio Base:</t>
  </si>
  <si>
    <t>Tipo:</t>
  </si>
  <si>
    <t>Mejoras:</t>
  </si>
  <si>
    <t>S</t>
  </si>
  <si>
    <t>N</t>
  </si>
  <si>
    <t>Suma Extras</t>
  </si>
  <si>
    <t>Total Base</t>
  </si>
  <si>
    <t>IVA</t>
  </si>
  <si>
    <t>Total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</si>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</sst>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16">
    <xf numFmtId="0" fontId="0" fillId="0" borderId="0" xfId="0"/>
    <xf numFmtId="6" fontId="0" fillId="0" borderId="0" xfId="0" applyNumberFormat="1"/>
    <xf numFmtId="0" fontId="1" fillId="0" borderId="0" xfId="0" applyFont="1"/>
    <xf numFmtId="6" fontId="1" fillId="0" borderId="0" xfId="0" applyNumberFormat="1" applyFont="1"/>
    <xf numFmtId="6" fontId="2" fillId="0" borderId="0" xfId="0" applyNumberFormat="1" applyFont="1" applyAlignment="1"/>
    <xf numFmtId="0" fontId="0" fillId="0" borderId="0" xfId="0" applyAlignment="1"/>
    <xf numFmtId="0" fontId="5" fillId="3" borderId="2" xfId="2" applyBorder="1"/>
    <xf numFmtId="9" fontId="3" fillId="5" borderId="2" xfId="4" applyNumberFormat="1" applyBorder="1"/>
    <xf numFmtId="44" fontId="4" fillId="2" borderId="2" xfId="1" applyNumberFormat="1" applyBorder="1"/>
    <xf numFmtId="0" fontId="4" fillId="2" borderId="2" xfId="1" applyBorder="1"/>
    <xf numFmtId="0" fontId="7" fillId="6" borderId="1" xfId="5" applyBorder="1"/>
    <xf numFmtId="0" fontId="6" fillId="4" borderId="3" xfId="3" applyBorder="1"/>
    <xf numFmtId="44" fontId="0" fillId="0" borderId="2" xfId="0" applyNumberFormat="1" applyBorder="1"/>
    <xf numFmtId="0" fontId="0" fillId="0" borderId="0" xfId="0" applyAlignment="1">
      <alignment horizontal="center"/>
    </xf>
    <xf numFmtId="0" fontId="3" fillId="7" borderId="2" xfId="6" applyBorder="1"/>
    <xf numFmtId="0" fontId="3" fillId="8" borderId="2" xfId="7" applyBorder="1"/>
  </cellXfs>
  <cellStyles count="8">
    <cellStyle name="20% - Énfasis1" xfId="4" builtinId="30"/>
    <cellStyle name="40% - Énfasis1" xfId="6" builtinId="31"/>
    <cellStyle name="40% - Énfasis3" xfId="7" builtinId="39"/>
    <cellStyle name="Buena" xfId="1" builtinId="26"/>
    <cellStyle name="Énfasis2" xfId="5" builtinId="33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9" sqref="A9"/>
    </sheetView>
  </sheetViews>
  <sheetFormatPr baseColWidth="10" defaultRowHeight="15" x14ac:dyDescent="0.25"/>
  <cols>
    <col min="2" max="2" width="24" bestFit="1" customWidth="1"/>
    <col min="3" max="3" width="11.140625" bestFit="1" customWidth="1"/>
    <col min="4" max="4" width="11.5703125" bestFit="1" customWidth="1"/>
    <col min="5" max="5" width="10.5703125" bestFit="1" customWidth="1"/>
    <col min="8" max="8" width="20.28515625" bestFit="1" customWidth="1"/>
    <col min="9" max="9" width="20.7109375" customWidth="1"/>
    <col min="10" max="10" width="18.5703125" bestFit="1" customWidth="1"/>
    <col min="11" max="11" width="11.42578125" customWidth="1"/>
  </cols>
  <sheetData>
    <row r="1" spans="1:11" x14ac:dyDescent="0.25">
      <c r="D1" s="13" t="s">
        <v>3</v>
      </c>
      <c r="E1" s="13"/>
      <c r="F1" s="13"/>
      <c r="G1" s="13"/>
      <c r="H1" s="13"/>
      <c r="I1" s="13"/>
      <c r="J1" s="5"/>
      <c r="K1" s="5"/>
    </row>
    <row r="2" spans="1:11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1" x14ac:dyDescent="0.25">
      <c r="A3">
        <v>1</v>
      </c>
      <c r="B3" s="2" t="s">
        <v>10</v>
      </c>
      <c r="C3" s="3">
        <v>171429</v>
      </c>
      <c r="D3" s="1">
        <v>1000</v>
      </c>
      <c r="E3" s="1">
        <v>3000</v>
      </c>
      <c r="F3" s="1">
        <v>1500</v>
      </c>
      <c r="G3" s="1">
        <v>800</v>
      </c>
      <c r="H3" s="1">
        <v>2000</v>
      </c>
      <c r="I3" s="1">
        <v>2000</v>
      </c>
    </row>
    <row r="4" spans="1:11" x14ac:dyDescent="0.25">
      <c r="A4">
        <v>2</v>
      </c>
      <c r="B4" t="s">
        <v>11</v>
      </c>
      <c r="C4" s="4">
        <v>184034</v>
      </c>
      <c r="D4" s="1">
        <v>1400</v>
      </c>
      <c r="E4" s="1">
        <v>2000</v>
      </c>
      <c r="F4" s="1">
        <v>800</v>
      </c>
      <c r="G4" s="1">
        <v>1550</v>
      </c>
      <c r="H4" s="1">
        <v>1950</v>
      </c>
      <c r="I4" s="1">
        <v>1950</v>
      </c>
      <c r="K4" s="1"/>
    </row>
    <row r="5" spans="1:11" x14ac:dyDescent="0.25">
      <c r="A5">
        <v>3</v>
      </c>
      <c r="B5" t="s">
        <v>12</v>
      </c>
      <c r="C5" s="3">
        <v>387007</v>
      </c>
      <c r="D5" s="1">
        <v>2000</v>
      </c>
      <c r="E5" s="1">
        <v>3000</v>
      </c>
      <c r="F5" s="1">
        <v>2000</v>
      </c>
      <c r="G5" s="1">
        <v>1600</v>
      </c>
      <c r="H5" s="1">
        <v>2040</v>
      </c>
      <c r="I5" s="1">
        <v>2040</v>
      </c>
      <c r="K5" s="1"/>
    </row>
    <row r="6" spans="1:11" x14ac:dyDescent="0.25">
      <c r="A6">
        <v>4</v>
      </c>
      <c r="B6" t="s">
        <v>13</v>
      </c>
      <c r="C6" s="1">
        <v>230775</v>
      </c>
      <c r="D6" s="1">
        <v>1200</v>
      </c>
      <c r="E6" s="1">
        <v>2300</v>
      </c>
      <c r="F6" s="1">
        <v>1200</v>
      </c>
      <c r="G6" s="1">
        <v>1100</v>
      </c>
      <c r="H6" s="1">
        <v>2100</v>
      </c>
      <c r="I6" s="1">
        <v>2100</v>
      </c>
      <c r="K6" s="1"/>
    </row>
    <row r="7" spans="1:11" x14ac:dyDescent="0.25">
      <c r="K7" s="1"/>
    </row>
    <row r="8" spans="1:11" x14ac:dyDescent="0.25">
      <c r="I8" s="1"/>
      <c r="J8" s="1"/>
      <c r="K8" s="1"/>
    </row>
    <row r="9" spans="1:11" x14ac:dyDescent="0.25">
      <c r="I9" s="1"/>
      <c r="J9" s="1"/>
      <c r="K9" s="1"/>
    </row>
    <row r="16" spans="1:11" ht="9.75" customHeight="1" x14ac:dyDescent="0.25"/>
  </sheetData>
  <mergeCells count="1">
    <mergeCell ref="D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tabSelected="1" workbookViewId="0">
      <selection activeCell="C15" sqref="C15"/>
    </sheetView>
  </sheetViews>
  <sheetFormatPr baseColWidth="10" defaultRowHeight="15" x14ac:dyDescent="0.25"/>
  <cols>
    <col min="2" max="2" width="11.42578125" customWidth="1"/>
    <col min="3" max="3" width="24" bestFit="1" customWidth="1"/>
    <col min="5" max="5" width="21.28515625" bestFit="1" customWidth="1"/>
    <col min="6" max="6" width="12" customWidth="1"/>
    <col min="7" max="7" width="13" bestFit="1" customWidth="1"/>
  </cols>
  <sheetData>
    <row r="4" spans="2:7" x14ac:dyDescent="0.25">
      <c r="B4" s="15" t="s">
        <v>14</v>
      </c>
      <c r="C4" s="9">
        <v>4</v>
      </c>
      <c r="E4" s="10" t="s">
        <v>17</v>
      </c>
    </row>
    <row r="5" spans="2:7" x14ac:dyDescent="0.25">
      <c r="E5" s="6" t="s">
        <v>4</v>
      </c>
      <c r="F5" s="11" t="s">
        <v>19</v>
      </c>
      <c r="G5" s="12">
        <f>IF(OR($F5="s",$F5="S"),LOOKUP($C$4,Modelos!$A$3:$A$6,Modelos!D$3:D$6),0)</f>
        <v>0</v>
      </c>
    </row>
    <row r="6" spans="2:7" x14ac:dyDescent="0.25">
      <c r="E6" s="6" t="s">
        <v>5</v>
      </c>
      <c r="F6" s="11" t="s">
        <v>19</v>
      </c>
      <c r="G6" s="12">
        <f>IF(OR($F6="s",$F6="S"),LOOKUP($C$4,Modelos!$A$3:$A$6,Modelos!E$3:E$6),0)</f>
        <v>0</v>
      </c>
    </row>
    <row r="7" spans="2:7" x14ac:dyDescent="0.25">
      <c r="B7" s="15" t="s">
        <v>16</v>
      </c>
      <c r="C7" s="9" t="str">
        <f>IF(C4&lt;&gt;"",LOOKUP(C4,Modelos!A3:A6,Modelos!B3:B6),"")</f>
        <v>Lamborghini Huracán LP</v>
      </c>
      <c r="E7" s="6" t="s">
        <v>6</v>
      </c>
      <c r="F7" s="11" t="s">
        <v>18</v>
      </c>
      <c r="G7" s="12">
        <f>IF(OR($F7="s",$F7="S"),LOOKUP($C$4,Modelos!$A$3:$A$6,Modelos!F$3:F$6),0)</f>
        <v>1200</v>
      </c>
    </row>
    <row r="8" spans="2:7" x14ac:dyDescent="0.25">
      <c r="B8" s="15" t="s">
        <v>15</v>
      </c>
      <c r="C8" s="8">
        <f>LOOKUP($C$4,Modelos!A3:A6,Modelos!C3:C6)</f>
        <v>230775</v>
      </c>
      <c r="E8" s="6" t="s">
        <v>7</v>
      </c>
      <c r="F8" s="11" t="s">
        <v>19</v>
      </c>
      <c r="G8" s="12">
        <f>IF(OR($F8="s",$F8="S"),LOOKUP($C$4,Modelos!$A$3:$A$6,Modelos!G$3:G$6),0)</f>
        <v>0</v>
      </c>
    </row>
    <row r="9" spans="2:7" x14ac:dyDescent="0.25">
      <c r="E9" s="6" t="s">
        <v>8</v>
      </c>
      <c r="F9" s="11" t="s">
        <v>18</v>
      </c>
      <c r="G9" s="12">
        <f>IF(OR($F9="s",$F9="S"),LOOKUP($C$4,Modelos!$A$3:$A$6,Modelos!H$3:H$6),0)</f>
        <v>2100</v>
      </c>
    </row>
    <row r="10" spans="2:7" x14ac:dyDescent="0.25">
      <c r="E10" s="6" t="s">
        <v>9</v>
      </c>
      <c r="F10" s="11" t="s">
        <v>18</v>
      </c>
      <c r="G10" s="12">
        <f>IF(OR($F10="s",$F10="S"),LOOKUP($C$4,Modelos!$A$3:$A$6,Modelos!I$3:I$6),0)</f>
        <v>2100</v>
      </c>
    </row>
    <row r="11" spans="2:7" x14ac:dyDescent="0.25">
      <c r="F11" s="14" t="s">
        <v>20</v>
      </c>
      <c r="G11" s="12">
        <f>SUM(G5:G10)</f>
        <v>5400</v>
      </c>
    </row>
    <row r="12" spans="2:7" x14ac:dyDescent="0.25">
      <c r="F12" s="14" t="s">
        <v>21</v>
      </c>
      <c r="G12" s="12">
        <f>C8+G11</f>
        <v>236175</v>
      </c>
    </row>
    <row r="13" spans="2:7" x14ac:dyDescent="0.25">
      <c r="E13" s="14" t="s">
        <v>24</v>
      </c>
      <c r="F13" s="7">
        <v>7.0000000000000007E-2</v>
      </c>
      <c r="G13" s="8">
        <f>G12*F13</f>
        <v>16532.25</v>
      </c>
    </row>
    <row r="14" spans="2:7" x14ac:dyDescent="0.25">
      <c r="E14" s="14" t="s">
        <v>22</v>
      </c>
      <c r="F14" s="7">
        <v>0.21</v>
      </c>
      <c r="G14" s="8">
        <f>G12*F14</f>
        <v>49596.75</v>
      </c>
    </row>
    <row r="15" spans="2:7" x14ac:dyDescent="0.25">
      <c r="F15" s="14" t="s">
        <v>23</v>
      </c>
      <c r="G15" s="8">
        <f>G12+G14-G13</f>
        <v>269239.5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Modelos</vt:lpstr>
      <vt:lpstr>Presupuesto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2019-04-04T09:41:14Z</dcterms:created>
  <dcterms:modified xsi:type="dcterms:W3CDTF">2019-04-05T11:58:56Z</dcterms:modified>
</cp:coreProperties>
</file>