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730" windowHeight="10050" activeTab="2"/>
  </bookViews>
  <sheets>
    <sheet name="Factura" sheetId="1" r:id="rId1"/>
    <sheet name="Modelos" sheetId="2" r:id="rId2"/>
    <sheet name="CRAMER" sheetId="4" r:id="rId3"/>
    <sheet name="Hoja3" sheetId="3" r:id="rId4"/>
  </sheets>
  <definedNames>
    <definedName name="MATRIZ">CRAMER!$B$3:$D$5</definedName>
    <definedName name="SOLUCIÓN">CRAMER!$F$3:$F$5</definedName>
    <definedName name="X">CRAMER!$B$3:$B$5</definedName>
    <definedName name="Y">CRAMER!$C$3:$C$5</definedName>
    <definedName name="Z">CRAMER!$D$3:$D$5</definedName>
  </definedNames>
  <calcPr calcId="145621"/>
</workbook>
</file>

<file path=xl/calcChain.xml><?xml version="1.0" encoding="utf-8"?>
<calcChain xmlns="http://schemas.openxmlformats.org/spreadsheetml/2006/main">
  <c r="H3" i="4" l="1"/>
  <c r="H4" i="4"/>
  <c r="H5" i="4"/>
  <c r="K5" i="4" a="1"/>
  <c r="K5" i="4" s="1"/>
  <c r="L5" i="4" a="1"/>
  <c r="L5" i="4" s="1"/>
  <c r="M5" i="4" a="1"/>
  <c r="M5" i="4" s="1"/>
  <c r="M6" i="4"/>
  <c r="L7" i="4"/>
  <c r="B8" i="4" a="1"/>
  <c r="B8" i="4" s="1"/>
  <c r="C9" i="4"/>
  <c r="G9" i="4"/>
  <c r="K9" i="4" a="1"/>
  <c r="K9" i="4" s="1"/>
  <c r="L9" i="4"/>
  <c r="C10" i="4"/>
  <c r="L10" i="4"/>
  <c r="K11" i="4"/>
  <c r="M11" i="4"/>
  <c r="K14" i="4" a="1"/>
  <c r="K14" i="4" s="1"/>
  <c r="L14" i="4" a="1"/>
  <c r="L14" i="4" s="1"/>
  <c r="M14" i="4" a="1"/>
  <c r="M14" i="4" s="1"/>
  <c r="F15" i="4" a="1"/>
  <c r="F15" i="4" s="1"/>
  <c r="K15" i="4"/>
  <c r="M15" i="4"/>
  <c r="G16" i="4"/>
  <c r="K16" i="4"/>
  <c r="M16" i="4"/>
  <c r="K18" i="4" a="1"/>
  <c r="K18" i="4" s="1"/>
  <c r="L18" i="4"/>
  <c r="K19" i="4"/>
  <c r="M19" i="4"/>
  <c r="L20" i="4"/>
  <c r="K21" i="4"/>
  <c r="M21" i="4"/>
  <c r="K24" i="4" a="1"/>
  <c r="K24" i="4" s="1"/>
  <c r="L24" i="4" a="1"/>
  <c r="L24" i="4" s="1"/>
  <c r="M24" i="4" a="1"/>
  <c r="M24" i="4" s="1"/>
  <c r="K25" i="4"/>
  <c r="M25" i="4"/>
  <c r="L26" i="4"/>
  <c r="K28" i="4" a="1"/>
  <c r="K28" i="4"/>
  <c r="L28" i="4"/>
  <c r="M28" i="4"/>
  <c r="K29" i="4"/>
  <c r="L29" i="4"/>
  <c r="M29" i="4"/>
  <c r="K30" i="4"/>
  <c r="L30" i="4"/>
  <c r="M30" i="4"/>
  <c r="L21" i="4" l="1"/>
  <c r="M20" i="4"/>
  <c r="K20" i="4"/>
  <c r="L19" i="4"/>
  <c r="M18" i="4"/>
  <c r="G17" i="4"/>
  <c r="G15" i="4"/>
  <c r="L11" i="4"/>
  <c r="M10" i="4"/>
  <c r="K10" i="4"/>
  <c r="M9" i="4"/>
  <c r="C8" i="4"/>
  <c r="K6" i="4"/>
  <c r="M26" i="4"/>
  <c r="K26" i="4"/>
  <c r="L25" i="4"/>
  <c r="O27" i="4" s="1"/>
  <c r="H17" i="4"/>
  <c r="F17" i="4"/>
  <c r="L16" i="4"/>
  <c r="H16" i="4"/>
  <c r="F16" i="4"/>
  <c r="L15" i="4"/>
  <c r="O17" i="4" s="1"/>
  <c r="H15" i="4"/>
  <c r="D10" i="4"/>
  <c r="B10" i="4"/>
  <c r="D9" i="4"/>
  <c r="B9" i="4"/>
  <c r="D8" i="4"/>
  <c r="M7" i="4"/>
  <c r="K7" i="4"/>
  <c r="L6" i="4"/>
  <c r="E20" i="1"/>
  <c r="E19" i="1"/>
  <c r="E18" i="1"/>
  <c r="E16" i="1"/>
  <c r="E17" i="1"/>
  <c r="D12" i="1"/>
  <c r="O8" i="4" l="1"/>
  <c r="D13" i="1"/>
  <c r="D22" i="1" l="1"/>
  <c r="D23" i="1" s="1"/>
  <c r="E25" i="1" l="1"/>
  <c r="E26" i="1" s="1"/>
  <c r="E27" i="1" l="1"/>
  <c r="D29" i="1" s="1"/>
</calcChain>
</file>

<file path=xl/sharedStrings.xml><?xml version="1.0" encoding="utf-8"?>
<sst xmlns="http://schemas.openxmlformats.org/spreadsheetml/2006/main" count="60" uniqueCount="48">
  <si>
    <t>Cliente</t>
  </si>
  <si>
    <t>CÓDIGO</t>
  </si>
  <si>
    <t>COCHE</t>
  </si>
  <si>
    <t>PRECIO BASE</t>
  </si>
  <si>
    <t>EXTRAS</t>
  </si>
  <si>
    <t>SI/NO</t>
  </si>
  <si>
    <t>SI</t>
  </si>
  <si>
    <t>SUMA EXTRAS</t>
  </si>
  <si>
    <t>PRECIO TOTAL</t>
  </si>
  <si>
    <t>DESCUENTO</t>
  </si>
  <si>
    <t>NETO</t>
  </si>
  <si>
    <t>IVA</t>
  </si>
  <si>
    <t>TOTAL</t>
  </si>
  <si>
    <t>Z 900</t>
  </si>
  <si>
    <t>Z 1000R</t>
  </si>
  <si>
    <t>NINJA H2R</t>
  </si>
  <si>
    <t>NINJA ZX 10RR</t>
  </si>
  <si>
    <t>NINJA ZX 6R</t>
  </si>
  <si>
    <t>VULCAN S</t>
  </si>
  <si>
    <t>KX 450</t>
  </si>
  <si>
    <t>J 300</t>
  </si>
  <si>
    <t>AROS LLANTA</t>
  </si>
  <si>
    <t xml:space="preserve">ESTRIBERAS </t>
  </si>
  <si>
    <t>BOLSA ASIENTO</t>
  </si>
  <si>
    <t>ESCAPE AKRAPOVIC</t>
  </si>
  <si>
    <t xml:space="preserve">PROTECTOR DEPOSITO </t>
  </si>
  <si>
    <t xml:space="preserve">MARIO MARTIN ARIGUELA </t>
  </si>
  <si>
    <t>Aros llanta</t>
  </si>
  <si>
    <t>Estriberas</t>
  </si>
  <si>
    <t>Bolsa asiento</t>
  </si>
  <si>
    <t>Escape Ackrapovic</t>
  </si>
  <si>
    <t>Protector depósito</t>
  </si>
  <si>
    <t>si</t>
  </si>
  <si>
    <t>no</t>
  </si>
  <si>
    <t>Teléfono</t>
  </si>
  <si>
    <t>MODELO</t>
  </si>
  <si>
    <t xml:space="preserve">PRECIO BASE </t>
  </si>
  <si>
    <t>=</t>
  </si>
  <si>
    <t>-------------</t>
  </si>
  <si>
    <t>Z</t>
  </si>
  <si>
    <t>------------</t>
  </si>
  <si>
    <t>Y</t>
  </si>
  <si>
    <t>INVERSA</t>
  </si>
  <si>
    <t>TRASPUESTA</t>
  </si>
  <si>
    <t>DETERMINANTE</t>
  </si>
  <si>
    <t>---------------</t>
  </si>
  <si>
    <t>X</t>
  </si>
  <si>
    <t>RESOLUCIÓN POR CRAMER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</si>
</sst>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color theme="1"/>
      <name val="Century Gothic"/>
      <family val="2"/>
    </font>
    <font>
      <b/>
      <sz val="11"/>
      <name val="Century Gothic"/>
      <family val="2"/>
    </font>
    <font>
      <sz val="12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62E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F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4" fillId="7" borderId="1" xfId="4" applyFont="1" applyFill="1" applyBorder="1" applyAlignment="1">
      <alignment horizontal="center"/>
    </xf>
    <xf numFmtId="0" fontId="3" fillId="8" borderId="5" xfId="4" applyFont="1" applyFill="1" applyBorder="1" applyAlignment="1">
      <alignment horizontal="center"/>
    </xf>
    <xf numFmtId="0" fontId="3" fillId="8" borderId="3" xfId="4" applyFont="1" applyFill="1" applyBorder="1" applyAlignment="1">
      <alignment horizontal="center"/>
    </xf>
    <xf numFmtId="44" fontId="3" fillId="8" borderId="7" xfId="1" applyFont="1" applyFill="1" applyBorder="1" applyAlignment="1">
      <alignment horizontal="left"/>
    </xf>
    <xf numFmtId="0" fontId="3" fillId="0" borderId="15" xfId="0" applyFont="1" applyBorder="1"/>
    <xf numFmtId="0" fontId="3" fillId="0" borderId="10" xfId="0" applyFont="1" applyBorder="1"/>
    <xf numFmtId="0" fontId="3" fillId="0" borderId="6" xfId="0" applyFont="1" applyBorder="1"/>
    <xf numFmtId="0" fontId="3" fillId="8" borderId="3" xfId="3" applyFont="1" applyFill="1" applyBorder="1" applyAlignment="1">
      <alignment horizontal="center" vertical="center"/>
    </xf>
    <xf numFmtId="164" fontId="3" fillId="8" borderId="1" xfId="1" applyNumberFormat="1" applyFont="1" applyFill="1" applyBorder="1" applyAlignment="1">
      <alignment horizontal="center" vertical="center"/>
    </xf>
    <xf numFmtId="44" fontId="3" fillId="8" borderId="1" xfId="1" applyFont="1" applyFill="1" applyBorder="1" applyAlignment="1">
      <alignment horizontal="center" vertical="center"/>
    </xf>
    <xf numFmtId="0" fontId="3" fillId="8" borderId="7" xfId="3" applyFont="1" applyFill="1" applyBorder="1" applyAlignment="1">
      <alignment horizontal="center" vertical="center"/>
    </xf>
    <xf numFmtId="44" fontId="3" fillId="8" borderId="3" xfId="3" applyNumberFormat="1" applyFont="1" applyFill="1" applyBorder="1"/>
    <xf numFmtId="9" fontId="3" fillId="8" borderId="3" xfId="4" applyNumberFormat="1" applyFont="1" applyFill="1" applyBorder="1" applyAlignment="1">
      <alignment horizontal="center"/>
    </xf>
    <xf numFmtId="44" fontId="3" fillId="8" borderId="1" xfId="3" applyNumberFormat="1" applyFont="1" applyFill="1" applyBorder="1"/>
    <xf numFmtId="0" fontId="3" fillId="9" borderId="3" xfId="3" applyFont="1" applyFill="1" applyBorder="1"/>
    <xf numFmtId="44" fontId="3" fillId="8" borderId="1" xfId="1" applyFont="1" applyFill="1" applyBorder="1"/>
    <xf numFmtId="0" fontId="3" fillId="0" borderId="0" xfId="0" applyFont="1" applyBorder="1"/>
    <xf numFmtId="0" fontId="5" fillId="7" borderId="14" xfId="2" applyFont="1" applyFill="1" applyBorder="1" applyAlignment="1">
      <alignment horizontal="center"/>
    </xf>
    <xf numFmtId="0" fontId="6" fillId="0" borderId="0" xfId="0" applyFont="1"/>
    <xf numFmtId="0" fontId="5" fillId="7" borderId="1" xfId="4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6" fillId="8" borderId="17" xfId="5" applyFont="1" applyFill="1" applyBorder="1" applyAlignment="1">
      <alignment horizontal="center" vertical="center"/>
    </xf>
    <xf numFmtId="0" fontId="6" fillId="8" borderId="22" xfId="5" applyFont="1" applyFill="1" applyBorder="1" applyAlignment="1">
      <alignment horizontal="center" vertical="center"/>
    </xf>
    <xf numFmtId="0" fontId="7" fillId="8" borderId="22" xfId="5" applyFont="1" applyFill="1" applyBorder="1" applyAlignment="1">
      <alignment horizontal="center" vertical="center"/>
    </xf>
    <xf numFmtId="0" fontId="7" fillId="8" borderId="18" xfId="5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44" fontId="8" fillId="10" borderId="16" xfId="1" applyFont="1" applyFill="1" applyBorder="1" applyAlignment="1">
      <alignment horizontal="center" vertical="center"/>
    </xf>
    <xf numFmtId="0" fontId="8" fillId="10" borderId="23" xfId="0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44" fontId="8" fillId="10" borderId="24" xfId="1" applyFont="1" applyFill="1" applyBorder="1" applyAlignment="1">
      <alignment horizontal="center" vertical="center"/>
    </xf>
    <xf numFmtId="44" fontId="8" fillId="10" borderId="25" xfId="1" applyFont="1" applyFill="1" applyBorder="1" applyAlignment="1">
      <alignment horizontal="center" vertical="center"/>
    </xf>
    <xf numFmtId="0" fontId="8" fillId="10" borderId="26" xfId="0" applyFont="1" applyFill="1" applyBorder="1" applyAlignment="1">
      <alignment horizontal="center" vertical="center"/>
    </xf>
    <xf numFmtId="44" fontId="8" fillId="10" borderId="27" xfId="1" applyFont="1" applyFill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/>
    </xf>
    <xf numFmtId="0" fontId="8" fillId="10" borderId="29" xfId="0" applyFont="1" applyFill="1" applyBorder="1" applyAlignment="1">
      <alignment horizontal="center" vertical="center"/>
    </xf>
    <xf numFmtId="44" fontId="8" fillId="10" borderId="29" xfId="1" applyFont="1" applyFill="1" applyBorder="1" applyAlignment="1">
      <alignment horizontal="center" vertical="center"/>
    </xf>
    <xf numFmtId="44" fontId="8" fillId="10" borderId="3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quotePrefix="1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3" fillId="8" borderId="4" xfId="3" applyFont="1" applyFill="1" applyBorder="1" applyAlignment="1">
      <alignment horizontal="center"/>
    </xf>
    <xf numFmtId="0" fontId="3" fillId="8" borderId="5" xfId="3" applyFont="1" applyFill="1" applyBorder="1" applyAlignment="1">
      <alignment horizontal="center"/>
    </xf>
    <xf numFmtId="0" fontId="3" fillId="8" borderId="2" xfId="3" applyFont="1" applyFill="1" applyBorder="1" applyAlignment="1">
      <alignment horizontal="center"/>
    </xf>
    <xf numFmtId="0" fontId="3" fillId="8" borderId="3" xfId="3" applyFont="1" applyFill="1" applyBorder="1" applyAlignment="1">
      <alignment horizontal="center"/>
    </xf>
    <xf numFmtId="0" fontId="5" fillId="7" borderId="8" xfId="3" applyFont="1" applyFill="1" applyBorder="1" applyAlignment="1">
      <alignment horizontal="center"/>
    </xf>
    <xf numFmtId="0" fontId="4" fillId="7" borderId="8" xfId="3" applyFont="1" applyFill="1" applyBorder="1" applyAlignment="1">
      <alignment horizontal="center"/>
    </xf>
    <xf numFmtId="0" fontId="5" fillId="7" borderId="11" xfId="4" applyFont="1" applyFill="1" applyBorder="1" applyAlignment="1">
      <alignment horizontal="center" vertical="center"/>
    </xf>
    <xf numFmtId="0" fontId="5" fillId="7" borderId="9" xfId="4" applyFont="1" applyFill="1" applyBorder="1" applyAlignment="1">
      <alignment horizontal="center" vertical="center"/>
    </xf>
    <xf numFmtId="0" fontId="5" fillId="7" borderId="8" xfId="2" applyFont="1" applyFill="1" applyBorder="1" applyAlignment="1">
      <alignment horizontal="center"/>
    </xf>
    <xf numFmtId="0" fontId="5" fillId="7" borderId="0" xfId="2" applyFont="1" applyFill="1" applyAlignment="1">
      <alignment horizontal="center"/>
    </xf>
    <xf numFmtId="0" fontId="5" fillId="7" borderId="0" xfId="2" applyFont="1" applyFill="1" applyBorder="1" applyAlignment="1">
      <alignment horizontal="center"/>
    </xf>
    <xf numFmtId="44" fontId="3" fillId="8" borderId="17" xfId="3" applyNumberFormat="1" applyFont="1" applyFill="1" applyBorder="1" applyAlignment="1">
      <alignment horizontal="center" vertical="center"/>
    </xf>
    <xf numFmtId="44" fontId="3" fillId="8" borderId="18" xfId="3" applyNumberFormat="1" applyFont="1" applyFill="1" applyBorder="1" applyAlignment="1">
      <alignment horizontal="center" vertical="center"/>
    </xf>
    <xf numFmtId="0" fontId="5" fillId="7" borderId="12" xfId="2" applyFont="1" applyFill="1" applyBorder="1" applyAlignment="1">
      <alignment horizontal="center"/>
    </xf>
    <xf numFmtId="0" fontId="5" fillId="7" borderId="13" xfId="2" applyFont="1" applyFill="1" applyBorder="1" applyAlignment="1">
      <alignment horizontal="center"/>
    </xf>
    <xf numFmtId="0" fontId="7" fillId="8" borderId="19" xfId="6" applyFont="1" applyFill="1" applyBorder="1" applyAlignment="1">
      <alignment horizontal="center" vertical="center"/>
    </xf>
    <xf numFmtId="0" fontId="7" fillId="8" borderId="20" xfId="6" applyFont="1" applyFill="1" applyBorder="1" applyAlignment="1">
      <alignment horizontal="center" vertical="center"/>
    </xf>
    <xf numFmtId="0" fontId="7" fillId="8" borderId="21" xfId="6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20% - Énfasis1" xfId="3" builtinId="30"/>
    <cellStyle name="40% - Énfasis1" xfId="4" builtinId="31"/>
    <cellStyle name="40% - Énfasis4" xfId="5" builtinId="43"/>
    <cellStyle name="60% - Énfasis4" xfId="6" builtinId="44"/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D3FCCC"/>
      <color rgb="FF97F987"/>
      <color rgb="FF62E2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16803</xdr:colOff>
      <xdr:row>2</xdr:row>
      <xdr:rowOff>38100</xdr:rowOff>
    </xdr:from>
    <xdr:to>
      <xdr:col>3</xdr:col>
      <xdr:colOff>819150</xdr:colOff>
      <xdr:row>7</xdr:row>
      <xdr:rowOff>180975</xdr:rowOff>
    </xdr:to>
    <xdr:pic>
      <xdr:nvPicPr>
        <xdr:cNvPr id="2" name="1 Imagen" descr="Resultado de imagen de kawasaki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803" y="438150"/>
          <a:ext cx="2326347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opLeftCell="A4" workbookViewId="0">
      <selection activeCell="G25" sqref="G25"/>
    </sheetView>
  </sheetViews>
  <sheetFormatPr baseColWidth="10" defaultRowHeight="15" x14ac:dyDescent="0.25"/>
  <cols>
    <col min="4" max="5" width="13.28515625" bestFit="1" customWidth="1"/>
    <col min="7" max="7" width="15.140625" customWidth="1"/>
    <col min="8" max="8" width="15.7109375" customWidth="1"/>
  </cols>
  <sheetData>
    <row r="2" spans="2:8" s="1" customFormat="1" ht="16.5" x14ac:dyDescent="0.3"/>
    <row r="3" spans="2:8" s="1" customFormat="1" ht="16.5" x14ac:dyDescent="0.3"/>
    <row r="4" spans="2:8" s="1" customFormat="1" ht="16.5" x14ac:dyDescent="0.3"/>
    <row r="5" spans="2:8" s="1" customFormat="1" ht="16.5" x14ac:dyDescent="0.3"/>
    <row r="6" spans="2:8" s="1" customFormat="1" ht="16.5" x14ac:dyDescent="0.3">
      <c r="F6" s="21" t="s">
        <v>0</v>
      </c>
      <c r="G6" s="55" t="s">
        <v>26</v>
      </c>
      <c r="H6" s="56"/>
    </row>
    <row r="7" spans="2:8" s="1" customFormat="1" ht="16.5" x14ac:dyDescent="0.3">
      <c r="F7" s="2" t="s">
        <v>34</v>
      </c>
      <c r="G7" s="57">
        <v>649628554</v>
      </c>
      <c r="H7" s="58"/>
    </row>
    <row r="8" spans="2:8" s="1" customFormat="1" ht="16.5" x14ac:dyDescent="0.3"/>
    <row r="9" spans="2:8" s="1" customFormat="1" ht="16.5" x14ac:dyDescent="0.3"/>
    <row r="10" spans="2:8" s="1" customFormat="1" ht="16.5" x14ac:dyDescent="0.3"/>
    <row r="11" spans="2:8" s="1" customFormat="1" ht="16.5" x14ac:dyDescent="0.3">
      <c r="B11" s="59" t="s">
        <v>1</v>
      </c>
      <c r="C11" s="59"/>
      <c r="D11" s="3">
        <v>2</v>
      </c>
    </row>
    <row r="12" spans="2:8" s="1" customFormat="1" ht="16.5" x14ac:dyDescent="0.3">
      <c r="B12" s="59" t="s">
        <v>2</v>
      </c>
      <c r="C12" s="59"/>
      <c r="D12" s="4" t="str">
        <f>LOOKUP(D11,Modelos!B13:'Modelos'!B20,Modelos!C13:C20)</f>
        <v>Z 1000R</v>
      </c>
    </row>
    <row r="13" spans="2:8" s="1" customFormat="1" ht="16.5" x14ac:dyDescent="0.3">
      <c r="B13" s="59" t="s">
        <v>3</v>
      </c>
      <c r="C13" s="59"/>
      <c r="D13" s="5">
        <f>LOOKUP(D11,Modelos!B13:'Modelos'!B20,Modelos!D13:D20)</f>
        <v>15300</v>
      </c>
    </row>
    <row r="14" spans="2:8" s="1" customFormat="1" ht="16.5" x14ac:dyDescent="0.3">
      <c r="D14" s="6"/>
      <c r="G14" s="7"/>
    </row>
    <row r="15" spans="2:8" s="1" customFormat="1" ht="16.5" x14ac:dyDescent="0.3">
      <c r="B15" s="61" t="s">
        <v>4</v>
      </c>
      <c r="C15" s="62"/>
      <c r="D15" s="19" t="s">
        <v>5</v>
      </c>
      <c r="E15" s="8"/>
    </row>
    <row r="16" spans="2:8" s="1" customFormat="1" ht="16.5" x14ac:dyDescent="0.3">
      <c r="B16" s="60" t="s">
        <v>27</v>
      </c>
      <c r="C16" s="60"/>
      <c r="D16" s="9" t="s">
        <v>33</v>
      </c>
      <c r="E16" s="10" t="str">
        <f>IF(OR(D16="si",D16="SI"),LOOKUP(D11,Modelos!B13:B20,Modelos!E13:E20),"0€")</f>
        <v>0€</v>
      </c>
    </row>
    <row r="17" spans="2:7" s="1" customFormat="1" ht="16.5" x14ac:dyDescent="0.3">
      <c r="B17" s="60" t="s">
        <v>28</v>
      </c>
      <c r="C17" s="60"/>
      <c r="D17" s="9" t="s">
        <v>6</v>
      </c>
      <c r="E17" s="11">
        <f>IF(OR(D17="si",D17="SI"),LOOKUP(D11,Modelos!B13:B20,Modelos!F13:F20),"0€")</f>
        <v>610</v>
      </c>
    </row>
    <row r="18" spans="2:7" s="1" customFormat="1" ht="16.5" x14ac:dyDescent="0.3">
      <c r="B18" s="60" t="s">
        <v>29</v>
      </c>
      <c r="C18" s="60"/>
      <c r="D18" s="9" t="s">
        <v>32</v>
      </c>
      <c r="E18" s="11">
        <f>IF(OR(D18="si",D18="SI"),LOOKUP(D11,Modelos!B13:B20,Modelos!G13:G20),"0€")</f>
        <v>160</v>
      </c>
    </row>
    <row r="19" spans="2:7" s="1" customFormat="1" ht="16.5" x14ac:dyDescent="0.3">
      <c r="B19" s="60" t="s">
        <v>30</v>
      </c>
      <c r="C19" s="60"/>
      <c r="D19" s="9" t="s">
        <v>32</v>
      </c>
      <c r="E19" s="11">
        <f>IF(OR(D19="si",D19="SI"),LOOKUP(D11,Modelos!B13:B20,Modelos!H13:H20),"0€")</f>
        <v>1200</v>
      </c>
    </row>
    <row r="20" spans="2:7" s="1" customFormat="1" ht="16.5" x14ac:dyDescent="0.3">
      <c r="B20" s="60" t="s">
        <v>31</v>
      </c>
      <c r="C20" s="60"/>
      <c r="D20" s="12" t="s">
        <v>6</v>
      </c>
      <c r="E20" s="11">
        <f>IF(OR(D20="si",D20="SI"),LOOKUP(D11,Modelos!B13:B20,Modelos!I13:I20),"0€")</f>
        <v>55</v>
      </c>
    </row>
    <row r="21" spans="2:7" s="1" customFormat="1" ht="16.5" x14ac:dyDescent="0.3">
      <c r="F21" s="18"/>
      <c r="G21" s="18"/>
    </row>
    <row r="22" spans="2:7" s="1" customFormat="1" ht="16.5" x14ac:dyDescent="0.3">
      <c r="B22" s="68" t="s">
        <v>7</v>
      </c>
      <c r="C22" s="69"/>
      <c r="D22" s="13">
        <f>E16+E17+E18+E19+E20</f>
        <v>2025</v>
      </c>
    </row>
    <row r="23" spans="2:7" s="1" customFormat="1" ht="16.5" x14ac:dyDescent="0.3">
      <c r="B23" s="68" t="s">
        <v>8</v>
      </c>
      <c r="C23" s="69"/>
      <c r="D23" s="13">
        <f>D22+D13</f>
        <v>17325</v>
      </c>
    </row>
    <row r="24" spans="2:7" s="1" customFormat="1" ht="16.5" x14ac:dyDescent="0.3"/>
    <row r="25" spans="2:7" s="1" customFormat="1" ht="16.5" x14ac:dyDescent="0.3">
      <c r="B25" s="63" t="s">
        <v>9</v>
      </c>
      <c r="C25" s="63"/>
      <c r="D25" s="14">
        <v>0.08</v>
      </c>
      <c r="E25" s="15">
        <f>D23*D25</f>
        <v>1386</v>
      </c>
    </row>
    <row r="26" spans="2:7" s="1" customFormat="1" ht="16.5" x14ac:dyDescent="0.3">
      <c r="B26" s="63" t="s">
        <v>10</v>
      </c>
      <c r="C26" s="63"/>
      <c r="D26" s="16"/>
      <c r="E26" s="15">
        <f>D23-E25</f>
        <v>15939</v>
      </c>
    </row>
    <row r="27" spans="2:7" s="1" customFormat="1" ht="16.5" x14ac:dyDescent="0.3">
      <c r="B27" s="63" t="s">
        <v>11</v>
      </c>
      <c r="C27" s="63"/>
      <c r="D27" s="14">
        <v>0.21</v>
      </c>
      <c r="E27" s="17">
        <f>E26*D27</f>
        <v>3347.19</v>
      </c>
    </row>
    <row r="28" spans="2:7" s="1" customFormat="1" ht="17.25" thickBot="1" x14ac:dyDescent="0.35">
      <c r="B28" s="20"/>
      <c r="C28" s="20"/>
    </row>
    <row r="29" spans="2:7" s="1" customFormat="1" ht="17.25" thickBot="1" x14ac:dyDescent="0.35">
      <c r="B29" s="64" t="s">
        <v>12</v>
      </c>
      <c r="C29" s="65"/>
      <c r="D29" s="66">
        <f>E26+E27</f>
        <v>19286.189999999999</v>
      </c>
      <c r="E29" s="67"/>
    </row>
    <row r="30" spans="2:7" s="1" customFormat="1" ht="16.5" x14ac:dyDescent="0.3"/>
  </sheetData>
  <mergeCells count="18">
    <mergeCell ref="B20:C20"/>
    <mergeCell ref="B27:C27"/>
    <mergeCell ref="B29:C29"/>
    <mergeCell ref="D29:E29"/>
    <mergeCell ref="B22:C22"/>
    <mergeCell ref="B23:C23"/>
    <mergeCell ref="B26:C26"/>
    <mergeCell ref="B25:C25"/>
    <mergeCell ref="G6:H6"/>
    <mergeCell ref="G7:H7"/>
    <mergeCell ref="B13:C13"/>
    <mergeCell ref="B17:C17"/>
    <mergeCell ref="B19:C19"/>
    <mergeCell ref="B18:C18"/>
    <mergeCell ref="B16:C16"/>
    <mergeCell ref="B11:C11"/>
    <mergeCell ref="B12:C12"/>
    <mergeCell ref="B15:C1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21"/>
  <sheetViews>
    <sheetView workbookViewId="0">
      <selection activeCell="F24" sqref="F24"/>
    </sheetView>
  </sheetViews>
  <sheetFormatPr baseColWidth="10" defaultRowHeight="15" x14ac:dyDescent="0.25"/>
  <cols>
    <col min="2" max="2" width="10.5703125" customWidth="1"/>
    <col min="3" max="3" width="17.85546875" customWidth="1"/>
    <col min="4" max="5" width="15" bestFit="1" customWidth="1"/>
    <col min="6" max="6" width="13" bestFit="1" customWidth="1"/>
    <col min="7" max="7" width="17.28515625" bestFit="1" customWidth="1"/>
    <col min="8" max="8" width="22.28515625" bestFit="1" customWidth="1"/>
    <col min="9" max="9" width="24.5703125" bestFit="1" customWidth="1"/>
  </cols>
  <sheetData>
    <row r="10" spans="1:9" s="1" customFormat="1" ht="17.25" thickBot="1" x14ac:dyDescent="0.35"/>
    <row r="11" spans="1:9" s="1" customFormat="1" ht="17.25" thickBot="1" x14ac:dyDescent="0.35">
      <c r="A11" s="22"/>
      <c r="B11" s="22"/>
      <c r="C11" s="22"/>
      <c r="D11" s="22"/>
      <c r="E11" s="70" t="s">
        <v>4</v>
      </c>
      <c r="F11" s="71"/>
      <c r="G11" s="71"/>
      <c r="H11" s="71"/>
      <c r="I11" s="72"/>
    </row>
    <row r="12" spans="1:9" s="1" customFormat="1" ht="17.25" thickBot="1" x14ac:dyDescent="0.35">
      <c r="A12" s="22"/>
      <c r="B12" s="25" t="s">
        <v>1</v>
      </c>
      <c r="C12" s="26" t="s">
        <v>35</v>
      </c>
      <c r="D12" s="26" t="s">
        <v>36</v>
      </c>
      <c r="E12" s="27" t="s">
        <v>21</v>
      </c>
      <c r="F12" s="27" t="s">
        <v>22</v>
      </c>
      <c r="G12" s="27" t="s">
        <v>23</v>
      </c>
      <c r="H12" s="27" t="s">
        <v>24</v>
      </c>
      <c r="I12" s="28" t="s">
        <v>25</v>
      </c>
    </row>
    <row r="13" spans="1:9" s="24" customFormat="1" ht="17.25" x14ac:dyDescent="0.3">
      <c r="A13" s="23"/>
      <c r="B13" s="31">
        <v>1</v>
      </c>
      <c r="C13" s="32" t="s">
        <v>13</v>
      </c>
      <c r="D13" s="33">
        <v>9299</v>
      </c>
      <c r="E13" s="33">
        <v>35</v>
      </c>
      <c r="F13" s="33">
        <v>590</v>
      </c>
      <c r="G13" s="33">
        <v>105</v>
      </c>
      <c r="H13" s="33">
        <v>1110</v>
      </c>
      <c r="I13" s="34">
        <v>50</v>
      </c>
    </row>
    <row r="14" spans="1:9" s="24" customFormat="1" ht="17.25" x14ac:dyDescent="0.3">
      <c r="A14" s="23"/>
      <c r="B14" s="35">
        <v>2</v>
      </c>
      <c r="C14" s="29" t="s">
        <v>14</v>
      </c>
      <c r="D14" s="30">
        <v>15300</v>
      </c>
      <c r="E14" s="30">
        <v>50</v>
      </c>
      <c r="F14" s="30">
        <v>610</v>
      </c>
      <c r="G14" s="30">
        <v>160</v>
      </c>
      <c r="H14" s="30">
        <v>1200</v>
      </c>
      <c r="I14" s="36">
        <v>55</v>
      </c>
    </row>
    <row r="15" spans="1:9" s="24" customFormat="1" ht="17.25" x14ac:dyDescent="0.3">
      <c r="A15" s="23"/>
      <c r="B15" s="35">
        <v>3</v>
      </c>
      <c r="C15" s="29" t="s">
        <v>15</v>
      </c>
      <c r="D15" s="30">
        <v>55000</v>
      </c>
      <c r="E15" s="30">
        <v>100</v>
      </c>
      <c r="F15" s="30">
        <v>300</v>
      </c>
      <c r="G15" s="30">
        <v>200</v>
      </c>
      <c r="H15" s="30">
        <v>2000</v>
      </c>
      <c r="I15" s="36">
        <v>70</v>
      </c>
    </row>
    <row r="16" spans="1:9" s="24" customFormat="1" ht="17.25" x14ac:dyDescent="0.3">
      <c r="A16" s="23"/>
      <c r="B16" s="35">
        <v>4</v>
      </c>
      <c r="C16" s="29" t="s">
        <v>16</v>
      </c>
      <c r="D16" s="30">
        <v>21699</v>
      </c>
      <c r="E16" s="30">
        <v>39</v>
      </c>
      <c r="F16" s="30">
        <v>680</v>
      </c>
      <c r="G16" s="30">
        <v>115</v>
      </c>
      <c r="H16" s="30">
        <v>1500</v>
      </c>
      <c r="I16" s="36">
        <v>65</v>
      </c>
    </row>
    <row r="17" spans="1:9" s="24" customFormat="1" ht="17.25" x14ac:dyDescent="0.3">
      <c r="A17" s="23"/>
      <c r="B17" s="35">
        <v>5</v>
      </c>
      <c r="C17" s="29" t="s">
        <v>17</v>
      </c>
      <c r="D17" s="30">
        <v>12255</v>
      </c>
      <c r="E17" s="30">
        <v>30</v>
      </c>
      <c r="F17" s="30">
        <v>580</v>
      </c>
      <c r="G17" s="30">
        <v>105</v>
      </c>
      <c r="H17" s="30">
        <v>1116</v>
      </c>
      <c r="I17" s="36">
        <v>50</v>
      </c>
    </row>
    <row r="18" spans="1:9" s="24" customFormat="1" ht="17.25" x14ac:dyDescent="0.3">
      <c r="A18" s="23"/>
      <c r="B18" s="35">
        <v>6</v>
      </c>
      <c r="C18" s="29" t="s">
        <v>18</v>
      </c>
      <c r="D18" s="30">
        <v>8050</v>
      </c>
      <c r="E18" s="30">
        <v>15</v>
      </c>
      <c r="F18" s="30">
        <v>500</v>
      </c>
      <c r="G18" s="30">
        <v>100</v>
      </c>
      <c r="H18" s="30">
        <v>1000</v>
      </c>
      <c r="I18" s="36">
        <v>45</v>
      </c>
    </row>
    <row r="19" spans="1:9" s="24" customFormat="1" ht="17.25" x14ac:dyDescent="0.3">
      <c r="A19" s="23"/>
      <c r="B19" s="35">
        <v>7</v>
      </c>
      <c r="C19" s="29" t="s">
        <v>19</v>
      </c>
      <c r="D19" s="30">
        <v>9399</v>
      </c>
      <c r="E19" s="30">
        <v>20</v>
      </c>
      <c r="F19" s="30">
        <v>430</v>
      </c>
      <c r="G19" s="30">
        <v>95</v>
      </c>
      <c r="H19" s="30">
        <v>999</v>
      </c>
      <c r="I19" s="36">
        <v>39</v>
      </c>
    </row>
    <row r="20" spans="1:9" s="24" customFormat="1" ht="18" thickBot="1" x14ac:dyDescent="0.35">
      <c r="A20" s="23"/>
      <c r="B20" s="37">
        <v>8</v>
      </c>
      <c r="C20" s="38" t="s">
        <v>20</v>
      </c>
      <c r="D20" s="39">
        <v>5125</v>
      </c>
      <c r="E20" s="39">
        <v>10</v>
      </c>
      <c r="F20" s="39">
        <v>250</v>
      </c>
      <c r="G20" s="39">
        <v>90</v>
      </c>
      <c r="H20" s="39">
        <v>950</v>
      </c>
      <c r="I20" s="40">
        <v>25</v>
      </c>
    </row>
    <row r="21" spans="1:9" s="1" customFormat="1" ht="16.5" x14ac:dyDescent="0.3"/>
  </sheetData>
  <mergeCells count="1">
    <mergeCell ref="E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G25" sqref="G25:G26"/>
    </sheetView>
  </sheetViews>
  <sheetFormatPr baseColWidth="10" defaultRowHeight="15" x14ac:dyDescent="0.25"/>
  <cols>
    <col min="2" max="2" width="13.5703125" customWidth="1"/>
    <col min="3" max="3" width="14.28515625" customWidth="1"/>
    <col min="4" max="4" width="13.5703125" customWidth="1"/>
    <col min="5" max="5" width="5.7109375" customWidth="1"/>
    <col min="6" max="6" width="16.42578125" bestFit="1" customWidth="1"/>
    <col min="7" max="7" width="14.7109375" customWidth="1"/>
    <col min="8" max="8" width="16.7109375" customWidth="1"/>
    <col min="10" max="10" width="13.7109375" customWidth="1"/>
    <col min="11" max="11" width="4.7109375" customWidth="1"/>
    <col min="12" max="12" width="5" customWidth="1"/>
    <col min="13" max="13" width="4.42578125" customWidth="1"/>
    <col min="14" max="14" width="6.140625" customWidth="1"/>
    <col min="15" max="15" width="14" customWidth="1"/>
    <col min="16" max="16" width="5.28515625" customWidth="1"/>
  </cols>
  <sheetData>
    <row r="1" spans="1:15" s="1" customFormat="1" ht="16.5" x14ac:dyDescent="0.3"/>
    <row r="2" spans="1:15" s="1" customFormat="1" ht="16.5" x14ac:dyDescent="0.3">
      <c r="A2" s="53"/>
      <c r="B2" s="54" t="s">
        <v>46</v>
      </c>
      <c r="C2" s="54" t="s">
        <v>41</v>
      </c>
      <c r="D2" s="54" t="s">
        <v>39</v>
      </c>
      <c r="E2" s="53"/>
      <c r="F2" s="53"/>
      <c r="G2" s="53"/>
      <c r="H2" s="53"/>
    </row>
    <row r="3" spans="1:15" s="1" customFormat="1" ht="16.5" x14ac:dyDescent="0.3">
      <c r="A3" s="53"/>
      <c r="B3" s="50">
        <v>5</v>
      </c>
      <c r="C3" s="50">
        <v>1</v>
      </c>
      <c r="D3" s="50">
        <v>6</v>
      </c>
      <c r="E3" s="50" t="s">
        <v>37</v>
      </c>
      <c r="F3" s="50">
        <v>-3</v>
      </c>
      <c r="G3" s="53"/>
      <c r="H3" s="50" t="str">
        <f>B3&amp;"x+"&amp;C3&amp;"y+"&amp;D3&amp;"z="&amp;F3</f>
        <v>5x+1y+6z=-3</v>
      </c>
      <c r="J3" s="73" t="s">
        <v>47</v>
      </c>
      <c r="K3" s="73"/>
      <c r="L3" s="73"/>
      <c r="M3" s="73"/>
      <c r="N3" s="73"/>
      <c r="O3" s="73"/>
    </row>
    <row r="4" spans="1:15" s="1" customFormat="1" ht="16.5" x14ac:dyDescent="0.3">
      <c r="A4" s="53"/>
      <c r="B4" s="50">
        <v>-7</v>
      </c>
      <c r="C4" s="50">
        <v>2</v>
      </c>
      <c r="D4" s="50">
        <v>8</v>
      </c>
      <c r="E4" s="50" t="s">
        <v>37</v>
      </c>
      <c r="F4" s="50">
        <v>8</v>
      </c>
      <c r="G4" s="53"/>
      <c r="H4" s="50" t="str">
        <f>B4&amp;"x+"&amp;C4&amp;"y+"&amp;D4&amp;"z="&amp;F4</f>
        <v>-7x+2y+8z=8</v>
      </c>
    </row>
    <row r="5" spans="1:15" s="1" customFormat="1" ht="16.5" x14ac:dyDescent="0.3">
      <c r="A5" s="53"/>
      <c r="B5" s="50">
        <v>6</v>
      </c>
      <c r="C5" s="50">
        <v>4</v>
      </c>
      <c r="D5" s="50">
        <v>3</v>
      </c>
      <c r="E5" s="50" t="s">
        <v>37</v>
      </c>
      <c r="F5" s="50">
        <v>1</v>
      </c>
      <c r="G5" s="53"/>
      <c r="H5" s="50" t="str">
        <f>B5&amp;"x+"&amp;C5&amp;"y+"&amp;D5&amp;"z="&amp;F5</f>
        <v>6x+4y+3z=1</v>
      </c>
      <c r="J5" s="22"/>
      <c r="K5" s="46">
        <f t="array" ref="K5:K7">SOLUCIÓN</f>
        <v>-3</v>
      </c>
      <c r="L5" s="45">
        <f t="array" ref="L5:L7">Y</f>
        <v>1</v>
      </c>
      <c r="M5" s="44">
        <f t="array" ref="M5:M7">Z</f>
        <v>6</v>
      </c>
      <c r="N5" s="22"/>
      <c r="O5" s="22"/>
    </row>
    <row r="6" spans="1:15" s="1" customFormat="1" ht="16.5" x14ac:dyDescent="0.3">
      <c r="J6" s="22"/>
      <c r="K6" s="46">
        <v>8</v>
      </c>
      <c r="L6" s="45">
        <v>2</v>
      </c>
      <c r="M6" s="44">
        <v>8</v>
      </c>
      <c r="N6" s="22"/>
      <c r="O6" s="22"/>
    </row>
    <row r="7" spans="1:15" s="1" customFormat="1" ht="16.5" x14ac:dyDescent="0.3">
      <c r="J7" s="22"/>
      <c r="K7" s="46">
        <v>1</v>
      </c>
      <c r="L7" s="45">
        <v>4</v>
      </c>
      <c r="M7" s="44">
        <v>3</v>
      </c>
      <c r="N7" s="22"/>
      <c r="O7" s="22"/>
    </row>
    <row r="8" spans="1:15" s="1" customFormat="1" ht="16.5" x14ac:dyDescent="0.3">
      <c r="B8" s="50">
        <f t="array" ref="B8:D10">MATRIZ</f>
        <v>5</v>
      </c>
      <c r="C8" s="50">
        <v>1</v>
      </c>
      <c r="D8" s="50">
        <v>6</v>
      </c>
      <c r="F8" s="52"/>
      <c r="J8" s="47" t="s">
        <v>46</v>
      </c>
      <c r="K8" s="74" t="s">
        <v>45</v>
      </c>
      <c r="L8" s="74"/>
      <c r="M8" s="74"/>
      <c r="N8" s="22" t="s">
        <v>37</v>
      </c>
      <c r="O8" s="22">
        <f>MDETERM(K5:M7)/G9</f>
        <v>-0.8039867109634552</v>
      </c>
    </row>
    <row r="9" spans="1:15" s="1" customFormat="1" ht="16.5" x14ac:dyDescent="0.3">
      <c r="B9" s="50">
        <v>-7</v>
      </c>
      <c r="C9" s="50">
        <v>2</v>
      </c>
      <c r="D9" s="50">
        <v>8</v>
      </c>
      <c r="F9" s="51" t="s">
        <v>44</v>
      </c>
      <c r="G9" s="49">
        <f>MDETERM(MATRIZ)</f>
        <v>-301</v>
      </c>
      <c r="J9" s="22"/>
      <c r="K9" s="46">
        <f t="array" ref="K9:M11">MATRIZ</f>
        <v>5</v>
      </c>
      <c r="L9" s="45">
        <v>1</v>
      </c>
      <c r="M9" s="44">
        <v>6</v>
      </c>
      <c r="N9" s="22"/>
      <c r="O9" s="22"/>
    </row>
    <row r="10" spans="1:15" s="1" customFormat="1" ht="16.5" x14ac:dyDescent="0.3">
      <c r="B10" s="50">
        <v>6</v>
      </c>
      <c r="C10" s="50">
        <v>4</v>
      </c>
      <c r="D10" s="50">
        <v>3</v>
      </c>
      <c r="J10" s="22"/>
      <c r="K10" s="46">
        <v>-7</v>
      </c>
      <c r="L10" s="45">
        <v>2</v>
      </c>
      <c r="M10" s="44">
        <v>8</v>
      </c>
      <c r="N10" s="22"/>
      <c r="O10" s="22"/>
    </row>
    <row r="11" spans="1:15" s="1" customFormat="1" ht="16.5" x14ac:dyDescent="0.3">
      <c r="J11" s="22"/>
      <c r="K11" s="46">
        <v>6</v>
      </c>
      <c r="L11" s="45">
        <v>4</v>
      </c>
      <c r="M11" s="44">
        <v>3</v>
      </c>
      <c r="N11" s="22"/>
      <c r="O11" s="22"/>
    </row>
    <row r="12" spans="1:15" s="1" customFormat="1" ht="16.5" x14ac:dyDescent="0.3">
      <c r="J12" s="22"/>
      <c r="K12" s="22"/>
      <c r="L12" s="22"/>
      <c r="M12" s="22"/>
      <c r="N12" s="22"/>
      <c r="O12" s="22"/>
    </row>
    <row r="13" spans="1:15" s="1" customFormat="1" ht="16.5" x14ac:dyDescent="0.3">
      <c r="B13" s="51" t="s">
        <v>43</v>
      </c>
      <c r="F13" s="51" t="s">
        <v>42</v>
      </c>
      <c r="J13" s="22"/>
      <c r="K13" s="22"/>
      <c r="L13" s="22"/>
      <c r="M13" s="22"/>
      <c r="N13" s="22"/>
      <c r="O13" s="22"/>
    </row>
    <row r="14" spans="1:15" s="1" customFormat="1" ht="16.5" x14ac:dyDescent="0.3">
      <c r="J14" s="22"/>
      <c r="K14" s="46">
        <f t="array" ref="K14:K16">X</f>
        <v>5</v>
      </c>
      <c r="L14" s="45">
        <f t="array" ref="L14:L16">SOLUCIÓN</f>
        <v>-3</v>
      </c>
      <c r="M14" s="44">
        <f t="array" ref="M14:M16">Z</f>
        <v>6</v>
      </c>
      <c r="N14" s="22"/>
      <c r="O14" s="22"/>
    </row>
    <row r="15" spans="1:15" s="1" customFormat="1" ht="16.5" x14ac:dyDescent="0.3">
      <c r="B15" s="50">
        <v>5</v>
      </c>
      <c r="C15" s="50">
        <v>-7</v>
      </c>
      <c r="D15" s="50">
        <v>6</v>
      </c>
      <c r="F15" s="49">
        <f t="array" ref="F15:H17">MINVERSE(MATRIZ)</f>
        <v>8.6378737541528236E-2</v>
      </c>
      <c r="G15" s="49">
        <v>-6.9767441860465115E-2</v>
      </c>
      <c r="H15" s="49">
        <v>1.3289036544850499E-2</v>
      </c>
      <c r="J15" s="22"/>
      <c r="K15" s="46">
        <v>-7</v>
      </c>
      <c r="L15" s="45">
        <v>8</v>
      </c>
      <c r="M15" s="44">
        <v>8</v>
      </c>
      <c r="N15" s="22"/>
      <c r="O15" s="22"/>
    </row>
    <row r="16" spans="1:15" s="1" customFormat="1" ht="16.5" x14ac:dyDescent="0.3">
      <c r="B16" s="50">
        <v>1</v>
      </c>
      <c r="C16" s="50">
        <v>2</v>
      </c>
      <c r="D16" s="50">
        <v>4</v>
      </c>
      <c r="F16" s="49">
        <v>-0.22923588039867107</v>
      </c>
      <c r="G16" s="49">
        <v>6.9767441860465115E-2</v>
      </c>
      <c r="H16" s="49">
        <v>0.27242524916943522</v>
      </c>
      <c r="J16" s="22"/>
      <c r="K16" s="46">
        <v>6</v>
      </c>
      <c r="L16" s="45">
        <v>1</v>
      </c>
      <c r="M16" s="44">
        <v>3</v>
      </c>
      <c r="N16" s="22"/>
      <c r="O16" s="22"/>
    </row>
    <row r="17" spans="2:15" s="1" customFormat="1" ht="16.5" x14ac:dyDescent="0.3">
      <c r="B17" s="50">
        <v>6</v>
      </c>
      <c r="C17" s="50">
        <v>8</v>
      </c>
      <c r="D17" s="50">
        <v>3</v>
      </c>
      <c r="F17" s="49">
        <v>0.13289036544850497</v>
      </c>
      <c r="G17" s="49">
        <v>4.6511627906976737E-2</v>
      </c>
      <c r="H17" s="49">
        <v>-5.647840531561462E-2</v>
      </c>
      <c r="J17" s="47" t="s">
        <v>41</v>
      </c>
      <c r="K17" s="74" t="s">
        <v>40</v>
      </c>
      <c r="L17" s="74"/>
      <c r="M17" s="74"/>
      <c r="N17" s="22" t="s">
        <v>37</v>
      </c>
      <c r="O17" s="22">
        <f>MDETERM(K14:M16)/G9</f>
        <v>1.5182724252491695</v>
      </c>
    </row>
    <row r="18" spans="2:15" s="1" customFormat="1" ht="16.5" x14ac:dyDescent="0.3">
      <c r="J18" s="22"/>
      <c r="K18" s="46">
        <f t="array" ref="K18:M21">MATRIZ</f>
        <v>5</v>
      </c>
      <c r="L18" s="45">
        <v>1</v>
      </c>
      <c r="M18" s="44">
        <v>6</v>
      </c>
      <c r="N18" s="22"/>
      <c r="O18" s="22"/>
    </row>
    <row r="19" spans="2:15" s="1" customFormat="1" ht="16.5" x14ac:dyDescent="0.3">
      <c r="G19" s="48"/>
      <c r="J19" s="22"/>
      <c r="K19" s="46">
        <v>-7</v>
      </c>
      <c r="L19" s="45">
        <v>2</v>
      </c>
      <c r="M19" s="44">
        <v>8</v>
      </c>
      <c r="N19" s="22"/>
      <c r="O19" s="22"/>
    </row>
    <row r="20" spans="2:15" s="1" customFormat="1" ht="16.5" x14ac:dyDescent="0.3">
      <c r="J20" s="22"/>
      <c r="K20" s="46">
        <v>6</v>
      </c>
      <c r="L20" s="45">
        <v>4</v>
      </c>
      <c r="M20" s="44">
        <v>3</v>
      </c>
      <c r="N20" s="22"/>
      <c r="O20" s="22"/>
    </row>
    <row r="21" spans="2:15" s="1" customFormat="1" ht="16.5" hidden="1" customHeight="1" x14ac:dyDescent="0.3">
      <c r="J21" s="22"/>
      <c r="K21" s="22" t="e">
        <v>#N/A</v>
      </c>
      <c r="L21" s="22" t="e">
        <v>#N/A</v>
      </c>
      <c r="M21" s="22" t="e">
        <v>#N/A</v>
      </c>
      <c r="N21" s="22"/>
      <c r="O21" s="22"/>
    </row>
    <row r="22" spans="2:15" s="1" customFormat="1" ht="16.5" x14ac:dyDescent="0.3">
      <c r="J22" s="22"/>
      <c r="K22" s="22"/>
      <c r="L22" s="22"/>
      <c r="M22" s="22"/>
      <c r="N22" s="22"/>
      <c r="O22" s="22"/>
    </row>
    <row r="23" spans="2:15" s="1" customFormat="1" ht="16.5" x14ac:dyDescent="0.3">
      <c r="J23" s="22"/>
      <c r="K23" s="22"/>
      <c r="L23" s="22"/>
      <c r="M23" s="22"/>
      <c r="N23" s="22"/>
      <c r="O23" s="22"/>
    </row>
    <row r="24" spans="2:15" s="1" customFormat="1" ht="16.5" x14ac:dyDescent="0.3">
      <c r="J24" s="22"/>
      <c r="K24" s="46">
        <f t="array" ref="K24:K26">X</f>
        <v>5</v>
      </c>
      <c r="L24" s="45">
        <f t="array" ref="L24:L26">Y</f>
        <v>1</v>
      </c>
      <c r="M24" s="44">
        <f t="array" ref="M24:M26">SOLUCIÓN</f>
        <v>-3</v>
      </c>
      <c r="N24" s="22"/>
      <c r="O24" s="22"/>
    </row>
    <row r="25" spans="2:15" s="1" customFormat="1" ht="16.5" x14ac:dyDescent="0.3">
      <c r="J25" s="22"/>
      <c r="K25" s="46">
        <v>-7</v>
      </c>
      <c r="L25" s="45">
        <v>2</v>
      </c>
      <c r="M25" s="44">
        <v>8</v>
      </c>
      <c r="N25" s="22"/>
      <c r="O25" s="22"/>
    </row>
    <row r="26" spans="2:15" s="1" customFormat="1" ht="16.5" x14ac:dyDescent="0.3">
      <c r="J26" s="22"/>
      <c r="K26" s="46">
        <v>6</v>
      </c>
      <c r="L26" s="45">
        <v>4</v>
      </c>
      <c r="M26" s="44">
        <v>1</v>
      </c>
      <c r="N26" s="22"/>
      <c r="O26" s="22"/>
    </row>
    <row r="27" spans="2:15" s="1" customFormat="1" ht="16.5" x14ac:dyDescent="0.3">
      <c r="J27" s="47" t="s">
        <v>39</v>
      </c>
      <c r="K27" s="74" t="s">
        <v>38</v>
      </c>
      <c r="L27" s="74"/>
      <c r="M27" s="74"/>
      <c r="N27" s="22" t="s">
        <v>37</v>
      </c>
      <c r="O27" s="22">
        <f>MDETERM(K24:M26)/G9</f>
        <v>-8.3056478405315617E-2</v>
      </c>
    </row>
    <row r="28" spans="2:15" s="1" customFormat="1" ht="16.5" x14ac:dyDescent="0.3">
      <c r="J28" s="22"/>
      <c r="K28" s="46">
        <f t="array" ref="K28:M30">MATRIZ</f>
        <v>5</v>
      </c>
      <c r="L28" s="45">
        <v>1</v>
      </c>
      <c r="M28" s="44">
        <v>6</v>
      </c>
      <c r="N28" s="22"/>
      <c r="O28" s="22"/>
    </row>
    <row r="29" spans="2:15" s="1" customFormat="1" ht="16.5" x14ac:dyDescent="0.3">
      <c r="J29" s="22"/>
      <c r="K29" s="46">
        <v>-7</v>
      </c>
      <c r="L29" s="45">
        <v>2</v>
      </c>
      <c r="M29" s="44">
        <v>8</v>
      </c>
      <c r="N29" s="22"/>
      <c r="O29" s="22"/>
    </row>
    <row r="30" spans="2:15" s="1" customFormat="1" ht="16.5" x14ac:dyDescent="0.3">
      <c r="J30" s="22"/>
      <c r="K30" s="46">
        <v>6</v>
      </c>
      <c r="L30" s="45">
        <v>4</v>
      </c>
      <c r="M30" s="44">
        <v>3</v>
      </c>
      <c r="N30" s="22"/>
      <c r="O30" s="22"/>
    </row>
    <row r="31" spans="2:15" s="1" customFormat="1" ht="16.5" x14ac:dyDescent="0.3"/>
  </sheetData>
  <mergeCells count="4">
    <mergeCell ref="J3:O3"/>
    <mergeCell ref="K8:M8"/>
    <mergeCell ref="K17:M17"/>
    <mergeCell ref="K27:M2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H2" sqref="H2:I4"/>
    </sheetView>
  </sheetViews>
  <sheetFormatPr baseColWidth="10" defaultRowHeight="15" x14ac:dyDescent="0.25"/>
  <sheetData>
    <row r="2" spans="2:9" x14ac:dyDescent="0.25">
      <c r="B2" s="41"/>
      <c r="C2" s="41"/>
      <c r="D2" s="41"/>
      <c r="E2" s="41"/>
      <c r="F2" s="41"/>
      <c r="G2" s="41"/>
      <c r="H2" s="42"/>
    </row>
    <row r="3" spans="2:9" x14ac:dyDescent="0.25">
      <c r="B3" s="41"/>
      <c r="C3" s="41"/>
      <c r="D3" s="41"/>
      <c r="E3" s="41"/>
      <c r="F3" s="41"/>
      <c r="G3" s="41"/>
      <c r="H3" s="43"/>
      <c r="I3" s="43"/>
    </row>
    <row r="4" spans="2:9" x14ac:dyDescent="0.25">
      <c r="B4" s="41"/>
      <c r="C4" s="41"/>
      <c r="D4" s="41"/>
      <c r="E4" s="41"/>
      <c r="F4" s="41"/>
      <c r="G4" s="41"/>
      <c r="H4" s="43"/>
      <c r="I4" s="43"/>
    </row>
    <row r="5" spans="2:9" x14ac:dyDescent="0.25">
      <c r="B5" s="41"/>
      <c r="C5" s="41"/>
      <c r="D5" s="41"/>
      <c r="E5" s="41"/>
      <c r="F5" s="41"/>
      <c r="G5" s="41"/>
      <c r="H5" s="75"/>
      <c r="I5" s="75"/>
    </row>
  </sheetData>
  <mergeCells count="1"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Factura</vt:lpstr>
      <vt:lpstr>Modelos</vt:lpstr>
      <vt:lpstr>CRAMER</vt:lpstr>
      <vt:lpstr>Hoja3</vt:lpstr>
      <vt:lpstr>MATRIZ</vt:lpstr>
      <vt:lpstr>SOLUCIÓN</vt:lpstr>
      <vt:lpstr>X</vt:lpstr>
      <vt:lpstr>Y</vt:lpstr>
      <vt:lpstr>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Alumno13</dc:creator>
  <cp:lastModifiedBy>Alumno13</cp:lastModifiedBy>
  <dcterms:created xsi:type="dcterms:W3CDTF">2019-04-04T09:47:14Z</dcterms:created>
  <dcterms:modified xsi:type="dcterms:W3CDTF">2019-04-09T10:10:54Z</dcterms:modified>
</cp:coreProperties>
</file>