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4.博士学习资料\3.写作论文\1.first\"/>
    </mc:Choice>
  </mc:AlternateContent>
  <xr:revisionPtr revIDLastSave="0" documentId="13_ncr:1_{CDDBE2EC-DE2B-4931-83D3-66BF32C59C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0" i="1" l="1"/>
  <c r="P166" i="1"/>
  <c r="P131" i="1"/>
  <c r="P118" i="1"/>
  <c r="P167" i="1"/>
  <c r="P145" i="1"/>
  <c r="P163" i="1"/>
  <c r="P168" i="1"/>
  <c r="P39" i="1"/>
  <c r="P159" i="1"/>
  <c r="P148" i="1"/>
  <c r="P147" i="1"/>
  <c r="P146" i="1"/>
  <c r="P143" i="1"/>
  <c r="P137" i="1"/>
  <c r="P120" i="1"/>
  <c r="P113" i="1"/>
  <c r="O124" i="1"/>
  <c r="O160" i="1"/>
  <c r="O166" i="1"/>
  <c r="O123" i="1"/>
  <c r="O131" i="1"/>
  <c r="O118" i="1"/>
  <c r="O167" i="1"/>
  <c r="O145" i="1"/>
  <c r="O163" i="1"/>
  <c r="O168" i="1"/>
  <c r="O39" i="1"/>
  <c r="O125" i="1"/>
  <c r="O121" i="1"/>
  <c r="O120" i="1"/>
  <c r="O113" i="1"/>
  <c r="N160" i="1"/>
  <c r="N166" i="1"/>
  <c r="N167" i="1"/>
  <c r="N145" i="1"/>
  <c r="N163" i="1"/>
  <c r="N168" i="1"/>
  <c r="N39" i="1"/>
  <c r="N120" i="1"/>
  <c r="N113" i="1"/>
  <c r="L124" i="1"/>
  <c r="L134" i="1"/>
  <c r="L160" i="1"/>
  <c r="L128" i="1"/>
  <c r="L166" i="1"/>
  <c r="L123" i="1"/>
  <c r="L130" i="1"/>
  <c r="L140" i="1"/>
  <c r="L131" i="1"/>
  <c r="L119" i="1"/>
  <c r="L118" i="1"/>
  <c r="L167" i="1"/>
  <c r="L114" i="1"/>
  <c r="L163" i="1"/>
  <c r="L168" i="1"/>
  <c r="L165" i="1"/>
  <c r="L164" i="1"/>
  <c r="L39" i="1"/>
  <c r="L158" i="1"/>
  <c r="L147" i="1"/>
  <c r="L154" i="1"/>
  <c r="L143" i="1"/>
  <c r="L137" i="1"/>
  <c r="L125" i="1"/>
  <c r="L122" i="1"/>
  <c r="L121" i="1"/>
  <c r="L120" i="1"/>
  <c r="L117" i="1"/>
  <c r="L116" i="1"/>
  <c r="L115" i="1"/>
  <c r="L113" i="1"/>
</calcChain>
</file>

<file path=xl/sharedStrings.xml><?xml version="1.0" encoding="utf-8"?>
<sst xmlns="http://schemas.openxmlformats.org/spreadsheetml/2006/main" count="358" uniqueCount="194">
  <si>
    <t>bustools</t>
    <phoneticPr fontId="1" type="noConversion"/>
  </si>
  <si>
    <t>BIRD</t>
    <phoneticPr fontId="1" type="noConversion"/>
  </si>
  <si>
    <t>DIAMOND</t>
    <phoneticPr fontId="1" type="noConversion"/>
  </si>
  <si>
    <t>dropEst</t>
    <phoneticPr fontId="1" type="noConversion"/>
  </si>
  <si>
    <t>FiRE</t>
    <phoneticPr fontId="1" type="noConversion"/>
  </si>
  <si>
    <t>kallisto</t>
    <phoneticPr fontId="1" type="noConversion"/>
  </si>
  <si>
    <t>Octopus</t>
    <phoneticPr fontId="1" type="noConversion"/>
  </si>
  <si>
    <t>SCAN-ATAC-Sim</t>
    <phoneticPr fontId="1" type="noConversion"/>
  </si>
  <si>
    <t>SCICoNE</t>
    <phoneticPr fontId="1" type="noConversion"/>
  </si>
  <si>
    <t>SCOUP</t>
    <phoneticPr fontId="1" type="noConversion"/>
  </si>
  <si>
    <t>scPLS</t>
    <phoneticPr fontId="1" type="noConversion"/>
  </si>
  <si>
    <t>SingleSplice</t>
    <phoneticPr fontId="1" type="noConversion"/>
  </si>
  <si>
    <t>TASC</t>
    <phoneticPr fontId="1" type="noConversion"/>
  </si>
  <si>
    <t>VIPER</t>
    <phoneticPr fontId="1" type="noConversion"/>
  </si>
  <si>
    <t>WFA2-lib</t>
    <phoneticPr fontId="1" type="noConversion"/>
  </si>
  <si>
    <t>AltAnalyze</t>
    <phoneticPr fontId="1" type="noConversion"/>
  </si>
  <si>
    <t>python</t>
    <phoneticPr fontId="1" type="noConversion"/>
  </si>
  <si>
    <t>anchor</t>
    <phoneticPr fontId="1" type="noConversion"/>
  </si>
  <si>
    <t>bonvoyage</t>
    <phoneticPr fontId="1" type="noConversion"/>
  </si>
  <si>
    <t>Cell_BLAST</t>
    <phoneticPr fontId="1" type="noConversion"/>
  </si>
  <si>
    <t>CellCnn</t>
    <phoneticPr fontId="1" type="noConversion"/>
  </si>
  <si>
    <t>clustergrammer2</t>
    <phoneticPr fontId="1" type="noConversion"/>
  </si>
  <si>
    <t>Cyclum</t>
    <phoneticPr fontId="1" type="noConversion"/>
  </si>
  <si>
    <t>dropkick</t>
    <phoneticPr fontId="1" type="noConversion"/>
  </si>
  <si>
    <t>dynamo</t>
    <phoneticPr fontId="1" type="noConversion"/>
  </si>
  <si>
    <t>Falco</t>
    <phoneticPr fontId="1" type="noConversion"/>
  </si>
  <si>
    <t>FastProject</t>
    <phoneticPr fontId="1" type="noConversion"/>
  </si>
  <si>
    <t>Gpfates</t>
    <phoneticPr fontId="1" type="noConversion"/>
  </si>
  <si>
    <t>GSEApy</t>
    <phoneticPr fontId="1" type="noConversion"/>
  </si>
  <si>
    <t>HTSeq</t>
    <phoneticPr fontId="1" type="noConversion"/>
  </si>
  <si>
    <t>ivis</t>
    <phoneticPr fontId="1" type="noConversion"/>
  </si>
  <si>
    <t>kb-python</t>
    <phoneticPr fontId="1" type="noConversion"/>
  </si>
  <si>
    <t>kNN-smoothing</t>
    <phoneticPr fontId="1" type="noConversion"/>
  </si>
  <si>
    <t>MIMOSCA</t>
    <phoneticPr fontId="1" type="noConversion"/>
  </si>
  <si>
    <t>nimfa</t>
    <phoneticPr fontId="1" type="noConversion"/>
  </si>
  <si>
    <t>novoSpaRc</t>
  </si>
  <si>
    <t>Outrigger</t>
    <phoneticPr fontId="1" type="noConversion"/>
  </si>
  <si>
    <t>PyGMNormalize</t>
    <phoneticPr fontId="1" type="noConversion"/>
  </si>
  <si>
    <t>rMATS-turbo</t>
    <phoneticPr fontId="1" type="noConversion"/>
  </si>
  <si>
    <t>scbean</t>
    <phoneticPr fontId="1" type="noConversion"/>
  </si>
  <si>
    <t>SCCAF</t>
    <phoneticPr fontId="1" type="noConversion"/>
  </si>
  <si>
    <t>SCHIST</t>
    <phoneticPr fontId="1" type="noConversion"/>
  </si>
  <si>
    <t>scLVM</t>
    <phoneticPr fontId="1" type="noConversion"/>
  </si>
  <si>
    <t>scTCRseq</t>
    <phoneticPr fontId="1" type="noConversion"/>
  </si>
  <si>
    <t>scTDA</t>
    <phoneticPr fontId="1" type="noConversion"/>
  </si>
  <si>
    <t>scTOP</t>
    <phoneticPr fontId="1" type="noConversion"/>
  </si>
  <si>
    <t>scvi-tools</t>
    <phoneticPr fontId="1" type="noConversion"/>
  </si>
  <si>
    <t>ascend</t>
    <phoneticPr fontId="1" type="noConversion"/>
  </si>
  <si>
    <t>R</t>
    <phoneticPr fontId="1" type="noConversion"/>
  </si>
  <si>
    <t>ccRemover</t>
    <phoneticPr fontId="1" type="noConversion"/>
  </si>
  <si>
    <t>celda</t>
    <phoneticPr fontId="1" type="noConversion"/>
  </si>
  <si>
    <t>clusterExperiment</t>
    <phoneticPr fontId="1" type="noConversion"/>
  </si>
  <si>
    <t>CountClust</t>
    <phoneticPr fontId="1" type="noConversion"/>
  </si>
  <si>
    <t>countsimQC</t>
    <phoneticPr fontId="1" type="noConversion"/>
  </si>
  <si>
    <t>DeLorean</t>
    <phoneticPr fontId="1" type="noConversion"/>
  </si>
  <si>
    <t>descend</t>
    <phoneticPr fontId="1" type="noConversion"/>
  </si>
  <si>
    <t>dittoSeq-devel</t>
    <phoneticPr fontId="1" type="noConversion"/>
  </si>
  <si>
    <t>embeddr</t>
    <phoneticPr fontId="1" type="noConversion"/>
  </si>
  <si>
    <t>IA-SVA</t>
    <phoneticPr fontId="1" type="noConversion"/>
  </si>
  <si>
    <t>M3Drop</t>
    <phoneticPr fontId="1" type="noConversion"/>
  </si>
  <si>
    <t>MetaCell</t>
    <phoneticPr fontId="1" type="noConversion"/>
  </si>
  <si>
    <t>mfa</t>
    <phoneticPr fontId="1" type="noConversion"/>
  </si>
  <si>
    <t>monocle3</t>
    <phoneticPr fontId="1" type="noConversion"/>
  </si>
  <si>
    <t>muscat</t>
    <phoneticPr fontId="1" type="noConversion"/>
  </si>
  <si>
    <t>netSmooth</t>
    <phoneticPr fontId="1" type="noConversion"/>
  </si>
  <si>
    <t>OEFinder</t>
    <phoneticPr fontId="1" type="noConversion"/>
  </si>
  <si>
    <t>OncoNEM</t>
    <phoneticPr fontId="1" type="noConversion"/>
  </si>
  <si>
    <t>pcaReduce</t>
    <phoneticPr fontId="1" type="noConversion"/>
  </si>
  <si>
    <t>robustSingleCell</t>
    <phoneticPr fontId="1" type="noConversion"/>
  </si>
  <si>
    <t>SCORE</t>
    <phoneticPr fontId="1" type="noConversion"/>
  </si>
  <si>
    <t>sake</t>
    <phoneticPr fontId="1" type="noConversion"/>
  </si>
  <si>
    <t>SAVER</t>
    <phoneticPr fontId="1" type="noConversion"/>
  </si>
  <si>
    <t>SCALE</t>
    <phoneticPr fontId="1" type="noConversion"/>
  </si>
  <si>
    <t>SCINA</t>
    <phoneticPr fontId="1" type="noConversion"/>
  </si>
  <si>
    <t>scLM</t>
    <phoneticPr fontId="1" type="noConversion"/>
  </si>
  <si>
    <t>SCODE</t>
    <phoneticPr fontId="1" type="noConversion"/>
  </si>
  <si>
    <t>scran</t>
    <phoneticPr fontId="1" type="noConversion"/>
  </si>
  <si>
    <t>scruff</t>
    <phoneticPr fontId="1" type="noConversion"/>
  </si>
  <si>
    <t>scSVA</t>
    <phoneticPr fontId="1" type="noConversion"/>
  </si>
  <si>
    <t>SIMLR</t>
    <phoneticPr fontId="1" type="noConversion"/>
  </si>
  <si>
    <t>Sincell</t>
    <phoneticPr fontId="1" type="noConversion"/>
  </si>
  <si>
    <t>SINCERA</t>
    <phoneticPr fontId="1" type="noConversion"/>
  </si>
  <si>
    <t>SoupX</t>
    <phoneticPr fontId="1" type="noConversion"/>
  </si>
  <si>
    <t>trendsceek</t>
    <phoneticPr fontId="1" type="noConversion"/>
  </si>
  <si>
    <t>zUMIs</t>
    <phoneticPr fontId="1" type="noConversion"/>
  </si>
  <si>
    <t>C/C++</t>
    <phoneticPr fontId="1" type="noConversion"/>
  </si>
  <si>
    <t>Programming Language</t>
    <phoneticPr fontId="1" type="noConversion"/>
  </si>
  <si>
    <t>Bioinformatics Software</t>
    <phoneticPr fontId="1" type="noConversion"/>
  </si>
  <si>
    <t>Number of Files</t>
    <phoneticPr fontId="1" type="noConversion"/>
  </si>
  <si>
    <t>Number of Functions</t>
    <phoneticPr fontId="1" type="noConversion"/>
  </si>
  <si>
    <t>Lines of Comments</t>
    <phoneticPr fontId="1" type="noConversion"/>
  </si>
  <si>
    <t>Cyclomatic Complexity</t>
    <phoneticPr fontId="1" type="noConversion"/>
  </si>
  <si>
    <t>Acceptance Date</t>
    <phoneticPr fontId="1" type="noConversion"/>
  </si>
  <si>
    <t>Security_High</t>
    <phoneticPr fontId="1" type="noConversion"/>
  </si>
  <si>
    <t>Security_Medium</t>
    <phoneticPr fontId="1" type="noConversion"/>
  </si>
  <si>
    <t>Security_Low</t>
    <phoneticPr fontId="1" type="noConversion"/>
  </si>
  <si>
    <t>Reliability_High</t>
    <phoneticPr fontId="1" type="noConversion"/>
  </si>
  <si>
    <t>Reliability_Medium</t>
    <phoneticPr fontId="1" type="noConversion"/>
  </si>
  <si>
    <t>Reliability_Low</t>
    <phoneticPr fontId="1" type="noConversion"/>
  </si>
  <si>
    <t>Maintainability_High</t>
    <phoneticPr fontId="1" type="noConversion"/>
  </si>
  <si>
    <t>Maintainability_Medium</t>
    <phoneticPr fontId="1" type="noConversion"/>
  </si>
  <si>
    <t>Maintainability_Low</t>
    <phoneticPr fontId="1" type="noConversion"/>
  </si>
  <si>
    <t>CellTree</t>
    <phoneticPr fontId="1" type="noConversion"/>
  </si>
  <si>
    <t>Scanpy_1.11.3</t>
    <phoneticPr fontId="1" type="noConversion"/>
  </si>
  <si>
    <t>Seurat</t>
    <phoneticPr fontId="1" type="noConversion"/>
  </si>
  <si>
    <t>STAR</t>
    <phoneticPr fontId="1" type="noConversion"/>
  </si>
  <si>
    <t>Cuffdiff 2</t>
    <phoneticPr fontId="1" type="noConversion"/>
  </si>
  <si>
    <t>RSEM</t>
    <phoneticPr fontId="1" type="noConversion"/>
  </si>
  <si>
    <t>SingleR</t>
    <phoneticPr fontId="1" type="noConversion"/>
  </si>
  <si>
    <t>BayesPrism</t>
    <phoneticPr fontId="1" type="noConversion"/>
  </si>
  <si>
    <t>vcflib</t>
    <phoneticPr fontId="1" type="noConversion"/>
  </si>
  <si>
    <t>CruzDB</t>
    <phoneticPr fontId="1" type="noConversion"/>
  </si>
  <si>
    <t>SPAdes</t>
    <phoneticPr fontId="1" type="noConversion"/>
  </si>
  <si>
    <t>SKESA</t>
    <phoneticPr fontId="1" type="noConversion"/>
  </si>
  <si>
    <t>SAUTE</t>
    <phoneticPr fontId="1" type="noConversion"/>
  </si>
  <si>
    <t>minimap2</t>
    <phoneticPr fontId="1" type="noConversion"/>
  </si>
  <si>
    <t>PCGR</t>
    <phoneticPr fontId="1" type="noConversion"/>
  </si>
  <si>
    <t>vcfr</t>
    <phoneticPr fontId="1" type="noConversion"/>
  </si>
  <si>
    <t>bowtie2</t>
    <phoneticPr fontId="1" type="noConversion"/>
  </si>
  <si>
    <t>BWA-0.7.19</t>
    <phoneticPr fontId="1" type="noConversion"/>
  </si>
  <si>
    <t>epiScanpy</t>
    <phoneticPr fontId="1" type="noConversion"/>
  </si>
  <si>
    <t>DeepCpG</t>
    <phoneticPr fontId="1" type="noConversion"/>
  </si>
  <si>
    <t>monovar</t>
    <phoneticPr fontId="1" type="noConversion"/>
  </si>
  <si>
    <t>ChromVAR</t>
    <phoneticPr fontId="1" type="noConversion"/>
  </si>
  <si>
    <t>SCRAT</t>
    <phoneticPr fontId="1" type="noConversion"/>
  </si>
  <si>
    <t>clonealign</t>
    <phoneticPr fontId="1" type="noConversion"/>
  </si>
  <si>
    <t>Parasail</t>
    <phoneticPr fontId="1" type="noConversion"/>
  </si>
  <si>
    <t>MUMmer4</t>
    <phoneticPr fontId="1" type="noConversion"/>
  </si>
  <si>
    <t>Squiggle</t>
    <phoneticPr fontId="1" type="noConversion"/>
  </si>
  <si>
    <t>freebayes</t>
    <phoneticPr fontId="1" type="noConversion"/>
  </si>
  <si>
    <t>SAMtools</t>
    <phoneticPr fontId="1" type="noConversion"/>
  </si>
  <si>
    <t>DELLY</t>
    <phoneticPr fontId="1" type="noConversion"/>
  </si>
  <si>
    <t>LUMPY</t>
    <phoneticPr fontId="1" type="noConversion"/>
  </si>
  <si>
    <t>Manta</t>
    <phoneticPr fontId="1" type="noConversion"/>
  </si>
  <si>
    <t>GRIDSS2</t>
    <phoneticPr fontId="1" type="noConversion"/>
  </si>
  <si>
    <t>TelSeq</t>
    <phoneticPr fontId="1" type="noConversion"/>
  </si>
  <si>
    <t>BCFtools</t>
    <phoneticPr fontId="1" type="noConversion"/>
  </si>
  <si>
    <t>VCFtools</t>
    <phoneticPr fontId="1" type="noConversion"/>
  </si>
  <si>
    <t>BEDOPS</t>
    <phoneticPr fontId="1" type="noConversion"/>
  </si>
  <si>
    <t>BEDTools</t>
    <phoneticPr fontId="1" type="noConversion"/>
  </si>
  <si>
    <t>BAMSurgeon</t>
    <phoneticPr fontId="1" type="noConversion"/>
  </si>
  <si>
    <t>AfterQC</t>
    <phoneticPr fontId="1" type="noConversion"/>
  </si>
  <si>
    <t>fastp</t>
    <phoneticPr fontId="1" type="noConversion"/>
  </si>
  <si>
    <t>Glnexus</t>
    <phoneticPr fontId="1" type="noConversion"/>
  </si>
  <si>
    <t>cyvcf2</t>
    <phoneticPr fontId="1" type="noConversion"/>
  </si>
  <si>
    <t>D-GENIES</t>
    <phoneticPr fontId="1" type="noConversion"/>
  </si>
  <si>
    <t>Bakta</t>
    <phoneticPr fontId="1" type="noConversion"/>
  </si>
  <si>
    <t>HiCanu</t>
    <phoneticPr fontId="1" type="noConversion"/>
  </si>
  <si>
    <t>metaFlye</t>
    <phoneticPr fontId="1" type="noConversion"/>
  </si>
  <si>
    <t>hifiasm</t>
    <phoneticPr fontId="1" type="noConversion"/>
  </si>
  <si>
    <t>wtdbg2</t>
    <phoneticPr fontId="1" type="noConversion"/>
  </si>
  <si>
    <t>bwa-mem2</t>
    <phoneticPr fontId="1" type="noConversion"/>
  </si>
  <si>
    <t>svtools</t>
    <phoneticPr fontId="1" type="noConversion"/>
  </si>
  <si>
    <t>Strelka2</t>
    <phoneticPr fontId="1" type="noConversion"/>
  </si>
  <si>
    <t>Lancet</t>
    <phoneticPr fontId="1" type="noConversion"/>
  </si>
  <si>
    <t>Needlestack</t>
    <phoneticPr fontId="1" type="noConversion"/>
  </si>
  <si>
    <t>PerSVade</t>
    <phoneticPr fontId="1" type="noConversion"/>
  </si>
  <si>
    <t>Wham</t>
    <phoneticPr fontId="1" type="noConversion"/>
  </si>
  <si>
    <t>SV-Bay</t>
    <phoneticPr fontId="1" type="noConversion"/>
  </si>
  <si>
    <t>SVAFotate</t>
    <phoneticPr fontId="1" type="noConversion"/>
  </si>
  <si>
    <t>minigraph</t>
    <phoneticPr fontId="1" type="noConversion"/>
  </si>
  <si>
    <t>Parliament2</t>
    <phoneticPr fontId="1" type="noConversion"/>
  </si>
  <si>
    <t>Weaver</t>
    <phoneticPr fontId="1" type="noConversion"/>
  </si>
  <si>
    <t>HipSTR</t>
    <phoneticPr fontId="1" type="noConversion"/>
  </si>
  <si>
    <t>frequencyFilter</t>
    <phoneticPr fontId="1" type="noConversion"/>
  </si>
  <si>
    <t>CPSR</t>
    <phoneticPr fontId="1" type="noConversion"/>
  </si>
  <si>
    <t>Sniffles2</t>
    <phoneticPr fontId="1" type="noConversion"/>
  </si>
  <si>
    <t>valr</t>
    <phoneticPr fontId="1" type="noConversion"/>
  </si>
  <si>
    <t>Pgltools</t>
    <phoneticPr fontId="1" type="noConversion"/>
  </si>
  <si>
    <t>CNVkit</t>
    <phoneticPr fontId="1" type="noConversion"/>
  </si>
  <si>
    <t>dryclean</t>
    <phoneticPr fontId="1" type="noConversion"/>
  </si>
  <si>
    <t>Peddy</t>
    <phoneticPr fontId="1" type="noConversion"/>
  </si>
  <si>
    <t>VarMatch</t>
    <phoneticPr fontId="1" type="noConversion"/>
  </si>
  <si>
    <t>BrowseVCF</t>
    <phoneticPr fontId="1" type="noConversion"/>
  </si>
  <si>
    <t>signeR</t>
    <phoneticPr fontId="1" type="noConversion"/>
  </si>
  <si>
    <t>MutationalPatterns</t>
    <phoneticPr fontId="1" type="noConversion"/>
  </si>
  <si>
    <t>Maftools</t>
    <phoneticPr fontId="1" type="noConversion"/>
  </si>
  <si>
    <t>VariantBam</t>
    <phoneticPr fontId="1" type="noConversion"/>
  </si>
  <si>
    <t>deconstructSigs</t>
    <phoneticPr fontId="1" type="noConversion"/>
  </si>
  <si>
    <t>SciClone</t>
    <phoneticPr fontId="1" type="noConversion"/>
  </si>
  <si>
    <t>PhyloWGS</t>
    <phoneticPr fontId="1" type="noConversion"/>
  </si>
  <si>
    <t>LARVA</t>
    <phoneticPr fontId="1" type="noConversion"/>
  </si>
  <si>
    <t>MMseqs2</t>
    <phoneticPr fontId="1" type="noConversion"/>
  </si>
  <si>
    <t>DeepVariant</t>
    <phoneticPr fontId="1" type="noConversion"/>
  </si>
  <si>
    <t>MultiQC</t>
    <phoneticPr fontId="1" type="noConversion"/>
  </si>
  <si>
    <t>BioServices</t>
    <phoneticPr fontId="1" type="noConversion"/>
  </si>
  <si>
    <t>LOC</t>
    <phoneticPr fontId="1" type="noConversion"/>
  </si>
  <si>
    <t>Last Commit Date</t>
    <phoneticPr fontId="1" type="noConversion"/>
  </si>
  <si>
    <t>Repair Time</t>
    <phoneticPr fontId="1" type="noConversion"/>
  </si>
  <si>
    <t>Technical debt</t>
    <phoneticPr fontId="1" type="noConversion"/>
  </si>
  <si>
    <t>Number of Stars</t>
    <phoneticPr fontId="1" type="noConversion"/>
  </si>
  <si>
    <t>Total Commits</t>
    <phoneticPr fontId="1" type="noConversion"/>
  </si>
  <si>
    <t>Number of Contributors</t>
    <phoneticPr fontId="1" type="noConversion"/>
  </si>
  <si>
    <t>Citation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</si>
</sst>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color rgb="FF59636E"/>
      <name val="Times New Roman"/>
      <family val="1"/>
    </font>
    <font>
      <sz val="14"/>
      <color rgb="FF1F2328"/>
      <name val="Times New Roman"/>
      <family val="1"/>
    </font>
    <font>
      <b/>
      <sz val="14"/>
      <color rgb="FF1F232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8"/>
  <sheetViews>
    <sheetView tabSelected="1" topLeftCell="A160" workbookViewId="0">
      <selection activeCell="D176" sqref="D176"/>
    </sheetView>
  </sheetViews>
  <sheetFormatPr defaultRowHeight="18.75" x14ac:dyDescent="0.2"/>
  <cols>
    <col min="1" max="1" width="27.25" style="4" customWidth="1"/>
    <col min="2" max="2" width="11.875" style="4" customWidth="1"/>
    <col min="3" max="3" width="13.625" style="4" customWidth="1"/>
    <col min="4" max="4" width="12.25" style="4" customWidth="1"/>
    <col min="5" max="6" width="12.75" style="4" customWidth="1"/>
    <col min="7" max="7" width="14.625" style="4" customWidth="1"/>
    <col min="8" max="8" width="13" style="4" customWidth="1"/>
    <col min="9" max="9" width="13.125" style="4" customWidth="1"/>
    <col min="10" max="10" width="14.75" style="4" customWidth="1"/>
    <col min="11" max="11" width="25" style="4" customWidth="1"/>
    <col min="12" max="12" width="17.125" style="4" customWidth="1"/>
    <col min="13" max="13" width="19" style="4" customWidth="1"/>
    <col min="14" max="14" width="21.75" style="4" customWidth="1"/>
    <col min="15" max="15" width="23" style="4" customWidth="1"/>
    <col min="16" max="16" width="24.25" style="4" customWidth="1"/>
    <col min="17" max="17" width="17" style="4" customWidth="1"/>
    <col min="18" max="18" width="17.5" style="4" customWidth="1"/>
    <col min="19" max="19" width="13.625" style="4" customWidth="1"/>
    <col min="20" max="20" width="12.5" style="4" customWidth="1"/>
    <col min="21" max="21" width="10.625" style="5" customWidth="1"/>
    <col min="22" max="24" width="9" style="5"/>
    <col min="25" max="16384" width="9" style="4"/>
  </cols>
  <sheetData>
    <row r="1" spans="1:24" s="4" customFormat="1" x14ac:dyDescent="0.2">
      <c r="A1" s="2" t="s">
        <v>87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86</v>
      </c>
      <c r="L1" s="2" t="s">
        <v>186</v>
      </c>
      <c r="M1" s="2" t="s">
        <v>88</v>
      </c>
      <c r="N1" s="2" t="s">
        <v>89</v>
      </c>
      <c r="O1" s="2" t="s">
        <v>90</v>
      </c>
      <c r="P1" s="2" t="s">
        <v>91</v>
      </c>
      <c r="Q1" s="3" t="s">
        <v>187</v>
      </c>
      <c r="R1" s="3" t="s">
        <v>92</v>
      </c>
      <c r="S1" s="2" t="s">
        <v>188</v>
      </c>
      <c r="T1" s="2" t="s">
        <v>189</v>
      </c>
      <c r="U1" s="2" t="s">
        <v>190</v>
      </c>
      <c r="V1" s="2" t="s">
        <v>191</v>
      </c>
      <c r="W1" s="2" t="s">
        <v>192</v>
      </c>
      <c r="X1" s="2" t="s">
        <v>193</v>
      </c>
    </row>
    <row r="2" spans="1:24" s="4" customFormat="1" x14ac:dyDescent="0.2">
      <c r="A2" s="5" t="s">
        <v>136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4</v>
      </c>
      <c r="H2" s="5">
        <v>630</v>
      </c>
      <c r="I2" s="5">
        <v>7567</v>
      </c>
      <c r="J2" s="5">
        <v>5423</v>
      </c>
      <c r="K2" s="5" t="s">
        <v>85</v>
      </c>
      <c r="L2" s="5">
        <v>71547</v>
      </c>
      <c r="M2" s="5">
        <v>144</v>
      </c>
      <c r="N2" s="5">
        <v>1633</v>
      </c>
      <c r="O2" s="5">
        <v>10022</v>
      </c>
      <c r="P2" s="5">
        <v>21553</v>
      </c>
      <c r="Q2" s="6">
        <v>45830</v>
      </c>
      <c r="R2" s="6">
        <v>44224</v>
      </c>
      <c r="S2" s="4">
        <v>30</v>
      </c>
      <c r="T2" s="4">
        <v>54210</v>
      </c>
      <c r="U2" s="5">
        <v>783</v>
      </c>
      <c r="V2" s="5">
        <v>3155</v>
      </c>
      <c r="W2" s="5">
        <v>50</v>
      </c>
      <c r="X2" s="10">
        <v>10414</v>
      </c>
    </row>
    <row r="3" spans="1:24" s="4" customFormat="1" x14ac:dyDescent="0.2">
      <c r="A3" s="5" t="s">
        <v>138</v>
      </c>
      <c r="B3" s="5">
        <v>1</v>
      </c>
      <c r="C3" s="5">
        <v>0</v>
      </c>
      <c r="D3" s="5">
        <v>0</v>
      </c>
      <c r="E3" s="5">
        <v>2</v>
      </c>
      <c r="F3" s="5">
        <v>0</v>
      </c>
      <c r="G3" s="5">
        <v>0</v>
      </c>
      <c r="H3" s="5">
        <v>231</v>
      </c>
      <c r="I3" s="5">
        <v>1117</v>
      </c>
      <c r="J3" s="5">
        <v>5062</v>
      </c>
      <c r="K3" s="5" t="s">
        <v>85</v>
      </c>
      <c r="L3" s="5">
        <v>38111</v>
      </c>
      <c r="M3" s="5">
        <v>120</v>
      </c>
      <c r="N3" s="5">
        <v>1521</v>
      </c>
      <c r="O3" s="5">
        <v>5698</v>
      </c>
      <c r="P3" s="5">
        <v>7741</v>
      </c>
      <c r="Q3" s="8">
        <v>45758</v>
      </c>
      <c r="R3" s="6">
        <v>41032</v>
      </c>
      <c r="S3" s="4">
        <v>25</v>
      </c>
      <c r="T3" s="4">
        <v>30215</v>
      </c>
      <c r="U3" s="5">
        <v>344</v>
      </c>
      <c r="V3" s="5">
        <v>1929</v>
      </c>
      <c r="W3" s="5">
        <v>4</v>
      </c>
      <c r="X3" s="5">
        <v>967</v>
      </c>
    </row>
    <row r="4" spans="1:24" s="4" customFormat="1" x14ac:dyDescent="0.2">
      <c r="A4" s="5" t="s">
        <v>139</v>
      </c>
      <c r="B4" s="5">
        <v>0</v>
      </c>
      <c r="C4" s="5">
        <v>0</v>
      </c>
      <c r="D4" s="5">
        <v>0</v>
      </c>
      <c r="E4" s="5">
        <v>16</v>
      </c>
      <c r="F4" s="5">
        <v>21</v>
      </c>
      <c r="G4" s="5">
        <v>8</v>
      </c>
      <c r="H4" s="5">
        <v>755</v>
      </c>
      <c r="I4" s="5">
        <v>4512</v>
      </c>
      <c r="J4" s="5">
        <v>5508</v>
      </c>
      <c r="K4" s="5" t="s">
        <v>85</v>
      </c>
      <c r="L4" s="5">
        <v>67705</v>
      </c>
      <c r="M4" s="5">
        <v>413</v>
      </c>
      <c r="N4" s="5">
        <v>3196</v>
      </c>
      <c r="O4" s="5">
        <v>14286</v>
      </c>
      <c r="P4" s="5">
        <v>16857</v>
      </c>
      <c r="Q4" s="6">
        <v>45238</v>
      </c>
      <c r="R4" s="6">
        <v>40199</v>
      </c>
      <c r="S4" s="4">
        <v>79</v>
      </c>
      <c r="T4" s="4">
        <v>62321</v>
      </c>
      <c r="U4" s="5">
        <v>985</v>
      </c>
      <c r="V4" s="5">
        <v>2146</v>
      </c>
      <c r="W4" s="5">
        <v>79</v>
      </c>
      <c r="X4" s="5">
        <v>24404</v>
      </c>
    </row>
    <row r="5" spans="1:24" s="4" customFormat="1" x14ac:dyDescent="0.2">
      <c r="A5" s="5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12</v>
      </c>
      <c r="I5" s="5">
        <v>64</v>
      </c>
      <c r="J5" s="5">
        <v>41</v>
      </c>
      <c r="K5" s="5" t="s">
        <v>85</v>
      </c>
      <c r="L5" s="5">
        <v>2032</v>
      </c>
      <c r="M5" s="5">
        <v>12</v>
      </c>
      <c r="N5" s="5">
        <v>26</v>
      </c>
      <c r="O5" s="5">
        <v>54</v>
      </c>
      <c r="P5" s="5">
        <v>270</v>
      </c>
      <c r="Q5" s="6">
        <v>45532</v>
      </c>
      <c r="R5" s="6">
        <v>43688</v>
      </c>
      <c r="S5" s="4">
        <v>0</v>
      </c>
      <c r="T5" s="4">
        <v>900</v>
      </c>
      <c r="U5" s="4">
        <v>30</v>
      </c>
      <c r="V5" s="5">
        <v>265</v>
      </c>
      <c r="W5" s="5"/>
      <c r="X5" s="5">
        <v>29</v>
      </c>
    </row>
    <row r="6" spans="1:24" s="4" customFormat="1" x14ac:dyDescent="0.2">
      <c r="A6" s="4" t="s">
        <v>118</v>
      </c>
      <c r="B6" s="5">
        <v>0</v>
      </c>
      <c r="C6" s="5">
        <v>0</v>
      </c>
      <c r="D6" s="5">
        <v>0</v>
      </c>
      <c r="E6" s="5">
        <v>1</v>
      </c>
      <c r="F6" s="5">
        <v>28</v>
      </c>
      <c r="G6" s="5">
        <v>0</v>
      </c>
      <c r="H6" s="5">
        <v>313</v>
      </c>
      <c r="I6" s="5">
        <v>4512</v>
      </c>
      <c r="J6" s="5">
        <v>3774</v>
      </c>
      <c r="K6" s="5" t="s">
        <v>85</v>
      </c>
      <c r="L6" s="5">
        <v>56511</v>
      </c>
      <c r="M6" s="5">
        <v>151</v>
      </c>
      <c r="N6" s="5">
        <v>2732</v>
      </c>
      <c r="O6" s="5">
        <v>21896</v>
      </c>
      <c r="P6" s="5">
        <v>11489</v>
      </c>
      <c r="Q6" s="8">
        <v>45611</v>
      </c>
      <c r="R6" s="6">
        <v>40945</v>
      </c>
      <c r="S6" s="4">
        <v>66</v>
      </c>
      <c r="T6" s="4">
        <v>57054</v>
      </c>
      <c r="U6" s="5">
        <v>726</v>
      </c>
      <c r="V6" s="5">
        <v>2636</v>
      </c>
      <c r="W6" s="5">
        <v>28</v>
      </c>
      <c r="X6" s="5">
        <v>48678</v>
      </c>
    </row>
    <row r="7" spans="1:24" s="4" customFormat="1" x14ac:dyDescent="0.2">
      <c r="A7" s="4" t="s">
        <v>0</v>
      </c>
      <c r="B7" s="5">
        <v>2</v>
      </c>
      <c r="C7" s="5">
        <v>0</v>
      </c>
      <c r="D7" s="5">
        <v>0</v>
      </c>
      <c r="E7" s="5">
        <v>1</v>
      </c>
      <c r="F7" s="5">
        <v>1</v>
      </c>
      <c r="G7" s="5">
        <v>0</v>
      </c>
      <c r="H7" s="5">
        <v>1683</v>
      </c>
      <c r="I7" s="5">
        <v>10605</v>
      </c>
      <c r="J7" s="5">
        <v>31929</v>
      </c>
      <c r="K7" s="5" t="s">
        <v>85</v>
      </c>
      <c r="L7" s="5">
        <v>170349</v>
      </c>
      <c r="M7" s="5">
        <v>1315</v>
      </c>
      <c r="N7" s="5">
        <v>11420</v>
      </c>
      <c r="O7" s="5">
        <v>38956</v>
      </c>
      <c r="P7" s="5">
        <v>27379</v>
      </c>
      <c r="Q7" s="11">
        <v>45804</v>
      </c>
      <c r="R7" s="6">
        <v>44236</v>
      </c>
      <c r="S7" s="4">
        <v>26</v>
      </c>
      <c r="T7" s="4">
        <v>282694</v>
      </c>
      <c r="U7" s="4">
        <v>101</v>
      </c>
      <c r="V7" s="5">
        <v>394</v>
      </c>
      <c r="W7" s="5">
        <v>12</v>
      </c>
      <c r="X7" s="5">
        <v>367</v>
      </c>
    </row>
    <row r="8" spans="1:24" s="4" customFormat="1" x14ac:dyDescent="0.2">
      <c r="A8" s="4" t="s">
        <v>119</v>
      </c>
      <c r="B8" s="5">
        <v>0</v>
      </c>
      <c r="C8" s="5">
        <v>0</v>
      </c>
      <c r="D8" s="5">
        <v>0</v>
      </c>
      <c r="E8" s="5">
        <v>0</v>
      </c>
      <c r="F8" s="5">
        <v>2</v>
      </c>
      <c r="G8" s="5">
        <v>0</v>
      </c>
      <c r="H8" s="5">
        <v>405</v>
      </c>
      <c r="I8" s="5">
        <v>1544</v>
      </c>
      <c r="J8" s="5">
        <v>1430</v>
      </c>
      <c r="K8" s="5" t="s">
        <v>85</v>
      </c>
      <c r="L8" s="5">
        <v>12427</v>
      </c>
      <c r="M8" s="5">
        <v>63</v>
      </c>
      <c r="N8" s="5">
        <v>547</v>
      </c>
      <c r="O8" s="5">
        <v>2305</v>
      </c>
      <c r="P8" s="5">
        <v>3983</v>
      </c>
      <c r="Q8" s="8">
        <v>45739</v>
      </c>
      <c r="R8" s="7">
        <v>41349</v>
      </c>
      <c r="S8" s="4">
        <v>10</v>
      </c>
      <c r="T8" s="4">
        <v>17270</v>
      </c>
      <c r="U8" s="5">
        <v>1636</v>
      </c>
      <c r="V8" s="5">
        <v>996</v>
      </c>
      <c r="W8" s="5">
        <v>32</v>
      </c>
      <c r="X8" s="5">
        <v>12723</v>
      </c>
    </row>
    <row r="9" spans="1:24" s="4" customFormat="1" x14ac:dyDescent="0.2">
      <c r="A9" s="5" t="s">
        <v>151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112</v>
      </c>
      <c r="I9" s="5">
        <v>761</v>
      </c>
      <c r="J9" s="5">
        <v>1104</v>
      </c>
      <c r="K9" s="5" t="s">
        <v>85</v>
      </c>
      <c r="L9" s="5">
        <v>9169</v>
      </c>
      <c r="M9" s="5">
        <v>48</v>
      </c>
      <c r="N9" s="5">
        <v>298</v>
      </c>
      <c r="O9" s="5">
        <v>2975</v>
      </c>
      <c r="P9" s="5">
        <v>2414</v>
      </c>
      <c r="Q9" s="7">
        <v>45421</v>
      </c>
      <c r="R9" s="6">
        <v>43710</v>
      </c>
      <c r="S9" s="4">
        <v>0</v>
      </c>
      <c r="T9" s="4">
        <v>9600</v>
      </c>
      <c r="U9" s="5">
        <v>767</v>
      </c>
      <c r="V9" s="5">
        <v>240</v>
      </c>
      <c r="W9" s="5">
        <v>13</v>
      </c>
      <c r="X9" s="5">
        <v>1510</v>
      </c>
    </row>
    <row r="10" spans="1:24" s="4" customFormat="1" x14ac:dyDescent="0.2">
      <c r="A10" s="5" t="s">
        <v>106</v>
      </c>
      <c r="B10" s="5">
        <v>0</v>
      </c>
      <c r="C10" s="5">
        <v>0</v>
      </c>
      <c r="D10" s="5">
        <v>0</v>
      </c>
      <c r="E10" s="5">
        <v>0</v>
      </c>
      <c r="F10" s="5">
        <v>572</v>
      </c>
      <c r="G10" s="5">
        <v>23</v>
      </c>
      <c r="H10" s="5">
        <v>371</v>
      </c>
      <c r="I10" s="5">
        <v>5744</v>
      </c>
      <c r="J10" s="5">
        <v>13838</v>
      </c>
      <c r="K10" s="5" t="s">
        <v>85</v>
      </c>
      <c r="L10" s="5">
        <v>71075</v>
      </c>
      <c r="M10" s="5">
        <v>187</v>
      </c>
      <c r="N10" s="5">
        <v>4757</v>
      </c>
      <c r="O10" s="5">
        <v>14548</v>
      </c>
      <c r="P10" s="5">
        <v>15961</v>
      </c>
      <c r="Q10" s="6">
        <v>43653</v>
      </c>
      <c r="R10" s="6">
        <v>41222</v>
      </c>
      <c r="S10" s="4">
        <v>9600</v>
      </c>
      <c r="T10" s="4">
        <v>78720</v>
      </c>
      <c r="U10" s="5">
        <v>317</v>
      </c>
      <c r="V10" s="5">
        <v>1436</v>
      </c>
      <c r="W10" s="5">
        <v>15</v>
      </c>
      <c r="X10" s="5">
        <v>3259</v>
      </c>
    </row>
    <row r="11" spans="1:24" s="4" customFormat="1" x14ac:dyDescent="0.2">
      <c r="A11" s="5" t="s">
        <v>131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153</v>
      </c>
      <c r="I11" s="5">
        <v>1443</v>
      </c>
      <c r="J11" s="5">
        <v>840</v>
      </c>
      <c r="K11" s="5" t="s">
        <v>85</v>
      </c>
      <c r="L11" s="5">
        <v>13028</v>
      </c>
      <c r="M11" s="5">
        <v>42</v>
      </c>
      <c r="N11" s="5">
        <v>336</v>
      </c>
      <c r="O11" s="5">
        <v>1995</v>
      </c>
      <c r="P11" s="5">
        <v>3997</v>
      </c>
      <c r="Q11" s="8">
        <v>45839</v>
      </c>
      <c r="R11" s="6">
        <v>41155</v>
      </c>
      <c r="S11" s="4">
        <v>0</v>
      </c>
      <c r="T11" s="4">
        <v>14880</v>
      </c>
      <c r="U11" s="5">
        <v>476</v>
      </c>
      <c r="V11" s="5">
        <v>1426</v>
      </c>
      <c r="W11" s="5">
        <v>7</v>
      </c>
      <c r="X11" s="5">
        <v>2112</v>
      </c>
    </row>
    <row r="12" spans="1:24" s="4" customFormat="1" x14ac:dyDescent="0.2">
      <c r="A12" s="4" t="s">
        <v>2</v>
      </c>
      <c r="B12" s="5">
        <v>0</v>
      </c>
      <c r="C12" s="5">
        <v>0</v>
      </c>
      <c r="D12" s="5">
        <v>0</v>
      </c>
      <c r="E12" s="5">
        <v>0</v>
      </c>
      <c r="F12" s="5">
        <v>2</v>
      </c>
      <c r="G12" s="5">
        <v>0</v>
      </c>
      <c r="H12" s="5">
        <v>1189</v>
      </c>
      <c r="I12" s="5">
        <v>10357</v>
      </c>
      <c r="J12" s="5">
        <v>27917</v>
      </c>
      <c r="K12" s="5" t="s">
        <v>85</v>
      </c>
      <c r="L12" s="5">
        <v>153101</v>
      </c>
      <c r="M12" s="5">
        <v>907</v>
      </c>
      <c r="N12" s="5">
        <v>10409</v>
      </c>
      <c r="O12" s="5">
        <v>44458</v>
      </c>
      <c r="P12" s="5">
        <v>24985</v>
      </c>
      <c r="Q12" s="6">
        <v>45834</v>
      </c>
      <c r="R12" s="6">
        <v>44249</v>
      </c>
      <c r="S12" s="4">
        <v>4</v>
      </c>
      <c r="T12" s="4">
        <v>262556</v>
      </c>
      <c r="U12" s="4">
        <v>1163</v>
      </c>
      <c r="V12" s="5">
        <v>2056</v>
      </c>
      <c r="W12" s="5">
        <v>26</v>
      </c>
      <c r="X12" s="5">
        <v>2978</v>
      </c>
    </row>
    <row r="13" spans="1:24" s="4" customFormat="1" x14ac:dyDescent="0.2">
      <c r="A13" s="4" t="s">
        <v>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143</v>
      </c>
      <c r="I13" s="5">
        <v>504</v>
      </c>
      <c r="J13" s="5">
        <v>930</v>
      </c>
      <c r="K13" s="5" t="s">
        <v>85</v>
      </c>
      <c r="L13" s="5">
        <v>11997</v>
      </c>
      <c r="M13" s="5">
        <v>146</v>
      </c>
      <c r="N13" s="5">
        <v>626</v>
      </c>
      <c r="O13" s="5">
        <v>659</v>
      </c>
      <c r="P13" s="5">
        <v>1616</v>
      </c>
      <c r="Q13" s="6">
        <v>44100</v>
      </c>
      <c r="R13" s="6">
        <v>43229</v>
      </c>
      <c r="S13" s="4">
        <v>0</v>
      </c>
      <c r="T13" s="4">
        <v>9600</v>
      </c>
      <c r="U13" s="4">
        <v>92</v>
      </c>
      <c r="V13" s="5">
        <v>592</v>
      </c>
      <c r="W13" s="5">
        <v>5</v>
      </c>
      <c r="X13" s="5">
        <v>183</v>
      </c>
    </row>
    <row r="14" spans="1:24" s="4" customFormat="1" x14ac:dyDescent="0.2">
      <c r="A14" s="5" t="s">
        <v>142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117</v>
      </c>
      <c r="I14" s="5">
        <v>388</v>
      </c>
      <c r="J14" s="5">
        <v>1201</v>
      </c>
      <c r="K14" s="5" t="s">
        <v>85</v>
      </c>
      <c r="L14" s="5">
        <v>9813</v>
      </c>
      <c r="M14" s="5">
        <v>73</v>
      </c>
      <c r="N14" s="5">
        <v>456</v>
      </c>
      <c r="O14" s="5">
        <v>2897</v>
      </c>
      <c r="P14" s="5">
        <v>2197</v>
      </c>
      <c r="Q14" s="6">
        <v>45825</v>
      </c>
      <c r="R14" s="6">
        <v>45054</v>
      </c>
      <c r="S14" s="4">
        <v>0</v>
      </c>
      <c r="T14" s="4">
        <v>10560</v>
      </c>
      <c r="U14" s="5">
        <v>2121</v>
      </c>
      <c r="V14" s="5">
        <v>518</v>
      </c>
      <c r="W14" s="5">
        <v>25</v>
      </c>
      <c r="X14" s="5">
        <v>19836</v>
      </c>
    </row>
    <row r="15" spans="1:24" s="4" customFormat="1" x14ac:dyDescent="0.2">
      <c r="A15" s="5" t="s">
        <v>4</v>
      </c>
      <c r="B15" s="5">
        <v>0</v>
      </c>
      <c r="C15" s="5">
        <v>0</v>
      </c>
      <c r="D15" s="5">
        <v>1</v>
      </c>
      <c r="E15" s="5">
        <v>7</v>
      </c>
      <c r="F15" s="5">
        <v>7</v>
      </c>
      <c r="G15" s="5">
        <v>0</v>
      </c>
      <c r="H15" s="5">
        <v>13</v>
      </c>
      <c r="I15" s="5">
        <v>39</v>
      </c>
      <c r="J15" s="5">
        <v>77</v>
      </c>
      <c r="K15" s="5" t="s">
        <v>85</v>
      </c>
      <c r="L15" s="5">
        <v>881</v>
      </c>
      <c r="M15" s="5">
        <v>14</v>
      </c>
      <c r="N15" s="5">
        <v>26</v>
      </c>
      <c r="O15" s="5">
        <v>332</v>
      </c>
      <c r="P15" s="5">
        <v>98</v>
      </c>
      <c r="Q15" s="6">
        <v>43686</v>
      </c>
      <c r="R15" s="6">
        <v>43392</v>
      </c>
      <c r="S15" s="4">
        <v>75</v>
      </c>
      <c r="T15" s="4">
        <v>525</v>
      </c>
      <c r="U15" s="4">
        <v>26</v>
      </c>
      <c r="V15" s="5">
        <v>123</v>
      </c>
      <c r="W15" s="5">
        <v>2</v>
      </c>
      <c r="X15" s="5">
        <v>131</v>
      </c>
    </row>
    <row r="16" spans="1:24" s="4" customFormat="1" x14ac:dyDescent="0.2">
      <c r="A16" s="5" t="s">
        <v>129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207</v>
      </c>
      <c r="I16" s="5">
        <v>1206</v>
      </c>
      <c r="J16" s="5">
        <v>2169</v>
      </c>
      <c r="K16" s="5" t="s">
        <v>85</v>
      </c>
      <c r="L16" s="5">
        <v>129917</v>
      </c>
      <c r="M16" s="5">
        <v>125</v>
      </c>
      <c r="N16" s="5">
        <v>1943</v>
      </c>
      <c r="O16" s="5">
        <v>10265</v>
      </c>
      <c r="P16" s="5">
        <v>6990</v>
      </c>
      <c r="Q16" s="6">
        <v>45808</v>
      </c>
      <c r="R16" s="6">
        <v>41110</v>
      </c>
      <c r="S16" s="4">
        <v>0</v>
      </c>
      <c r="T16" s="4">
        <v>24480</v>
      </c>
      <c r="U16" s="5">
        <v>834</v>
      </c>
      <c r="V16" s="5">
        <v>1305</v>
      </c>
      <c r="W16" s="5">
        <v>39</v>
      </c>
      <c r="X16" s="5">
        <v>4915</v>
      </c>
    </row>
    <row r="17" spans="1:24" s="4" customFormat="1" x14ac:dyDescent="0.2">
      <c r="A17" s="5" t="s">
        <v>143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82</v>
      </c>
      <c r="I17" s="5">
        <v>386</v>
      </c>
      <c r="J17" s="5">
        <v>1342</v>
      </c>
      <c r="K17" s="5" t="s">
        <v>85</v>
      </c>
      <c r="L17" s="5">
        <v>13569</v>
      </c>
      <c r="M17" s="5">
        <v>49</v>
      </c>
      <c r="N17" s="5">
        <v>485</v>
      </c>
      <c r="O17" s="5">
        <v>2158</v>
      </c>
      <c r="P17" s="5">
        <v>2087</v>
      </c>
      <c r="Q17" s="6">
        <v>44421</v>
      </c>
      <c r="R17" s="6">
        <v>44181</v>
      </c>
      <c r="S17" s="4">
        <v>0</v>
      </c>
      <c r="T17" s="4">
        <v>6720</v>
      </c>
      <c r="U17" s="5">
        <v>164</v>
      </c>
      <c r="V17" s="5">
        <v>642</v>
      </c>
      <c r="W17" s="5">
        <v>6</v>
      </c>
      <c r="X17" s="5">
        <v>197</v>
      </c>
    </row>
    <row r="18" spans="1:24" s="4" customFormat="1" x14ac:dyDescent="0.2">
      <c r="A18" s="5" t="s">
        <v>147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706</v>
      </c>
      <c r="I18" s="5">
        <v>3029</v>
      </c>
      <c r="J18" s="5">
        <v>21194</v>
      </c>
      <c r="K18" s="5" t="s">
        <v>85</v>
      </c>
      <c r="L18" s="5">
        <v>73635</v>
      </c>
      <c r="M18" s="5">
        <v>1125</v>
      </c>
      <c r="N18" s="5">
        <v>4356</v>
      </c>
      <c r="O18" s="5">
        <v>23649</v>
      </c>
      <c r="P18" s="5">
        <v>12640</v>
      </c>
      <c r="Q18" s="11">
        <v>45883</v>
      </c>
      <c r="R18" s="6">
        <v>44047</v>
      </c>
      <c r="S18" s="4">
        <v>0</v>
      </c>
      <c r="T18" s="4">
        <v>117600</v>
      </c>
      <c r="U18" s="5">
        <v>684</v>
      </c>
      <c r="V18" s="5">
        <v>10512</v>
      </c>
      <c r="W18" s="5">
        <v>23</v>
      </c>
      <c r="X18" s="5">
        <v>667</v>
      </c>
    </row>
    <row r="19" spans="1:24" s="4" customFormat="1" x14ac:dyDescent="0.2">
      <c r="A19" s="5" t="s">
        <v>149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1264</v>
      </c>
      <c r="I19" s="5">
        <v>20000</v>
      </c>
      <c r="J19" s="5">
        <v>14276</v>
      </c>
      <c r="K19" s="5" t="s">
        <v>85</v>
      </c>
      <c r="L19" s="5">
        <v>127003</v>
      </c>
      <c r="M19" s="5">
        <v>60</v>
      </c>
      <c r="N19" s="5">
        <v>3914</v>
      </c>
      <c r="O19" s="5">
        <v>24745</v>
      </c>
      <c r="P19" s="5">
        <v>40202</v>
      </c>
      <c r="Q19" s="8">
        <v>45735</v>
      </c>
      <c r="R19" s="6">
        <v>45390</v>
      </c>
      <c r="S19" s="4">
        <v>0</v>
      </c>
      <c r="T19" s="4">
        <v>151680</v>
      </c>
      <c r="U19" s="5">
        <v>659</v>
      </c>
      <c r="V19" s="5">
        <v>645</v>
      </c>
      <c r="W19" s="5">
        <v>3</v>
      </c>
      <c r="X19" s="5">
        <v>4513</v>
      </c>
    </row>
    <row r="20" spans="1:24" s="4" customFormat="1" x14ac:dyDescent="0.2">
      <c r="A20" s="5" t="s">
        <v>163</v>
      </c>
      <c r="B20" s="5">
        <v>0</v>
      </c>
      <c r="C20" s="5">
        <v>0</v>
      </c>
      <c r="D20" s="5">
        <v>0</v>
      </c>
      <c r="E20" s="5">
        <v>7</v>
      </c>
      <c r="F20" s="5">
        <v>1</v>
      </c>
      <c r="G20" s="5">
        <v>0</v>
      </c>
      <c r="H20" s="5">
        <v>197</v>
      </c>
      <c r="I20" s="5">
        <v>785</v>
      </c>
      <c r="J20" s="5">
        <v>1169</v>
      </c>
      <c r="K20" s="5" t="s">
        <v>85</v>
      </c>
      <c r="L20" s="5">
        <v>13197</v>
      </c>
      <c r="M20" s="5">
        <v>111</v>
      </c>
      <c r="N20" s="5">
        <v>817</v>
      </c>
      <c r="O20" s="5">
        <v>1350</v>
      </c>
      <c r="P20" s="5">
        <v>3646</v>
      </c>
      <c r="Q20" s="6">
        <v>44327</v>
      </c>
      <c r="R20" s="6">
        <v>42819</v>
      </c>
      <c r="S20" s="4">
        <v>142</v>
      </c>
      <c r="T20" s="4">
        <v>14738</v>
      </c>
      <c r="U20" s="5">
        <v>98</v>
      </c>
      <c r="V20" s="5">
        <v>1038</v>
      </c>
      <c r="W20" s="5">
        <v>6</v>
      </c>
      <c r="X20" s="5">
        <v>275</v>
      </c>
    </row>
    <row r="21" spans="1:24" s="4" customFormat="1" x14ac:dyDescent="0.2">
      <c r="A21" s="4" t="s">
        <v>5</v>
      </c>
      <c r="B21" s="5">
        <v>0</v>
      </c>
      <c r="C21" s="5">
        <v>0</v>
      </c>
      <c r="D21" s="5">
        <v>0</v>
      </c>
      <c r="E21" s="5">
        <v>1</v>
      </c>
      <c r="F21" s="5">
        <v>1144</v>
      </c>
      <c r="G21" s="5">
        <v>8057</v>
      </c>
      <c r="H21" s="5">
        <v>1001</v>
      </c>
      <c r="I21" s="5">
        <v>15140</v>
      </c>
      <c r="J21" s="5">
        <v>15091</v>
      </c>
      <c r="K21" s="5" t="s">
        <v>85</v>
      </c>
      <c r="L21" s="4">
        <v>110034</v>
      </c>
      <c r="M21" s="4">
        <v>688</v>
      </c>
      <c r="N21" s="4">
        <v>3765</v>
      </c>
      <c r="O21" s="4">
        <v>25020</v>
      </c>
      <c r="P21" s="4">
        <v>21926</v>
      </c>
      <c r="Q21" s="6">
        <v>45557</v>
      </c>
      <c r="R21" s="6">
        <v>42425</v>
      </c>
      <c r="S21" s="4">
        <v>42720</v>
      </c>
      <c r="T21" s="4">
        <v>120480</v>
      </c>
      <c r="U21" s="4">
        <v>693</v>
      </c>
      <c r="V21" s="5">
        <v>1401</v>
      </c>
      <c r="W21" s="5">
        <v>17</v>
      </c>
      <c r="X21" s="5">
        <v>8858</v>
      </c>
    </row>
    <row r="22" spans="1:24" s="4" customFormat="1" x14ac:dyDescent="0.2">
      <c r="A22" s="5" t="s">
        <v>154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69</v>
      </c>
      <c r="I22" s="5">
        <v>1053</v>
      </c>
      <c r="J22" s="5">
        <v>873</v>
      </c>
      <c r="K22" s="5" t="s">
        <v>85</v>
      </c>
      <c r="L22" s="5">
        <v>7180</v>
      </c>
      <c r="M22" s="5">
        <v>33</v>
      </c>
      <c r="N22" s="5">
        <v>370</v>
      </c>
      <c r="O22" s="5">
        <v>1774</v>
      </c>
      <c r="P22" s="5">
        <v>1940</v>
      </c>
      <c r="Q22" s="6">
        <v>44735</v>
      </c>
      <c r="R22" s="6">
        <v>44106</v>
      </c>
      <c r="S22" s="4">
        <v>0</v>
      </c>
      <c r="T22" s="4">
        <v>12000</v>
      </c>
      <c r="U22" s="5">
        <v>155</v>
      </c>
      <c r="V22" s="5">
        <v>172</v>
      </c>
      <c r="W22" s="5">
        <v>4</v>
      </c>
      <c r="X22" s="5">
        <v>1</v>
      </c>
    </row>
    <row r="23" spans="1:24" s="4" customFormat="1" x14ac:dyDescent="0.2">
      <c r="A23" s="5" t="s">
        <v>181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12</v>
      </c>
      <c r="I23" s="5">
        <v>41</v>
      </c>
      <c r="J23" s="5">
        <v>27</v>
      </c>
      <c r="K23" s="5" t="s">
        <v>85</v>
      </c>
      <c r="L23" s="5">
        <v>1362</v>
      </c>
      <c r="M23" s="5">
        <v>6</v>
      </c>
      <c r="N23" s="5">
        <v>30</v>
      </c>
      <c r="O23" s="5">
        <v>284</v>
      </c>
      <c r="P23" s="5">
        <v>308</v>
      </c>
      <c r="Q23" s="6">
        <v>42591</v>
      </c>
      <c r="R23" s="6">
        <v>42213</v>
      </c>
      <c r="S23" s="4">
        <v>0</v>
      </c>
      <c r="T23" s="4">
        <v>540</v>
      </c>
      <c r="U23" s="5">
        <v>5</v>
      </c>
      <c r="V23" s="5">
        <v>11</v>
      </c>
      <c r="W23" s="5"/>
      <c r="X23" s="5">
        <v>75</v>
      </c>
    </row>
    <row r="24" spans="1:24" s="4" customFormat="1" x14ac:dyDescent="0.2">
      <c r="A24" s="5" t="s">
        <v>132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561</v>
      </c>
      <c r="I24" s="5">
        <v>4518</v>
      </c>
      <c r="J24" s="5">
        <v>5191</v>
      </c>
      <c r="K24" s="5" t="s">
        <v>85</v>
      </c>
      <c r="L24" s="5">
        <v>95577</v>
      </c>
      <c r="M24" s="5">
        <v>241</v>
      </c>
      <c r="N24" s="5">
        <v>4961</v>
      </c>
      <c r="O24" s="5">
        <v>64697</v>
      </c>
      <c r="P24" s="5">
        <v>20040</v>
      </c>
      <c r="Q24" s="6">
        <v>44089</v>
      </c>
      <c r="R24" s="6">
        <v>41816</v>
      </c>
      <c r="S24" s="4">
        <v>0</v>
      </c>
      <c r="T24" s="4">
        <v>69120</v>
      </c>
      <c r="U24" s="5">
        <v>332</v>
      </c>
      <c r="V24" s="5">
        <v>575</v>
      </c>
      <c r="W24" s="5">
        <v>16</v>
      </c>
      <c r="X24" s="5">
        <v>1435</v>
      </c>
    </row>
    <row r="25" spans="1:24" s="4" customFormat="1" x14ac:dyDescent="0.2">
      <c r="A25" s="5" t="s">
        <v>133</v>
      </c>
      <c r="B25" s="5">
        <v>0</v>
      </c>
      <c r="C25" s="5">
        <v>0</v>
      </c>
      <c r="D25" s="5">
        <v>0</v>
      </c>
      <c r="E25" s="5">
        <v>3</v>
      </c>
      <c r="F25" s="5">
        <v>0</v>
      </c>
      <c r="G25" s="5">
        <v>0</v>
      </c>
      <c r="H25" s="5">
        <v>609</v>
      </c>
      <c r="I25" s="5">
        <v>2988</v>
      </c>
      <c r="J25" s="5">
        <v>2588</v>
      </c>
      <c r="K25" s="5" t="s">
        <v>85</v>
      </c>
      <c r="L25" s="5">
        <v>40642</v>
      </c>
      <c r="M25" s="5">
        <v>507</v>
      </c>
      <c r="N25" s="5">
        <v>2556</v>
      </c>
      <c r="O25" s="5">
        <v>15303</v>
      </c>
      <c r="P25" s="5">
        <v>7227</v>
      </c>
      <c r="Q25" s="6">
        <v>43656</v>
      </c>
      <c r="R25" s="6">
        <v>42339</v>
      </c>
      <c r="S25" s="4">
        <v>60</v>
      </c>
      <c r="T25" s="4">
        <v>41220</v>
      </c>
      <c r="U25" s="5">
        <v>434</v>
      </c>
      <c r="V25" s="5">
        <v>2631</v>
      </c>
      <c r="W25" s="5">
        <v>12</v>
      </c>
      <c r="X25" s="5">
        <v>1847</v>
      </c>
    </row>
    <row r="26" spans="1:24" s="4" customFormat="1" x14ac:dyDescent="0.2">
      <c r="A26" s="5" t="s">
        <v>160</v>
      </c>
      <c r="B26" s="5">
        <v>0</v>
      </c>
      <c r="C26" s="5">
        <v>0</v>
      </c>
      <c r="D26" s="5">
        <v>0</v>
      </c>
      <c r="E26" s="5">
        <v>0</v>
      </c>
      <c r="F26" s="5">
        <v>4</v>
      </c>
      <c r="G26" s="5">
        <v>0</v>
      </c>
      <c r="H26" s="5">
        <v>568</v>
      </c>
      <c r="I26" s="5">
        <v>954</v>
      </c>
      <c r="J26" s="5">
        <v>1443</v>
      </c>
      <c r="K26" s="5" t="s">
        <v>85</v>
      </c>
      <c r="L26" s="5">
        <v>9957</v>
      </c>
      <c r="M26" s="5">
        <v>54</v>
      </c>
      <c r="N26" s="5">
        <v>469</v>
      </c>
      <c r="O26" s="5">
        <v>1176</v>
      </c>
      <c r="P26" s="5">
        <v>3491</v>
      </c>
      <c r="Q26" s="11">
        <v>45880</v>
      </c>
      <c r="R26" s="6">
        <v>44097</v>
      </c>
      <c r="S26" s="4">
        <v>40</v>
      </c>
      <c r="T26" s="4">
        <v>15800</v>
      </c>
      <c r="U26" s="5">
        <v>450</v>
      </c>
      <c r="V26" s="5">
        <v>611</v>
      </c>
      <c r="W26" s="5">
        <v>2</v>
      </c>
      <c r="X26" s="5">
        <v>372</v>
      </c>
    </row>
    <row r="27" spans="1:24" s="4" customFormat="1" x14ac:dyDescent="0.2">
      <c r="A27" s="4" t="s">
        <v>115</v>
      </c>
      <c r="B27" s="5">
        <v>0</v>
      </c>
      <c r="C27" s="5">
        <v>0</v>
      </c>
      <c r="D27" s="5">
        <v>0</v>
      </c>
      <c r="E27" s="5">
        <v>1</v>
      </c>
      <c r="F27" s="5">
        <v>17</v>
      </c>
      <c r="G27" s="5">
        <v>0</v>
      </c>
      <c r="H27" s="5">
        <v>833</v>
      </c>
      <c r="I27" s="5">
        <v>1140</v>
      </c>
      <c r="J27" s="5">
        <v>985</v>
      </c>
      <c r="K27" s="5" t="s">
        <v>85</v>
      </c>
      <c r="L27" s="5">
        <v>11383</v>
      </c>
      <c r="M27" s="5">
        <v>45</v>
      </c>
      <c r="N27" s="5">
        <v>529</v>
      </c>
      <c r="O27" s="5">
        <v>1866</v>
      </c>
      <c r="P27" s="5">
        <v>5264</v>
      </c>
      <c r="Q27" s="6">
        <v>45823</v>
      </c>
      <c r="R27" s="6">
        <v>44475</v>
      </c>
      <c r="S27" s="4">
        <v>180</v>
      </c>
      <c r="T27" s="4">
        <v>19980</v>
      </c>
      <c r="U27" s="5">
        <v>1998</v>
      </c>
      <c r="V27" s="5">
        <v>1209</v>
      </c>
      <c r="W27" s="5">
        <v>48</v>
      </c>
      <c r="X27" s="5">
        <v>12700</v>
      </c>
    </row>
    <row r="28" spans="1:24" s="4" customFormat="1" x14ac:dyDescent="0.2">
      <c r="A28" s="5" t="s">
        <v>182</v>
      </c>
      <c r="B28" s="5">
        <v>0</v>
      </c>
      <c r="C28" s="5">
        <v>0</v>
      </c>
      <c r="D28" s="5">
        <v>0</v>
      </c>
      <c r="E28" s="5">
        <v>1</v>
      </c>
      <c r="F28" s="5">
        <v>13</v>
      </c>
      <c r="G28" s="5">
        <v>25</v>
      </c>
      <c r="H28" s="5">
        <v>1593</v>
      </c>
      <c r="I28" s="5">
        <v>10120</v>
      </c>
      <c r="J28" s="5">
        <v>19445</v>
      </c>
      <c r="K28" s="5" t="s">
        <v>85</v>
      </c>
      <c r="L28" s="5">
        <v>211917</v>
      </c>
      <c r="M28" s="5">
        <v>1013</v>
      </c>
      <c r="N28" s="5">
        <v>13069</v>
      </c>
      <c r="O28" s="5">
        <v>41978</v>
      </c>
      <c r="P28" s="5">
        <v>33693</v>
      </c>
      <c r="Q28" s="8">
        <v>45675</v>
      </c>
      <c r="R28" s="6">
        <v>43024</v>
      </c>
      <c r="S28" s="4">
        <v>212</v>
      </c>
      <c r="T28" s="4">
        <v>181708</v>
      </c>
      <c r="U28" s="5">
        <v>1730</v>
      </c>
      <c r="V28" s="5">
        <v>6584</v>
      </c>
      <c r="W28" s="5">
        <v>48</v>
      </c>
      <c r="X28" s="5">
        <v>3386</v>
      </c>
    </row>
    <row r="29" spans="1:24" s="4" customFormat="1" x14ac:dyDescent="0.2">
      <c r="A29" s="5" t="s">
        <v>127</v>
      </c>
      <c r="B29" s="5">
        <v>0</v>
      </c>
      <c r="C29" s="5">
        <v>0</v>
      </c>
      <c r="D29" s="5">
        <v>0</v>
      </c>
      <c r="E29" s="5">
        <v>0</v>
      </c>
      <c r="F29" s="5">
        <v>569</v>
      </c>
      <c r="G29" s="5">
        <v>78</v>
      </c>
      <c r="H29" s="5">
        <v>307</v>
      </c>
      <c r="I29" s="5">
        <v>2716</v>
      </c>
      <c r="J29" s="5">
        <v>2604</v>
      </c>
      <c r="K29" s="5" t="s">
        <v>85</v>
      </c>
      <c r="L29" s="5">
        <v>40155</v>
      </c>
      <c r="M29" s="5">
        <v>160</v>
      </c>
      <c r="N29" s="5">
        <v>2288</v>
      </c>
      <c r="O29" s="5">
        <v>12212</v>
      </c>
      <c r="P29" s="5">
        <v>7698</v>
      </c>
      <c r="Q29" s="8">
        <v>45692</v>
      </c>
      <c r="R29" s="6">
        <v>43101</v>
      </c>
      <c r="S29" s="4">
        <v>11040</v>
      </c>
      <c r="T29" s="4">
        <v>36480</v>
      </c>
      <c r="U29" s="5">
        <v>519</v>
      </c>
      <c r="V29" s="5">
        <v>340</v>
      </c>
      <c r="W29" s="5">
        <v>11</v>
      </c>
      <c r="X29" s="5">
        <v>1991</v>
      </c>
    </row>
    <row r="30" spans="1:24" s="4" customFormat="1" x14ac:dyDescent="0.2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868</v>
      </c>
      <c r="I30" s="5">
        <v>5392</v>
      </c>
      <c r="J30" s="5">
        <v>8122</v>
      </c>
      <c r="K30" s="5" t="s">
        <v>85</v>
      </c>
      <c r="L30" s="5">
        <v>106798</v>
      </c>
      <c r="M30" s="5">
        <v>644</v>
      </c>
      <c r="N30" s="5">
        <v>9832</v>
      </c>
      <c r="O30" s="5">
        <v>6666</v>
      </c>
      <c r="P30" s="5">
        <v>21804</v>
      </c>
      <c r="Q30" s="6">
        <v>45150</v>
      </c>
      <c r="R30" s="6">
        <v>44245</v>
      </c>
      <c r="S30" s="4">
        <v>10</v>
      </c>
      <c r="T30" s="4">
        <v>93590</v>
      </c>
      <c r="U30" s="4">
        <v>313</v>
      </c>
      <c r="V30" s="5">
        <v>5045</v>
      </c>
      <c r="W30" s="5">
        <v>12</v>
      </c>
      <c r="X30" s="5">
        <v>90</v>
      </c>
    </row>
    <row r="31" spans="1:24" s="4" customFormat="1" x14ac:dyDescent="0.2">
      <c r="A31" s="5" t="s">
        <v>126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965</v>
      </c>
      <c r="I31" s="5">
        <v>2333</v>
      </c>
      <c r="J31" s="5">
        <v>247710</v>
      </c>
      <c r="K31" s="5" t="s">
        <v>85</v>
      </c>
      <c r="L31" s="5">
        <v>564579</v>
      </c>
      <c r="M31" s="5">
        <v>846</v>
      </c>
      <c r="N31" s="5">
        <v>4801</v>
      </c>
      <c r="O31" s="5">
        <v>25256</v>
      </c>
      <c r="P31" s="5">
        <v>35770</v>
      </c>
      <c r="Q31" s="6">
        <v>44996</v>
      </c>
      <c r="R31" s="6">
        <v>42403</v>
      </c>
      <c r="S31" s="4">
        <v>0</v>
      </c>
      <c r="T31" s="4">
        <v>178560</v>
      </c>
      <c r="U31" s="5">
        <v>260</v>
      </c>
      <c r="V31" s="5">
        <v>1276</v>
      </c>
      <c r="W31" s="5">
        <v>6</v>
      </c>
      <c r="X31" s="5">
        <v>232</v>
      </c>
    </row>
    <row r="32" spans="1:24" s="4" customFormat="1" x14ac:dyDescent="0.2">
      <c r="A32" s="5" t="s">
        <v>107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112</v>
      </c>
      <c r="I32" s="5">
        <v>1100</v>
      </c>
      <c r="J32" s="5">
        <v>675</v>
      </c>
      <c r="K32" s="5" t="s">
        <v>85</v>
      </c>
      <c r="L32" s="5">
        <v>8113</v>
      </c>
      <c r="M32" s="5">
        <v>65</v>
      </c>
      <c r="N32" s="5">
        <v>537</v>
      </c>
      <c r="O32" s="5">
        <v>537</v>
      </c>
      <c r="P32" s="5">
        <v>2385</v>
      </c>
      <c r="Q32" s="6">
        <v>43876</v>
      </c>
      <c r="R32" s="6">
        <v>40759</v>
      </c>
      <c r="S32" s="4">
        <v>0</v>
      </c>
      <c r="T32" s="4">
        <v>11520</v>
      </c>
      <c r="U32" s="5">
        <v>444</v>
      </c>
      <c r="V32" s="5">
        <v>488</v>
      </c>
      <c r="W32" s="5">
        <v>8</v>
      </c>
      <c r="X32" s="5">
        <v>18558</v>
      </c>
    </row>
    <row r="33" spans="1:24" s="4" customFormat="1" x14ac:dyDescent="0.2">
      <c r="A33" s="5" t="s">
        <v>130</v>
      </c>
      <c r="B33" s="5">
        <v>0</v>
      </c>
      <c r="C33" s="5">
        <v>0</v>
      </c>
      <c r="D33" s="5">
        <v>0</v>
      </c>
      <c r="E33" s="5">
        <v>1</v>
      </c>
      <c r="F33" s="5">
        <v>0</v>
      </c>
      <c r="G33" s="5">
        <v>0</v>
      </c>
      <c r="H33" s="5">
        <v>295</v>
      </c>
      <c r="I33" s="5">
        <v>1957</v>
      </c>
      <c r="J33" s="5">
        <v>2165</v>
      </c>
      <c r="K33" s="5" t="s">
        <v>85</v>
      </c>
      <c r="L33" s="5">
        <v>33498</v>
      </c>
      <c r="M33" s="5">
        <v>88</v>
      </c>
      <c r="N33" s="5">
        <v>775</v>
      </c>
      <c r="O33" s="5">
        <v>6356</v>
      </c>
      <c r="P33" s="5">
        <v>9869</v>
      </c>
      <c r="Q33" s="6">
        <v>45821</v>
      </c>
      <c r="R33" s="6">
        <v>44224</v>
      </c>
      <c r="S33" s="4">
        <v>5</v>
      </c>
      <c r="T33" s="4">
        <v>17275</v>
      </c>
      <c r="U33" s="5">
        <v>1746</v>
      </c>
      <c r="V33" s="5">
        <v>2789</v>
      </c>
      <c r="W33" s="5">
        <v>87</v>
      </c>
      <c r="X33" s="10">
        <v>10414</v>
      </c>
    </row>
    <row r="34" spans="1:24" s="4" customFormat="1" x14ac:dyDescent="0.2">
      <c r="A34" s="4" t="s">
        <v>114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150</v>
      </c>
      <c r="I34" s="5">
        <v>317</v>
      </c>
      <c r="J34" s="5">
        <v>1499</v>
      </c>
      <c r="K34" s="5" t="s">
        <v>85</v>
      </c>
      <c r="L34" s="5">
        <v>17581</v>
      </c>
      <c r="M34" s="5">
        <v>28</v>
      </c>
      <c r="N34" s="5">
        <v>1033</v>
      </c>
      <c r="O34" s="5">
        <v>2452</v>
      </c>
      <c r="P34" s="5">
        <v>5006</v>
      </c>
      <c r="Q34" s="6">
        <v>44623</v>
      </c>
      <c r="R34" s="6">
        <v>44321</v>
      </c>
      <c r="S34" s="4">
        <v>0</v>
      </c>
      <c r="T34" s="4">
        <v>12000</v>
      </c>
      <c r="U34" s="5">
        <v>120</v>
      </c>
      <c r="V34" s="5">
        <v>38</v>
      </c>
      <c r="W34" s="5"/>
      <c r="X34" s="5">
        <v>13</v>
      </c>
    </row>
    <row r="35" spans="1:24" s="4" customFormat="1" x14ac:dyDescent="0.2">
      <c r="A35" s="4" t="s">
        <v>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9</v>
      </c>
      <c r="I35" s="5">
        <v>8</v>
      </c>
      <c r="J35" s="5">
        <v>9</v>
      </c>
      <c r="K35" s="5" t="s">
        <v>85</v>
      </c>
      <c r="L35" s="5">
        <v>504</v>
      </c>
      <c r="M35" s="5">
        <v>5</v>
      </c>
      <c r="N35" s="5">
        <v>14</v>
      </c>
      <c r="O35" s="5">
        <v>134</v>
      </c>
      <c r="P35" s="5">
        <v>81</v>
      </c>
      <c r="Q35" s="6">
        <v>44175</v>
      </c>
      <c r="R35" s="6">
        <v>44216</v>
      </c>
      <c r="S35" s="4">
        <v>0</v>
      </c>
      <c r="T35" s="4">
        <v>154</v>
      </c>
      <c r="U35" s="4">
        <v>2</v>
      </c>
      <c r="V35" s="5">
        <v>4</v>
      </c>
      <c r="W35" s="5"/>
      <c r="X35" s="5">
        <v>11</v>
      </c>
    </row>
    <row r="36" spans="1:24" s="4" customFormat="1" x14ac:dyDescent="0.2">
      <c r="A36" s="4" t="s">
        <v>8</v>
      </c>
      <c r="B36" s="5">
        <v>0</v>
      </c>
      <c r="C36" s="5">
        <v>0</v>
      </c>
      <c r="D36" s="5">
        <v>0</v>
      </c>
      <c r="E36" s="5">
        <v>42</v>
      </c>
      <c r="F36" s="5">
        <v>4</v>
      </c>
      <c r="G36" s="5">
        <v>0</v>
      </c>
      <c r="H36" s="5">
        <v>169</v>
      </c>
      <c r="I36" s="5">
        <v>412</v>
      </c>
      <c r="J36" s="5">
        <v>558</v>
      </c>
      <c r="K36" s="5" t="s">
        <v>85</v>
      </c>
      <c r="L36" s="4">
        <v>14716</v>
      </c>
      <c r="M36" s="4">
        <v>51</v>
      </c>
      <c r="N36" s="4">
        <v>482</v>
      </c>
      <c r="O36" s="4">
        <v>1932</v>
      </c>
      <c r="P36" s="4">
        <v>1986</v>
      </c>
      <c r="Q36" s="6">
        <v>45648</v>
      </c>
      <c r="R36" s="6">
        <v>45699</v>
      </c>
      <c r="S36" s="4">
        <v>267</v>
      </c>
      <c r="T36" s="4">
        <v>9333</v>
      </c>
      <c r="U36" s="4">
        <v>27</v>
      </c>
      <c r="V36" s="5">
        <v>1332</v>
      </c>
      <c r="W36" s="5">
        <v>4</v>
      </c>
      <c r="X36" s="5">
        <v>66</v>
      </c>
    </row>
    <row r="37" spans="1:24" s="4" customFormat="1" x14ac:dyDescent="0.2">
      <c r="A37" s="4" t="s">
        <v>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13</v>
      </c>
      <c r="I37" s="5">
        <v>111</v>
      </c>
      <c r="J37" s="5">
        <v>223</v>
      </c>
      <c r="K37" s="5" t="s">
        <v>85</v>
      </c>
      <c r="L37" s="4">
        <v>1801</v>
      </c>
      <c r="M37" s="4">
        <v>7</v>
      </c>
      <c r="N37" s="4">
        <v>121</v>
      </c>
      <c r="O37" s="4">
        <v>163</v>
      </c>
      <c r="P37" s="4">
        <v>399</v>
      </c>
      <c r="Q37" s="6">
        <v>42845</v>
      </c>
      <c r="R37" s="6">
        <v>42523</v>
      </c>
      <c r="S37" s="4">
        <v>0</v>
      </c>
      <c r="T37" s="4">
        <v>2460</v>
      </c>
      <c r="U37" s="4">
        <v>10</v>
      </c>
      <c r="V37" s="5">
        <v>11</v>
      </c>
      <c r="W37" s="5"/>
      <c r="X37" s="5">
        <v>64</v>
      </c>
    </row>
    <row r="38" spans="1:24" s="4" customFormat="1" x14ac:dyDescent="0.2">
      <c r="A38" s="5" t="s">
        <v>10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12</v>
      </c>
      <c r="I38" s="5">
        <v>98</v>
      </c>
      <c r="J38" s="5">
        <v>166</v>
      </c>
      <c r="K38" s="5" t="s">
        <v>85</v>
      </c>
      <c r="L38" s="5">
        <v>6502</v>
      </c>
      <c r="M38" s="5">
        <v>27</v>
      </c>
      <c r="N38" s="5">
        <v>44</v>
      </c>
      <c r="O38" s="5">
        <v>308</v>
      </c>
      <c r="P38" s="5">
        <v>463</v>
      </c>
      <c r="Q38" s="6">
        <v>43929</v>
      </c>
      <c r="R38" s="6">
        <v>43007</v>
      </c>
      <c r="S38" s="4">
        <v>0</v>
      </c>
      <c r="T38" s="4">
        <v>1740</v>
      </c>
      <c r="U38" s="4">
        <v>3</v>
      </c>
      <c r="V38" s="5">
        <v>23</v>
      </c>
      <c r="W38" s="5">
        <v>2</v>
      </c>
      <c r="X38" s="5">
        <v>44</v>
      </c>
    </row>
    <row r="39" spans="1:24" s="4" customFormat="1" x14ac:dyDescent="0.2">
      <c r="A39" s="4" t="s">
        <v>79</v>
      </c>
      <c r="B39" s="5">
        <v>0</v>
      </c>
      <c r="C39" s="5">
        <v>13</v>
      </c>
      <c r="D39" s="5">
        <v>0</v>
      </c>
      <c r="E39" s="5">
        <v>2</v>
      </c>
      <c r="F39" s="5">
        <v>0</v>
      </c>
      <c r="G39" s="5">
        <v>2451</v>
      </c>
      <c r="H39" s="5">
        <v>439</v>
      </c>
      <c r="I39" s="5">
        <v>6907</v>
      </c>
      <c r="J39" s="5">
        <v>20411</v>
      </c>
      <c r="K39" s="5" t="s">
        <v>85</v>
      </c>
      <c r="L39" s="4">
        <f>75951+1282</f>
        <v>77233</v>
      </c>
      <c r="M39" s="4">
        <v>338</v>
      </c>
      <c r="N39" s="4">
        <f>5923+77</f>
        <v>6000</v>
      </c>
      <c r="O39" s="4">
        <f>20216+221</f>
        <v>20437</v>
      </c>
      <c r="P39" s="4">
        <f>11436+113</f>
        <v>11549</v>
      </c>
      <c r="Q39" s="6">
        <v>45065</v>
      </c>
      <c r="R39" s="6">
        <v>42768</v>
      </c>
      <c r="S39" s="4">
        <v>12130</v>
      </c>
      <c r="T39" s="4">
        <v>192830</v>
      </c>
      <c r="U39" s="4">
        <v>112</v>
      </c>
      <c r="V39" s="5">
        <v>199</v>
      </c>
      <c r="W39" s="5">
        <v>4</v>
      </c>
      <c r="X39" s="5">
        <v>687</v>
      </c>
    </row>
    <row r="40" spans="1:24" s="4" customFormat="1" x14ac:dyDescent="0.2">
      <c r="A40" s="4" t="s">
        <v>11</v>
      </c>
      <c r="B40" s="5">
        <v>0</v>
      </c>
      <c r="C40" s="5">
        <v>0</v>
      </c>
      <c r="D40" s="5">
        <v>0</v>
      </c>
      <c r="E40" s="5">
        <v>1</v>
      </c>
      <c r="F40" s="5">
        <v>0</v>
      </c>
      <c r="G40" s="5">
        <v>0</v>
      </c>
      <c r="H40" s="5">
        <v>378</v>
      </c>
      <c r="I40" s="5">
        <v>2359</v>
      </c>
      <c r="J40" s="5">
        <v>2967</v>
      </c>
      <c r="K40" s="5" t="s">
        <v>85</v>
      </c>
      <c r="L40" s="4">
        <v>42592</v>
      </c>
      <c r="M40" s="4">
        <v>161</v>
      </c>
      <c r="N40" s="4">
        <v>1256</v>
      </c>
      <c r="O40" s="4">
        <v>6919</v>
      </c>
      <c r="P40" s="4">
        <v>9054</v>
      </c>
      <c r="Q40" s="6">
        <v>42559</v>
      </c>
      <c r="R40" s="6">
        <v>42356</v>
      </c>
      <c r="S40" s="4">
        <v>5</v>
      </c>
      <c r="T40" s="4">
        <v>32635</v>
      </c>
      <c r="U40" s="4">
        <v>22</v>
      </c>
      <c r="V40" s="5">
        <v>14</v>
      </c>
      <c r="W40" s="5"/>
      <c r="X40" s="5">
        <v>61</v>
      </c>
    </row>
    <row r="41" spans="1:24" s="4" customFormat="1" x14ac:dyDescent="0.2">
      <c r="A41" s="4" t="s">
        <v>113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110</v>
      </c>
      <c r="I41" s="5">
        <v>256</v>
      </c>
      <c r="J41" s="5">
        <v>1090</v>
      </c>
      <c r="K41" s="5" t="s">
        <v>85</v>
      </c>
      <c r="L41" s="5">
        <v>13135</v>
      </c>
      <c r="M41" s="5">
        <v>21</v>
      </c>
      <c r="N41" s="5">
        <v>902</v>
      </c>
      <c r="O41" s="5">
        <v>1954</v>
      </c>
      <c r="P41" s="5">
        <v>3858</v>
      </c>
      <c r="Q41" s="6">
        <v>43901</v>
      </c>
      <c r="R41" s="6">
        <v>43355</v>
      </c>
      <c r="S41" s="4">
        <v>0</v>
      </c>
      <c r="T41" s="4">
        <v>8640</v>
      </c>
      <c r="U41" s="5">
        <v>120</v>
      </c>
      <c r="V41" s="5">
        <v>38</v>
      </c>
      <c r="W41" s="5"/>
      <c r="X41" s="5">
        <v>542</v>
      </c>
    </row>
    <row r="42" spans="1:24" s="4" customFormat="1" x14ac:dyDescent="0.2">
      <c r="A42" s="4" t="s">
        <v>112</v>
      </c>
      <c r="B42" s="5">
        <v>0</v>
      </c>
      <c r="C42" s="5">
        <v>0</v>
      </c>
      <c r="D42" s="5">
        <v>0</v>
      </c>
      <c r="E42" s="5">
        <v>15</v>
      </c>
      <c r="F42" s="5">
        <v>8</v>
      </c>
      <c r="G42" s="5">
        <v>11</v>
      </c>
      <c r="H42" s="5">
        <v>1128</v>
      </c>
      <c r="I42" s="5">
        <v>5315</v>
      </c>
      <c r="J42" s="5">
        <v>14940</v>
      </c>
      <c r="K42" s="5" t="s">
        <v>85</v>
      </c>
      <c r="L42" s="5">
        <v>117964</v>
      </c>
      <c r="M42" s="5">
        <v>947</v>
      </c>
      <c r="N42" s="5">
        <v>10659</v>
      </c>
      <c r="O42" s="5">
        <v>12572</v>
      </c>
      <c r="P42" s="5">
        <v>25559</v>
      </c>
      <c r="Q42" s="11">
        <v>45870</v>
      </c>
      <c r="R42" s="6">
        <v>44001</v>
      </c>
      <c r="S42" s="4">
        <v>325</v>
      </c>
      <c r="T42" s="4">
        <v>129275</v>
      </c>
      <c r="U42" s="5">
        <v>852</v>
      </c>
      <c r="V42" s="5">
        <v>15252</v>
      </c>
      <c r="W42" s="5">
        <v>56</v>
      </c>
      <c r="X42" s="5">
        <v>1757</v>
      </c>
    </row>
    <row r="43" spans="1:24" s="4" customFormat="1" x14ac:dyDescent="0.2">
      <c r="A43" s="5" t="s">
        <v>105</v>
      </c>
      <c r="B43" s="5">
        <v>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597</v>
      </c>
      <c r="I43" s="5">
        <v>2923</v>
      </c>
      <c r="J43" s="5">
        <v>5689</v>
      </c>
      <c r="K43" s="5" t="s">
        <v>85</v>
      </c>
      <c r="L43" s="5">
        <v>53733</v>
      </c>
      <c r="M43" s="5">
        <v>329</v>
      </c>
      <c r="N43" s="5">
        <v>2329</v>
      </c>
      <c r="O43" s="5">
        <v>12509</v>
      </c>
      <c r="P43" s="5">
        <v>12874</v>
      </c>
      <c r="Q43" s="6">
        <v>45318</v>
      </c>
      <c r="R43" s="6">
        <v>41201</v>
      </c>
      <c r="S43" s="4">
        <v>5</v>
      </c>
      <c r="T43" s="4">
        <v>51835</v>
      </c>
      <c r="U43" s="5">
        <v>2007</v>
      </c>
      <c r="V43" s="5">
        <v>1210</v>
      </c>
      <c r="W43" s="5">
        <v>37</v>
      </c>
      <c r="X43" s="5">
        <v>43800</v>
      </c>
    </row>
    <row r="44" spans="1:24" s="4" customFormat="1" x14ac:dyDescent="0.2">
      <c r="A44" s="5" t="s">
        <v>153</v>
      </c>
      <c r="B44" s="5">
        <v>0</v>
      </c>
      <c r="C44" s="5">
        <v>0</v>
      </c>
      <c r="D44" s="5">
        <v>3</v>
      </c>
      <c r="E44" s="5">
        <v>8</v>
      </c>
      <c r="F44" s="5">
        <v>10</v>
      </c>
      <c r="G44" s="5">
        <v>4</v>
      </c>
      <c r="H44" s="5">
        <v>515</v>
      </c>
      <c r="I44" s="5">
        <v>2346</v>
      </c>
      <c r="J44" s="5">
        <v>1101</v>
      </c>
      <c r="K44" s="5" t="s">
        <v>85</v>
      </c>
      <c r="L44" s="5">
        <v>43121</v>
      </c>
      <c r="M44" s="5">
        <v>382</v>
      </c>
      <c r="N44" s="5">
        <v>2045</v>
      </c>
      <c r="O44" s="5">
        <v>10178</v>
      </c>
      <c r="P44" s="5">
        <v>7406</v>
      </c>
      <c r="Q44" s="6">
        <v>43412</v>
      </c>
      <c r="R44" s="6">
        <v>43229</v>
      </c>
      <c r="S44" s="4">
        <v>174</v>
      </c>
      <c r="T44" s="4">
        <v>27186</v>
      </c>
      <c r="U44" s="5">
        <v>375</v>
      </c>
      <c r="V44" s="5">
        <v>3315</v>
      </c>
      <c r="W44" s="5">
        <v>14</v>
      </c>
      <c r="X44" s="5">
        <v>1300</v>
      </c>
    </row>
    <row r="45" spans="1:24" s="4" customFormat="1" x14ac:dyDescent="0.2">
      <c r="A45" s="4" t="s">
        <v>12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73</v>
      </c>
      <c r="I45" s="5">
        <v>267</v>
      </c>
      <c r="J45" s="5">
        <v>392</v>
      </c>
      <c r="K45" s="5" t="s">
        <v>85</v>
      </c>
      <c r="L45" s="4">
        <v>6196</v>
      </c>
      <c r="M45" s="4">
        <v>56</v>
      </c>
      <c r="N45" s="4">
        <v>263</v>
      </c>
      <c r="O45" s="4">
        <v>792</v>
      </c>
      <c r="P45" s="4">
        <v>877</v>
      </c>
      <c r="Q45" s="6">
        <v>42814</v>
      </c>
      <c r="R45" s="7">
        <v>43041</v>
      </c>
      <c r="S45" s="4">
        <v>0</v>
      </c>
      <c r="T45" s="4">
        <v>4800</v>
      </c>
      <c r="U45" s="4">
        <v>3</v>
      </c>
      <c r="V45" s="5">
        <v>18</v>
      </c>
      <c r="W45" s="5">
        <v>3</v>
      </c>
      <c r="X45" s="5">
        <v>85</v>
      </c>
    </row>
    <row r="46" spans="1:24" s="4" customFormat="1" x14ac:dyDescent="0.2">
      <c r="A46" s="5" t="s">
        <v>135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8</v>
      </c>
      <c r="I46" s="5">
        <v>40</v>
      </c>
      <c r="J46" s="5">
        <v>224</v>
      </c>
      <c r="K46" s="5" t="s">
        <v>85</v>
      </c>
      <c r="L46" s="5">
        <v>1042</v>
      </c>
      <c r="M46" s="5">
        <v>8</v>
      </c>
      <c r="N46" s="5">
        <v>55</v>
      </c>
      <c r="O46" s="5">
        <v>138</v>
      </c>
      <c r="P46" s="5">
        <v>185</v>
      </c>
      <c r="Q46" s="6">
        <v>43397</v>
      </c>
      <c r="R46" s="6">
        <v>41684</v>
      </c>
      <c r="S46" s="4">
        <v>0</v>
      </c>
      <c r="T46" s="4">
        <v>1500</v>
      </c>
      <c r="U46" s="5">
        <v>70</v>
      </c>
      <c r="V46" s="5">
        <v>81</v>
      </c>
      <c r="W46" s="5">
        <v>2</v>
      </c>
      <c r="X46" s="5">
        <v>191</v>
      </c>
    </row>
    <row r="47" spans="1:24" s="4" customFormat="1" x14ac:dyDescent="0.2">
      <c r="A47" s="5" t="s">
        <v>177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19</v>
      </c>
      <c r="I47" s="5">
        <v>59</v>
      </c>
      <c r="J47" s="5">
        <v>60</v>
      </c>
      <c r="K47" s="5" t="s">
        <v>85</v>
      </c>
      <c r="L47" s="5">
        <v>1156</v>
      </c>
      <c r="M47" s="5">
        <v>14</v>
      </c>
      <c r="N47" s="5">
        <v>55</v>
      </c>
      <c r="O47" s="5">
        <v>314</v>
      </c>
      <c r="P47" s="5">
        <v>275</v>
      </c>
      <c r="Q47" s="6">
        <v>45230</v>
      </c>
      <c r="R47" s="6">
        <v>42422</v>
      </c>
      <c r="S47" s="4">
        <v>0</v>
      </c>
      <c r="T47" s="4">
        <v>900</v>
      </c>
      <c r="U47" s="5">
        <v>78</v>
      </c>
      <c r="V47" s="5">
        <v>196</v>
      </c>
      <c r="W47" s="5">
        <v>3</v>
      </c>
      <c r="X47" s="5">
        <v>25</v>
      </c>
    </row>
    <row r="48" spans="1:24" s="4" customFormat="1" x14ac:dyDescent="0.2">
      <c r="A48" s="5" t="s">
        <v>172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147</v>
      </c>
      <c r="I48" s="5">
        <v>634</v>
      </c>
      <c r="J48" s="5">
        <v>575</v>
      </c>
      <c r="K48" s="5" t="s">
        <v>85</v>
      </c>
      <c r="L48" s="5">
        <v>14414</v>
      </c>
      <c r="M48" s="5">
        <v>46</v>
      </c>
      <c r="N48" s="5">
        <v>465</v>
      </c>
      <c r="O48" s="5">
        <v>3172</v>
      </c>
      <c r="P48" s="5">
        <v>3105</v>
      </c>
      <c r="Q48" s="6">
        <v>43127</v>
      </c>
      <c r="R48" s="6">
        <v>42717</v>
      </c>
      <c r="S48" s="4">
        <v>0</v>
      </c>
      <c r="T48" s="4">
        <v>9600</v>
      </c>
      <c r="U48" s="5">
        <v>11</v>
      </c>
      <c r="V48" s="5">
        <v>140</v>
      </c>
      <c r="W48" s="5">
        <v>3</v>
      </c>
      <c r="X48" s="5">
        <v>20</v>
      </c>
    </row>
    <row r="49" spans="1:24" s="4" customFormat="1" x14ac:dyDescent="0.2">
      <c r="A49" s="4" t="s">
        <v>110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307</v>
      </c>
      <c r="I49" s="5">
        <v>1357</v>
      </c>
      <c r="J49" s="5">
        <v>838</v>
      </c>
      <c r="K49" s="5" t="s">
        <v>85</v>
      </c>
      <c r="L49" s="5">
        <v>32600</v>
      </c>
      <c r="M49" s="5">
        <v>167</v>
      </c>
      <c r="N49" s="5">
        <v>767</v>
      </c>
      <c r="O49" s="5">
        <v>7543</v>
      </c>
      <c r="P49" s="5">
        <v>6140</v>
      </c>
      <c r="Q49" s="6">
        <v>45844</v>
      </c>
      <c r="R49" s="6">
        <v>44662</v>
      </c>
      <c r="S49" s="4">
        <v>0</v>
      </c>
      <c r="T49" s="4">
        <v>17280</v>
      </c>
      <c r="U49" s="5">
        <v>649</v>
      </c>
      <c r="V49" s="5">
        <v>1624</v>
      </c>
      <c r="W49" s="5">
        <v>53</v>
      </c>
      <c r="X49" s="5">
        <v>209</v>
      </c>
    </row>
    <row r="50" spans="1:24" s="4" customFormat="1" x14ac:dyDescent="0.2">
      <c r="A50" s="5" t="s">
        <v>137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137</v>
      </c>
      <c r="I50" s="5">
        <v>1045</v>
      </c>
      <c r="J50" s="5">
        <v>789</v>
      </c>
      <c r="K50" s="5" t="s">
        <v>85</v>
      </c>
      <c r="L50" s="5">
        <v>14348</v>
      </c>
      <c r="M50" s="5">
        <v>38</v>
      </c>
      <c r="N50" s="5">
        <v>346</v>
      </c>
      <c r="O50" s="5">
        <v>1095</v>
      </c>
      <c r="P50" s="5">
        <v>3504</v>
      </c>
      <c r="Q50" s="8">
        <v>45792</v>
      </c>
      <c r="R50" s="6">
        <v>40691</v>
      </c>
      <c r="S50" s="4">
        <v>0</v>
      </c>
      <c r="T50" s="4">
        <v>12000</v>
      </c>
      <c r="U50" s="5">
        <v>533</v>
      </c>
      <c r="V50" s="5">
        <v>137</v>
      </c>
      <c r="W50" s="5">
        <v>19</v>
      </c>
      <c r="X50" s="5">
        <v>13708</v>
      </c>
    </row>
    <row r="51" spans="1:24" s="4" customFormat="1" x14ac:dyDescent="0.2">
      <c r="A51" s="4" t="s">
        <v>13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2</v>
      </c>
      <c r="I51" s="5">
        <v>23</v>
      </c>
      <c r="J51" s="5">
        <v>74</v>
      </c>
      <c r="K51" s="5" t="s">
        <v>85</v>
      </c>
      <c r="L51" s="5">
        <v>728</v>
      </c>
      <c r="M51" s="5">
        <v>2</v>
      </c>
      <c r="N51" s="5">
        <v>20</v>
      </c>
      <c r="O51" s="5">
        <v>71</v>
      </c>
      <c r="P51" s="5">
        <v>70</v>
      </c>
      <c r="Q51" s="6">
        <v>43630</v>
      </c>
      <c r="R51" s="6">
        <v>43403</v>
      </c>
      <c r="S51" s="4">
        <v>0</v>
      </c>
      <c r="T51" s="4">
        <v>425</v>
      </c>
      <c r="U51" s="4">
        <v>19</v>
      </c>
      <c r="V51" s="5">
        <v>20</v>
      </c>
      <c r="W51" s="5"/>
      <c r="X51" s="5">
        <v>128</v>
      </c>
    </row>
    <row r="52" spans="1:24" s="4" customFormat="1" x14ac:dyDescent="0.2">
      <c r="A52" s="5" t="s">
        <v>162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81</v>
      </c>
      <c r="I52" s="5">
        <v>159</v>
      </c>
      <c r="J52" s="5">
        <v>1142</v>
      </c>
      <c r="K52" s="5" t="s">
        <v>85</v>
      </c>
      <c r="L52" s="5">
        <v>6841</v>
      </c>
      <c r="M52" s="5">
        <v>47</v>
      </c>
      <c r="N52" s="5">
        <v>206</v>
      </c>
      <c r="O52" s="5">
        <v>1760</v>
      </c>
      <c r="P52" s="5">
        <v>2028</v>
      </c>
      <c r="Q52" s="6">
        <v>43529</v>
      </c>
      <c r="R52" s="6">
        <v>42514</v>
      </c>
      <c r="S52" s="4">
        <v>0</v>
      </c>
      <c r="T52" s="4">
        <v>7680</v>
      </c>
      <c r="U52" s="5">
        <v>18</v>
      </c>
      <c r="V52" s="5">
        <v>168</v>
      </c>
      <c r="W52" s="5">
        <v>3</v>
      </c>
      <c r="X52" s="5">
        <v>31</v>
      </c>
    </row>
    <row r="53" spans="1:24" s="4" customFormat="1" x14ac:dyDescent="0.2">
      <c r="A53" s="4" t="s">
        <v>14</v>
      </c>
      <c r="B53" s="5">
        <v>0</v>
      </c>
      <c r="C53" s="5">
        <v>0</v>
      </c>
      <c r="D53" s="5">
        <v>0</v>
      </c>
      <c r="E53" s="5">
        <v>0</v>
      </c>
      <c r="F53" s="5">
        <v>2</v>
      </c>
      <c r="G53" s="5">
        <v>0</v>
      </c>
      <c r="H53" s="5">
        <v>163</v>
      </c>
      <c r="I53" s="5">
        <v>609</v>
      </c>
      <c r="J53" s="5">
        <v>1441</v>
      </c>
      <c r="K53" s="5" t="s">
        <v>85</v>
      </c>
      <c r="L53" s="5">
        <v>14367</v>
      </c>
      <c r="M53" s="5">
        <v>132</v>
      </c>
      <c r="N53" s="5">
        <v>530</v>
      </c>
      <c r="O53" s="5">
        <v>6042</v>
      </c>
      <c r="P53" s="5">
        <v>2491</v>
      </c>
      <c r="Q53" s="6">
        <v>45789</v>
      </c>
      <c r="R53" s="6">
        <v>44964</v>
      </c>
      <c r="S53" s="4">
        <v>4</v>
      </c>
      <c r="T53" s="4">
        <v>9596</v>
      </c>
      <c r="U53" s="4">
        <v>189</v>
      </c>
      <c r="V53" s="5">
        <v>265</v>
      </c>
      <c r="W53" s="5">
        <v>19</v>
      </c>
      <c r="X53" s="5">
        <v>45</v>
      </c>
    </row>
    <row r="54" spans="1:24" s="4" customFormat="1" x14ac:dyDescent="0.2">
      <c r="A54" s="5" t="s">
        <v>157</v>
      </c>
      <c r="B54" s="5">
        <v>0</v>
      </c>
      <c r="C54" s="5">
        <v>0</v>
      </c>
      <c r="D54" s="5">
        <v>1</v>
      </c>
      <c r="E54" s="5">
        <v>2</v>
      </c>
      <c r="F54" s="5">
        <v>2</v>
      </c>
      <c r="G54" s="5">
        <v>1</v>
      </c>
      <c r="H54" s="5">
        <v>73</v>
      </c>
      <c r="I54" s="5">
        <v>255</v>
      </c>
      <c r="J54" s="5">
        <v>491</v>
      </c>
      <c r="K54" s="5" t="s">
        <v>85</v>
      </c>
      <c r="L54" s="5">
        <v>7544</v>
      </c>
      <c r="M54" s="5">
        <v>28</v>
      </c>
      <c r="N54" s="5">
        <v>298</v>
      </c>
      <c r="O54" s="5">
        <v>1489</v>
      </c>
      <c r="P54" s="5">
        <v>1488</v>
      </c>
      <c r="Q54" s="6">
        <v>42403</v>
      </c>
      <c r="R54" s="6">
        <v>42339</v>
      </c>
      <c r="S54" s="4">
        <v>35</v>
      </c>
      <c r="T54" s="4">
        <v>5245</v>
      </c>
      <c r="U54" s="5">
        <v>108</v>
      </c>
      <c r="V54" s="5">
        <v>644</v>
      </c>
      <c r="W54" s="5">
        <v>9</v>
      </c>
      <c r="X54" s="5">
        <v>138</v>
      </c>
    </row>
    <row r="55" spans="1:24" s="4" customFormat="1" x14ac:dyDescent="0.2">
      <c r="A55" s="5" t="s">
        <v>150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191</v>
      </c>
      <c r="I55" s="5">
        <v>2070</v>
      </c>
      <c r="J55" s="5">
        <v>16937</v>
      </c>
      <c r="K55" s="5" t="s">
        <v>85</v>
      </c>
      <c r="L55" s="5">
        <v>24278</v>
      </c>
      <c r="M55" s="5">
        <v>34</v>
      </c>
      <c r="N55" s="5">
        <v>6573</v>
      </c>
      <c r="O55" s="5">
        <v>1832</v>
      </c>
      <c r="P55" s="5">
        <v>6102</v>
      </c>
      <c r="Q55" s="6">
        <v>43721</v>
      </c>
      <c r="R55" s="6">
        <v>43774</v>
      </c>
      <c r="S55" s="4">
        <v>0</v>
      </c>
      <c r="T55" s="4">
        <v>83040</v>
      </c>
      <c r="U55" s="5">
        <v>522</v>
      </c>
      <c r="V55" s="5">
        <v>437</v>
      </c>
      <c r="W55" s="5">
        <v>6</v>
      </c>
      <c r="X55" s="5">
        <v>1225</v>
      </c>
    </row>
    <row r="56" spans="1:24" s="4" customFormat="1" x14ac:dyDescent="0.2">
      <c r="A56" s="5" t="s">
        <v>141</v>
      </c>
      <c r="B56" s="5">
        <v>0</v>
      </c>
      <c r="C56" s="5">
        <v>0</v>
      </c>
      <c r="D56" s="5">
        <v>0</v>
      </c>
      <c r="E56" s="5">
        <v>0</v>
      </c>
      <c r="F56" s="5">
        <v>1</v>
      </c>
      <c r="G56" s="5">
        <v>0</v>
      </c>
      <c r="H56" s="5">
        <v>28</v>
      </c>
      <c r="I56" s="5">
        <v>69</v>
      </c>
      <c r="J56" s="5">
        <v>278</v>
      </c>
      <c r="K56" s="5" t="s">
        <v>16</v>
      </c>
      <c r="L56" s="5">
        <v>2600</v>
      </c>
      <c r="M56" s="5">
        <v>14</v>
      </c>
      <c r="N56" s="5">
        <v>137</v>
      </c>
      <c r="O56" s="5">
        <v>268</v>
      </c>
      <c r="P56" s="5">
        <v>686</v>
      </c>
      <c r="Q56" s="6">
        <v>43037</v>
      </c>
      <c r="R56" s="6">
        <v>42808</v>
      </c>
      <c r="S56" s="4">
        <v>2</v>
      </c>
      <c r="T56" s="4">
        <v>1918</v>
      </c>
      <c r="U56" s="5">
        <v>212</v>
      </c>
      <c r="V56" s="5">
        <v>200</v>
      </c>
      <c r="W56" s="5">
        <v>5</v>
      </c>
      <c r="X56" s="5">
        <v>343</v>
      </c>
    </row>
    <row r="57" spans="1:24" s="4" customFormat="1" x14ac:dyDescent="0.2">
      <c r="A57" s="4" t="s">
        <v>15</v>
      </c>
      <c r="B57" s="5">
        <v>1</v>
      </c>
      <c r="C57" s="5">
        <v>0</v>
      </c>
      <c r="D57" s="5">
        <v>7</v>
      </c>
      <c r="E57" s="5">
        <v>184</v>
      </c>
      <c r="F57" s="5">
        <v>498</v>
      </c>
      <c r="G57" s="5">
        <v>22</v>
      </c>
      <c r="H57" s="5">
        <v>3028</v>
      </c>
      <c r="I57" s="5">
        <v>10737</v>
      </c>
      <c r="J57" s="5">
        <v>9329</v>
      </c>
      <c r="K57" s="5" t="s">
        <v>16</v>
      </c>
      <c r="L57" s="5">
        <v>166641</v>
      </c>
      <c r="M57" s="5">
        <v>321</v>
      </c>
      <c r="N57" s="5">
        <v>7482</v>
      </c>
      <c r="O57" s="5">
        <v>35157</v>
      </c>
      <c r="P57" s="5">
        <v>38872</v>
      </c>
      <c r="Q57" s="6">
        <v>44750</v>
      </c>
      <c r="R57" s="6">
        <v>43885</v>
      </c>
      <c r="S57" s="4">
        <v>5805</v>
      </c>
      <c r="T57" s="4">
        <v>184275</v>
      </c>
      <c r="U57" s="4">
        <v>104</v>
      </c>
      <c r="V57" s="5">
        <v>237</v>
      </c>
      <c r="W57" s="5">
        <v>2</v>
      </c>
      <c r="X57" s="5">
        <v>92</v>
      </c>
    </row>
    <row r="58" spans="1:24" s="4" customFormat="1" x14ac:dyDescent="0.2">
      <c r="A58" s="4" t="s">
        <v>17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4</v>
      </c>
      <c r="I58" s="5">
        <v>11</v>
      </c>
      <c r="J58" s="5">
        <v>1</v>
      </c>
      <c r="K58" s="5" t="s">
        <v>16</v>
      </c>
      <c r="L58" s="5">
        <v>1014</v>
      </c>
      <c r="M58" s="5">
        <v>15</v>
      </c>
      <c r="N58" s="5">
        <v>84</v>
      </c>
      <c r="O58" s="5">
        <v>462</v>
      </c>
      <c r="P58" s="5">
        <v>164</v>
      </c>
      <c r="Q58" s="6">
        <v>42915</v>
      </c>
      <c r="R58" s="7">
        <v>42888</v>
      </c>
      <c r="S58" s="4">
        <v>0</v>
      </c>
      <c r="T58" s="4">
        <v>114</v>
      </c>
      <c r="U58" s="4">
        <v>27</v>
      </c>
      <c r="V58" s="5">
        <v>193</v>
      </c>
      <c r="W58" s="5"/>
      <c r="X58" s="5">
        <v>125</v>
      </c>
    </row>
    <row r="59" spans="1:24" s="4" customFormat="1" x14ac:dyDescent="0.2">
      <c r="A59" s="5" t="s">
        <v>146</v>
      </c>
      <c r="B59" s="5">
        <v>0</v>
      </c>
      <c r="C59" s="5">
        <v>0</v>
      </c>
      <c r="D59" s="5">
        <v>0</v>
      </c>
      <c r="E59" s="5">
        <v>0</v>
      </c>
      <c r="F59" s="5">
        <v>4</v>
      </c>
      <c r="G59" s="5">
        <v>0</v>
      </c>
      <c r="H59" s="5">
        <v>66</v>
      </c>
      <c r="I59" s="5">
        <v>75</v>
      </c>
      <c r="J59" s="5">
        <v>45</v>
      </c>
      <c r="K59" s="5" t="s">
        <v>16</v>
      </c>
      <c r="L59" s="5">
        <v>10983</v>
      </c>
      <c r="M59" s="5">
        <v>76</v>
      </c>
      <c r="N59" s="5">
        <v>197</v>
      </c>
      <c r="O59" s="5">
        <v>1072</v>
      </c>
      <c r="P59" s="5">
        <v>1884</v>
      </c>
      <c r="Q59" s="6">
        <v>45834</v>
      </c>
      <c r="R59" s="6">
        <v>44505</v>
      </c>
      <c r="S59" s="4">
        <v>38</v>
      </c>
      <c r="T59" s="4">
        <v>2962</v>
      </c>
      <c r="U59" s="5">
        <v>532</v>
      </c>
      <c r="V59" s="5">
        <v>1036</v>
      </c>
      <c r="W59" s="5">
        <v>15</v>
      </c>
      <c r="X59" s="5">
        <v>818</v>
      </c>
    </row>
    <row r="60" spans="1:24" s="4" customFormat="1" x14ac:dyDescent="0.2">
      <c r="A60" s="5" t="s">
        <v>140</v>
      </c>
      <c r="B60" s="5">
        <v>0</v>
      </c>
      <c r="C60" s="5">
        <v>0</v>
      </c>
      <c r="D60" s="5">
        <v>0</v>
      </c>
      <c r="E60" s="5">
        <v>5</v>
      </c>
      <c r="F60" s="5">
        <v>0</v>
      </c>
      <c r="G60" s="5">
        <v>0</v>
      </c>
      <c r="H60" s="5">
        <v>39</v>
      </c>
      <c r="I60" s="5">
        <v>64</v>
      </c>
      <c r="J60" s="5">
        <v>47</v>
      </c>
      <c r="K60" s="5" t="s">
        <v>16</v>
      </c>
      <c r="L60" s="5">
        <v>3874</v>
      </c>
      <c r="M60" s="5">
        <v>30</v>
      </c>
      <c r="N60" s="5">
        <v>145</v>
      </c>
      <c r="O60" s="5">
        <v>360</v>
      </c>
      <c r="P60" s="5">
        <v>1055</v>
      </c>
      <c r="Q60" s="6">
        <v>44797</v>
      </c>
      <c r="R60" s="6">
        <v>42115</v>
      </c>
      <c r="S60" s="4">
        <v>100</v>
      </c>
      <c r="T60" s="4">
        <v>1640</v>
      </c>
      <c r="U60" s="5">
        <v>244</v>
      </c>
      <c r="V60" s="5">
        <v>622</v>
      </c>
      <c r="W60" s="5">
        <v>20</v>
      </c>
      <c r="X60" s="5">
        <v>299</v>
      </c>
    </row>
    <row r="61" spans="1:24" s="4" customFormat="1" x14ac:dyDescent="0.2">
      <c r="A61" s="5" t="s">
        <v>185</v>
      </c>
      <c r="B61" s="5">
        <v>0</v>
      </c>
      <c r="C61" s="5">
        <v>0</v>
      </c>
      <c r="D61" s="5">
        <v>0</v>
      </c>
      <c r="E61" s="5">
        <v>2</v>
      </c>
      <c r="F61" s="5">
        <v>27</v>
      </c>
      <c r="G61" s="5">
        <v>2</v>
      </c>
      <c r="H61" s="5">
        <v>261</v>
      </c>
      <c r="I61" s="5">
        <v>321</v>
      </c>
      <c r="J61" s="5">
        <v>386</v>
      </c>
      <c r="K61" s="5" t="s">
        <v>16</v>
      </c>
      <c r="L61" s="5">
        <v>21329</v>
      </c>
      <c r="M61" s="5">
        <v>136</v>
      </c>
      <c r="N61" s="5">
        <v>1293</v>
      </c>
      <c r="O61" s="5">
        <v>11987</v>
      </c>
      <c r="P61" s="5">
        <v>2261</v>
      </c>
      <c r="Q61" s="8">
        <v>45716</v>
      </c>
      <c r="R61" s="6">
        <v>41530</v>
      </c>
      <c r="S61" s="4">
        <v>240</v>
      </c>
      <c r="T61" s="4">
        <v>5040</v>
      </c>
      <c r="U61" s="5">
        <v>309</v>
      </c>
      <c r="V61" s="5">
        <v>1258</v>
      </c>
      <c r="W61" s="5">
        <v>24</v>
      </c>
      <c r="X61" s="5">
        <v>113</v>
      </c>
    </row>
    <row r="62" spans="1:24" s="4" customFormat="1" x14ac:dyDescent="0.2">
      <c r="A62" s="4" t="s">
        <v>18</v>
      </c>
      <c r="B62" s="5">
        <v>0</v>
      </c>
      <c r="C62" s="5">
        <v>0</v>
      </c>
      <c r="D62" s="5">
        <v>0</v>
      </c>
      <c r="E62" s="5">
        <v>1</v>
      </c>
      <c r="F62" s="5">
        <v>2</v>
      </c>
      <c r="G62" s="5">
        <v>0</v>
      </c>
      <c r="H62" s="5">
        <v>1</v>
      </c>
      <c r="I62" s="5">
        <v>4</v>
      </c>
      <c r="J62" s="5">
        <v>3</v>
      </c>
      <c r="K62" s="5" t="s">
        <v>16</v>
      </c>
      <c r="L62" s="5">
        <v>369</v>
      </c>
      <c r="M62" s="5">
        <v>10</v>
      </c>
      <c r="N62" s="5">
        <v>32</v>
      </c>
      <c r="O62" s="5">
        <v>191</v>
      </c>
      <c r="P62" s="5">
        <v>71</v>
      </c>
      <c r="Q62" s="7">
        <v>42914</v>
      </c>
      <c r="R62" s="7">
        <v>42888</v>
      </c>
      <c r="S62" s="4">
        <v>11</v>
      </c>
      <c r="T62" s="4">
        <v>21</v>
      </c>
      <c r="U62" s="4">
        <v>9</v>
      </c>
      <c r="V62" s="5">
        <v>101</v>
      </c>
      <c r="W62" s="5"/>
      <c r="X62" s="5">
        <v>125</v>
      </c>
    </row>
    <row r="63" spans="1:24" s="4" customFormat="1" x14ac:dyDescent="0.2">
      <c r="A63" s="5" t="s">
        <v>173</v>
      </c>
      <c r="B63" s="5">
        <v>0</v>
      </c>
      <c r="C63" s="5">
        <v>0</v>
      </c>
      <c r="D63" s="5">
        <v>0</v>
      </c>
      <c r="E63" s="5">
        <v>0</v>
      </c>
      <c r="F63" s="5">
        <v>3</v>
      </c>
      <c r="G63" s="5">
        <v>10</v>
      </c>
      <c r="H63" s="5">
        <v>185</v>
      </c>
      <c r="I63" s="5">
        <v>121</v>
      </c>
      <c r="J63" s="5">
        <v>61</v>
      </c>
      <c r="K63" s="5" t="s">
        <v>16</v>
      </c>
      <c r="L63" s="5">
        <v>5201</v>
      </c>
      <c r="M63" s="5">
        <v>34</v>
      </c>
      <c r="N63" s="5">
        <v>361</v>
      </c>
      <c r="O63" s="5">
        <v>2240</v>
      </c>
      <c r="P63" s="5">
        <v>990</v>
      </c>
      <c r="Q63" s="6">
        <v>42772</v>
      </c>
      <c r="R63" s="6">
        <v>42553</v>
      </c>
      <c r="S63" s="4">
        <v>62</v>
      </c>
      <c r="T63" s="4">
        <v>2698</v>
      </c>
      <c r="U63" s="5">
        <v>46</v>
      </c>
      <c r="V63" s="5">
        <v>152</v>
      </c>
      <c r="W63" s="5">
        <v>2</v>
      </c>
      <c r="X63" s="5">
        <v>35</v>
      </c>
    </row>
    <row r="64" spans="1:24" s="4" customFormat="1" x14ac:dyDescent="0.2">
      <c r="A64" s="4" t="s">
        <v>19</v>
      </c>
      <c r="B64" s="5">
        <v>0</v>
      </c>
      <c r="C64" s="5">
        <v>0</v>
      </c>
      <c r="D64" s="5">
        <v>1</v>
      </c>
      <c r="E64" s="5">
        <v>6</v>
      </c>
      <c r="F64" s="5">
        <v>3</v>
      </c>
      <c r="G64" s="5">
        <v>1</v>
      </c>
      <c r="H64" s="5">
        <v>32</v>
      </c>
      <c r="I64" s="5">
        <v>42</v>
      </c>
      <c r="J64" s="5">
        <v>22</v>
      </c>
      <c r="K64" s="5" t="s">
        <v>16</v>
      </c>
      <c r="L64" s="5">
        <v>5408</v>
      </c>
      <c r="M64" s="5">
        <v>23</v>
      </c>
      <c r="N64" s="5">
        <v>312</v>
      </c>
      <c r="O64" s="5">
        <v>1595</v>
      </c>
      <c r="P64" s="5">
        <v>834</v>
      </c>
      <c r="Q64" s="8">
        <v>45496</v>
      </c>
      <c r="R64" s="6">
        <v>44000</v>
      </c>
      <c r="S64" s="4">
        <v>58</v>
      </c>
      <c r="T64" s="4">
        <v>671</v>
      </c>
      <c r="U64" s="4">
        <v>93</v>
      </c>
      <c r="V64" s="5">
        <v>26</v>
      </c>
      <c r="W64" s="5">
        <v>4</v>
      </c>
      <c r="X64" s="5">
        <v>123</v>
      </c>
    </row>
    <row r="65" spans="1:24" s="4" customFormat="1" x14ac:dyDescent="0.2">
      <c r="A65" s="4" t="s">
        <v>20</v>
      </c>
      <c r="B65" s="5">
        <v>0</v>
      </c>
      <c r="C65" s="5">
        <v>0</v>
      </c>
      <c r="D65" s="5">
        <v>9</v>
      </c>
      <c r="E65" s="5">
        <v>10</v>
      </c>
      <c r="F65" s="5">
        <v>9</v>
      </c>
      <c r="G65" s="5">
        <v>0</v>
      </c>
      <c r="H65" s="5">
        <v>28</v>
      </c>
      <c r="I65" s="5">
        <v>45</v>
      </c>
      <c r="J65" s="5">
        <v>30</v>
      </c>
      <c r="K65" s="5" t="s">
        <v>16</v>
      </c>
      <c r="L65" s="5">
        <v>1520</v>
      </c>
      <c r="M65" s="5">
        <v>7</v>
      </c>
      <c r="N65" s="5">
        <v>67</v>
      </c>
      <c r="O65" s="5">
        <v>389</v>
      </c>
      <c r="P65" s="5">
        <v>257</v>
      </c>
      <c r="Q65" s="6">
        <v>43539</v>
      </c>
      <c r="R65" s="6">
        <v>42768</v>
      </c>
      <c r="S65" s="4">
        <v>140</v>
      </c>
      <c r="T65" s="4">
        <v>4660</v>
      </c>
      <c r="U65" s="4">
        <v>65</v>
      </c>
      <c r="V65" s="5">
        <v>77</v>
      </c>
      <c r="W65" s="5"/>
      <c r="X65" s="5">
        <v>171</v>
      </c>
    </row>
    <row r="66" spans="1:24" s="4" customFormat="1" x14ac:dyDescent="0.2">
      <c r="A66" s="4" t="s">
        <v>21</v>
      </c>
      <c r="B66" s="5">
        <v>0</v>
      </c>
      <c r="C66" s="5">
        <v>0</v>
      </c>
      <c r="D66" s="5">
        <v>2</v>
      </c>
      <c r="E66" s="5">
        <v>119</v>
      </c>
      <c r="F66" s="5">
        <v>263</v>
      </c>
      <c r="G66" s="5">
        <v>0</v>
      </c>
      <c r="H66" s="5">
        <v>89</v>
      </c>
      <c r="I66" s="5">
        <v>151</v>
      </c>
      <c r="J66" s="5">
        <v>56</v>
      </c>
      <c r="K66" s="5" t="s">
        <v>16</v>
      </c>
      <c r="L66" s="5">
        <v>30121</v>
      </c>
      <c r="M66" s="5">
        <v>50</v>
      </c>
      <c r="N66" s="5">
        <v>219</v>
      </c>
      <c r="O66" s="5">
        <v>1061</v>
      </c>
      <c r="P66" s="5">
        <v>768</v>
      </c>
      <c r="Q66" s="6">
        <v>44062</v>
      </c>
      <c r="R66" s="6">
        <v>42984</v>
      </c>
      <c r="S66" s="4">
        <v>850</v>
      </c>
      <c r="T66" s="4">
        <v>1730</v>
      </c>
      <c r="U66" s="4">
        <v>116</v>
      </c>
      <c r="V66" s="5">
        <v>577</v>
      </c>
      <c r="W66" s="5">
        <v>4</v>
      </c>
      <c r="X66" s="5">
        <v>236</v>
      </c>
    </row>
    <row r="67" spans="1:24" s="4" customFormat="1" x14ac:dyDescent="0.2">
      <c r="A67" s="5" t="s">
        <v>169</v>
      </c>
      <c r="B67" s="5">
        <v>0</v>
      </c>
      <c r="C67" s="5">
        <v>0</v>
      </c>
      <c r="D67" s="5">
        <v>1</v>
      </c>
      <c r="E67" s="5">
        <v>1</v>
      </c>
      <c r="F67" s="5">
        <v>10</v>
      </c>
      <c r="G67" s="5">
        <v>0</v>
      </c>
      <c r="H67" s="5">
        <v>66</v>
      </c>
      <c r="I67" s="5">
        <v>77</v>
      </c>
      <c r="J67" s="5">
        <v>113</v>
      </c>
      <c r="K67" s="5" t="s">
        <v>16</v>
      </c>
      <c r="L67" s="5">
        <v>12478</v>
      </c>
      <c r="M67" s="5">
        <v>80</v>
      </c>
      <c r="N67" s="5">
        <v>613</v>
      </c>
      <c r="O67" s="5">
        <v>4598</v>
      </c>
      <c r="P67" s="5">
        <v>2086</v>
      </c>
      <c r="Q67" s="6">
        <v>45749</v>
      </c>
      <c r="R67" s="6">
        <v>42481</v>
      </c>
      <c r="S67" s="4">
        <v>56</v>
      </c>
      <c r="T67" s="4">
        <v>1444</v>
      </c>
      <c r="U67" s="5">
        <v>583</v>
      </c>
      <c r="V67" s="5">
        <v>1774</v>
      </c>
      <c r="W67" s="5">
        <v>33</v>
      </c>
      <c r="X67" s="5">
        <v>1714</v>
      </c>
    </row>
    <row r="68" spans="1:24" s="4" customFormat="1" x14ac:dyDescent="0.2">
      <c r="A68" s="4" t="s">
        <v>111</v>
      </c>
      <c r="B68" s="5">
        <v>3</v>
      </c>
      <c r="C68" s="5">
        <v>0</v>
      </c>
      <c r="D68" s="5">
        <v>0</v>
      </c>
      <c r="E68" s="5">
        <v>0</v>
      </c>
      <c r="F68" s="5">
        <v>7</v>
      </c>
      <c r="G68" s="5">
        <v>2</v>
      </c>
      <c r="H68" s="5">
        <v>17</v>
      </c>
      <c r="I68" s="5">
        <v>52</v>
      </c>
      <c r="J68" s="5">
        <v>32</v>
      </c>
      <c r="K68" s="5" t="s">
        <v>16</v>
      </c>
      <c r="L68" s="5">
        <v>2579</v>
      </c>
      <c r="M68" s="5">
        <v>23</v>
      </c>
      <c r="N68" s="5">
        <v>187</v>
      </c>
      <c r="O68" s="5">
        <v>1056</v>
      </c>
      <c r="P68" s="5">
        <v>590</v>
      </c>
      <c r="Q68" s="6">
        <v>44070</v>
      </c>
      <c r="R68" s="6">
        <v>41523</v>
      </c>
      <c r="S68" s="4">
        <v>180</v>
      </c>
      <c r="T68" s="4">
        <v>600</v>
      </c>
      <c r="U68" s="5">
        <v>136</v>
      </c>
      <c r="V68" s="5">
        <v>177</v>
      </c>
      <c r="W68" s="5">
        <v>6</v>
      </c>
      <c r="X68" s="5">
        <v>24</v>
      </c>
    </row>
    <row r="69" spans="1:24" s="4" customFormat="1" x14ac:dyDescent="0.2">
      <c r="A69" s="4" t="s">
        <v>22</v>
      </c>
      <c r="B69" s="5">
        <v>0</v>
      </c>
      <c r="C69" s="5">
        <v>0</v>
      </c>
      <c r="D69" s="5">
        <v>3</v>
      </c>
      <c r="E69" s="5">
        <v>0</v>
      </c>
      <c r="F69" s="5">
        <v>3</v>
      </c>
      <c r="G69" s="5">
        <v>0</v>
      </c>
      <c r="H69" s="5">
        <v>3</v>
      </c>
      <c r="I69" s="5">
        <v>4</v>
      </c>
      <c r="J69" s="5">
        <v>0</v>
      </c>
      <c r="K69" s="5" t="s">
        <v>16</v>
      </c>
      <c r="L69" s="4">
        <v>756</v>
      </c>
      <c r="M69" s="4">
        <v>15</v>
      </c>
      <c r="N69" s="4">
        <v>68</v>
      </c>
      <c r="O69" s="4">
        <v>364</v>
      </c>
      <c r="P69" s="4">
        <v>136</v>
      </c>
      <c r="Q69" s="6">
        <v>44547</v>
      </c>
      <c r="R69" s="6">
        <v>43893</v>
      </c>
      <c r="S69" s="4">
        <v>30</v>
      </c>
      <c r="T69" s="4">
        <v>41</v>
      </c>
      <c r="U69" s="4">
        <v>23</v>
      </c>
      <c r="V69" s="5">
        <v>121</v>
      </c>
      <c r="W69" s="5">
        <v>3</v>
      </c>
      <c r="X69" s="5">
        <v>44</v>
      </c>
    </row>
    <row r="70" spans="1:24" s="4" customFormat="1" x14ac:dyDescent="0.2">
      <c r="A70" s="5" t="s">
        <v>144</v>
      </c>
      <c r="B70" s="5">
        <v>6</v>
      </c>
      <c r="C70" s="5">
        <v>0</v>
      </c>
      <c r="D70" s="5">
        <v>0</v>
      </c>
      <c r="E70" s="5">
        <v>0</v>
      </c>
      <c r="F70" s="5">
        <v>14</v>
      </c>
      <c r="G70" s="5">
        <v>0</v>
      </c>
      <c r="H70" s="5">
        <v>11</v>
      </c>
      <c r="I70" s="5">
        <v>21</v>
      </c>
      <c r="J70" s="5">
        <v>63</v>
      </c>
      <c r="K70" s="5" t="s">
        <v>16</v>
      </c>
      <c r="L70" s="5">
        <v>1943</v>
      </c>
      <c r="M70" s="5">
        <v>20</v>
      </c>
      <c r="N70" s="5">
        <v>137</v>
      </c>
      <c r="O70" s="5">
        <v>349</v>
      </c>
      <c r="P70" s="5">
        <v>369</v>
      </c>
      <c r="Q70" s="6">
        <v>45462</v>
      </c>
      <c r="R70" s="6">
        <v>42763</v>
      </c>
      <c r="S70" s="4">
        <v>130</v>
      </c>
      <c r="T70" s="4">
        <v>388</v>
      </c>
      <c r="U70" s="5">
        <v>405</v>
      </c>
      <c r="V70" s="5">
        <v>528</v>
      </c>
      <c r="W70" s="5">
        <v>36</v>
      </c>
      <c r="X70" s="5">
        <v>82</v>
      </c>
    </row>
    <row r="71" spans="1:24" s="4" customFormat="1" x14ac:dyDescent="0.2">
      <c r="A71" s="5" t="s">
        <v>121</v>
      </c>
      <c r="B71" s="5">
        <v>0</v>
      </c>
      <c r="C71" s="5">
        <v>0</v>
      </c>
      <c r="D71" s="5">
        <v>1</v>
      </c>
      <c r="E71" s="5">
        <v>5</v>
      </c>
      <c r="F71" s="5">
        <v>8</v>
      </c>
      <c r="G71" s="5">
        <v>0</v>
      </c>
      <c r="H71" s="5">
        <v>98</v>
      </c>
      <c r="I71" s="5">
        <v>19</v>
      </c>
      <c r="J71" s="5">
        <v>18</v>
      </c>
      <c r="K71" s="5" t="s">
        <v>16</v>
      </c>
      <c r="L71" s="5">
        <v>10089</v>
      </c>
      <c r="M71" s="5">
        <v>45</v>
      </c>
      <c r="N71" s="5">
        <v>363</v>
      </c>
      <c r="O71" s="5">
        <v>2068</v>
      </c>
      <c r="P71" s="5">
        <v>1102</v>
      </c>
      <c r="Q71" s="6">
        <v>43437</v>
      </c>
      <c r="R71" s="6">
        <v>42801</v>
      </c>
      <c r="S71" s="4">
        <v>110</v>
      </c>
      <c r="T71" s="4">
        <v>1390</v>
      </c>
      <c r="U71" s="5">
        <v>147</v>
      </c>
      <c r="V71" s="5">
        <v>562</v>
      </c>
      <c r="W71" s="5">
        <v>2</v>
      </c>
      <c r="X71" s="5">
        <v>486</v>
      </c>
    </row>
    <row r="72" spans="1:24" s="4" customFormat="1" x14ac:dyDescent="0.2">
      <c r="A72" s="5" t="s">
        <v>183</v>
      </c>
      <c r="B72" s="5">
        <v>0</v>
      </c>
      <c r="C72" s="5">
        <v>0</v>
      </c>
      <c r="D72" s="5">
        <v>0</v>
      </c>
      <c r="E72" s="5">
        <v>4</v>
      </c>
      <c r="F72" s="5">
        <v>1</v>
      </c>
      <c r="G72" s="5">
        <v>0</v>
      </c>
      <c r="H72" s="5">
        <v>439</v>
      </c>
      <c r="I72" s="5">
        <v>1320</v>
      </c>
      <c r="J72" s="5">
        <v>1397</v>
      </c>
      <c r="K72" s="5" t="s">
        <v>16</v>
      </c>
      <c r="L72" s="5">
        <v>79810</v>
      </c>
      <c r="M72" s="5">
        <v>449</v>
      </c>
      <c r="N72" s="5">
        <v>4059</v>
      </c>
      <c r="O72" s="5">
        <v>28607</v>
      </c>
      <c r="P72" s="5">
        <v>9390</v>
      </c>
      <c r="Q72" s="11">
        <v>45794</v>
      </c>
      <c r="R72" s="6">
        <v>43314</v>
      </c>
      <c r="S72" s="4">
        <v>30</v>
      </c>
      <c r="T72" s="4">
        <v>23970</v>
      </c>
      <c r="U72" s="5">
        <v>3452</v>
      </c>
      <c r="V72" s="5">
        <v>3140</v>
      </c>
      <c r="W72" s="5">
        <v>32</v>
      </c>
      <c r="X72" s="5">
        <v>1371</v>
      </c>
    </row>
    <row r="73" spans="1:24" s="4" customFormat="1" x14ac:dyDescent="0.2">
      <c r="A73" s="5" t="s">
        <v>145</v>
      </c>
      <c r="B73" s="5">
        <v>0</v>
      </c>
      <c r="C73" s="5">
        <v>0</v>
      </c>
      <c r="D73" s="5">
        <v>0</v>
      </c>
      <c r="E73" s="5">
        <v>6</v>
      </c>
      <c r="F73" s="5">
        <v>24</v>
      </c>
      <c r="G73" s="5">
        <v>7</v>
      </c>
      <c r="H73" s="5">
        <v>1770</v>
      </c>
      <c r="I73" s="5">
        <v>284</v>
      </c>
      <c r="J73" s="5">
        <v>209</v>
      </c>
      <c r="K73" s="5" t="s">
        <v>16</v>
      </c>
      <c r="L73" s="5">
        <v>23802</v>
      </c>
      <c r="M73" s="5">
        <v>74</v>
      </c>
      <c r="N73" s="5">
        <v>1893</v>
      </c>
      <c r="O73" s="5">
        <v>5041</v>
      </c>
      <c r="P73" s="5">
        <v>7023</v>
      </c>
      <c r="Q73" s="6">
        <v>45050</v>
      </c>
      <c r="R73" s="6">
        <v>43255</v>
      </c>
      <c r="S73" s="4">
        <v>195</v>
      </c>
      <c r="T73" s="4">
        <v>14205</v>
      </c>
      <c r="U73" s="5">
        <v>105</v>
      </c>
      <c r="V73" s="5">
        <v>920</v>
      </c>
      <c r="W73" s="5">
        <v>5</v>
      </c>
      <c r="X73" s="5">
        <v>671</v>
      </c>
    </row>
    <row r="74" spans="1:24" s="4" customFormat="1" x14ac:dyDescent="0.2">
      <c r="A74" s="4" t="s">
        <v>23</v>
      </c>
      <c r="B74" s="5">
        <v>0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5">
        <v>27</v>
      </c>
      <c r="I74" s="5">
        <v>9</v>
      </c>
      <c r="J74" s="5">
        <v>15</v>
      </c>
      <c r="K74" s="5" t="s">
        <v>16</v>
      </c>
      <c r="L74" s="4">
        <v>9783</v>
      </c>
      <c r="M74" s="4">
        <v>18</v>
      </c>
      <c r="N74" s="4">
        <v>98</v>
      </c>
      <c r="O74" s="4">
        <v>1709</v>
      </c>
      <c r="P74" s="4">
        <v>446</v>
      </c>
      <c r="Q74" s="6">
        <v>45244</v>
      </c>
      <c r="R74" s="7">
        <v>44297</v>
      </c>
      <c r="S74" s="4">
        <v>5</v>
      </c>
      <c r="T74" s="4">
        <v>326</v>
      </c>
      <c r="U74" s="4">
        <v>25</v>
      </c>
      <c r="V74" s="5">
        <v>129</v>
      </c>
      <c r="W74" s="5">
        <v>3</v>
      </c>
      <c r="X74" s="5">
        <v>39</v>
      </c>
    </row>
    <row r="75" spans="1:24" s="4" customFormat="1" x14ac:dyDescent="0.2">
      <c r="A75" s="4" t="s">
        <v>24</v>
      </c>
      <c r="B75" s="5">
        <v>0</v>
      </c>
      <c r="C75" s="5">
        <v>0</v>
      </c>
      <c r="D75" s="5">
        <v>3</v>
      </c>
      <c r="E75" s="5">
        <v>118</v>
      </c>
      <c r="F75" s="5">
        <v>43</v>
      </c>
      <c r="G75" s="5">
        <v>6</v>
      </c>
      <c r="H75" s="5">
        <v>505</v>
      </c>
      <c r="I75" s="5">
        <v>1009</v>
      </c>
      <c r="J75" s="5">
        <v>1631</v>
      </c>
      <c r="K75" s="5" t="s">
        <v>16</v>
      </c>
      <c r="L75" s="4">
        <v>51936</v>
      </c>
      <c r="M75" s="4">
        <v>167</v>
      </c>
      <c r="N75" s="4">
        <v>1792</v>
      </c>
      <c r="O75" s="4">
        <v>21829</v>
      </c>
      <c r="P75" s="4">
        <v>8441</v>
      </c>
      <c r="Q75" s="6">
        <v>45819</v>
      </c>
      <c r="R75" s="6">
        <v>44558</v>
      </c>
      <c r="S75" s="4">
        <v>1035</v>
      </c>
      <c r="T75" s="4">
        <v>23925</v>
      </c>
      <c r="U75" s="4">
        <v>463</v>
      </c>
      <c r="V75" s="5">
        <v>4203</v>
      </c>
      <c r="W75" s="5">
        <v>17</v>
      </c>
      <c r="X75" s="5">
        <v>206</v>
      </c>
    </row>
    <row r="76" spans="1:24" s="4" customFormat="1" x14ac:dyDescent="0.2">
      <c r="A76" s="5" t="s">
        <v>120</v>
      </c>
      <c r="B76" s="5">
        <v>0</v>
      </c>
      <c r="C76" s="5">
        <v>0</v>
      </c>
      <c r="D76" s="5">
        <v>2</v>
      </c>
      <c r="E76" s="5">
        <v>459</v>
      </c>
      <c r="F76" s="5">
        <v>1266</v>
      </c>
      <c r="G76" s="5">
        <v>116</v>
      </c>
      <c r="H76" s="5">
        <v>168</v>
      </c>
      <c r="I76" s="5">
        <v>629</v>
      </c>
      <c r="J76" s="5">
        <v>77</v>
      </c>
      <c r="K76" s="5" t="s">
        <v>16</v>
      </c>
      <c r="L76" s="5">
        <v>150769</v>
      </c>
      <c r="M76" s="5">
        <v>98</v>
      </c>
      <c r="N76" s="5">
        <v>381</v>
      </c>
      <c r="O76" s="5">
        <v>5089</v>
      </c>
      <c r="P76" s="5">
        <v>1744</v>
      </c>
      <c r="Q76" s="6">
        <v>44882</v>
      </c>
      <c r="R76" s="12">
        <v>44399</v>
      </c>
      <c r="S76" s="4">
        <v>6730</v>
      </c>
      <c r="T76" s="4">
        <v>8150</v>
      </c>
      <c r="U76" s="5">
        <v>145</v>
      </c>
      <c r="V76" s="5">
        <v>1091</v>
      </c>
      <c r="W76" s="5">
        <v>10</v>
      </c>
      <c r="X76" s="5">
        <v>111</v>
      </c>
    </row>
    <row r="77" spans="1:24" s="4" customFormat="1" x14ac:dyDescent="0.2">
      <c r="A77" s="4" t="s">
        <v>25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47</v>
      </c>
      <c r="I77" s="5">
        <v>11</v>
      </c>
      <c r="J77" s="5">
        <v>9</v>
      </c>
      <c r="K77" s="5" t="s">
        <v>16</v>
      </c>
      <c r="L77" s="5">
        <v>2626</v>
      </c>
      <c r="M77" s="5">
        <v>24</v>
      </c>
      <c r="N77" s="5">
        <v>71</v>
      </c>
      <c r="O77" s="5">
        <v>310</v>
      </c>
      <c r="P77" s="5">
        <v>523</v>
      </c>
      <c r="Q77" s="6">
        <v>43811</v>
      </c>
      <c r="R77" s="6">
        <v>42690</v>
      </c>
      <c r="S77" s="4">
        <v>0</v>
      </c>
      <c r="T77" s="4">
        <v>480</v>
      </c>
      <c r="U77" s="4">
        <v>39</v>
      </c>
      <c r="V77" s="5">
        <v>10</v>
      </c>
      <c r="W77" s="5">
        <v>2</v>
      </c>
      <c r="X77" s="5">
        <v>26</v>
      </c>
    </row>
    <row r="78" spans="1:24" s="4" customFormat="1" x14ac:dyDescent="0.2">
      <c r="A78" s="4" t="s">
        <v>26</v>
      </c>
      <c r="B78" s="5">
        <v>0</v>
      </c>
      <c r="C78" s="5">
        <v>0</v>
      </c>
      <c r="D78" s="5">
        <v>5</v>
      </c>
      <c r="E78" s="5">
        <v>2</v>
      </c>
      <c r="F78" s="5">
        <v>17</v>
      </c>
      <c r="G78" s="5">
        <v>0</v>
      </c>
      <c r="H78" s="5">
        <v>253</v>
      </c>
      <c r="I78" s="5">
        <v>147</v>
      </c>
      <c r="J78" s="5">
        <v>105</v>
      </c>
      <c r="K78" s="5" t="s">
        <v>16</v>
      </c>
      <c r="L78" s="5">
        <v>12314</v>
      </c>
      <c r="M78" s="5">
        <v>38</v>
      </c>
      <c r="N78" s="5">
        <v>327</v>
      </c>
      <c r="O78" s="5">
        <v>2141</v>
      </c>
      <c r="P78" s="5">
        <v>865</v>
      </c>
      <c r="Q78" s="6">
        <v>43871</v>
      </c>
      <c r="R78" s="6">
        <v>42593</v>
      </c>
      <c r="S78" s="4">
        <v>102</v>
      </c>
      <c r="T78" s="4">
        <v>2898</v>
      </c>
      <c r="U78" s="4">
        <v>36</v>
      </c>
      <c r="V78" s="5">
        <v>413</v>
      </c>
      <c r="W78" s="5"/>
      <c r="X78" s="5">
        <v>63</v>
      </c>
    </row>
    <row r="79" spans="1:24" s="4" customFormat="1" x14ac:dyDescent="0.2">
      <c r="A79" s="4" t="s">
        <v>27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6</v>
      </c>
      <c r="J79" s="5">
        <v>15</v>
      </c>
      <c r="K79" s="5" t="s">
        <v>16</v>
      </c>
      <c r="L79" s="5">
        <v>170</v>
      </c>
      <c r="M79" s="5">
        <v>5</v>
      </c>
      <c r="N79" s="5">
        <v>16</v>
      </c>
      <c r="O79" s="5">
        <v>48</v>
      </c>
      <c r="P79" s="5">
        <v>26</v>
      </c>
      <c r="Q79" s="6">
        <v>42921</v>
      </c>
      <c r="R79" s="6">
        <v>42825</v>
      </c>
      <c r="S79" s="4">
        <v>69</v>
      </c>
      <c r="T79" s="4">
        <v>0</v>
      </c>
      <c r="U79" s="4">
        <v>20</v>
      </c>
      <c r="V79" s="5">
        <v>15</v>
      </c>
      <c r="W79" s="5">
        <v>2</v>
      </c>
      <c r="X79" s="5">
        <v>208</v>
      </c>
    </row>
    <row r="80" spans="1:24" s="4" customFormat="1" x14ac:dyDescent="0.2">
      <c r="A80" s="4" t="s">
        <v>28</v>
      </c>
      <c r="B80" s="5">
        <v>0</v>
      </c>
      <c r="C80" s="5">
        <v>0</v>
      </c>
      <c r="D80" s="5">
        <v>0</v>
      </c>
      <c r="E80" s="5">
        <v>0</v>
      </c>
      <c r="F80" s="5">
        <v>3</v>
      </c>
      <c r="G80" s="5">
        <v>0</v>
      </c>
      <c r="H80" s="5">
        <v>41</v>
      </c>
      <c r="I80" s="5">
        <v>143</v>
      </c>
      <c r="J80" s="5">
        <v>88</v>
      </c>
      <c r="K80" s="5" t="s">
        <v>16</v>
      </c>
      <c r="L80" s="5">
        <v>5387</v>
      </c>
      <c r="M80" s="5">
        <v>18</v>
      </c>
      <c r="N80" s="5">
        <v>231</v>
      </c>
      <c r="O80" s="5">
        <v>2238</v>
      </c>
      <c r="P80" s="5">
        <v>642</v>
      </c>
      <c r="Q80" s="6">
        <v>45811</v>
      </c>
      <c r="R80" s="7">
        <v>44887</v>
      </c>
      <c r="S80" s="4">
        <v>20</v>
      </c>
      <c r="T80" s="4">
        <v>1840</v>
      </c>
      <c r="U80" s="4">
        <v>644</v>
      </c>
      <c r="V80" s="5">
        <v>1270</v>
      </c>
      <c r="W80" s="5">
        <v>21</v>
      </c>
      <c r="X80" s="5">
        <v>631</v>
      </c>
    </row>
    <row r="81" spans="1:24" s="4" customFormat="1" x14ac:dyDescent="0.2">
      <c r="A81" s="4" t="s">
        <v>29</v>
      </c>
      <c r="B81" s="5">
        <v>0</v>
      </c>
      <c r="C81" s="5">
        <v>0</v>
      </c>
      <c r="D81" s="5">
        <v>0</v>
      </c>
      <c r="E81" s="5">
        <v>6</v>
      </c>
      <c r="F81" s="5">
        <v>0</v>
      </c>
      <c r="G81" s="5">
        <v>0</v>
      </c>
      <c r="H81" s="5">
        <v>45</v>
      </c>
      <c r="I81" s="5">
        <v>78</v>
      </c>
      <c r="J81" s="5">
        <v>100</v>
      </c>
      <c r="K81" s="5" t="s">
        <v>16</v>
      </c>
      <c r="L81" s="5">
        <v>6570</v>
      </c>
      <c r="M81" s="5">
        <v>31</v>
      </c>
      <c r="N81" s="5">
        <v>401</v>
      </c>
      <c r="O81" s="5">
        <v>1289</v>
      </c>
      <c r="P81" s="5">
        <v>1309</v>
      </c>
      <c r="Q81" s="6">
        <v>45811</v>
      </c>
      <c r="R81" s="6">
        <v>44637</v>
      </c>
      <c r="S81" s="4">
        <v>40</v>
      </c>
      <c r="T81" s="4">
        <v>2000</v>
      </c>
      <c r="U81" s="4">
        <v>103</v>
      </c>
      <c r="V81" s="5">
        <v>821</v>
      </c>
      <c r="W81" s="5"/>
      <c r="X81" s="5">
        <v>719</v>
      </c>
    </row>
    <row r="82" spans="1:24" s="4" customFormat="1" x14ac:dyDescent="0.2">
      <c r="A82" s="4" t="s">
        <v>30</v>
      </c>
      <c r="B82" s="5">
        <v>0</v>
      </c>
      <c r="C82" s="5">
        <v>0</v>
      </c>
      <c r="D82" s="5">
        <v>0</v>
      </c>
      <c r="E82" s="5">
        <v>9</v>
      </c>
      <c r="F82" s="5">
        <v>1</v>
      </c>
      <c r="G82" s="5">
        <v>1</v>
      </c>
      <c r="H82" s="5">
        <v>5</v>
      </c>
      <c r="I82" s="5">
        <v>22</v>
      </c>
      <c r="J82" s="5">
        <v>60</v>
      </c>
      <c r="K82" s="5" t="s">
        <v>16</v>
      </c>
      <c r="L82" s="4">
        <v>2000</v>
      </c>
      <c r="M82" s="4">
        <v>38</v>
      </c>
      <c r="N82" s="4">
        <v>194</v>
      </c>
      <c r="O82" s="4">
        <v>753</v>
      </c>
      <c r="P82" s="4">
        <v>355</v>
      </c>
      <c r="Q82" s="8">
        <v>45565</v>
      </c>
      <c r="R82" s="6">
        <v>43636</v>
      </c>
      <c r="S82" s="4">
        <v>70</v>
      </c>
      <c r="T82" s="4">
        <v>372</v>
      </c>
      <c r="U82" s="4">
        <v>337</v>
      </c>
      <c r="V82" s="5">
        <v>584</v>
      </c>
      <c r="W82" s="5">
        <v>8</v>
      </c>
      <c r="X82" s="5">
        <v>83</v>
      </c>
    </row>
    <row r="83" spans="1:24" s="4" customFormat="1" x14ac:dyDescent="0.2">
      <c r="A83" s="4" t="s">
        <v>31</v>
      </c>
      <c r="B83" s="5">
        <v>0</v>
      </c>
      <c r="C83" s="5">
        <v>0</v>
      </c>
      <c r="D83" s="5">
        <v>0</v>
      </c>
      <c r="E83" s="5">
        <v>0</v>
      </c>
      <c r="F83" s="5">
        <v>5</v>
      </c>
      <c r="G83" s="5">
        <v>1</v>
      </c>
      <c r="H83" s="5">
        <v>28</v>
      </c>
      <c r="I83" s="5">
        <v>40</v>
      </c>
      <c r="J83" s="5">
        <v>28</v>
      </c>
      <c r="K83" s="5" t="s">
        <v>16</v>
      </c>
      <c r="L83" s="4">
        <v>11608</v>
      </c>
      <c r="M83" s="4">
        <v>31</v>
      </c>
      <c r="N83" s="4">
        <v>324</v>
      </c>
      <c r="O83" s="4">
        <v>2998</v>
      </c>
      <c r="P83" s="4">
        <v>1143</v>
      </c>
      <c r="Q83" s="6">
        <v>45804</v>
      </c>
      <c r="R83" s="7">
        <v>45502</v>
      </c>
      <c r="S83" s="4">
        <v>37</v>
      </c>
      <c r="T83" s="4">
        <v>1463</v>
      </c>
      <c r="U83" s="4">
        <v>164</v>
      </c>
      <c r="V83" s="5">
        <v>625</v>
      </c>
      <c r="W83" s="5">
        <v>14</v>
      </c>
      <c r="X83" s="5">
        <v>42</v>
      </c>
    </row>
    <row r="84" spans="1:24" s="4" customFormat="1" x14ac:dyDescent="0.2">
      <c r="A84" s="4" t="s">
        <v>32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1</v>
      </c>
      <c r="I84" s="5">
        <v>2</v>
      </c>
      <c r="J84" s="5">
        <v>5</v>
      </c>
      <c r="K84" s="5" t="s">
        <v>16</v>
      </c>
      <c r="L84" s="4">
        <v>127</v>
      </c>
      <c r="M84" s="4">
        <v>1</v>
      </c>
      <c r="N84" s="4">
        <v>6</v>
      </c>
      <c r="O84" s="4">
        <v>131</v>
      </c>
      <c r="P84" s="4">
        <v>20</v>
      </c>
      <c r="Q84" s="13">
        <v>43216</v>
      </c>
      <c r="R84" s="6">
        <v>43199</v>
      </c>
      <c r="S84" s="4">
        <v>5</v>
      </c>
      <c r="T84" s="4">
        <v>21</v>
      </c>
      <c r="U84" s="4">
        <v>56</v>
      </c>
      <c r="V84" s="5">
        <v>66</v>
      </c>
      <c r="W84" s="5"/>
      <c r="X84" s="5">
        <v>154</v>
      </c>
    </row>
    <row r="85" spans="1:24" s="4" customFormat="1" x14ac:dyDescent="0.2">
      <c r="A85" s="5" t="s">
        <v>148</v>
      </c>
      <c r="B85" s="5">
        <v>0</v>
      </c>
      <c r="C85" s="5">
        <v>0</v>
      </c>
      <c r="D85" s="5">
        <v>0</v>
      </c>
      <c r="E85" s="5">
        <v>21</v>
      </c>
      <c r="F85" s="5">
        <v>3</v>
      </c>
      <c r="G85" s="5">
        <v>1</v>
      </c>
      <c r="H85" s="5">
        <v>200</v>
      </c>
      <c r="I85" s="5">
        <v>942</v>
      </c>
      <c r="J85" s="5">
        <v>665</v>
      </c>
      <c r="K85" s="5" t="s">
        <v>16</v>
      </c>
      <c r="L85" s="5">
        <v>19483</v>
      </c>
      <c r="M85" s="5">
        <v>104</v>
      </c>
      <c r="N85" s="5">
        <v>842</v>
      </c>
      <c r="O85" s="5">
        <v>2997</v>
      </c>
      <c r="P85" s="5">
        <v>4190</v>
      </c>
      <c r="Q85" s="6">
        <v>45779</v>
      </c>
      <c r="R85" s="6">
        <v>44081</v>
      </c>
      <c r="S85" s="4">
        <v>230</v>
      </c>
      <c r="T85" s="4">
        <v>13210</v>
      </c>
      <c r="U85" s="5">
        <v>851</v>
      </c>
      <c r="V85" s="5">
        <v>1929</v>
      </c>
      <c r="W85" s="5">
        <v>26</v>
      </c>
      <c r="X85" s="5">
        <v>759</v>
      </c>
    </row>
    <row r="86" spans="1:24" s="4" customFormat="1" x14ac:dyDescent="0.2">
      <c r="A86" s="4" t="s">
        <v>33</v>
      </c>
      <c r="B86" s="5">
        <v>0</v>
      </c>
      <c r="C86" s="5">
        <v>0</v>
      </c>
      <c r="D86" s="5">
        <v>0</v>
      </c>
      <c r="E86" s="5">
        <v>1</v>
      </c>
      <c r="F86" s="5">
        <v>11</v>
      </c>
      <c r="G86" s="5">
        <v>0</v>
      </c>
      <c r="H86" s="5">
        <v>61</v>
      </c>
      <c r="I86" s="5">
        <v>44</v>
      </c>
      <c r="J86" s="5">
        <v>244</v>
      </c>
      <c r="K86" s="5" t="s">
        <v>16</v>
      </c>
      <c r="L86" s="4">
        <v>6108</v>
      </c>
      <c r="M86" s="4">
        <v>8</v>
      </c>
      <c r="N86" s="4">
        <v>69</v>
      </c>
      <c r="O86" s="4">
        <v>159</v>
      </c>
      <c r="P86" s="4">
        <v>167</v>
      </c>
      <c r="Q86" s="6">
        <v>43678</v>
      </c>
      <c r="R86" s="6">
        <v>42693</v>
      </c>
      <c r="S86" s="4">
        <v>93</v>
      </c>
      <c r="T86" s="4">
        <v>2187</v>
      </c>
      <c r="U86" s="4">
        <v>92</v>
      </c>
      <c r="V86" s="5">
        <v>243</v>
      </c>
      <c r="W86" s="5"/>
      <c r="X86" s="5">
        <v>1244</v>
      </c>
    </row>
    <row r="87" spans="1:24" s="4" customFormat="1" x14ac:dyDescent="0.2">
      <c r="A87" s="5" t="s">
        <v>122</v>
      </c>
      <c r="B87" s="5">
        <v>0</v>
      </c>
      <c r="C87" s="5">
        <v>0</v>
      </c>
      <c r="D87" s="5">
        <v>0</v>
      </c>
      <c r="E87" s="5">
        <v>1</v>
      </c>
      <c r="F87" s="5">
        <v>1</v>
      </c>
      <c r="G87" s="5">
        <v>0</v>
      </c>
      <c r="H87" s="5">
        <v>236</v>
      </c>
      <c r="I87" s="5">
        <v>2341</v>
      </c>
      <c r="J87" s="5">
        <v>1616</v>
      </c>
      <c r="K87" s="5" t="s">
        <v>16</v>
      </c>
      <c r="L87" s="5">
        <v>20379</v>
      </c>
      <c r="M87" s="5">
        <v>105</v>
      </c>
      <c r="N87" s="5">
        <v>929</v>
      </c>
      <c r="O87" s="5">
        <v>4623</v>
      </c>
      <c r="P87" s="5">
        <v>6116</v>
      </c>
      <c r="Q87" s="6">
        <v>42504</v>
      </c>
      <c r="R87" s="6">
        <v>42447</v>
      </c>
      <c r="S87" s="4">
        <v>10</v>
      </c>
      <c r="T87" s="4">
        <v>22070</v>
      </c>
      <c r="U87" s="5"/>
      <c r="V87" s="5"/>
      <c r="W87" s="5"/>
      <c r="X87" s="5">
        <v>164</v>
      </c>
    </row>
    <row r="88" spans="1:24" s="4" customFormat="1" x14ac:dyDescent="0.2">
      <c r="A88" s="5" t="s">
        <v>184</v>
      </c>
      <c r="B88" s="5">
        <v>0</v>
      </c>
      <c r="C88" s="5">
        <v>0</v>
      </c>
      <c r="D88" s="5">
        <v>0</v>
      </c>
      <c r="E88" s="5">
        <v>12</v>
      </c>
      <c r="F88" s="5">
        <v>31</v>
      </c>
      <c r="G88" s="5">
        <v>8</v>
      </c>
      <c r="H88" s="5">
        <v>854</v>
      </c>
      <c r="I88" s="5">
        <v>171</v>
      </c>
      <c r="J88" s="5">
        <v>352</v>
      </c>
      <c r="K88" s="5" t="s">
        <v>16</v>
      </c>
      <c r="L88" s="5">
        <v>76912</v>
      </c>
      <c r="M88" s="5">
        <v>583</v>
      </c>
      <c r="N88" s="5">
        <v>2412</v>
      </c>
      <c r="O88" s="5">
        <v>12982</v>
      </c>
      <c r="P88" s="5">
        <v>11600</v>
      </c>
      <c r="Q88" s="11">
        <v>45868</v>
      </c>
      <c r="R88" s="6">
        <v>42519</v>
      </c>
      <c r="S88" s="4">
        <v>309</v>
      </c>
      <c r="T88" s="4">
        <v>15051</v>
      </c>
      <c r="U88" s="5">
        <v>1327</v>
      </c>
      <c r="V88" s="5">
        <v>6821</v>
      </c>
      <c r="W88" s="5">
        <v>247</v>
      </c>
      <c r="X88" s="5">
        <v>7212</v>
      </c>
    </row>
    <row r="89" spans="1:24" s="4" customFormat="1" x14ac:dyDescent="0.2">
      <c r="A89" s="4" t="s">
        <v>34</v>
      </c>
      <c r="B89" s="5">
        <v>0</v>
      </c>
      <c r="C89" s="5">
        <v>0</v>
      </c>
      <c r="D89" s="5">
        <v>0</v>
      </c>
      <c r="E89" s="5">
        <v>10</v>
      </c>
      <c r="F89" s="5">
        <v>0</v>
      </c>
      <c r="G89" s="5">
        <v>0</v>
      </c>
      <c r="H89" s="5">
        <v>86</v>
      </c>
      <c r="I89" s="5">
        <v>109</v>
      </c>
      <c r="J89" s="5">
        <v>278</v>
      </c>
      <c r="K89" s="5" t="s">
        <v>16</v>
      </c>
      <c r="L89" s="4">
        <v>4387</v>
      </c>
      <c r="M89" s="4">
        <v>71</v>
      </c>
      <c r="N89" s="4">
        <v>353</v>
      </c>
      <c r="O89" s="4">
        <v>5181</v>
      </c>
      <c r="P89" s="4">
        <v>1204</v>
      </c>
      <c r="Q89" s="6">
        <v>44239</v>
      </c>
      <c r="R89" s="6">
        <v>40969</v>
      </c>
      <c r="S89" s="4">
        <v>90</v>
      </c>
      <c r="T89" s="4">
        <v>2070</v>
      </c>
      <c r="U89" s="4">
        <v>551</v>
      </c>
      <c r="V89" s="5">
        <v>560</v>
      </c>
      <c r="W89" s="5">
        <v>8</v>
      </c>
      <c r="X89" s="5">
        <v>128</v>
      </c>
    </row>
    <row r="90" spans="1:24" s="4" customFormat="1" x14ac:dyDescent="0.2">
      <c r="A90" s="4" t="s">
        <v>35</v>
      </c>
      <c r="B90" s="5">
        <v>0</v>
      </c>
      <c r="C90" s="5">
        <v>0</v>
      </c>
      <c r="D90" s="5">
        <v>0</v>
      </c>
      <c r="E90" s="5">
        <v>7</v>
      </c>
      <c r="F90" s="5">
        <v>78</v>
      </c>
      <c r="G90" s="5">
        <v>0</v>
      </c>
      <c r="H90" s="5">
        <v>12</v>
      </c>
      <c r="I90" s="5">
        <v>32</v>
      </c>
      <c r="J90" s="5">
        <v>30</v>
      </c>
      <c r="K90" s="5" t="s">
        <v>16</v>
      </c>
      <c r="L90" s="4">
        <v>1101</v>
      </c>
      <c r="M90" s="4">
        <v>28</v>
      </c>
      <c r="N90" s="4">
        <v>54</v>
      </c>
      <c r="O90" s="4">
        <v>470</v>
      </c>
      <c r="P90" s="4">
        <v>158</v>
      </c>
      <c r="Q90" s="6">
        <v>45247</v>
      </c>
      <c r="R90" s="6">
        <v>44333</v>
      </c>
      <c r="S90" s="4">
        <v>409</v>
      </c>
      <c r="T90" s="4">
        <v>251</v>
      </c>
      <c r="U90" s="4">
        <v>131</v>
      </c>
      <c r="V90" s="5">
        <v>229</v>
      </c>
      <c r="W90" s="5">
        <v>5</v>
      </c>
      <c r="X90" s="5">
        <v>100</v>
      </c>
    </row>
    <row r="91" spans="1:24" s="4" customFormat="1" x14ac:dyDescent="0.2">
      <c r="A91" s="4" t="s">
        <v>36</v>
      </c>
      <c r="B91" s="5">
        <v>0</v>
      </c>
      <c r="C91" s="5">
        <v>0</v>
      </c>
      <c r="D91" s="5">
        <v>0</v>
      </c>
      <c r="E91" s="5">
        <v>1</v>
      </c>
      <c r="F91" s="5">
        <v>2</v>
      </c>
      <c r="G91" s="5">
        <v>0</v>
      </c>
      <c r="H91" s="5">
        <v>6</v>
      </c>
      <c r="I91" s="5">
        <v>16</v>
      </c>
      <c r="J91" s="5">
        <v>15</v>
      </c>
      <c r="K91" s="5" t="s">
        <v>16</v>
      </c>
      <c r="L91" s="4">
        <v>4171</v>
      </c>
      <c r="M91" s="4">
        <v>35</v>
      </c>
      <c r="N91" s="4">
        <v>318</v>
      </c>
      <c r="O91" s="4">
        <v>1216</v>
      </c>
      <c r="P91" s="4">
        <v>576</v>
      </c>
      <c r="Q91" s="6">
        <v>43932</v>
      </c>
      <c r="R91" s="7">
        <v>42888</v>
      </c>
      <c r="S91" s="4">
        <v>20</v>
      </c>
      <c r="T91" s="4">
        <v>176</v>
      </c>
      <c r="U91" s="4">
        <v>67</v>
      </c>
      <c r="V91" s="5">
        <v>1223</v>
      </c>
      <c r="W91" s="5">
        <v>3</v>
      </c>
      <c r="X91" s="5">
        <v>125</v>
      </c>
    </row>
    <row r="92" spans="1:24" s="4" customFormat="1" x14ac:dyDescent="0.2">
      <c r="A92" s="5" t="s">
        <v>161</v>
      </c>
      <c r="B92" s="5">
        <v>0</v>
      </c>
      <c r="C92" s="5">
        <v>0</v>
      </c>
      <c r="D92" s="5">
        <v>0</v>
      </c>
      <c r="E92" s="5">
        <v>9</v>
      </c>
      <c r="F92" s="5">
        <v>2</v>
      </c>
      <c r="G92" s="5">
        <v>0</v>
      </c>
      <c r="H92" s="5">
        <v>23</v>
      </c>
      <c r="I92" s="5">
        <v>124</v>
      </c>
      <c r="J92" s="5">
        <v>63</v>
      </c>
      <c r="K92" s="5" t="s">
        <v>16</v>
      </c>
      <c r="L92" s="5">
        <v>2478</v>
      </c>
      <c r="M92" s="5">
        <v>44</v>
      </c>
      <c r="N92" s="5">
        <v>69</v>
      </c>
      <c r="O92" s="5">
        <v>267</v>
      </c>
      <c r="P92" s="5">
        <v>495</v>
      </c>
      <c r="Q92" s="6">
        <v>44518</v>
      </c>
      <c r="R92" s="6">
        <v>44153</v>
      </c>
      <c r="S92" s="4">
        <v>190</v>
      </c>
      <c r="T92" s="4">
        <v>1430</v>
      </c>
      <c r="U92" s="5">
        <v>124</v>
      </c>
      <c r="V92" s="5">
        <v>176</v>
      </c>
      <c r="W92" s="5">
        <v>6</v>
      </c>
      <c r="X92" s="5">
        <v>83</v>
      </c>
    </row>
    <row r="93" spans="1:24" s="4" customFormat="1" x14ac:dyDescent="0.2">
      <c r="A93" s="5" t="s">
        <v>171</v>
      </c>
      <c r="B93" s="5">
        <v>0</v>
      </c>
      <c r="C93" s="5">
        <v>0</v>
      </c>
      <c r="D93" s="5">
        <v>1</v>
      </c>
      <c r="E93" s="5">
        <v>5</v>
      </c>
      <c r="F93" s="5">
        <v>70</v>
      </c>
      <c r="G93" s="5">
        <v>6</v>
      </c>
      <c r="H93" s="5">
        <v>1224</v>
      </c>
      <c r="I93" s="5">
        <v>340</v>
      </c>
      <c r="J93" s="5">
        <v>100</v>
      </c>
      <c r="K93" s="5" t="s">
        <v>16</v>
      </c>
      <c r="L93" s="5">
        <v>26222</v>
      </c>
      <c r="M93" s="5">
        <v>36</v>
      </c>
      <c r="N93" s="5">
        <v>877</v>
      </c>
      <c r="O93" s="5">
        <v>2524</v>
      </c>
      <c r="P93" s="5">
        <v>3541</v>
      </c>
      <c r="Q93" s="6">
        <v>44349</v>
      </c>
      <c r="R93" s="6">
        <v>42744</v>
      </c>
      <c r="S93" s="4">
        <v>446</v>
      </c>
      <c r="T93" s="4">
        <v>13474</v>
      </c>
      <c r="U93" s="5">
        <v>139</v>
      </c>
      <c r="V93" s="5">
        <v>326</v>
      </c>
      <c r="W93" s="5">
        <v>6</v>
      </c>
      <c r="X93" s="5">
        <v>171</v>
      </c>
    </row>
    <row r="94" spans="1:24" s="4" customFormat="1" x14ac:dyDescent="0.2">
      <c r="A94" s="5" t="s">
        <v>156</v>
      </c>
      <c r="B94" s="5">
        <v>0</v>
      </c>
      <c r="C94" s="5">
        <v>0</v>
      </c>
      <c r="D94" s="5">
        <v>1</v>
      </c>
      <c r="E94" s="5">
        <v>2</v>
      </c>
      <c r="F94" s="5">
        <v>43</v>
      </c>
      <c r="G94" s="5">
        <v>0</v>
      </c>
      <c r="H94" s="5">
        <v>274</v>
      </c>
      <c r="I94" s="5">
        <v>668</v>
      </c>
      <c r="J94" s="5">
        <v>1675</v>
      </c>
      <c r="K94" s="5" t="s">
        <v>16</v>
      </c>
      <c r="L94" s="5">
        <v>17509</v>
      </c>
      <c r="M94" s="5">
        <v>36</v>
      </c>
      <c r="N94" s="5">
        <v>687</v>
      </c>
      <c r="O94" s="5">
        <v>7241</v>
      </c>
      <c r="P94" s="5">
        <v>3944</v>
      </c>
      <c r="Q94" s="6">
        <v>44762</v>
      </c>
      <c r="R94" s="6">
        <v>44764</v>
      </c>
      <c r="S94" s="4">
        <v>286</v>
      </c>
      <c r="T94" s="4">
        <v>15074</v>
      </c>
      <c r="U94" s="5">
        <v>40</v>
      </c>
      <c r="V94" s="5">
        <v>520</v>
      </c>
      <c r="W94" s="5">
        <v>2</v>
      </c>
      <c r="X94" s="5">
        <v>21</v>
      </c>
    </row>
    <row r="95" spans="1:24" s="4" customFormat="1" x14ac:dyDescent="0.2">
      <c r="A95" s="5" t="s">
        <v>168</v>
      </c>
      <c r="B95" s="5">
        <v>0</v>
      </c>
      <c r="C95" s="5">
        <v>0</v>
      </c>
      <c r="D95" s="5">
        <v>0</v>
      </c>
      <c r="E95" s="5">
        <v>0</v>
      </c>
      <c r="F95" s="5">
        <v>1</v>
      </c>
      <c r="G95" s="5">
        <v>0</v>
      </c>
      <c r="H95" s="5">
        <v>101</v>
      </c>
      <c r="I95" s="5">
        <v>292</v>
      </c>
      <c r="J95" s="5">
        <v>785</v>
      </c>
      <c r="K95" s="5" t="s">
        <v>16</v>
      </c>
      <c r="L95" s="5">
        <v>8168</v>
      </c>
      <c r="M95" s="5">
        <v>66</v>
      </c>
      <c r="N95" s="5">
        <v>175</v>
      </c>
      <c r="O95" s="5">
        <v>557</v>
      </c>
      <c r="P95" s="5">
        <v>1645</v>
      </c>
      <c r="Q95" s="6">
        <v>44888</v>
      </c>
      <c r="R95" s="6">
        <v>42825</v>
      </c>
      <c r="S95" s="4">
        <v>10</v>
      </c>
      <c r="T95" s="4">
        <v>6710</v>
      </c>
      <c r="U95" s="5">
        <v>31</v>
      </c>
      <c r="V95" s="5">
        <v>137</v>
      </c>
      <c r="W95" s="5">
        <v>2</v>
      </c>
      <c r="X95" s="5">
        <v>42</v>
      </c>
    </row>
    <row r="96" spans="1:24" s="4" customFormat="1" x14ac:dyDescent="0.2">
      <c r="A96" s="5" t="s">
        <v>180</v>
      </c>
      <c r="B96" s="5">
        <v>0</v>
      </c>
      <c r="C96" s="5">
        <v>0</v>
      </c>
      <c r="D96" s="5">
        <v>0</v>
      </c>
      <c r="E96" s="5">
        <v>8</v>
      </c>
      <c r="F96" s="5">
        <v>6</v>
      </c>
      <c r="G96" s="5">
        <v>0</v>
      </c>
      <c r="H96" s="5">
        <v>342</v>
      </c>
      <c r="I96" s="5">
        <v>126</v>
      </c>
      <c r="J96" s="5">
        <v>152</v>
      </c>
      <c r="K96" s="5" t="s">
        <v>16</v>
      </c>
      <c r="L96" s="5">
        <v>6099</v>
      </c>
      <c r="M96" s="5">
        <v>45</v>
      </c>
      <c r="N96" s="5">
        <v>537</v>
      </c>
      <c r="O96" s="5">
        <v>872</v>
      </c>
      <c r="P96" s="5">
        <v>1355</v>
      </c>
      <c r="Q96" s="6">
        <v>43737</v>
      </c>
      <c r="R96" s="6">
        <v>42033</v>
      </c>
      <c r="S96" s="4">
        <v>132</v>
      </c>
      <c r="T96" s="4">
        <v>3828</v>
      </c>
      <c r="U96" s="5">
        <v>111</v>
      </c>
      <c r="V96" s="5">
        <v>414</v>
      </c>
      <c r="W96" s="5">
        <v>8</v>
      </c>
      <c r="X96" s="5">
        <v>414</v>
      </c>
    </row>
    <row r="97" spans="1:24" s="4" customFormat="1" x14ac:dyDescent="0.2">
      <c r="A97" s="4" t="s">
        <v>37</v>
      </c>
      <c r="B97" s="5">
        <v>0</v>
      </c>
      <c r="C97" s="5">
        <v>0</v>
      </c>
      <c r="D97" s="5">
        <v>0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 t="s">
        <v>16</v>
      </c>
      <c r="L97" s="4">
        <v>91</v>
      </c>
      <c r="M97" s="4">
        <v>4</v>
      </c>
      <c r="N97" s="4">
        <v>6</v>
      </c>
      <c r="O97" s="4">
        <v>101</v>
      </c>
      <c r="P97" s="4">
        <v>12</v>
      </c>
      <c r="Q97" s="6">
        <v>43798</v>
      </c>
      <c r="R97" s="6">
        <v>42170</v>
      </c>
      <c r="S97" s="4">
        <v>5</v>
      </c>
      <c r="T97" s="4">
        <v>0</v>
      </c>
      <c r="U97" s="4">
        <v>10</v>
      </c>
      <c r="V97" s="5">
        <v>40</v>
      </c>
      <c r="W97" s="5">
        <v>2</v>
      </c>
      <c r="X97" s="5">
        <v>72</v>
      </c>
    </row>
    <row r="98" spans="1:24" s="4" customFormat="1" x14ac:dyDescent="0.2">
      <c r="A98" s="4" t="s">
        <v>38</v>
      </c>
      <c r="B98" s="5">
        <v>0</v>
      </c>
      <c r="C98" s="5">
        <v>0</v>
      </c>
      <c r="D98" s="5">
        <v>0</v>
      </c>
      <c r="E98" s="5">
        <v>0</v>
      </c>
      <c r="F98" s="5">
        <v>1</v>
      </c>
      <c r="G98" s="5">
        <v>0</v>
      </c>
      <c r="H98" s="5">
        <v>12</v>
      </c>
      <c r="I98" s="5">
        <v>11</v>
      </c>
      <c r="J98" s="5">
        <v>47</v>
      </c>
      <c r="K98" s="5" t="s">
        <v>16</v>
      </c>
      <c r="L98" s="4">
        <v>8556</v>
      </c>
      <c r="M98" s="4">
        <v>35</v>
      </c>
      <c r="N98" s="4">
        <v>654</v>
      </c>
      <c r="O98" s="4">
        <v>238</v>
      </c>
      <c r="P98" s="4">
        <v>1173</v>
      </c>
      <c r="Q98" s="7">
        <v>45553</v>
      </c>
      <c r="R98" s="6">
        <v>45232</v>
      </c>
      <c r="S98" s="4">
        <v>15</v>
      </c>
      <c r="T98" s="4">
        <v>525</v>
      </c>
      <c r="U98" s="4">
        <v>268</v>
      </c>
      <c r="V98" s="5">
        <v>78</v>
      </c>
      <c r="W98" s="5">
        <v>5</v>
      </c>
      <c r="X98" s="5">
        <v>85</v>
      </c>
    </row>
    <row r="99" spans="1:24" s="4" customFormat="1" x14ac:dyDescent="0.2">
      <c r="A99" s="4" t="s">
        <v>103</v>
      </c>
      <c r="B99" s="5">
        <v>1</v>
      </c>
      <c r="C99" s="5">
        <v>0</v>
      </c>
      <c r="D99" s="5">
        <v>3</v>
      </c>
      <c r="E99" s="5">
        <v>20</v>
      </c>
      <c r="F99" s="5">
        <v>27</v>
      </c>
      <c r="G99" s="5">
        <v>0</v>
      </c>
      <c r="H99" s="5">
        <v>136</v>
      </c>
      <c r="I99" s="5">
        <v>228</v>
      </c>
      <c r="J99" s="5">
        <v>337</v>
      </c>
      <c r="K99" s="5" t="s">
        <v>16</v>
      </c>
      <c r="L99" s="4">
        <v>33854</v>
      </c>
      <c r="M99" s="4">
        <v>211</v>
      </c>
      <c r="N99" s="4">
        <v>1372</v>
      </c>
      <c r="O99" s="4">
        <v>13017</v>
      </c>
      <c r="P99" s="4">
        <v>4745</v>
      </c>
      <c r="Q99" s="6">
        <v>45853</v>
      </c>
      <c r="R99" s="6">
        <v>43089</v>
      </c>
      <c r="S99" s="4">
        <v>345</v>
      </c>
      <c r="T99" s="4">
        <v>4455</v>
      </c>
      <c r="U99" s="4">
        <v>2132</v>
      </c>
      <c r="V99" s="5">
        <v>3608</v>
      </c>
      <c r="W99" s="5">
        <v>155</v>
      </c>
      <c r="X99" s="5">
        <v>6987</v>
      </c>
    </row>
    <row r="100" spans="1:24" s="4" customFormat="1" x14ac:dyDescent="0.2">
      <c r="A100" s="4" t="s">
        <v>39</v>
      </c>
      <c r="B100" s="5">
        <v>0</v>
      </c>
      <c r="C100" s="5">
        <v>0</v>
      </c>
      <c r="D100" s="5">
        <v>1</v>
      </c>
      <c r="E100" s="5">
        <v>7</v>
      </c>
      <c r="F100" s="5">
        <v>5</v>
      </c>
      <c r="G100" s="5">
        <v>0</v>
      </c>
      <c r="H100" s="5">
        <v>11</v>
      </c>
      <c r="I100" s="5">
        <v>72</v>
      </c>
      <c r="J100" s="5">
        <v>38</v>
      </c>
      <c r="K100" s="5" t="s">
        <v>16</v>
      </c>
      <c r="L100" s="4">
        <v>1829</v>
      </c>
      <c r="M100" s="4">
        <v>17</v>
      </c>
      <c r="N100" s="4">
        <v>88</v>
      </c>
      <c r="O100" s="4">
        <v>734</v>
      </c>
      <c r="P100" s="4">
        <v>203</v>
      </c>
      <c r="Q100" s="6">
        <v>45546</v>
      </c>
      <c r="R100" s="6">
        <v>45321</v>
      </c>
      <c r="S100" s="4">
        <v>75</v>
      </c>
      <c r="T100" s="4">
        <v>585</v>
      </c>
      <c r="U100" s="4">
        <v>15</v>
      </c>
      <c r="V100" s="5">
        <v>342</v>
      </c>
      <c r="W100" s="5">
        <v>5</v>
      </c>
      <c r="X100" s="5">
        <v>3</v>
      </c>
    </row>
    <row r="101" spans="1:24" s="4" customFormat="1" x14ac:dyDescent="0.2">
      <c r="A101" s="4" t="s">
        <v>40</v>
      </c>
      <c r="B101" s="5">
        <v>0</v>
      </c>
      <c r="C101" s="5">
        <v>0</v>
      </c>
      <c r="D101" s="5">
        <v>7</v>
      </c>
      <c r="E101" s="5">
        <v>2</v>
      </c>
      <c r="F101" s="5">
        <v>7</v>
      </c>
      <c r="G101" s="5">
        <v>3</v>
      </c>
      <c r="H101" s="5">
        <v>24</v>
      </c>
      <c r="I101" s="5">
        <v>14</v>
      </c>
      <c r="J101" s="5">
        <v>53</v>
      </c>
      <c r="K101" s="5" t="s">
        <v>16</v>
      </c>
      <c r="L101" s="4">
        <v>920</v>
      </c>
      <c r="M101" s="4">
        <v>2</v>
      </c>
      <c r="N101" s="4">
        <v>40</v>
      </c>
      <c r="O101" s="4">
        <v>460</v>
      </c>
      <c r="P101" s="4">
        <v>179</v>
      </c>
      <c r="Q101" s="6">
        <v>44386</v>
      </c>
      <c r="R101" s="6">
        <v>43923</v>
      </c>
      <c r="S101" s="4">
        <v>95</v>
      </c>
      <c r="T101" s="4">
        <v>385</v>
      </c>
      <c r="U101" s="4">
        <v>105</v>
      </c>
      <c r="V101" s="5">
        <v>102</v>
      </c>
      <c r="W101" s="5">
        <v>2</v>
      </c>
      <c r="X101" s="5">
        <v>122</v>
      </c>
    </row>
    <row r="102" spans="1:24" s="4" customFormat="1" x14ac:dyDescent="0.2">
      <c r="A102" s="4" t="s">
        <v>41</v>
      </c>
      <c r="B102" s="5">
        <v>0</v>
      </c>
      <c r="C102" s="5">
        <v>0</v>
      </c>
      <c r="D102" s="5">
        <v>0</v>
      </c>
      <c r="E102" s="5">
        <v>9</v>
      </c>
      <c r="F102" s="5">
        <v>4</v>
      </c>
      <c r="G102" s="5">
        <v>0</v>
      </c>
      <c r="H102" s="5">
        <v>72</v>
      </c>
      <c r="I102" s="5">
        <v>61</v>
      </c>
      <c r="J102" s="5">
        <v>51</v>
      </c>
      <c r="K102" s="5" t="s">
        <v>16</v>
      </c>
      <c r="L102" s="4">
        <v>5124</v>
      </c>
      <c r="M102" s="4">
        <v>33</v>
      </c>
      <c r="N102" s="4">
        <v>156</v>
      </c>
      <c r="O102" s="4">
        <v>1789</v>
      </c>
      <c r="P102" s="4">
        <v>762</v>
      </c>
      <c r="Q102" s="11">
        <v>45846</v>
      </c>
      <c r="R102" s="6">
        <v>44519</v>
      </c>
      <c r="S102" s="4">
        <v>85</v>
      </c>
      <c r="T102" s="4">
        <v>1295</v>
      </c>
      <c r="U102" s="4">
        <v>36</v>
      </c>
      <c r="V102" s="5">
        <v>832</v>
      </c>
      <c r="W102" s="5">
        <v>4</v>
      </c>
      <c r="X102" s="5">
        <v>19</v>
      </c>
    </row>
    <row r="103" spans="1:24" s="4" customFormat="1" x14ac:dyDescent="0.2">
      <c r="A103" s="4" t="s">
        <v>42</v>
      </c>
      <c r="B103" s="5">
        <v>0</v>
      </c>
      <c r="C103" s="5">
        <v>0</v>
      </c>
      <c r="D103" s="5">
        <v>0</v>
      </c>
      <c r="E103" s="5">
        <v>86</v>
      </c>
      <c r="F103" s="5">
        <v>203</v>
      </c>
      <c r="G103" s="5">
        <v>7</v>
      </c>
      <c r="H103" s="5">
        <v>29</v>
      </c>
      <c r="I103" s="5">
        <v>68</v>
      </c>
      <c r="J103" s="5">
        <v>148</v>
      </c>
      <c r="K103" s="5" t="s">
        <v>16</v>
      </c>
      <c r="L103" s="4">
        <v>8904</v>
      </c>
      <c r="M103" s="4">
        <v>35</v>
      </c>
      <c r="N103" s="4">
        <v>63</v>
      </c>
      <c r="O103" s="4">
        <v>734</v>
      </c>
      <c r="P103" s="4">
        <v>240</v>
      </c>
      <c r="Q103" s="6">
        <v>42907</v>
      </c>
      <c r="R103" s="6">
        <v>41948</v>
      </c>
      <c r="S103" s="4">
        <v>660</v>
      </c>
      <c r="T103" s="4">
        <v>960</v>
      </c>
      <c r="U103" s="4">
        <v>107</v>
      </c>
      <c r="V103" s="5">
        <v>118</v>
      </c>
      <c r="W103" s="5">
        <v>5</v>
      </c>
      <c r="X103" s="5">
        <v>1144</v>
      </c>
    </row>
    <row r="104" spans="1:24" s="4" customFormat="1" x14ac:dyDescent="0.2">
      <c r="A104" s="4" t="s">
        <v>43</v>
      </c>
      <c r="B104" s="5">
        <v>0</v>
      </c>
      <c r="C104" s="5">
        <v>0</v>
      </c>
      <c r="D104" s="5">
        <v>0</v>
      </c>
      <c r="E104" s="5">
        <v>0</v>
      </c>
      <c r="F104" s="5">
        <v>2</v>
      </c>
      <c r="G104" s="5">
        <v>0</v>
      </c>
      <c r="H104" s="5">
        <v>10</v>
      </c>
      <c r="I104" s="5">
        <v>26</v>
      </c>
      <c r="J104" s="5">
        <v>86</v>
      </c>
      <c r="K104" s="5" t="s">
        <v>16</v>
      </c>
      <c r="L104" s="4">
        <v>398</v>
      </c>
      <c r="M104" s="4">
        <v>2</v>
      </c>
      <c r="N104" s="4">
        <v>24</v>
      </c>
      <c r="O104" s="4">
        <v>48</v>
      </c>
      <c r="P104" s="4">
        <v>92</v>
      </c>
      <c r="Q104" s="6">
        <v>42530</v>
      </c>
      <c r="R104" s="6">
        <v>42562</v>
      </c>
      <c r="S104" s="4">
        <v>20</v>
      </c>
      <c r="T104" s="4">
        <v>388</v>
      </c>
      <c r="U104" s="4">
        <v>29</v>
      </c>
      <c r="V104" s="5">
        <v>22</v>
      </c>
      <c r="W104" s="5">
        <v>2</v>
      </c>
      <c r="X104" s="5">
        <v>127</v>
      </c>
    </row>
    <row r="105" spans="1:24" s="4" customFormat="1" x14ac:dyDescent="0.2">
      <c r="A105" s="4" t="s">
        <v>44</v>
      </c>
      <c r="B105" s="5">
        <v>0</v>
      </c>
      <c r="C105" s="5">
        <v>0</v>
      </c>
      <c r="D105" s="5">
        <v>0</v>
      </c>
      <c r="E105" s="5">
        <v>56</v>
      </c>
      <c r="F105" s="5">
        <v>113</v>
      </c>
      <c r="G105" s="5">
        <v>46</v>
      </c>
      <c r="H105" s="5">
        <v>29</v>
      </c>
      <c r="I105" s="5">
        <v>82</v>
      </c>
      <c r="J105" s="5">
        <v>16</v>
      </c>
      <c r="K105" s="5" t="s">
        <v>16</v>
      </c>
      <c r="L105" s="4">
        <v>14984</v>
      </c>
      <c r="M105" s="4">
        <v>4</v>
      </c>
      <c r="N105" s="4">
        <v>46</v>
      </c>
      <c r="O105" s="4">
        <v>321</v>
      </c>
      <c r="P105" s="4">
        <v>403</v>
      </c>
      <c r="Q105" s="6">
        <v>43292</v>
      </c>
      <c r="R105" s="6">
        <v>42814</v>
      </c>
      <c r="S105" s="4">
        <v>660</v>
      </c>
      <c r="T105" s="4">
        <v>780</v>
      </c>
      <c r="U105" s="4">
        <v>52</v>
      </c>
      <c r="V105" s="5">
        <v>42</v>
      </c>
      <c r="W105" s="5">
        <v>3</v>
      </c>
      <c r="X105" s="5">
        <v>241</v>
      </c>
    </row>
    <row r="106" spans="1:24" s="4" customFormat="1" x14ac:dyDescent="0.2">
      <c r="A106" s="4" t="s">
        <v>45</v>
      </c>
      <c r="B106" s="5">
        <v>0</v>
      </c>
      <c r="C106" s="5">
        <v>0</v>
      </c>
      <c r="D106" s="5">
        <v>1</v>
      </c>
      <c r="E106" s="5">
        <v>0</v>
      </c>
      <c r="F106" s="5">
        <v>1</v>
      </c>
      <c r="G106" s="5">
        <v>0</v>
      </c>
      <c r="H106" s="5">
        <v>3</v>
      </c>
      <c r="I106" s="5">
        <v>4</v>
      </c>
      <c r="J106" s="5">
        <v>1</v>
      </c>
      <c r="K106" s="5" t="s">
        <v>16</v>
      </c>
      <c r="L106" s="4">
        <v>267</v>
      </c>
      <c r="M106" s="4">
        <v>5</v>
      </c>
      <c r="N106" s="4">
        <v>9</v>
      </c>
      <c r="O106" s="4">
        <v>184</v>
      </c>
      <c r="P106" s="4">
        <v>37</v>
      </c>
      <c r="Q106" s="6">
        <v>45258</v>
      </c>
      <c r="R106" s="6">
        <v>45180</v>
      </c>
      <c r="S106" s="4">
        <v>10</v>
      </c>
      <c r="T106" s="4">
        <v>38</v>
      </c>
      <c r="U106" s="4">
        <v>6</v>
      </c>
      <c r="V106" s="5">
        <v>51</v>
      </c>
      <c r="W106" s="5">
        <v>2</v>
      </c>
      <c r="X106" s="5">
        <v>8</v>
      </c>
    </row>
    <row r="107" spans="1:24" s="4" customFormat="1" x14ac:dyDescent="0.2">
      <c r="A107" s="4" t="s">
        <v>46</v>
      </c>
      <c r="B107" s="5">
        <v>0</v>
      </c>
      <c r="C107" s="5">
        <v>0</v>
      </c>
      <c r="D107" s="5">
        <v>4</v>
      </c>
      <c r="E107" s="5">
        <v>18</v>
      </c>
      <c r="F107" s="5">
        <v>16</v>
      </c>
      <c r="G107" s="5">
        <v>0</v>
      </c>
      <c r="H107" s="5">
        <v>89</v>
      </c>
      <c r="I107" s="5">
        <v>205</v>
      </c>
      <c r="J107" s="5">
        <v>50</v>
      </c>
      <c r="K107" s="5" t="s">
        <v>16</v>
      </c>
      <c r="L107" s="4">
        <v>30174</v>
      </c>
      <c r="M107" s="4">
        <v>220</v>
      </c>
      <c r="N107" s="4">
        <v>1516</v>
      </c>
      <c r="O107" s="4">
        <v>11606</v>
      </c>
      <c r="P107" s="4">
        <v>3617</v>
      </c>
      <c r="Q107" s="7">
        <v>45854</v>
      </c>
      <c r="R107" s="6">
        <v>44599</v>
      </c>
      <c r="S107" s="4">
        <v>193</v>
      </c>
      <c r="T107" s="4">
        <v>2267</v>
      </c>
      <c r="U107" s="4">
        <v>1411</v>
      </c>
      <c r="V107" s="5">
        <v>4276</v>
      </c>
      <c r="W107" s="5">
        <v>75</v>
      </c>
      <c r="X107" s="5">
        <v>521</v>
      </c>
    </row>
    <row r="108" spans="1:24" s="4" customFormat="1" x14ac:dyDescent="0.2">
      <c r="A108" s="5" t="s">
        <v>166</v>
      </c>
      <c r="B108" s="5">
        <v>0</v>
      </c>
      <c r="C108" s="5">
        <v>0</v>
      </c>
      <c r="D108" s="5">
        <v>0</v>
      </c>
      <c r="E108" s="5">
        <v>2</v>
      </c>
      <c r="F108" s="5">
        <v>1</v>
      </c>
      <c r="G108" s="5">
        <v>0</v>
      </c>
      <c r="H108" s="5">
        <v>35</v>
      </c>
      <c r="I108" s="5">
        <v>104</v>
      </c>
      <c r="J108" s="5">
        <v>66</v>
      </c>
      <c r="K108" s="5" t="s">
        <v>16</v>
      </c>
      <c r="L108" s="5">
        <v>4288</v>
      </c>
      <c r="M108" s="5">
        <v>21</v>
      </c>
      <c r="N108" s="5">
        <v>246</v>
      </c>
      <c r="O108" s="5">
        <v>708</v>
      </c>
      <c r="P108" s="5">
        <v>1193</v>
      </c>
      <c r="Q108" s="8">
        <v>45761</v>
      </c>
      <c r="R108" s="6">
        <v>45313</v>
      </c>
      <c r="S108" s="4">
        <v>25</v>
      </c>
      <c r="T108" s="4">
        <v>1955</v>
      </c>
      <c r="U108" s="5">
        <v>603</v>
      </c>
      <c r="V108" s="5">
        <v>438</v>
      </c>
      <c r="W108" s="5">
        <v>16</v>
      </c>
      <c r="X108" s="5">
        <v>1692</v>
      </c>
    </row>
    <row r="109" spans="1:24" s="4" customFormat="1" x14ac:dyDescent="0.2">
      <c r="A109" s="5" t="s">
        <v>128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43</v>
      </c>
      <c r="I109" s="5">
        <v>14</v>
      </c>
      <c r="J109" s="5">
        <v>0</v>
      </c>
      <c r="K109" s="5" t="s">
        <v>16</v>
      </c>
      <c r="L109" s="5">
        <v>1815</v>
      </c>
      <c r="M109" s="5">
        <v>32</v>
      </c>
      <c r="N109" s="5">
        <v>36</v>
      </c>
      <c r="O109" s="5">
        <v>163</v>
      </c>
      <c r="P109" s="5">
        <v>134</v>
      </c>
      <c r="Q109" s="6">
        <v>43354</v>
      </c>
      <c r="R109" s="6">
        <v>43362</v>
      </c>
      <c r="S109" s="4">
        <v>0</v>
      </c>
      <c r="T109" s="4">
        <v>1020</v>
      </c>
      <c r="U109" s="5">
        <v>41</v>
      </c>
      <c r="V109" s="5">
        <v>191</v>
      </c>
      <c r="W109" s="5">
        <v>2</v>
      </c>
      <c r="X109" s="5">
        <v>4</v>
      </c>
    </row>
    <row r="110" spans="1:24" s="4" customFormat="1" x14ac:dyDescent="0.2">
      <c r="A110" s="5" t="s">
        <v>159</v>
      </c>
      <c r="B110" s="5">
        <v>0</v>
      </c>
      <c r="C110" s="5">
        <v>0</v>
      </c>
      <c r="D110" s="5">
        <v>0</v>
      </c>
      <c r="E110" s="5">
        <v>1</v>
      </c>
      <c r="F110" s="5">
        <v>0</v>
      </c>
      <c r="G110" s="5">
        <v>0</v>
      </c>
      <c r="H110" s="5">
        <v>7</v>
      </c>
      <c r="I110" s="5">
        <v>17</v>
      </c>
      <c r="J110" s="5">
        <v>17</v>
      </c>
      <c r="K110" s="5" t="s">
        <v>16</v>
      </c>
      <c r="L110" s="5">
        <v>1246</v>
      </c>
      <c r="M110" s="5">
        <v>8</v>
      </c>
      <c r="N110" s="5">
        <v>23</v>
      </c>
      <c r="O110" s="5">
        <v>212</v>
      </c>
      <c r="P110" s="5">
        <v>499</v>
      </c>
      <c r="Q110" s="6">
        <v>45546</v>
      </c>
      <c r="R110" s="6">
        <v>44859</v>
      </c>
      <c r="S110" s="4">
        <v>10</v>
      </c>
      <c r="T110" s="4">
        <v>1010</v>
      </c>
      <c r="U110" s="5">
        <v>43</v>
      </c>
      <c r="V110" s="5">
        <v>133</v>
      </c>
      <c r="W110" s="5">
        <v>2</v>
      </c>
      <c r="X110" s="5">
        <v>15</v>
      </c>
    </row>
    <row r="111" spans="1:24" s="4" customFormat="1" x14ac:dyDescent="0.2">
      <c r="A111" s="5" t="s">
        <v>158</v>
      </c>
      <c r="B111" s="5">
        <v>0</v>
      </c>
      <c r="C111" s="5">
        <v>0</v>
      </c>
      <c r="D111" s="5">
        <v>0</v>
      </c>
      <c r="E111" s="5">
        <v>9</v>
      </c>
      <c r="F111" s="5">
        <v>2</v>
      </c>
      <c r="G111" s="5">
        <v>0</v>
      </c>
      <c r="H111" s="5">
        <v>28</v>
      </c>
      <c r="I111" s="5">
        <v>158</v>
      </c>
      <c r="J111" s="5">
        <v>117</v>
      </c>
      <c r="K111" s="5" t="s">
        <v>16</v>
      </c>
      <c r="L111" s="5">
        <v>2674</v>
      </c>
      <c r="M111" s="5">
        <v>16</v>
      </c>
      <c r="N111" s="5">
        <v>81</v>
      </c>
      <c r="O111" s="5">
        <v>478</v>
      </c>
      <c r="P111" s="5">
        <v>638</v>
      </c>
      <c r="Q111" s="6">
        <v>43588</v>
      </c>
      <c r="R111" s="6">
        <v>42724</v>
      </c>
      <c r="S111" s="4">
        <v>110</v>
      </c>
      <c r="T111" s="4">
        <v>1930</v>
      </c>
      <c r="U111" s="5">
        <v>13</v>
      </c>
      <c r="V111" s="5">
        <v>54</v>
      </c>
      <c r="W111" s="5">
        <v>2</v>
      </c>
      <c r="X111" s="5">
        <v>36</v>
      </c>
    </row>
    <row r="112" spans="1:24" s="4" customFormat="1" x14ac:dyDescent="0.2">
      <c r="A112" s="5" t="s">
        <v>152</v>
      </c>
      <c r="B112" s="5">
        <v>0</v>
      </c>
      <c r="C112" s="5">
        <v>0</v>
      </c>
      <c r="D112" s="5">
        <v>0</v>
      </c>
      <c r="E112" s="5">
        <v>3</v>
      </c>
      <c r="F112" s="5">
        <v>5</v>
      </c>
      <c r="G112" s="5">
        <v>0</v>
      </c>
      <c r="H112" s="5">
        <v>106</v>
      </c>
      <c r="I112" s="5">
        <v>90</v>
      </c>
      <c r="J112" s="5">
        <v>241</v>
      </c>
      <c r="K112" s="5" t="s">
        <v>16</v>
      </c>
      <c r="L112" s="5">
        <v>7693</v>
      </c>
      <c r="M112" s="5">
        <v>67</v>
      </c>
      <c r="N112" s="5">
        <v>525</v>
      </c>
      <c r="O112" s="5">
        <v>1303</v>
      </c>
      <c r="P112" s="5">
        <v>1501</v>
      </c>
      <c r="Q112" s="6">
        <v>43721</v>
      </c>
      <c r="R112" s="6">
        <v>43633</v>
      </c>
      <c r="S112" s="4">
        <v>73</v>
      </c>
      <c r="T112" s="4">
        <v>2327</v>
      </c>
      <c r="U112" s="5">
        <v>154</v>
      </c>
      <c r="V112" s="5">
        <v>943</v>
      </c>
      <c r="W112" s="5">
        <v>10</v>
      </c>
      <c r="X112" s="5">
        <v>65</v>
      </c>
    </row>
    <row r="113" spans="1:24" s="4" customFormat="1" x14ac:dyDescent="0.2">
      <c r="A113" s="4" t="s">
        <v>47</v>
      </c>
      <c r="B113" s="5">
        <v>0</v>
      </c>
      <c r="C113" s="5">
        <v>395</v>
      </c>
      <c r="D113" s="5">
        <v>0</v>
      </c>
      <c r="E113" s="5">
        <v>5</v>
      </c>
      <c r="F113" s="5">
        <v>0</v>
      </c>
      <c r="G113" s="5">
        <v>921</v>
      </c>
      <c r="H113" s="5">
        <v>3</v>
      </c>
      <c r="I113" s="5">
        <v>563</v>
      </c>
      <c r="J113" s="5">
        <v>1787</v>
      </c>
      <c r="K113" s="5" t="s">
        <v>48</v>
      </c>
      <c r="L113" s="5">
        <f>3796+145</f>
        <v>3941</v>
      </c>
      <c r="M113" s="5">
        <v>30</v>
      </c>
      <c r="N113" s="5">
        <f>8+176</f>
        <v>184</v>
      </c>
      <c r="O113" s="5">
        <f>59+2310</f>
        <v>2369</v>
      </c>
      <c r="P113" s="5">
        <f>16+289</f>
        <v>305</v>
      </c>
      <c r="Q113" s="7">
        <v>43696</v>
      </c>
      <c r="R113" s="7">
        <v>43696</v>
      </c>
      <c r="S113" s="4">
        <v>8520</v>
      </c>
      <c r="T113" s="4">
        <v>14520</v>
      </c>
      <c r="U113" s="4">
        <v>22</v>
      </c>
      <c r="V113" s="5">
        <v>235</v>
      </c>
      <c r="W113" s="5"/>
      <c r="X113" s="5">
        <v>43</v>
      </c>
    </row>
    <row r="114" spans="1:24" s="4" customFormat="1" x14ac:dyDescent="0.2">
      <c r="A114" s="5" t="s">
        <v>109</v>
      </c>
      <c r="B114" s="5">
        <v>0</v>
      </c>
      <c r="C114" s="5">
        <v>116</v>
      </c>
      <c r="D114" s="5">
        <v>0</v>
      </c>
      <c r="E114" s="5">
        <v>1</v>
      </c>
      <c r="F114" s="5">
        <v>2</v>
      </c>
      <c r="G114" s="5">
        <v>2437</v>
      </c>
      <c r="H114" s="5">
        <v>0</v>
      </c>
      <c r="I114" s="5">
        <v>2194</v>
      </c>
      <c r="J114" s="5">
        <v>2857</v>
      </c>
      <c r="K114" s="5" t="s">
        <v>48</v>
      </c>
      <c r="L114" s="5">
        <f>1993+1459</f>
        <v>3452</v>
      </c>
      <c r="M114" s="5">
        <v>17</v>
      </c>
      <c r="N114" s="5">
        <v>77</v>
      </c>
      <c r="O114" s="5">
        <v>738</v>
      </c>
      <c r="P114" s="5">
        <v>186</v>
      </c>
      <c r="Q114" s="6">
        <v>45807</v>
      </c>
      <c r="R114" s="6">
        <v>44623</v>
      </c>
      <c r="S114" s="4">
        <v>13140</v>
      </c>
      <c r="T114" s="4">
        <v>31980</v>
      </c>
      <c r="U114" s="5">
        <v>198</v>
      </c>
      <c r="V114" s="5">
        <v>68</v>
      </c>
      <c r="W114" s="5">
        <v>2</v>
      </c>
      <c r="X114" s="5">
        <v>360</v>
      </c>
    </row>
    <row r="115" spans="1:24" s="4" customFormat="1" x14ac:dyDescent="0.2">
      <c r="A115" s="4" t="s">
        <v>49</v>
      </c>
      <c r="B115" s="5">
        <v>0</v>
      </c>
      <c r="C115" s="5">
        <v>32</v>
      </c>
      <c r="D115" s="5">
        <v>0</v>
      </c>
      <c r="E115" s="5">
        <v>2</v>
      </c>
      <c r="F115" s="5">
        <v>1</v>
      </c>
      <c r="G115" s="5">
        <v>109</v>
      </c>
      <c r="H115" s="5">
        <v>0</v>
      </c>
      <c r="I115" s="5">
        <v>38</v>
      </c>
      <c r="J115" s="5">
        <v>16</v>
      </c>
      <c r="K115" s="5" t="s">
        <v>48</v>
      </c>
      <c r="L115" s="5">
        <f>854+224</f>
        <v>1078</v>
      </c>
      <c r="M115" s="5">
        <v>8</v>
      </c>
      <c r="N115" s="5">
        <v>6</v>
      </c>
      <c r="O115" s="5">
        <v>209</v>
      </c>
      <c r="P115" s="5">
        <v>50</v>
      </c>
      <c r="Q115" s="7">
        <v>42966</v>
      </c>
      <c r="R115" s="6">
        <v>42618</v>
      </c>
      <c r="S115" s="4">
        <v>860</v>
      </c>
      <c r="T115" s="4">
        <v>400</v>
      </c>
      <c r="U115" s="4">
        <v>3</v>
      </c>
      <c r="V115" s="5">
        <v>4</v>
      </c>
      <c r="W115" s="5"/>
      <c r="X115" s="5">
        <v>107</v>
      </c>
    </row>
    <row r="116" spans="1:24" s="4" customFormat="1" x14ac:dyDescent="0.2">
      <c r="A116" s="4" t="s">
        <v>50</v>
      </c>
      <c r="B116" s="5">
        <v>0</v>
      </c>
      <c r="C116" s="5">
        <v>1</v>
      </c>
      <c r="D116" s="5">
        <v>0</v>
      </c>
      <c r="E116" s="5">
        <v>10</v>
      </c>
      <c r="F116" s="5">
        <v>464</v>
      </c>
      <c r="G116" s="5">
        <v>137</v>
      </c>
      <c r="H116" s="5">
        <v>142</v>
      </c>
      <c r="I116" s="5">
        <v>2244</v>
      </c>
      <c r="J116" s="5">
        <v>75</v>
      </c>
      <c r="K116" s="5" t="s">
        <v>48</v>
      </c>
      <c r="L116" s="5">
        <f>2344+923+106</f>
        <v>3373</v>
      </c>
      <c r="M116" s="5">
        <v>12</v>
      </c>
      <c r="N116" s="5">
        <v>1</v>
      </c>
      <c r="O116" s="5">
        <v>198</v>
      </c>
      <c r="P116" s="5">
        <v>5</v>
      </c>
      <c r="Q116" s="7">
        <v>45385</v>
      </c>
      <c r="R116" s="6">
        <v>44798</v>
      </c>
      <c r="S116" s="4">
        <v>4810</v>
      </c>
      <c r="T116" s="4">
        <v>15350</v>
      </c>
      <c r="U116" s="4">
        <v>149</v>
      </c>
      <c r="V116" s="5">
        <v>3898</v>
      </c>
      <c r="W116" s="5">
        <v>20</v>
      </c>
      <c r="X116" s="5">
        <v>32</v>
      </c>
    </row>
    <row r="117" spans="1:24" s="4" customFormat="1" x14ac:dyDescent="0.2">
      <c r="A117" s="4" t="s">
        <v>102</v>
      </c>
      <c r="B117" s="5">
        <v>0</v>
      </c>
      <c r="C117" s="5">
        <v>1</v>
      </c>
      <c r="D117" s="5">
        <v>0</v>
      </c>
      <c r="E117" s="5">
        <v>0</v>
      </c>
      <c r="F117" s="5">
        <v>4</v>
      </c>
      <c r="G117" s="5">
        <v>158</v>
      </c>
      <c r="H117" s="5">
        <v>0</v>
      </c>
      <c r="I117" s="5">
        <v>13</v>
      </c>
      <c r="J117" s="5">
        <v>29</v>
      </c>
      <c r="K117" s="5" t="s">
        <v>48</v>
      </c>
      <c r="L117" s="5">
        <f>441+48+80+77</f>
        <v>646</v>
      </c>
      <c r="M117" s="5">
        <v>6</v>
      </c>
      <c r="N117" s="5">
        <v>1</v>
      </c>
      <c r="O117" s="5">
        <v>106</v>
      </c>
      <c r="P117" s="5">
        <v>3</v>
      </c>
      <c r="Q117" s="7">
        <v>42506</v>
      </c>
      <c r="R117" s="6">
        <v>42593</v>
      </c>
      <c r="S117" s="4">
        <v>790</v>
      </c>
      <c r="T117" s="4">
        <v>230</v>
      </c>
      <c r="V117" s="5"/>
      <c r="W117" s="5"/>
      <c r="X117" s="5">
        <v>98</v>
      </c>
    </row>
    <row r="118" spans="1:24" s="4" customFormat="1" x14ac:dyDescent="0.2">
      <c r="A118" s="5" t="s">
        <v>123</v>
      </c>
      <c r="B118" s="5">
        <v>0</v>
      </c>
      <c r="C118" s="5">
        <v>41</v>
      </c>
      <c r="D118" s="5">
        <v>0</v>
      </c>
      <c r="E118" s="5">
        <v>4</v>
      </c>
      <c r="F118" s="5">
        <v>0</v>
      </c>
      <c r="G118" s="5">
        <v>356</v>
      </c>
      <c r="H118" s="5">
        <v>4</v>
      </c>
      <c r="I118" s="5">
        <v>754</v>
      </c>
      <c r="J118" s="5">
        <v>1542</v>
      </c>
      <c r="K118" s="5" t="s">
        <v>48</v>
      </c>
      <c r="L118" s="5">
        <f>4046+313</f>
        <v>4359</v>
      </c>
      <c r="M118" s="5">
        <v>36</v>
      </c>
      <c r="N118" s="5">
        <v>317</v>
      </c>
      <c r="O118" s="5">
        <f>35+1199</f>
        <v>1234</v>
      </c>
      <c r="P118" s="5">
        <f>39+437</f>
        <v>476</v>
      </c>
      <c r="Q118" s="6">
        <v>43697</v>
      </c>
      <c r="R118" s="6">
        <v>42937</v>
      </c>
      <c r="S118" s="4">
        <v>2210</v>
      </c>
      <c r="T118" s="4">
        <v>15070</v>
      </c>
      <c r="U118" s="5">
        <v>178</v>
      </c>
      <c r="V118" s="5">
        <v>281</v>
      </c>
      <c r="W118" s="5">
        <v>7</v>
      </c>
      <c r="X118" s="5">
        <v>1420</v>
      </c>
    </row>
    <row r="119" spans="1:24" s="4" customFormat="1" x14ac:dyDescent="0.2">
      <c r="A119" s="5" t="s">
        <v>125</v>
      </c>
      <c r="B119" s="5">
        <v>0</v>
      </c>
      <c r="C119" s="5">
        <v>29</v>
      </c>
      <c r="D119" s="5">
        <v>0</v>
      </c>
      <c r="E119" s="5">
        <v>16</v>
      </c>
      <c r="F119" s="5">
        <v>484</v>
      </c>
      <c r="G119" s="5">
        <v>307</v>
      </c>
      <c r="H119" s="5">
        <v>164</v>
      </c>
      <c r="I119" s="5">
        <v>2279</v>
      </c>
      <c r="J119" s="5">
        <v>303</v>
      </c>
      <c r="K119" s="5" t="s">
        <v>48</v>
      </c>
      <c r="L119" s="5">
        <f>1137+1759</f>
        <v>2896</v>
      </c>
      <c r="M119" s="5">
        <v>13</v>
      </c>
      <c r="N119" s="5">
        <v>32</v>
      </c>
      <c r="O119" s="5">
        <v>436</v>
      </c>
      <c r="P119" s="5">
        <v>60</v>
      </c>
      <c r="Q119" s="6">
        <v>44180</v>
      </c>
      <c r="R119" s="6">
        <v>43496</v>
      </c>
      <c r="S119" s="4">
        <v>6530</v>
      </c>
      <c r="T119" s="4">
        <v>16030</v>
      </c>
      <c r="U119" s="5">
        <v>34</v>
      </c>
      <c r="V119" s="5">
        <v>121</v>
      </c>
      <c r="W119" s="5">
        <v>2</v>
      </c>
      <c r="X119" s="5">
        <v>118</v>
      </c>
    </row>
    <row r="120" spans="1:24" s="4" customFormat="1" x14ac:dyDescent="0.2">
      <c r="A120" s="4" t="s">
        <v>51</v>
      </c>
      <c r="B120" s="5">
        <v>0</v>
      </c>
      <c r="C120" s="5">
        <v>1131</v>
      </c>
      <c r="D120" s="5">
        <v>0</v>
      </c>
      <c r="E120" s="5">
        <v>48</v>
      </c>
      <c r="F120" s="5">
        <v>0</v>
      </c>
      <c r="G120" s="5">
        <v>23479</v>
      </c>
      <c r="H120" s="5">
        <v>4</v>
      </c>
      <c r="I120" s="5">
        <v>5499</v>
      </c>
      <c r="J120" s="5">
        <v>6157</v>
      </c>
      <c r="K120" s="5" t="s">
        <v>48</v>
      </c>
      <c r="L120" s="5">
        <f>12979+147</f>
        <v>13126</v>
      </c>
      <c r="M120" s="5">
        <v>86</v>
      </c>
      <c r="N120" s="5">
        <f>599+5</f>
        <v>604</v>
      </c>
      <c r="O120" s="5">
        <f>6219+103</f>
        <v>6322</v>
      </c>
      <c r="P120" s="5">
        <f>1195+19</f>
        <v>1214</v>
      </c>
      <c r="Q120" s="6">
        <v>45408</v>
      </c>
      <c r="R120" s="6">
        <v>43347</v>
      </c>
      <c r="S120" s="4">
        <v>128640</v>
      </c>
      <c r="T120" s="4">
        <v>85920</v>
      </c>
      <c r="U120" s="4">
        <v>39</v>
      </c>
      <c r="V120" s="5">
        <v>2352</v>
      </c>
      <c r="W120" s="5">
        <v>10</v>
      </c>
      <c r="X120" s="5">
        <v>61</v>
      </c>
    </row>
    <row r="121" spans="1:24" s="4" customFormat="1" x14ac:dyDescent="0.2">
      <c r="A121" s="4" t="s">
        <v>52</v>
      </c>
      <c r="B121" s="5">
        <v>0</v>
      </c>
      <c r="C121" s="5">
        <v>405</v>
      </c>
      <c r="D121" s="5">
        <v>0</v>
      </c>
      <c r="E121" s="5">
        <v>6</v>
      </c>
      <c r="F121" s="5">
        <v>3</v>
      </c>
      <c r="G121" s="5">
        <v>2410</v>
      </c>
      <c r="H121" s="5">
        <v>0</v>
      </c>
      <c r="I121" s="5">
        <v>351</v>
      </c>
      <c r="J121" s="5">
        <v>882</v>
      </c>
      <c r="K121" s="5" t="s">
        <v>48</v>
      </c>
      <c r="L121" s="4">
        <f>2052+538</f>
        <v>2590</v>
      </c>
      <c r="M121" s="4">
        <v>34</v>
      </c>
      <c r="N121" s="4">
        <v>71</v>
      </c>
      <c r="O121" s="4">
        <f>869+7</f>
        <v>876</v>
      </c>
      <c r="P121" s="4">
        <v>131</v>
      </c>
      <c r="Q121" s="6">
        <v>43423</v>
      </c>
      <c r="R121" s="6">
        <v>42817</v>
      </c>
      <c r="S121" s="4">
        <v>16020</v>
      </c>
      <c r="T121" s="4">
        <v>7980</v>
      </c>
      <c r="U121" s="4">
        <v>32</v>
      </c>
      <c r="V121" s="5">
        <v>403</v>
      </c>
      <c r="W121" s="5">
        <v>9</v>
      </c>
      <c r="X121" s="5">
        <v>176</v>
      </c>
    </row>
    <row r="122" spans="1:24" s="4" customFormat="1" x14ac:dyDescent="0.2">
      <c r="A122" s="4" t="s">
        <v>53</v>
      </c>
      <c r="B122" s="5">
        <v>0</v>
      </c>
      <c r="C122" s="5">
        <v>1</v>
      </c>
      <c r="D122" s="5">
        <v>0</v>
      </c>
      <c r="E122" s="5">
        <v>0</v>
      </c>
      <c r="F122" s="5">
        <v>7</v>
      </c>
      <c r="G122" s="5">
        <v>62</v>
      </c>
      <c r="H122" s="5">
        <v>0</v>
      </c>
      <c r="I122" s="5">
        <v>7</v>
      </c>
      <c r="J122" s="5">
        <v>343</v>
      </c>
      <c r="K122" s="5" t="s">
        <v>48</v>
      </c>
      <c r="L122" s="4">
        <f>1196+562+106</f>
        <v>1864</v>
      </c>
      <c r="M122" s="4">
        <v>9</v>
      </c>
      <c r="N122" s="4">
        <v>6</v>
      </c>
      <c r="O122" s="4">
        <v>163</v>
      </c>
      <c r="P122" s="4">
        <v>9</v>
      </c>
      <c r="Q122" s="6">
        <v>43371</v>
      </c>
      <c r="R122" s="6">
        <v>43012</v>
      </c>
      <c r="S122" s="4">
        <v>332</v>
      </c>
      <c r="T122" s="4">
        <v>1528</v>
      </c>
      <c r="U122" s="4">
        <v>28</v>
      </c>
      <c r="V122" s="5">
        <v>215</v>
      </c>
      <c r="W122" s="5">
        <v>6</v>
      </c>
      <c r="X122" s="5">
        <v>50</v>
      </c>
    </row>
    <row r="123" spans="1:24" s="4" customFormat="1" x14ac:dyDescent="0.2">
      <c r="A123" s="5" t="s">
        <v>165</v>
      </c>
      <c r="B123" s="5">
        <v>0</v>
      </c>
      <c r="C123" s="5">
        <v>449</v>
      </c>
      <c r="D123" s="5">
        <v>0</v>
      </c>
      <c r="E123" s="5">
        <v>4</v>
      </c>
      <c r="F123" s="5">
        <v>0</v>
      </c>
      <c r="G123" s="5">
        <v>286</v>
      </c>
      <c r="H123" s="5">
        <v>0</v>
      </c>
      <c r="I123" s="5">
        <v>460</v>
      </c>
      <c r="J123" s="5">
        <v>1079</v>
      </c>
      <c r="K123" s="5" t="s">
        <v>48</v>
      </c>
      <c r="L123" s="5">
        <f>4947+96</f>
        <v>5043</v>
      </c>
      <c r="M123" s="5">
        <v>32</v>
      </c>
      <c r="N123" s="5">
        <v>31</v>
      </c>
      <c r="O123" s="5">
        <f>743+15</f>
        <v>758</v>
      </c>
      <c r="P123" s="5">
        <v>118</v>
      </c>
      <c r="Q123" s="8">
        <v>45741</v>
      </c>
      <c r="R123" s="6">
        <v>44386</v>
      </c>
      <c r="S123" s="4">
        <v>5880</v>
      </c>
      <c r="T123" s="4">
        <v>9960</v>
      </c>
      <c r="U123" s="5">
        <v>61</v>
      </c>
      <c r="V123" s="5">
        <v>345</v>
      </c>
      <c r="W123" s="5">
        <v>4</v>
      </c>
      <c r="X123" s="5">
        <v>4</v>
      </c>
    </row>
    <row r="124" spans="1:24" s="4" customFormat="1" x14ac:dyDescent="0.2">
      <c r="A124" s="5" t="s">
        <v>178</v>
      </c>
      <c r="B124" s="5">
        <v>0</v>
      </c>
      <c r="C124" s="5">
        <v>224</v>
      </c>
      <c r="D124" s="5">
        <v>0</v>
      </c>
      <c r="E124" s="5">
        <v>2</v>
      </c>
      <c r="F124" s="5">
        <v>4</v>
      </c>
      <c r="G124" s="5">
        <v>591</v>
      </c>
      <c r="H124" s="5">
        <v>24</v>
      </c>
      <c r="I124" s="5">
        <v>136</v>
      </c>
      <c r="J124" s="5">
        <v>493</v>
      </c>
      <c r="K124" s="5" t="s">
        <v>48</v>
      </c>
      <c r="L124" s="5">
        <f>932+7411+499+107</f>
        <v>8949</v>
      </c>
      <c r="M124" s="5">
        <v>21</v>
      </c>
      <c r="N124" s="5">
        <v>38</v>
      </c>
      <c r="O124" s="5">
        <f>495+39</f>
        <v>534</v>
      </c>
      <c r="P124" s="5">
        <v>94</v>
      </c>
      <c r="Q124" s="6">
        <v>44309</v>
      </c>
      <c r="R124" s="6">
        <v>42404</v>
      </c>
      <c r="S124" s="4">
        <v>5160</v>
      </c>
      <c r="T124" s="4">
        <v>3480</v>
      </c>
      <c r="U124" s="5">
        <v>142</v>
      </c>
      <c r="V124" s="5">
        <v>110</v>
      </c>
      <c r="W124" s="5">
        <v>5</v>
      </c>
      <c r="X124" s="5">
        <v>1038</v>
      </c>
    </row>
    <row r="125" spans="1:24" s="4" customFormat="1" x14ac:dyDescent="0.2">
      <c r="A125" s="4" t="s">
        <v>54</v>
      </c>
      <c r="B125" s="5">
        <v>0</v>
      </c>
      <c r="C125" s="5">
        <v>434</v>
      </c>
      <c r="D125" s="5">
        <v>0</v>
      </c>
      <c r="E125" s="5">
        <v>0</v>
      </c>
      <c r="F125" s="5">
        <v>2</v>
      </c>
      <c r="G125" s="5">
        <v>2877</v>
      </c>
      <c r="H125" s="5">
        <v>2</v>
      </c>
      <c r="I125" s="5">
        <v>554</v>
      </c>
      <c r="J125" s="5">
        <v>939</v>
      </c>
      <c r="K125" s="5" t="s">
        <v>48</v>
      </c>
      <c r="L125" s="4">
        <f>6667+171+129+7</f>
        <v>6974</v>
      </c>
      <c r="M125" s="4">
        <v>54</v>
      </c>
      <c r="N125" s="4">
        <v>252</v>
      </c>
      <c r="O125" s="4">
        <f>1931+16</f>
        <v>1947</v>
      </c>
      <c r="P125" s="4">
        <v>283</v>
      </c>
      <c r="Q125" s="7">
        <v>43391</v>
      </c>
      <c r="R125" s="7">
        <v>42528</v>
      </c>
      <c r="S125" s="4">
        <v>18240</v>
      </c>
      <c r="T125" s="4">
        <v>10560</v>
      </c>
      <c r="V125" s="5"/>
      <c r="W125" s="5"/>
      <c r="X125" s="5">
        <v>132</v>
      </c>
    </row>
    <row r="126" spans="1:24" s="4" customFormat="1" x14ac:dyDescent="0.2">
      <c r="A126" s="4" t="s">
        <v>55</v>
      </c>
      <c r="B126" s="5">
        <v>0</v>
      </c>
      <c r="C126" s="5">
        <v>6</v>
      </c>
      <c r="D126" s="5">
        <v>0</v>
      </c>
      <c r="E126" s="5">
        <v>6</v>
      </c>
      <c r="F126" s="5">
        <v>0</v>
      </c>
      <c r="G126" s="5">
        <v>664</v>
      </c>
      <c r="H126" s="5">
        <v>0</v>
      </c>
      <c r="I126" s="5">
        <v>74</v>
      </c>
      <c r="J126" s="5">
        <v>635</v>
      </c>
      <c r="K126" s="5" t="s">
        <v>48</v>
      </c>
      <c r="L126" s="4">
        <v>1438</v>
      </c>
      <c r="M126" s="4">
        <v>5</v>
      </c>
      <c r="N126" s="4">
        <v>60</v>
      </c>
      <c r="O126" s="4">
        <v>345</v>
      </c>
      <c r="P126" s="4">
        <v>101</v>
      </c>
      <c r="Q126" s="6">
        <v>44497</v>
      </c>
      <c r="R126" s="6">
        <v>43277</v>
      </c>
      <c r="S126" s="4">
        <v>3360</v>
      </c>
      <c r="T126" s="4">
        <v>3840</v>
      </c>
      <c r="U126" s="4">
        <v>17</v>
      </c>
      <c r="V126" s="5">
        <v>27</v>
      </c>
      <c r="W126" s="5">
        <v>2</v>
      </c>
      <c r="X126" s="5">
        <v>41</v>
      </c>
    </row>
    <row r="127" spans="1:24" s="4" customFormat="1" x14ac:dyDescent="0.2">
      <c r="A127" s="4" t="s">
        <v>56</v>
      </c>
      <c r="B127" s="5">
        <v>0</v>
      </c>
      <c r="C127" s="5">
        <v>312</v>
      </c>
      <c r="D127" s="5">
        <v>0</v>
      </c>
      <c r="E127" s="5">
        <v>8</v>
      </c>
      <c r="F127" s="5">
        <v>0</v>
      </c>
      <c r="G127" s="5">
        <v>2142</v>
      </c>
      <c r="H127" s="5">
        <v>0</v>
      </c>
      <c r="I127" s="5">
        <v>546</v>
      </c>
      <c r="J127" s="5">
        <v>6673</v>
      </c>
      <c r="K127" s="5" t="s">
        <v>48</v>
      </c>
      <c r="L127" s="4">
        <v>9101</v>
      </c>
      <c r="M127" s="4">
        <v>52</v>
      </c>
      <c r="N127" s="4">
        <v>153</v>
      </c>
      <c r="O127" s="4">
        <v>3849</v>
      </c>
      <c r="P127" s="4">
        <v>292</v>
      </c>
      <c r="Q127" s="6">
        <v>45412</v>
      </c>
      <c r="R127" s="6">
        <v>44177</v>
      </c>
      <c r="S127" s="4">
        <v>13680</v>
      </c>
      <c r="T127" s="4">
        <v>38640</v>
      </c>
      <c r="U127" s="4">
        <v>198</v>
      </c>
      <c r="V127" s="5">
        <v>828</v>
      </c>
      <c r="W127" s="5">
        <v>6</v>
      </c>
      <c r="X127" s="5">
        <v>183</v>
      </c>
    </row>
    <row r="128" spans="1:24" s="4" customFormat="1" x14ac:dyDescent="0.2">
      <c r="A128" s="5" t="s">
        <v>170</v>
      </c>
      <c r="B128" s="5">
        <v>0</v>
      </c>
      <c r="C128" s="5">
        <v>29</v>
      </c>
      <c r="D128" s="5">
        <v>0</v>
      </c>
      <c r="E128" s="5">
        <v>7</v>
      </c>
      <c r="F128" s="5">
        <v>232</v>
      </c>
      <c r="G128" s="5">
        <v>337</v>
      </c>
      <c r="H128" s="5">
        <v>71</v>
      </c>
      <c r="I128" s="5">
        <v>1206</v>
      </c>
      <c r="J128" s="5">
        <v>344</v>
      </c>
      <c r="K128" s="5" t="s">
        <v>48</v>
      </c>
      <c r="L128" s="5">
        <f>971+1003</f>
        <v>1974</v>
      </c>
      <c r="M128" s="5">
        <v>6</v>
      </c>
      <c r="N128" s="5">
        <v>35</v>
      </c>
      <c r="O128" s="5">
        <v>456</v>
      </c>
      <c r="P128" s="5">
        <v>58</v>
      </c>
      <c r="Q128" s="6">
        <v>45791</v>
      </c>
      <c r="R128" s="6">
        <v>43791</v>
      </c>
      <c r="S128" s="4">
        <v>4190</v>
      </c>
      <c r="T128" s="4">
        <v>10210</v>
      </c>
      <c r="U128" s="5">
        <v>15</v>
      </c>
      <c r="V128" s="5">
        <v>187</v>
      </c>
      <c r="W128" s="5">
        <v>10</v>
      </c>
      <c r="X128" s="5">
        <v>13</v>
      </c>
    </row>
    <row r="129" spans="1:24" s="4" customFormat="1" x14ac:dyDescent="0.2">
      <c r="A129" s="4" t="s">
        <v>57</v>
      </c>
      <c r="B129" s="5">
        <v>0</v>
      </c>
      <c r="C129" s="5">
        <v>46</v>
      </c>
      <c r="D129" s="5">
        <v>0</v>
      </c>
      <c r="E129" s="5">
        <v>2</v>
      </c>
      <c r="F129" s="5">
        <v>0</v>
      </c>
      <c r="G129" s="5">
        <v>107</v>
      </c>
      <c r="H129" s="5">
        <v>0</v>
      </c>
      <c r="I129" s="5">
        <v>149</v>
      </c>
      <c r="J129" s="5">
        <v>529</v>
      </c>
      <c r="K129" s="5" t="s">
        <v>48</v>
      </c>
      <c r="L129" s="4">
        <v>695</v>
      </c>
      <c r="M129" s="4">
        <v>4</v>
      </c>
      <c r="N129" s="4">
        <v>41</v>
      </c>
      <c r="O129" s="4">
        <v>517</v>
      </c>
      <c r="P129" s="4">
        <v>73</v>
      </c>
      <c r="Q129" s="6">
        <v>42307</v>
      </c>
      <c r="R129" s="6">
        <v>42265</v>
      </c>
      <c r="S129" s="4">
        <v>1000</v>
      </c>
      <c r="T129" s="4">
        <v>3800</v>
      </c>
      <c r="U129" s="4">
        <v>13</v>
      </c>
      <c r="V129" s="5">
        <v>93</v>
      </c>
      <c r="W129" s="5"/>
      <c r="X129" s="5">
        <v>45</v>
      </c>
    </row>
    <row r="130" spans="1:24" s="4" customFormat="1" x14ac:dyDescent="0.2">
      <c r="A130" s="5" t="s">
        <v>164</v>
      </c>
      <c r="B130" s="5">
        <v>0</v>
      </c>
      <c r="C130" s="5">
        <v>177</v>
      </c>
      <c r="D130" s="5">
        <v>0</v>
      </c>
      <c r="E130" s="5">
        <v>0</v>
      </c>
      <c r="F130" s="5">
        <v>0</v>
      </c>
      <c r="G130" s="5">
        <v>1201</v>
      </c>
      <c r="H130" s="5">
        <v>1</v>
      </c>
      <c r="I130" s="5">
        <v>84</v>
      </c>
      <c r="J130" s="5">
        <v>207</v>
      </c>
      <c r="K130" s="5" t="s">
        <v>48</v>
      </c>
      <c r="L130" s="5">
        <f>668+28</f>
        <v>696</v>
      </c>
      <c r="M130" s="5">
        <v>10</v>
      </c>
      <c r="N130" s="5">
        <v>20</v>
      </c>
      <c r="O130" s="5">
        <v>251</v>
      </c>
      <c r="P130" s="5">
        <v>42</v>
      </c>
      <c r="Q130" s="6">
        <v>42640</v>
      </c>
      <c r="R130" s="6">
        <v>42768</v>
      </c>
      <c r="S130" s="4">
        <v>7500</v>
      </c>
      <c r="T130" s="4">
        <v>2100</v>
      </c>
      <c r="U130" s="5">
        <v>18</v>
      </c>
      <c r="V130" s="5">
        <v>12</v>
      </c>
      <c r="W130" s="5">
        <v>2</v>
      </c>
      <c r="X130" s="5">
        <v>317</v>
      </c>
    </row>
    <row r="131" spans="1:24" s="4" customFormat="1" x14ac:dyDescent="0.2">
      <c r="A131" s="5" t="s">
        <v>134</v>
      </c>
      <c r="B131" s="5">
        <v>0</v>
      </c>
      <c r="C131" s="5">
        <v>54</v>
      </c>
      <c r="D131" s="5">
        <v>0</v>
      </c>
      <c r="E131" s="5">
        <v>0</v>
      </c>
      <c r="F131" s="5">
        <v>0</v>
      </c>
      <c r="G131" s="5">
        <v>7513</v>
      </c>
      <c r="H131" s="5">
        <v>12</v>
      </c>
      <c r="I131" s="5">
        <v>4775</v>
      </c>
      <c r="J131" s="5">
        <v>2582</v>
      </c>
      <c r="K131" s="5" t="s">
        <v>48</v>
      </c>
      <c r="L131" s="5">
        <f>6336+684+243+146+90</f>
        <v>7499</v>
      </c>
      <c r="M131" s="5">
        <v>50</v>
      </c>
      <c r="N131" s="5">
        <v>193</v>
      </c>
      <c r="O131" s="5">
        <f>684+68</f>
        <v>752</v>
      </c>
      <c r="P131" s="5">
        <f>323+216</f>
        <v>539</v>
      </c>
      <c r="Q131" s="6">
        <v>45798</v>
      </c>
      <c r="R131" s="6">
        <v>44377</v>
      </c>
      <c r="S131" s="4">
        <v>37980</v>
      </c>
      <c r="T131" s="4">
        <v>60420</v>
      </c>
      <c r="U131" s="5">
        <v>269</v>
      </c>
      <c r="V131" s="5">
        <v>2281</v>
      </c>
      <c r="W131" s="5">
        <v>15</v>
      </c>
      <c r="X131" s="5">
        <v>145</v>
      </c>
    </row>
    <row r="132" spans="1:24" s="4" customFormat="1" x14ac:dyDescent="0.2">
      <c r="A132" s="4" t="s">
        <v>58</v>
      </c>
      <c r="B132" s="5">
        <v>0</v>
      </c>
      <c r="C132" s="5">
        <v>1</v>
      </c>
      <c r="D132" s="5">
        <v>0</v>
      </c>
      <c r="E132" s="5">
        <v>2</v>
      </c>
      <c r="F132" s="5">
        <v>0</v>
      </c>
      <c r="G132" s="5">
        <v>119</v>
      </c>
      <c r="H132" s="5">
        <v>0</v>
      </c>
      <c r="I132" s="5">
        <v>16</v>
      </c>
      <c r="J132" s="5">
        <v>73</v>
      </c>
      <c r="K132" s="5" t="s">
        <v>48</v>
      </c>
      <c r="L132" s="4">
        <v>534</v>
      </c>
      <c r="M132" s="4">
        <v>11</v>
      </c>
      <c r="N132" s="4">
        <v>12</v>
      </c>
      <c r="O132" s="4">
        <v>234</v>
      </c>
      <c r="P132" s="4">
        <v>24</v>
      </c>
      <c r="Q132" s="6">
        <v>44432</v>
      </c>
      <c r="R132" s="6">
        <v>43423</v>
      </c>
      <c r="S132" s="4">
        <v>610</v>
      </c>
      <c r="T132" s="4">
        <v>530</v>
      </c>
      <c r="U132" s="4">
        <v>9</v>
      </c>
      <c r="V132" s="5">
        <v>125</v>
      </c>
      <c r="W132" s="5">
        <v>3</v>
      </c>
      <c r="X132" s="5">
        <v>10</v>
      </c>
    </row>
    <row r="133" spans="1:24" s="4" customFormat="1" x14ac:dyDescent="0.2">
      <c r="A133" s="4" t="s">
        <v>59</v>
      </c>
      <c r="B133" s="5">
        <v>0</v>
      </c>
      <c r="C133" s="5">
        <v>563</v>
      </c>
      <c r="D133" s="5">
        <v>0</v>
      </c>
      <c r="E133" s="5">
        <v>2</v>
      </c>
      <c r="F133" s="5">
        <v>0</v>
      </c>
      <c r="G133" s="5">
        <v>3349</v>
      </c>
      <c r="H133" s="5">
        <v>0</v>
      </c>
      <c r="I133" s="5">
        <v>1927</v>
      </c>
      <c r="J133" s="5">
        <v>1336</v>
      </c>
      <c r="K133" s="5" t="s">
        <v>48</v>
      </c>
      <c r="L133" s="4">
        <v>2228</v>
      </c>
      <c r="M133" s="4">
        <v>15</v>
      </c>
      <c r="N133" s="4">
        <v>130</v>
      </c>
      <c r="O133" s="4">
        <v>477</v>
      </c>
      <c r="P133" s="4">
        <v>229</v>
      </c>
      <c r="Q133" s="6">
        <v>43982</v>
      </c>
      <c r="R133" s="6">
        <v>43453</v>
      </c>
      <c r="S133" s="4">
        <v>21600</v>
      </c>
      <c r="T133" s="4">
        <v>26400</v>
      </c>
      <c r="U133" s="4">
        <v>30</v>
      </c>
      <c r="V133" s="5">
        <v>290</v>
      </c>
      <c r="W133" s="5">
        <v>6</v>
      </c>
      <c r="X133" s="5">
        <v>262</v>
      </c>
    </row>
    <row r="134" spans="1:24" s="4" customFormat="1" x14ac:dyDescent="0.2">
      <c r="A134" s="5" t="s">
        <v>176</v>
      </c>
      <c r="B134" s="5">
        <v>0</v>
      </c>
      <c r="C134" s="5">
        <v>2877</v>
      </c>
      <c r="D134" s="5">
        <v>0</v>
      </c>
      <c r="E134" s="5">
        <v>33</v>
      </c>
      <c r="F134" s="5">
        <v>0</v>
      </c>
      <c r="G134" s="5">
        <v>10167</v>
      </c>
      <c r="H134" s="5">
        <v>5</v>
      </c>
      <c r="I134" s="5">
        <v>4240</v>
      </c>
      <c r="J134" s="5">
        <v>3059</v>
      </c>
      <c r="K134" s="5" t="s">
        <v>48</v>
      </c>
      <c r="L134" s="5">
        <f>11609+588+31</f>
        <v>12228</v>
      </c>
      <c r="M134" s="5">
        <v>110</v>
      </c>
      <c r="N134" s="5">
        <v>339</v>
      </c>
      <c r="O134" s="5">
        <v>3186</v>
      </c>
      <c r="P134" s="5">
        <v>801</v>
      </c>
      <c r="Q134" s="6">
        <v>45842</v>
      </c>
      <c r="R134" s="6">
        <v>43370</v>
      </c>
      <c r="S134" s="4">
        <v>79200</v>
      </c>
      <c r="T134" s="4">
        <v>58080</v>
      </c>
      <c r="U134" s="5">
        <v>469</v>
      </c>
      <c r="V134" s="5">
        <v>837</v>
      </c>
      <c r="W134" s="5">
        <v>25</v>
      </c>
      <c r="X134" s="5">
        <v>3661</v>
      </c>
    </row>
    <row r="135" spans="1:24" s="4" customFormat="1" x14ac:dyDescent="0.2">
      <c r="A135" s="4" t="s">
        <v>60</v>
      </c>
      <c r="B135" s="5">
        <v>0</v>
      </c>
      <c r="C135" s="5">
        <v>323</v>
      </c>
      <c r="D135" s="5">
        <v>0</v>
      </c>
      <c r="E135" s="5">
        <v>8</v>
      </c>
      <c r="F135" s="5">
        <v>0</v>
      </c>
      <c r="G135" s="5">
        <v>7792</v>
      </c>
      <c r="H135" s="5">
        <v>0</v>
      </c>
      <c r="I135" s="5">
        <v>7006</v>
      </c>
      <c r="J135" s="5">
        <v>4291</v>
      </c>
      <c r="K135" s="5" t="s">
        <v>48</v>
      </c>
      <c r="L135" s="4">
        <v>7530</v>
      </c>
      <c r="M135" s="4">
        <v>63</v>
      </c>
      <c r="N135" s="4">
        <v>305</v>
      </c>
      <c r="O135" s="4">
        <v>1989</v>
      </c>
      <c r="P135" s="4">
        <v>530</v>
      </c>
      <c r="Q135" s="6">
        <v>45210</v>
      </c>
      <c r="R135" s="6">
        <v>43711</v>
      </c>
      <c r="S135" s="4">
        <v>42060</v>
      </c>
      <c r="T135" s="1">
        <v>91380</v>
      </c>
      <c r="U135" s="4">
        <v>116</v>
      </c>
      <c r="V135" s="5">
        <v>170</v>
      </c>
      <c r="W135" s="5">
        <v>10</v>
      </c>
      <c r="X135" s="5">
        <v>341</v>
      </c>
    </row>
    <row r="136" spans="1:24" s="4" customFormat="1" x14ac:dyDescent="0.2">
      <c r="A136" s="4" t="s">
        <v>61</v>
      </c>
      <c r="B136" s="5">
        <v>0</v>
      </c>
      <c r="C136" s="5">
        <v>49</v>
      </c>
      <c r="D136" s="5">
        <v>0</v>
      </c>
      <c r="E136" s="5">
        <v>1</v>
      </c>
      <c r="F136" s="5">
        <v>0</v>
      </c>
      <c r="G136" s="5">
        <v>143</v>
      </c>
      <c r="H136" s="5">
        <v>3</v>
      </c>
      <c r="I136" s="5">
        <v>47</v>
      </c>
      <c r="J136" s="5">
        <v>398</v>
      </c>
      <c r="K136" s="5" t="s">
        <v>48</v>
      </c>
      <c r="L136" s="4">
        <v>1161</v>
      </c>
      <c r="M136" s="4">
        <v>8</v>
      </c>
      <c r="N136" s="4">
        <v>64</v>
      </c>
      <c r="O136" s="4">
        <v>431</v>
      </c>
      <c r="P136" s="4">
        <v>118</v>
      </c>
      <c r="Q136" s="6">
        <v>44642</v>
      </c>
      <c r="R136" s="7">
        <v>42809</v>
      </c>
      <c r="S136" s="4">
        <v>1200</v>
      </c>
      <c r="T136" s="4">
        <v>2280</v>
      </c>
      <c r="U136" s="4">
        <v>6</v>
      </c>
      <c r="V136" s="5">
        <v>69</v>
      </c>
      <c r="W136" s="5">
        <v>7</v>
      </c>
      <c r="X136" s="5">
        <v>22</v>
      </c>
    </row>
    <row r="137" spans="1:24" s="4" customFormat="1" x14ac:dyDescent="0.2">
      <c r="A137" s="4" t="s">
        <v>62</v>
      </c>
      <c r="B137" s="5">
        <v>0</v>
      </c>
      <c r="C137" s="5">
        <v>3528</v>
      </c>
      <c r="D137" s="5">
        <v>0</v>
      </c>
      <c r="E137" s="5">
        <v>26</v>
      </c>
      <c r="F137" s="5">
        <v>0</v>
      </c>
      <c r="G137" s="5">
        <v>6728</v>
      </c>
      <c r="H137" s="5">
        <v>2</v>
      </c>
      <c r="I137" s="5">
        <v>1426</v>
      </c>
      <c r="J137" s="5">
        <v>2534</v>
      </c>
      <c r="K137" s="5" t="s">
        <v>48</v>
      </c>
      <c r="L137" s="4">
        <f>12406+77+28</f>
        <v>12511</v>
      </c>
      <c r="M137" s="4">
        <v>57</v>
      </c>
      <c r="N137" s="4">
        <v>370</v>
      </c>
      <c r="O137" s="4">
        <v>4583</v>
      </c>
      <c r="P137" s="4">
        <f>679+14</f>
        <v>693</v>
      </c>
      <c r="Q137" s="6">
        <v>45814</v>
      </c>
      <c r="R137" s="6">
        <v>43475</v>
      </c>
      <c r="S137" s="4">
        <v>68640</v>
      </c>
      <c r="T137" s="4">
        <v>26880</v>
      </c>
      <c r="U137" s="4">
        <v>393</v>
      </c>
      <c r="V137" s="5">
        <v>1143</v>
      </c>
      <c r="W137" s="5">
        <v>10</v>
      </c>
      <c r="X137" s="5">
        <v>3417</v>
      </c>
    </row>
    <row r="138" spans="1:24" s="4" customFormat="1" x14ac:dyDescent="0.2">
      <c r="A138" s="4" t="s">
        <v>63</v>
      </c>
      <c r="B138" s="5">
        <v>0</v>
      </c>
      <c r="C138" s="5">
        <v>67</v>
      </c>
      <c r="D138" s="5">
        <v>0</v>
      </c>
      <c r="E138" s="5">
        <v>4</v>
      </c>
      <c r="F138" s="5">
        <v>0</v>
      </c>
      <c r="G138" s="5">
        <v>267</v>
      </c>
      <c r="H138" s="5">
        <v>0</v>
      </c>
      <c r="I138" s="5">
        <v>494</v>
      </c>
      <c r="J138" s="5">
        <v>1865</v>
      </c>
      <c r="K138" s="5" t="s">
        <v>48</v>
      </c>
      <c r="L138" s="4">
        <v>3482</v>
      </c>
      <c r="M138" s="4">
        <v>35</v>
      </c>
      <c r="N138" s="4">
        <v>149</v>
      </c>
      <c r="O138" s="4">
        <v>1608</v>
      </c>
      <c r="P138" s="4">
        <v>322</v>
      </c>
      <c r="Q138" s="11">
        <v>45786</v>
      </c>
      <c r="R138" s="6">
        <v>44140</v>
      </c>
      <c r="S138" s="4">
        <v>1980</v>
      </c>
      <c r="T138" s="4">
        <v>13860</v>
      </c>
      <c r="U138" s="4">
        <v>195</v>
      </c>
      <c r="V138" s="5">
        <v>611</v>
      </c>
      <c r="W138" s="5">
        <v>9</v>
      </c>
      <c r="X138" s="5">
        <v>356</v>
      </c>
    </row>
    <row r="139" spans="1:24" s="4" customFormat="1" x14ac:dyDescent="0.2">
      <c r="A139" s="5" t="s">
        <v>175</v>
      </c>
      <c r="B139" s="5">
        <v>0</v>
      </c>
      <c r="C139" s="5">
        <v>143</v>
      </c>
      <c r="D139" s="5">
        <v>0</v>
      </c>
      <c r="E139" s="5">
        <v>3</v>
      </c>
      <c r="F139" s="5">
        <v>0</v>
      </c>
      <c r="G139" s="5">
        <v>276</v>
      </c>
      <c r="H139" s="5">
        <v>0</v>
      </c>
      <c r="I139" s="5">
        <v>1496</v>
      </c>
      <c r="J139" s="5">
        <v>1888</v>
      </c>
      <c r="K139" s="5" t="s">
        <v>48</v>
      </c>
      <c r="L139" s="5">
        <v>8685</v>
      </c>
      <c r="M139" s="5">
        <v>153</v>
      </c>
      <c r="N139" s="5">
        <v>208</v>
      </c>
      <c r="O139" s="5">
        <v>6145</v>
      </c>
      <c r="P139" s="5">
        <v>429</v>
      </c>
      <c r="Q139" s="6">
        <v>45387</v>
      </c>
      <c r="R139" s="6">
        <v>44593</v>
      </c>
      <c r="S139" s="4">
        <v>2760</v>
      </c>
      <c r="T139" s="4">
        <v>24120</v>
      </c>
      <c r="U139" s="5">
        <v>116</v>
      </c>
      <c r="V139" s="5">
        <v>976</v>
      </c>
      <c r="W139" s="5">
        <v>5</v>
      </c>
      <c r="X139" s="5">
        <v>138</v>
      </c>
    </row>
    <row r="140" spans="1:24" s="4" customFormat="1" x14ac:dyDescent="0.2">
      <c r="A140" s="5" t="s">
        <v>155</v>
      </c>
      <c r="B140" s="5">
        <v>0</v>
      </c>
      <c r="C140" s="5">
        <v>186</v>
      </c>
      <c r="D140" s="5">
        <v>0</v>
      </c>
      <c r="E140" s="5">
        <v>4</v>
      </c>
      <c r="F140" s="5">
        <v>0</v>
      </c>
      <c r="G140" s="5">
        <v>5459</v>
      </c>
      <c r="H140" s="5">
        <v>0</v>
      </c>
      <c r="I140" s="5">
        <v>584</v>
      </c>
      <c r="J140" s="5">
        <v>581</v>
      </c>
      <c r="K140" s="5" t="s">
        <v>48</v>
      </c>
      <c r="L140" s="5">
        <f>1379+78</f>
        <v>1457</v>
      </c>
      <c r="M140" s="5">
        <v>9</v>
      </c>
      <c r="N140" s="5">
        <v>104</v>
      </c>
      <c r="O140" s="5">
        <v>250</v>
      </c>
      <c r="P140" s="5">
        <v>150</v>
      </c>
      <c r="Q140" s="6">
        <v>43608</v>
      </c>
      <c r="R140" s="6">
        <v>43937</v>
      </c>
      <c r="S140" s="4">
        <v>28740</v>
      </c>
      <c r="T140" s="4">
        <v>8700</v>
      </c>
      <c r="U140" s="5">
        <v>52</v>
      </c>
      <c r="V140" s="5">
        <v>981</v>
      </c>
      <c r="W140" s="5">
        <v>7</v>
      </c>
      <c r="X140" s="5">
        <v>9</v>
      </c>
    </row>
    <row r="141" spans="1:24" s="4" customFormat="1" x14ac:dyDescent="0.2">
      <c r="A141" s="4" t="s">
        <v>64</v>
      </c>
      <c r="B141" s="5">
        <v>0</v>
      </c>
      <c r="C141" s="5">
        <v>224</v>
      </c>
      <c r="D141" s="5">
        <v>0</v>
      </c>
      <c r="E141" s="5">
        <v>0</v>
      </c>
      <c r="F141" s="5">
        <v>1</v>
      </c>
      <c r="G141" s="5">
        <v>682</v>
      </c>
      <c r="H141" s="5">
        <v>0</v>
      </c>
      <c r="I141" s="5">
        <v>219</v>
      </c>
      <c r="J141" s="5">
        <v>286</v>
      </c>
      <c r="K141" s="5" t="s">
        <v>48</v>
      </c>
      <c r="L141" s="4">
        <v>1641</v>
      </c>
      <c r="M141" s="4">
        <v>25</v>
      </c>
      <c r="N141" s="4">
        <v>64</v>
      </c>
      <c r="O141" s="4">
        <v>325</v>
      </c>
      <c r="P141" s="4">
        <v>125</v>
      </c>
      <c r="Q141" s="6">
        <v>43815</v>
      </c>
      <c r="R141" s="6">
        <v>43103</v>
      </c>
      <c r="S141" s="4">
        <v>5580</v>
      </c>
      <c r="T141" s="4">
        <v>3060</v>
      </c>
      <c r="U141" s="4">
        <v>28</v>
      </c>
      <c r="V141" s="5">
        <v>218</v>
      </c>
      <c r="W141" s="5">
        <v>8</v>
      </c>
      <c r="X141" s="5">
        <v>74</v>
      </c>
    </row>
    <row r="142" spans="1:24" s="4" customFormat="1" x14ac:dyDescent="0.2">
      <c r="A142" s="4" t="s">
        <v>65</v>
      </c>
      <c r="B142" s="5">
        <v>0</v>
      </c>
      <c r="C142" s="5">
        <v>60</v>
      </c>
      <c r="D142" s="5">
        <v>0</v>
      </c>
      <c r="E142" s="5">
        <v>1</v>
      </c>
      <c r="F142" s="5">
        <v>0</v>
      </c>
      <c r="G142" s="5">
        <v>1445</v>
      </c>
      <c r="H142" s="5">
        <v>0</v>
      </c>
      <c r="I142" s="5">
        <v>624</v>
      </c>
      <c r="J142" s="5">
        <v>649</v>
      </c>
      <c r="K142" s="5" t="s">
        <v>48</v>
      </c>
      <c r="L142" s="4">
        <v>942</v>
      </c>
      <c r="M142" s="4">
        <v>7</v>
      </c>
      <c r="N142" s="4">
        <v>21</v>
      </c>
      <c r="O142" s="4">
        <v>195</v>
      </c>
      <c r="P142" s="4">
        <v>26</v>
      </c>
      <c r="Q142" s="6">
        <v>42447</v>
      </c>
      <c r="R142" s="7">
        <v>42491</v>
      </c>
      <c r="S142" s="4">
        <v>7800</v>
      </c>
      <c r="T142" s="4">
        <v>9480</v>
      </c>
      <c r="U142" s="4">
        <v>4</v>
      </c>
      <c r="V142" s="5">
        <v>50</v>
      </c>
      <c r="W142" s="5"/>
      <c r="X142" s="5">
        <v>18</v>
      </c>
    </row>
    <row r="143" spans="1:24" s="4" customFormat="1" x14ac:dyDescent="0.2">
      <c r="A143" s="4" t="s">
        <v>66</v>
      </c>
      <c r="B143" s="5">
        <v>0</v>
      </c>
      <c r="C143" s="5">
        <v>53</v>
      </c>
      <c r="D143" s="5">
        <v>0</v>
      </c>
      <c r="E143" s="5">
        <v>7</v>
      </c>
      <c r="F143" s="5">
        <v>0</v>
      </c>
      <c r="G143" s="5">
        <v>1249</v>
      </c>
      <c r="H143" s="5">
        <v>4</v>
      </c>
      <c r="I143" s="5">
        <v>40</v>
      </c>
      <c r="J143" s="5">
        <v>453</v>
      </c>
      <c r="K143" s="5" t="s">
        <v>48</v>
      </c>
      <c r="L143" s="4">
        <f>893+571</f>
        <v>1464</v>
      </c>
      <c r="M143" s="4">
        <v>6</v>
      </c>
      <c r="N143" s="4">
        <v>99</v>
      </c>
      <c r="O143" s="4">
        <v>901</v>
      </c>
      <c r="P143" s="4">
        <f>98+123</f>
        <v>221</v>
      </c>
      <c r="Q143" s="9">
        <v>42629</v>
      </c>
      <c r="R143" s="7">
        <v>42475</v>
      </c>
      <c r="S143" s="4">
        <v>6720</v>
      </c>
      <c r="T143" s="4">
        <v>2400</v>
      </c>
      <c r="V143" s="5"/>
      <c r="W143" s="5"/>
      <c r="X143" s="5">
        <v>240</v>
      </c>
    </row>
    <row r="144" spans="1:24" s="4" customFormat="1" x14ac:dyDescent="0.2">
      <c r="A144" s="4" t="s">
        <v>67</v>
      </c>
      <c r="B144" s="5">
        <v>0</v>
      </c>
      <c r="C144" s="5">
        <v>21</v>
      </c>
      <c r="D144" s="5">
        <v>0</v>
      </c>
      <c r="E144" s="5">
        <v>1</v>
      </c>
      <c r="F144" s="5">
        <v>0</v>
      </c>
      <c r="G144" s="5">
        <v>448</v>
      </c>
      <c r="H144" s="5">
        <v>0</v>
      </c>
      <c r="I144" s="5">
        <v>31</v>
      </c>
      <c r="J144" s="5">
        <v>98</v>
      </c>
      <c r="K144" s="5" t="s">
        <v>48</v>
      </c>
      <c r="L144" s="4">
        <v>264</v>
      </c>
      <c r="M144" s="4">
        <v>6</v>
      </c>
      <c r="N144" s="4">
        <v>5</v>
      </c>
      <c r="O144" s="4">
        <v>63</v>
      </c>
      <c r="P144" s="4">
        <v>15</v>
      </c>
      <c r="Q144" s="6">
        <v>42299</v>
      </c>
      <c r="R144" s="6">
        <v>42438</v>
      </c>
      <c r="S144" s="4">
        <v>2430</v>
      </c>
      <c r="T144" s="4">
        <v>810</v>
      </c>
      <c r="U144" s="4">
        <v>20</v>
      </c>
      <c r="V144" s="5">
        <v>8</v>
      </c>
      <c r="W144" s="5"/>
      <c r="X144" s="5">
        <v>293</v>
      </c>
    </row>
    <row r="145" spans="1:24" s="4" customFormat="1" x14ac:dyDescent="0.2">
      <c r="A145" s="5" t="s">
        <v>116</v>
      </c>
      <c r="B145" s="5">
        <v>0</v>
      </c>
      <c r="C145" s="5">
        <v>2066</v>
      </c>
      <c r="D145" s="5">
        <v>0</v>
      </c>
      <c r="E145" s="5">
        <v>13</v>
      </c>
      <c r="F145" s="5">
        <v>5</v>
      </c>
      <c r="G145" s="5">
        <v>1444</v>
      </c>
      <c r="H145" s="5">
        <v>72</v>
      </c>
      <c r="I145" s="5">
        <v>1408</v>
      </c>
      <c r="J145" s="5">
        <v>2640</v>
      </c>
      <c r="K145" s="5" t="s">
        <v>48</v>
      </c>
      <c r="L145" s="4">
        <v>19817</v>
      </c>
      <c r="M145" s="4">
        <v>98</v>
      </c>
      <c r="N145" s="4">
        <f>105+117</f>
        <v>222</v>
      </c>
      <c r="O145" s="4">
        <f>1037+2571</f>
        <v>3608</v>
      </c>
      <c r="P145" s="4">
        <f>1442+355</f>
        <v>1797</v>
      </c>
      <c r="Q145" s="8">
        <v>45741</v>
      </c>
      <c r="R145" s="6">
        <v>43088</v>
      </c>
      <c r="S145" s="4">
        <v>27840</v>
      </c>
      <c r="T145" s="4">
        <v>28800</v>
      </c>
      <c r="U145" s="5">
        <v>268</v>
      </c>
      <c r="V145" s="5">
        <v>1290</v>
      </c>
      <c r="W145" s="5">
        <v>7</v>
      </c>
      <c r="X145" s="5">
        <v>51</v>
      </c>
    </row>
    <row r="146" spans="1:24" s="4" customFormat="1" x14ac:dyDescent="0.2">
      <c r="A146" s="4" t="s">
        <v>68</v>
      </c>
      <c r="B146" s="5">
        <v>0</v>
      </c>
      <c r="C146" s="5">
        <v>160</v>
      </c>
      <c r="D146" s="5">
        <v>0</v>
      </c>
      <c r="E146" s="5">
        <v>6</v>
      </c>
      <c r="F146" s="5">
        <v>0</v>
      </c>
      <c r="G146" s="5">
        <v>971</v>
      </c>
      <c r="H146" s="5">
        <v>2</v>
      </c>
      <c r="I146" s="5">
        <v>622</v>
      </c>
      <c r="J146" s="5">
        <v>2394</v>
      </c>
      <c r="K146" s="5" t="s">
        <v>48</v>
      </c>
      <c r="L146" s="4">
        <v>3311</v>
      </c>
      <c r="M146" s="4">
        <v>23</v>
      </c>
      <c r="N146" s="4">
        <v>96</v>
      </c>
      <c r="O146" s="4">
        <v>821</v>
      </c>
      <c r="P146" s="4">
        <f>218+5</f>
        <v>223</v>
      </c>
      <c r="Q146" s="6">
        <v>45124</v>
      </c>
      <c r="R146" s="6">
        <v>43768</v>
      </c>
      <c r="S146" s="4">
        <v>6360</v>
      </c>
      <c r="T146" s="4">
        <v>18120</v>
      </c>
      <c r="U146" s="4">
        <v>14</v>
      </c>
      <c r="V146" s="5">
        <v>196</v>
      </c>
      <c r="W146" s="5">
        <v>2</v>
      </c>
      <c r="X146" s="5">
        <v>53</v>
      </c>
    </row>
    <row r="147" spans="1:24" s="4" customFormat="1" x14ac:dyDescent="0.2">
      <c r="A147" s="4" t="s">
        <v>70</v>
      </c>
      <c r="B147" s="5">
        <v>0</v>
      </c>
      <c r="C147" s="5">
        <v>820</v>
      </c>
      <c r="D147" s="5">
        <v>0</v>
      </c>
      <c r="E147" s="5">
        <v>9</v>
      </c>
      <c r="F147" s="5">
        <v>11</v>
      </c>
      <c r="G147" s="5">
        <v>4</v>
      </c>
      <c r="H147" s="5">
        <v>0</v>
      </c>
      <c r="I147" s="5">
        <v>1493</v>
      </c>
      <c r="J147" s="5">
        <v>2001</v>
      </c>
      <c r="K147" s="5" t="s">
        <v>48</v>
      </c>
      <c r="L147" s="4">
        <f>7133+6+1539</f>
        <v>8678</v>
      </c>
      <c r="M147" s="4">
        <v>32</v>
      </c>
      <c r="N147" s="4">
        <v>184</v>
      </c>
      <c r="O147" s="4">
        <v>1332</v>
      </c>
      <c r="P147" s="4">
        <f>12+342</f>
        <v>354</v>
      </c>
      <c r="Q147" s="1">
        <v>44966</v>
      </c>
      <c r="R147" s="6">
        <v>43308</v>
      </c>
      <c r="S147" s="4">
        <v>27840</v>
      </c>
      <c r="T147" s="4">
        <v>24960</v>
      </c>
      <c r="U147" s="4">
        <v>28</v>
      </c>
      <c r="V147" s="5">
        <v>271</v>
      </c>
      <c r="W147" s="5">
        <v>3</v>
      </c>
      <c r="X147" s="5">
        <v>78</v>
      </c>
    </row>
    <row r="148" spans="1:24" s="4" customFormat="1" x14ac:dyDescent="0.2">
      <c r="A148" s="4" t="s">
        <v>71</v>
      </c>
      <c r="B148" s="5">
        <v>0</v>
      </c>
      <c r="C148" s="5">
        <v>11</v>
      </c>
      <c r="D148" s="5">
        <v>0</v>
      </c>
      <c r="E148" s="5">
        <v>1</v>
      </c>
      <c r="F148" s="5">
        <v>21</v>
      </c>
      <c r="G148" s="5">
        <v>667</v>
      </c>
      <c r="H148" s="5">
        <v>16</v>
      </c>
      <c r="I148" s="5">
        <v>102</v>
      </c>
      <c r="J148" s="5">
        <v>185</v>
      </c>
      <c r="K148" s="5" t="s">
        <v>48</v>
      </c>
      <c r="L148" s="4">
        <v>5024</v>
      </c>
      <c r="M148" s="4">
        <v>40</v>
      </c>
      <c r="N148" s="4">
        <v>59</v>
      </c>
      <c r="O148" s="4">
        <v>849</v>
      </c>
      <c r="P148" s="4">
        <f>38+95</f>
        <v>133</v>
      </c>
      <c r="Q148" s="6">
        <v>44725</v>
      </c>
      <c r="R148" s="6">
        <v>43220</v>
      </c>
      <c r="S148" s="4">
        <v>3650</v>
      </c>
      <c r="T148" s="4">
        <v>1150</v>
      </c>
      <c r="U148" s="4">
        <v>110</v>
      </c>
      <c r="V148" s="5">
        <v>234</v>
      </c>
      <c r="W148" s="5"/>
      <c r="X148" s="5">
        <v>706</v>
      </c>
    </row>
    <row r="149" spans="1:24" s="4" customFormat="1" x14ac:dyDescent="0.2">
      <c r="A149" s="4" t="s">
        <v>72</v>
      </c>
      <c r="B149" s="5">
        <v>0</v>
      </c>
      <c r="C149" s="5">
        <v>263</v>
      </c>
      <c r="D149" s="5">
        <v>0</v>
      </c>
      <c r="E149" s="5">
        <v>2</v>
      </c>
      <c r="F149" s="5">
        <v>0</v>
      </c>
      <c r="G149" s="5">
        <v>2754</v>
      </c>
      <c r="H149" s="5">
        <v>0</v>
      </c>
      <c r="I149" s="5">
        <v>97</v>
      </c>
      <c r="J149" s="5">
        <v>291</v>
      </c>
      <c r="K149" s="5" t="s">
        <v>48</v>
      </c>
      <c r="L149" s="4">
        <v>727</v>
      </c>
      <c r="M149" s="4">
        <v>12</v>
      </c>
      <c r="N149" s="4">
        <v>12</v>
      </c>
      <c r="O149" s="4">
        <v>88</v>
      </c>
      <c r="P149" s="4">
        <v>30</v>
      </c>
      <c r="Q149" s="6">
        <v>44120</v>
      </c>
      <c r="R149" s="6">
        <v>42818</v>
      </c>
      <c r="S149" s="4">
        <v>16020</v>
      </c>
      <c r="T149" s="4">
        <v>2700</v>
      </c>
      <c r="U149" s="4">
        <v>29</v>
      </c>
      <c r="V149" s="5">
        <v>89</v>
      </c>
      <c r="W149" s="5"/>
      <c r="X149" s="5">
        <v>104</v>
      </c>
    </row>
    <row r="150" spans="1:24" s="4" customFormat="1" x14ac:dyDescent="0.2">
      <c r="A150" s="5" t="s">
        <v>179</v>
      </c>
      <c r="B150" s="5">
        <v>0</v>
      </c>
      <c r="C150" s="5">
        <v>392</v>
      </c>
      <c r="D150" s="5">
        <v>0</v>
      </c>
      <c r="E150" s="5">
        <v>14</v>
      </c>
      <c r="F150" s="5">
        <v>0</v>
      </c>
      <c r="G150" s="5">
        <v>4187</v>
      </c>
      <c r="H150" s="5">
        <v>0</v>
      </c>
      <c r="I150" s="5">
        <v>536</v>
      </c>
      <c r="J150" s="5">
        <v>787</v>
      </c>
      <c r="K150" s="5" t="s">
        <v>48</v>
      </c>
      <c r="L150" s="5">
        <v>2741</v>
      </c>
      <c r="M150" s="5">
        <v>5</v>
      </c>
      <c r="N150" s="5">
        <v>47</v>
      </c>
      <c r="O150" s="5">
        <v>582</v>
      </c>
      <c r="P150" s="5">
        <v>99</v>
      </c>
      <c r="Q150" s="6">
        <v>45211</v>
      </c>
      <c r="R150" s="6">
        <v>41858</v>
      </c>
      <c r="S150" s="4">
        <v>24540</v>
      </c>
      <c r="T150" s="4">
        <v>9540</v>
      </c>
      <c r="U150" s="5">
        <v>122</v>
      </c>
      <c r="V150" s="5">
        <v>163</v>
      </c>
      <c r="W150" s="5">
        <v>8</v>
      </c>
      <c r="X150" s="5">
        <v>441</v>
      </c>
    </row>
    <row r="151" spans="1:24" s="4" customFormat="1" x14ac:dyDescent="0.2">
      <c r="A151" s="4" t="s">
        <v>73</v>
      </c>
      <c r="B151" s="5">
        <v>0</v>
      </c>
      <c r="C151" s="5">
        <v>99</v>
      </c>
      <c r="D151" s="5">
        <v>0</v>
      </c>
      <c r="E151" s="5">
        <v>1</v>
      </c>
      <c r="F151" s="5">
        <v>0</v>
      </c>
      <c r="G151" s="5">
        <v>720</v>
      </c>
      <c r="H151" s="5">
        <v>0</v>
      </c>
      <c r="I151" s="5">
        <v>34</v>
      </c>
      <c r="J151" s="5">
        <v>131</v>
      </c>
      <c r="K151" s="5" t="s">
        <v>48</v>
      </c>
      <c r="L151" s="4">
        <v>222</v>
      </c>
      <c r="M151" s="4">
        <v>3</v>
      </c>
      <c r="N151" s="4">
        <v>16</v>
      </c>
      <c r="O151" s="4">
        <v>100</v>
      </c>
      <c r="P151" s="4">
        <v>21</v>
      </c>
      <c r="Q151" s="6">
        <v>44262</v>
      </c>
      <c r="R151" s="6">
        <v>43654</v>
      </c>
      <c r="S151" s="4">
        <v>4560</v>
      </c>
      <c r="T151" s="4">
        <v>720</v>
      </c>
      <c r="U151" s="4">
        <v>70</v>
      </c>
      <c r="V151" s="5">
        <v>74</v>
      </c>
      <c r="W151" s="5"/>
      <c r="X151" s="5">
        <v>229</v>
      </c>
    </row>
    <row r="152" spans="1:24" s="4" customFormat="1" x14ac:dyDescent="0.2">
      <c r="A152" s="4" t="s">
        <v>74</v>
      </c>
      <c r="B152" s="5">
        <v>0</v>
      </c>
      <c r="C152" s="5">
        <v>61</v>
      </c>
      <c r="D152" s="5">
        <v>0</v>
      </c>
      <c r="E152" s="5">
        <v>0</v>
      </c>
      <c r="F152" s="5">
        <v>0</v>
      </c>
      <c r="G152" s="5">
        <v>415</v>
      </c>
      <c r="H152" s="5">
        <v>3</v>
      </c>
      <c r="I152" s="5">
        <v>76</v>
      </c>
      <c r="J152" s="5">
        <v>120</v>
      </c>
      <c r="K152" s="5" t="s">
        <v>48</v>
      </c>
      <c r="L152" s="4">
        <v>444</v>
      </c>
      <c r="M152" s="4">
        <v>7</v>
      </c>
      <c r="N152" s="4">
        <v>30</v>
      </c>
      <c r="O152" s="4">
        <v>90</v>
      </c>
      <c r="P152" s="4">
        <v>65</v>
      </c>
      <c r="Q152" s="6">
        <v>44171</v>
      </c>
      <c r="R152" s="6">
        <v>44131</v>
      </c>
      <c r="S152" s="4">
        <v>2640</v>
      </c>
      <c r="T152" s="4">
        <v>1440</v>
      </c>
      <c r="U152" s="4">
        <v>3</v>
      </c>
      <c r="V152" s="5">
        <v>36</v>
      </c>
      <c r="W152" s="5"/>
      <c r="X152" s="5">
        <v>27</v>
      </c>
    </row>
    <row r="153" spans="1:24" s="4" customFormat="1" x14ac:dyDescent="0.2">
      <c r="A153" s="4" t="s">
        <v>75</v>
      </c>
      <c r="B153" s="5">
        <v>0</v>
      </c>
      <c r="C153" s="5">
        <v>4</v>
      </c>
      <c r="D153" s="5">
        <v>0</v>
      </c>
      <c r="E153" s="5">
        <v>0</v>
      </c>
      <c r="F153" s="5">
        <v>0</v>
      </c>
      <c r="G153" s="5">
        <v>174</v>
      </c>
      <c r="H153" s="5">
        <v>0</v>
      </c>
      <c r="I153" s="5">
        <v>53</v>
      </c>
      <c r="J153" s="5">
        <v>51</v>
      </c>
      <c r="K153" s="5" t="s">
        <v>48</v>
      </c>
      <c r="L153" s="4">
        <v>150</v>
      </c>
      <c r="M153" s="4">
        <v>6</v>
      </c>
      <c r="N153" s="4">
        <v>2</v>
      </c>
      <c r="O153" s="4">
        <v>13</v>
      </c>
      <c r="P153" s="4">
        <v>10</v>
      </c>
      <c r="Q153" s="6">
        <v>43812</v>
      </c>
      <c r="R153" s="6">
        <v>42829</v>
      </c>
      <c r="S153" s="4">
        <v>880</v>
      </c>
      <c r="T153" s="1">
        <v>800</v>
      </c>
      <c r="U153" s="4">
        <v>45</v>
      </c>
      <c r="V153" s="5">
        <v>11</v>
      </c>
      <c r="W153" s="5"/>
      <c r="X153" s="5">
        <v>416</v>
      </c>
    </row>
    <row r="154" spans="1:24" s="4" customFormat="1" x14ac:dyDescent="0.2">
      <c r="A154" s="4" t="s">
        <v>69</v>
      </c>
      <c r="B154" s="5">
        <v>0</v>
      </c>
      <c r="C154" s="5">
        <v>186</v>
      </c>
      <c r="D154" s="5">
        <v>0</v>
      </c>
      <c r="E154" s="5">
        <v>3</v>
      </c>
      <c r="F154" s="5">
        <v>4</v>
      </c>
      <c r="G154" s="5">
        <v>509</v>
      </c>
      <c r="H154" s="5">
        <v>0</v>
      </c>
      <c r="I154" s="5">
        <v>240</v>
      </c>
      <c r="J154" s="5">
        <v>170</v>
      </c>
      <c r="K154" s="5" t="s">
        <v>48</v>
      </c>
      <c r="L154" s="4">
        <f>797+265</f>
        <v>1062</v>
      </c>
      <c r="M154" s="4">
        <v>12</v>
      </c>
      <c r="N154" s="4">
        <v>12</v>
      </c>
      <c r="O154" s="4">
        <v>235</v>
      </c>
      <c r="P154" s="4">
        <v>31</v>
      </c>
      <c r="Q154" s="6">
        <v>44441</v>
      </c>
      <c r="R154" s="6">
        <v>44426</v>
      </c>
      <c r="S154" s="4">
        <v>4380</v>
      </c>
      <c r="T154" s="4">
        <v>2820</v>
      </c>
      <c r="U154" s="4">
        <v>26</v>
      </c>
      <c r="V154" s="5">
        <v>69</v>
      </c>
      <c r="W154" s="5">
        <v>3</v>
      </c>
      <c r="X154" s="5">
        <v>13</v>
      </c>
    </row>
    <row r="155" spans="1:24" s="4" customFormat="1" x14ac:dyDescent="0.2">
      <c r="A155" s="4" t="s">
        <v>76</v>
      </c>
      <c r="B155" s="5">
        <v>0</v>
      </c>
      <c r="C155" s="5">
        <v>3</v>
      </c>
      <c r="D155" s="5">
        <v>0</v>
      </c>
      <c r="E155" s="5">
        <v>5</v>
      </c>
      <c r="F155" s="5">
        <v>660</v>
      </c>
      <c r="G155" s="5">
        <v>188</v>
      </c>
      <c r="H155" s="5">
        <v>135</v>
      </c>
      <c r="I155" s="5">
        <v>2423</v>
      </c>
      <c r="J155" s="5">
        <v>69</v>
      </c>
      <c r="K155" s="5" t="s">
        <v>48</v>
      </c>
      <c r="L155" s="4">
        <v>2632</v>
      </c>
      <c r="M155" s="4">
        <v>8</v>
      </c>
      <c r="N155" s="4">
        <v>3</v>
      </c>
      <c r="O155" s="4">
        <v>87</v>
      </c>
      <c r="P155" s="4">
        <v>6</v>
      </c>
      <c r="Q155" s="7">
        <v>45541</v>
      </c>
      <c r="R155" s="6">
        <v>42471</v>
      </c>
      <c r="S155" s="4">
        <v>7230</v>
      </c>
      <c r="T155" s="4">
        <v>16770</v>
      </c>
      <c r="U155" s="4">
        <v>43</v>
      </c>
      <c r="V155" s="5">
        <v>1491</v>
      </c>
      <c r="W155" s="5">
        <v>12</v>
      </c>
      <c r="X155" s="5">
        <v>1129</v>
      </c>
    </row>
    <row r="156" spans="1:24" s="4" customFormat="1" x14ac:dyDescent="0.2">
      <c r="A156" s="5" t="s">
        <v>124</v>
      </c>
      <c r="B156" s="5">
        <v>0</v>
      </c>
      <c r="C156" s="5">
        <v>59</v>
      </c>
      <c r="D156" s="5">
        <v>0</v>
      </c>
      <c r="E156" s="5">
        <v>2</v>
      </c>
      <c r="F156" s="5">
        <v>0</v>
      </c>
      <c r="G156" s="5">
        <v>2067</v>
      </c>
      <c r="H156" s="5">
        <v>0</v>
      </c>
      <c r="I156" s="5">
        <v>60</v>
      </c>
      <c r="J156" s="5">
        <v>1807</v>
      </c>
      <c r="K156" s="5" t="s">
        <v>48</v>
      </c>
      <c r="L156" s="5">
        <v>1691</v>
      </c>
      <c r="M156" s="5">
        <v>5</v>
      </c>
      <c r="N156" s="5">
        <v>79</v>
      </c>
      <c r="O156" s="5">
        <v>92</v>
      </c>
      <c r="P156" s="5">
        <v>110</v>
      </c>
      <c r="Q156" s="6">
        <v>43926</v>
      </c>
      <c r="R156" s="6">
        <v>42865</v>
      </c>
      <c r="S156" s="4">
        <v>10620</v>
      </c>
      <c r="T156" s="4">
        <v>9540</v>
      </c>
      <c r="U156" s="5">
        <v>15</v>
      </c>
      <c r="V156" s="5">
        <v>91</v>
      </c>
      <c r="W156" s="5">
        <v>2</v>
      </c>
      <c r="X156" s="5">
        <v>56</v>
      </c>
    </row>
    <row r="157" spans="1:24" s="4" customFormat="1" x14ac:dyDescent="0.2">
      <c r="A157" s="4" t="s">
        <v>77</v>
      </c>
      <c r="B157" s="5">
        <v>0</v>
      </c>
      <c r="C157" s="5">
        <v>1</v>
      </c>
      <c r="D157" s="5">
        <v>0</v>
      </c>
      <c r="E157" s="5">
        <v>5</v>
      </c>
      <c r="F157" s="5">
        <v>228</v>
      </c>
      <c r="G157" s="5">
        <v>92</v>
      </c>
      <c r="H157" s="5">
        <v>71</v>
      </c>
      <c r="I157" s="5">
        <v>1122</v>
      </c>
      <c r="J157" s="5">
        <v>40</v>
      </c>
      <c r="K157" s="5" t="s">
        <v>48</v>
      </c>
      <c r="L157" s="4">
        <v>1430</v>
      </c>
      <c r="M157" s="4">
        <v>7</v>
      </c>
      <c r="N157" s="4">
        <v>1</v>
      </c>
      <c r="O157" s="4">
        <v>206</v>
      </c>
      <c r="P157" s="4">
        <v>4</v>
      </c>
      <c r="Q157" s="6">
        <v>45379</v>
      </c>
      <c r="R157" s="6">
        <v>43563</v>
      </c>
      <c r="S157" s="4">
        <v>2530</v>
      </c>
      <c r="T157" s="4">
        <v>7550</v>
      </c>
      <c r="U157" s="4">
        <v>9</v>
      </c>
      <c r="V157" s="5">
        <v>615</v>
      </c>
      <c r="W157" s="5">
        <v>6</v>
      </c>
      <c r="X157" s="5">
        <v>28</v>
      </c>
    </row>
    <row r="158" spans="1:24" s="4" customFormat="1" x14ac:dyDescent="0.2">
      <c r="A158" s="4" t="s">
        <v>78</v>
      </c>
      <c r="B158" s="5">
        <v>0</v>
      </c>
      <c r="C158" s="5">
        <v>761</v>
      </c>
      <c r="D158" s="5">
        <v>0</v>
      </c>
      <c r="E158" s="5">
        <v>1</v>
      </c>
      <c r="F158" s="5">
        <v>0</v>
      </c>
      <c r="G158" s="5">
        <v>3906</v>
      </c>
      <c r="H158" s="5">
        <v>0</v>
      </c>
      <c r="I158" s="5">
        <v>1636</v>
      </c>
      <c r="J158" s="5">
        <v>2258</v>
      </c>
      <c r="K158" s="5" t="s">
        <v>48</v>
      </c>
      <c r="L158" s="4">
        <f>4717+152+59</f>
        <v>4928</v>
      </c>
      <c r="M158" s="4">
        <v>9</v>
      </c>
      <c r="N158" s="4">
        <v>29</v>
      </c>
      <c r="O158" s="4">
        <v>103</v>
      </c>
      <c r="P158" s="4">
        <v>42</v>
      </c>
      <c r="Q158" s="6">
        <v>43551</v>
      </c>
      <c r="R158" s="6">
        <v>43471</v>
      </c>
      <c r="S158" s="4">
        <v>26400</v>
      </c>
      <c r="T158" s="4">
        <v>27840</v>
      </c>
      <c r="U158" s="4">
        <v>26</v>
      </c>
      <c r="V158" s="5">
        <v>80</v>
      </c>
      <c r="W158" s="5"/>
      <c r="X158" s="5">
        <v>19</v>
      </c>
    </row>
    <row r="159" spans="1:24" s="4" customFormat="1" x14ac:dyDescent="0.2">
      <c r="A159" s="4" t="s">
        <v>104</v>
      </c>
      <c r="B159" s="5">
        <v>0</v>
      </c>
      <c r="C159" s="5">
        <v>3924</v>
      </c>
      <c r="D159" s="5">
        <v>0</v>
      </c>
      <c r="E159" s="5">
        <v>64</v>
      </c>
      <c r="F159" s="5">
        <v>0</v>
      </c>
      <c r="G159" s="5">
        <v>7526</v>
      </c>
      <c r="H159" s="5">
        <v>24</v>
      </c>
      <c r="I159" s="5">
        <v>3491</v>
      </c>
      <c r="J159" s="5">
        <v>4738</v>
      </c>
      <c r="K159" s="5" t="s">
        <v>48</v>
      </c>
      <c r="L159" s="4">
        <v>46240</v>
      </c>
      <c r="M159" s="4">
        <v>120</v>
      </c>
      <c r="N159" s="4">
        <v>1227</v>
      </c>
      <c r="O159" s="4">
        <v>13569</v>
      </c>
      <c r="P159" s="4">
        <f>375+2032</f>
        <v>2407</v>
      </c>
      <c r="Q159" s="6">
        <v>45833</v>
      </c>
      <c r="R159" s="6">
        <v>45013</v>
      </c>
      <c r="S159" s="4">
        <v>76800</v>
      </c>
      <c r="T159" s="4">
        <v>58560</v>
      </c>
      <c r="U159" s="4">
        <v>2470</v>
      </c>
      <c r="V159" s="5">
        <v>8985</v>
      </c>
      <c r="W159" s="5">
        <v>102</v>
      </c>
      <c r="X159" s="5">
        <v>2033</v>
      </c>
    </row>
    <row r="160" spans="1:24" s="4" customFormat="1" x14ac:dyDescent="0.2">
      <c r="A160" s="5" t="s">
        <v>174</v>
      </c>
      <c r="B160" s="5">
        <v>0</v>
      </c>
      <c r="C160" s="5">
        <v>848</v>
      </c>
      <c r="D160" s="5">
        <v>0</v>
      </c>
      <c r="E160" s="5">
        <v>20</v>
      </c>
      <c r="F160" s="5">
        <v>2</v>
      </c>
      <c r="G160" s="5">
        <v>9205</v>
      </c>
      <c r="H160" s="5">
        <v>6</v>
      </c>
      <c r="I160" s="5">
        <v>3058</v>
      </c>
      <c r="J160" s="5">
        <v>2487</v>
      </c>
      <c r="K160" s="5" t="s">
        <v>48</v>
      </c>
      <c r="L160" s="5">
        <f>8681+555+441+197</f>
        <v>9874</v>
      </c>
      <c r="M160" s="5">
        <v>34</v>
      </c>
      <c r="N160" s="5">
        <f>248+21</f>
        <v>269</v>
      </c>
      <c r="O160" s="5">
        <f>269+412</f>
        <v>681</v>
      </c>
      <c r="P160" s="5">
        <f>516+135</f>
        <v>651</v>
      </c>
      <c r="Q160" s="6">
        <v>45398</v>
      </c>
      <c r="R160" s="6">
        <v>42608</v>
      </c>
      <c r="S160" s="4">
        <v>54240</v>
      </c>
      <c r="T160" s="4">
        <v>43200</v>
      </c>
      <c r="U160" s="5">
        <v>14</v>
      </c>
      <c r="V160" s="5">
        <v>129</v>
      </c>
      <c r="W160" s="5">
        <v>7</v>
      </c>
      <c r="X160" s="5">
        <v>117</v>
      </c>
    </row>
    <row r="161" spans="1:24" s="4" customFormat="1" x14ac:dyDescent="0.2">
      <c r="A161" s="4" t="s">
        <v>80</v>
      </c>
      <c r="B161" s="5">
        <v>0</v>
      </c>
      <c r="C161" s="5">
        <v>29</v>
      </c>
      <c r="D161" s="5">
        <v>0</v>
      </c>
      <c r="E161" s="5">
        <v>0</v>
      </c>
      <c r="F161" s="5">
        <v>5</v>
      </c>
      <c r="G161" s="5">
        <v>1883</v>
      </c>
      <c r="H161" s="5">
        <v>0</v>
      </c>
      <c r="I161" s="5">
        <v>198</v>
      </c>
      <c r="J161" s="5">
        <v>360</v>
      </c>
      <c r="K161" s="5" t="s">
        <v>48</v>
      </c>
      <c r="L161" s="4">
        <v>531</v>
      </c>
      <c r="M161" s="4">
        <v>6</v>
      </c>
      <c r="N161" s="4">
        <v>1</v>
      </c>
      <c r="O161" s="4">
        <v>250</v>
      </c>
      <c r="P161" s="4">
        <v>3</v>
      </c>
      <c r="Q161" s="6">
        <v>42661</v>
      </c>
      <c r="R161" s="7">
        <v>42292</v>
      </c>
      <c r="S161" s="4">
        <v>9410</v>
      </c>
      <c r="T161" s="4">
        <v>4030</v>
      </c>
      <c r="V161" s="5"/>
      <c r="W161" s="5"/>
      <c r="X161" s="5">
        <v>59</v>
      </c>
    </row>
    <row r="162" spans="1:24" s="4" customFormat="1" x14ac:dyDescent="0.2">
      <c r="A162" s="4" t="s">
        <v>81</v>
      </c>
      <c r="B162" s="5">
        <v>0</v>
      </c>
      <c r="C162" s="5">
        <v>52</v>
      </c>
      <c r="D162" s="5">
        <v>0</v>
      </c>
      <c r="E162" s="5">
        <v>14</v>
      </c>
      <c r="F162" s="5">
        <v>0</v>
      </c>
      <c r="G162" s="5">
        <v>4087</v>
      </c>
      <c r="H162" s="5">
        <v>0</v>
      </c>
      <c r="I162" s="5">
        <v>855</v>
      </c>
      <c r="J162" s="5">
        <v>2112</v>
      </c>
      <c r="K162" s="5" t="s">
        <v>48</v>
      </c>
      <c r="L162" s="4">
        <v>3768</v>
      </c>
      <c r="M162" s="4">
        <v>8</v>
      </c>
      <c r="N162" s="4">
        <v>179</v>
      </c>
      <c r="O162" s="4">
        <v>1217</v>
      </c>
      <c r="P162" s="4">
        <v>354</v>
      </c>
      <c r="Q162" s="6">
        <v>44224</v>
      </c>
      <c r="R162" s="7">
        <v>42332</v>
      </c>
      <c r="S162" s="4">
        <v>20640</v>
      </c>
      <c r="T162" s="4">
        <v>19200</v>
      </c>
      <c r="U162" s="5">
        <v>28</v>
      </c>
      <c r="V162" s="5">
        <v>26</v>
      </c>
      <c r="W162" s="5">
        <v>3</v>
      </c>
      <c r="X162" s="5">
        <v>346</v>
      </c>
    </row>
    <row r="163" spans="1:24" s="4" customFormat="1" x14ac:dyDescent="0.2">
      <c r="A163" s="5" t="s">
        <v>108</v>
      </c>
      <c r="B163" s="5">
        <v>0</v>
      </c>
      <c r="C163" s="5">
        <v>29</v>
      </c>
      <c r="D163" s="5">
        <v>0</v>
      </c>
      <c r="E163" s="5">
        <v>3</v>
      </c>
      <c r="F163" s="5">
        <v>0</v>
      </c>
      <c r="G163" s="5">
        <v>1407</v>
      </c>
      <c r="H163" s="5">
        <v>9</v>
      </c>
      <c r="I163" s="5">
        <v>141</v>
      </c>
      <c r="J163" s="5">
        <v>2290</v>
      </c>
      <c r="K163" s="5" t="s">
        <v>48</v>
      </c>
      <c r="L163" s="5">
        <f>2964+362</f>
        <v>3326</v>
      </c>
      <c r="M163" s="5">
        <v>44</v>
      </c>
      <c r="N163" s="5">
        <f>10+84</f>
        <v>94</v>
      </c>
      <c r="O163" s="5">
        <f>37+1560</f>
        <v>1597</v>
      </c>
      <c r="P163" s="5">
        <f>33+160</f>
        <v>193</v>
      </c>
      <c r="Q163" s="6">
        <v>45852</v>
      </c>
      <c r="R163" s="6">
        <v>43413</v>
      </c>
      <c r="S163" s="4">
        <v>7010</v>
      </c>
      <c r="T163" s="4">
        <v>12670</v>
      </c>
      <c r="U163" s="5">
        <v>192</v>
      </c>
      <c r="V163" s="5">
        <v>797</v>
      </c>
      <c r="W163" s="5">
        <v>10</v>
      </c>
      <c r="X163" s="5">
        <v>3677</v>
      </c>
    </row>
    <row r="164" spans="1:24" s="4" customFormat="1" x14ac:dyDescent="0.2">
      <c r="A164" s="4" t="s">
        <v>82</v>
      </c>
      <c r="B164" s="5">
        <v>0</v>
      </c>
      <c r="C164" s="5">
        <v>399</v>
      </c>
      <c r="D164" s="5">
        <v>0</v>
      </c>
      <c r="E164" s="5">
        <v>2</v>
      </c>
      <c r="F164" s="5">
        <v>2</v>
      </c>
      <c r="G164" s="5">
        <v>2410</v>
      </c>
      <c r="H164" s="5">
        <v>0</v>
      </c>
      <c r="I164" s="5">
        <v>192</v>
      </c>
      <c r="J164" s="5">
        <v>431</v>
      </c>
      <c r="K164" s="5" t="s">
        <v>48</v>
      </c>
      <c r="L164" s="4">
        <f>1072+1429</f>
        <v>2501</v>
      </c>
      <c r="M164" s="4">
        <v>17</v>
      </c>
      <c r="N164" s="4">
        <v>43</v>
      </c>
      <c r="O164" s="4">
        <v>859</v>
      </c>
      <c r="P164" s="4">
        <v>87</v>
      </c>
      <c r="Q164" s="6">
        <v>44866</v>
      </c>
      <c r="R164" s="6">
        <v>44162</v>
      </c>
      <c r="S164" s="4">
        <v>15960</v>
      </c>
      <c r="T164" s="4">
        <v>3240</v>
      </c>
      <c r="U164" s="4">
        <v>287</v>
      </c>
      <c r="V164" s="5">
        <v>111</v>
      </c>
      <c r="W164" s="5">
        <v>4</v>
      </c>
      <c r="X164" s="10">
        <v>1117</v>
      </c>
    </row>
    <row r="165" spans="1:24" s="4" customFormat="1" x14ac:dyDescent="0.2">
      <c r="A165" s="4" t="s">
        <v>83</v>
      </c>
      <c r="B165" s="5">
        <v>0</v>
      </c>
      <c r="C165" s="5">
        <v>482</v>
      </c>
      <c r="D165" s="5">
        <v>0</v>
      </c>
      <c r="E165" s="5">
        <v>0</v>
      </c>
      <c r="F165" s="5">
        <v>1</v>
      </c>
      <c r="G165" s="5">
        <v>1041</v>
      </c>
      <c r="H165" s="5">
        <v>0</v>
      </c>
      <c r="I165" s="5">
        <v>195</v>
      </c>
      <c r="J165" s="5">
        <v>888</v>
      </c>
      <c r="K165" s="5" t="s">
        <v>48</v>
      </c>
      <c r="L165" s="4">
        <f>1263+367</f>
        <v>1630</v>
      </c>
      <c r="M165" s="4">
        <v>9</v>
      </c>
      <c r="N165" s="4">
        <v>65</v>
      </c>
      <c r="O165" s="4">
        <v>774</v>
      </c>
      <c r="P165" s="4">
        <v>97</v>
      </c>
      <c r="Q165" s="6">
        <v>43180</v>
      </c>
      <c r="R165" s="6">
        <v>43151</v>
      </c>
      <c r="S165" s="4">
        <v>9600</v>
      </c>
      <c r="T165" s="4">
        <v>6720</v>
      </c>
      <c r="U165" s="4">
        <v>51</v>
      </c>
      <c r="V165" s="5">
        <v>19</v>
      </c>
      <c r="W165" s="5"/>
      <c r="X165" s="5">
        <v>314</v>
      </c>
    </row>
    <row r="166" spans="1:24" s="4" customFormat="1" x14ac:dyDescent="0.2">
      <c r="A166" s="5" t="s">
        <v>167</v>
      </c>
      <c r="B166" s="5">
        <v>0</v>
      </c>
      <c r="C166" s="5">
        <v>17</v>
      </c>
      <c r="D166" s="5">
        <v>0</v>
      </c>
      <c r="E166" s="5">
        <v>1</v>
      </c>
      <c r="F166" s="5">
        <v>0</v>
      </c>
      <c r="G166" s="5">
        <v>52</v>
      </c>
      <c r="H166" s="5">
        <v>37</v>
      </c>
      <c r="I166" s="5">
        <v>776</v>
      </c>
      <c r="J166" s="5">
        <v>267</v>
      </c>
      <c r="K166" s="5" t="s">
        <v>48</v>
      </c>
      <c r="L166" s="5">
        <f>6425+2131</f>
        <v>8556</v>
      </c>
      <c r="M166" s="5">
        <v>110</v>
      </c>
      <c r="N166" s="5">
        <f>97+95</f>
        <v>192</v>
      </c>
      <c r="O166" s="5">
        <f>578+2595</f>
        <v>3173</v>
      </c>
      <c r="P166" s="5">
        <f>359+175</f>
        <v>534</v>
      </c>
      <c r="Q166" s="6">
        <v>45840</v>
      </c>
      <c r="R166" s="6">
        <v>42915</v>
      </c>
      <c r="S166" s="4">
        <v>435</v>
      </c>
      <c r="T166" s="4">
        <v>8685</v>
      </c>
      <c r="U166" s="5">
        <v>93</v>
      </c>
      <c r="V166" s="5">
        <v>1019</v>
      </c>
      <c r="W166" s="5">
        <v>10</v>
      </c>
      <c r="X166" s="5">
        <v>68</v>
      </c>
    </row>
    <row r="167" spans="1:24" s="4" customFormat="1" x14ac:dyDescent="0.2">
      <c r="A167" s="5" t="s">
        <v>117</v>
      </c>
      <c r="B167" s="5">
        <v>0</v>
      </c>
      <c r="C167" s="5">
        <v>1208</v>
      </c>
      <c r="D167" s="5">
        <v>0</v>
      </c>
      <c r="E167" s="5">
        <v>13</v>
      </c>
      <c r="F167" s="5">
        <v>0</v>
      </c>
      <c r="G167" s="5">
        <v>5465</v>
      </c>
      <c r="H167" s="5">
        <v>34</v>
      </c>
      <c r="I167" s="5">
        <v>842</v>
      </c>
      <c r="J167" s="5">
        <v>2822</v>
      </c>
      <c r="K167" s="5" t="s">
        <v>48</v>
      </c>
      <c r="L167" s="5">
        <f>5674+2234</f>
        <v>7908</v>
      </c>
      <c r="M167" s="5">
        <v>104</v>
      </c>
      <c r="N167" s="5">
        <f>62+213</f>
        <v>275</v>
      </c>
      <c r="O167" s="5">
        <f>986+4125</f>
        <v>5111</v>
      </c>
      <c r="P167" s="5">
        <f>427+285</f>
        <v>712</v>
      </c>
      <c r="Q167" s="6">
        <v>45710</v>
      </c>
      <c r="R167" s="6">
        <v>42563</v>
      </c>
      <c r="S167" s="4">
        <v>39360</v>
      </c>
      <c r="T167" s="4">
        <v>22080</v>
      </c>
      <c r="U167" s="5">
        <v>260</v>
      </c>
      <c r="V167" s="5">
        <v>1471</v>
      </c>
      <c r="W167" s="5">
        <v>8</v>
      </c>
      <c r="X167" s="5">
        <v>660</v>
      </c>
    </row>
    <row r="168" spans="1:24" s="4" customFormat="1" x14ac:dyDescent="0.2">
      <c r="A168" s="4" t="s">
        <v>84</v>
      </c>
      <c r="B168" s="5">
        <v>0</v>
      </c>
      <c r="C168" s="5">
        <v>305</v>
      </c>
      <c r="D168" s="5">
        <v>0</v>
      </c>
      <c r="E168" s="5">
        <v>3</v>
      </c>
      <c r="F168" s="5">
        <v>0</v>
      </c>
      <c r="G168" s="5">
        <v>3390</v>
      </c>
      <c r="H168" s="5">
        <v>1</v>
      </c>
      <c r="I168" s="5">
        <v>1087</v>
      </c>
      <c r="J168" s="5">
        <v>922</v>
      </c>
      <c r="K168" s="5" t="s">
        <v>48</v>
      </c>
      <c r="L168" s="5">
        <f>2685+216</f>
        <v>2901</v>
      </c>
      <c r="M168" s="5">
        <v>19</v>
      </c>
      <c r="N168" s="5">
        <f>13+108</f>
        <v>121</v>
      </c>
      <c r="O168" s="5">
        <f>22+279</f>
        <v>301</v>
      </c>
      <c r="P168" s="5">
        <f>41+175</f>
        <v>216</v>
      </c>
      <c r="Q168" s="6">
        <v>44996</v>
      </c>
      <c r="R168" s="6">
        <v>43235</v>
      </c>
      <c r="S168" s="4">
        <v>19800</v>
      </c>
      <c r="T168" s="4">
        <v>15240</v>
      </c>
      <c r="U168" s="4">
        <v>282</v>
      </c>
      <c r="V168" s="5">
        <v>291</v>
      </c>
      <c r="W168" s="5">
        <v>6</v>
      </c>
      <c r="X168" s="5">
        <v>359</v>
      </c>
    </row>
  </sheetData>
  <sortState xmlns:xlrd2="http://schemas.microsoft.com/office/spreadsheetml/2017/richdata2" ref="A113:X168">
    <sortCondition ref="A113:A16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Tianxiang Xu</dc:creator>
  <cp:lastModifiedBy>徐天祥</cp:lastModifiedBy>
  <dcterms:created xsi:type="dcterms:W3CDTF">2015-06-05T18:19:34Z</dcterms:created>
  <dcterms:modified xsi:type="dcterms:W3CDTF">2025-08-28T13:46:52Z</dcterms:modified>
</cp:coreProperties>
</file>