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2"/>
  <workbookPr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bernal-david_javeriana_edu_co/Documents/"/>
    </mc:Choice>
  </mc:AlternateContent>
  <xr:revisionPtr revIDLastSave="0" documentId="8_{26E57C8A-5F27-4439-BB67-5F5FC53CF924}" xr6:coauthVersionLast="45" xr6:coauthVersionMax="45" xr10:uidLastSave="{00000000-0000-0000-0000-000000000000}"/>
  <bookViews>
    <workbookView xWindow="28680" yWindow="-120" windowWidth="29040" windowHeight="15840" firstSheet="2" activeTab="2" xr2:uid="{00000000-000D-0000-FFFF-FFFF00000000}"/>
  </bookViews>
  <sheets>
    <sheet name="BubbleSort" sheetId="1" r:id="rId1"/>
    <sheet name="MergeSort" sheetId="2" r:id="rId2"/>
    <sheet name="QuickSort" sheetId="4" r:id="rId3"/>
    <sheet name="BucketSort" sheetId="6" r:id="rId4"/>
    <sheet name="CountingSort" sheetId="3" r:id="rId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0" i="4" l="1"/>
  <c r="G20" i="3"/>
  <c r="G20" i="2" l="1"/>
  <c r="G20" i="1"/>
  <c r="I20" i="4" l="1"/>
  <c r="I20" i="2"/>
  <c r="C22" i="3"/>
  <c r="C21" i="3"/>
  <c r="C20" i="3"/>
  <c r="I20" i="3"/>
  <c r="I20" i="1"/>
  <c r="C22" i="4"/>
  <c r="C21" i="4"/>
  <c r="C20" i="4"/>
  <c r="C22" i="2"/>
  <c r="C21" i="2"/>
  <c r="C20" i="2"/>
  <c r="C22" i="1"/>
  <c r="C21" i="1"/>
  <c r="C20" i="1"/>
  <c r="G20" i="6"/>
  <c r="I20" i="6" s="1"/>
  <c r="C22" i="6"/>
  <c r="C21" i="6"/>
  <c r="C20" i="6"/>
</calcChain>
</file>

<file path=xl/sharedStrings.xml><?xml version="1.0" encoding="utf-8"?>
<sst xmlns="http://schemas.openxmlformats.org/spreadsheetml/2006/main" count="125" uniqueCount="17">
  <si>
    <t>Algoritmo</t>
  </si>
  <si>
    <t>Tamaño Instancia</t>
  </si>
  <si>
    <t>Tiempo (ns)</t>
  </si>
  <si>
    <t>BubbleSort</t>
  </si>
  <si>
    <t>Instancia</t>
  </si>
  <si>
    <t>Tiempo Promedio</t>
  </si>
  <si>
    <t>Prediccion</t>
  </si>
  <si>
    <t>Tamaño</t>
  </si>
  <si>
    <t>Tiempo Teorico</t>
  </si>
  <si>
    <t>Tiempo Experiental</t>
  </si>
  <si>
    <t>Error:</t>
  </si>
  <si>
    <t>MergeSort</t>
  </si>
  <si>
    <t>QuickSort</t>
  </si>
  <si>
    <t>Tiempo Teorico (ns)</t>
  </si>
  <si>
    <t>Tiempo Experiental (ns)</t>
  </si>
  <si>
    <t>BucketSort</t>
  </si>
  <si>
    <t>CountingSort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</si>
</sst>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1" fontId="0" fillId="0" borderId="0" xfId="0" applyNumberFormat="1"/>
    <xf numFmtId="10" fontId="0" fillId="0" borderId="0" xfId="0" applyNumberFormat="1"/>
    <xf numFmtId="0" fontId="0" fillId="2" borderId="1" xfId="0" applyFont="1" applyFill="1" applyBorder="1"/>
  </cellXfs>
  <cellStyles count="1">
    <cellStyle name="Normal" xfId="0" builtinId="0"/>
  </cellStyles>
  <dxfs count="16">
    <dxf>
      <numFmt numFmtId="1" formatCode="0"/>
    </dxf>
    <dxf>
      <alignment horizontal="general" vertical="center" textRotation="0" wrapText="1" indent="0" justifyLastLine="0" shrinkToFit="0" readingOrder="0"/>
    </dxf>
    <dxf>
      <numFmt numFmtId="14" formatCode="0.00%"/>
    </dxf>
    <dxf>
      <numFmt numFmtId="14" formatCode="0.00%"/>
    </dxf>
    <dxf>
      <numFmt numFmtId="1" formatCode="0"/>
    </dxf>
    <dxf>
      <alignment horizontal="general" vertical="center" textRotation="0" wrapText="1" indent="0" justifyLastLine="0" shrinkToFit="0" readingOrder="0"/>
    </dxf>
    <dxf>
      <numFmt numFmtId="1" formatCode="0"/>
    </dxf>
    <dxf>
      <numFmt numFmtId="14" formatCode="0.00%"/>
    </dxf>
    <dxf>
      <numFmt numFmtId="1" formatCode="0"/>
    </dxf>
    <dxf>
      <alignment horizontal="general" vertical="center" textRotation="0" wrapText="1" indent="0" justifyLastLine="0" shrinkToFit="0" readingOrder="0"/>
    </dxf>
    <dxf>
      <numFmt numFmtId="14" formatCode="0.00%"/>
    </dxf>
    <dxf>
      <numFmt numFmtId="1" formatCode="0"/>
    </dxf>
    <dxf>
      <alignment horizontal="general" vertical="center" textRotation="0" wrapText="1" indent="0" justifyLastLine="0" shrinkToFit="0" readingOrder="0"/>
    </dxf>
    <dxf>
      <numFmt numFmtId="14" formatCode="0.00%"/>
    </dxf>
    <dxf>
      <numFmt numFmtId="1" formatCode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BubbleSort!$C$18</c:f>
              <c:strCache>
                <c:ptCount val="1"/>
                <c:pt idx="0">
                  <c:v>Tiempo Promedio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5713473315835524E-2"/>
                  <c:y val="-8.282006415864683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BubbleSort!$B$19:$B$22</c:f>
              <c:numCache>
                <c:formatCode>General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BubbleSort!$C$19:$C$22</c:f>
              <c:numCache>
                <c:formatCode>0</c:formatCode>
                <c:ptCount val="4"/>
                <c:pt idx="0">
                  <c:v>0</c:v>
                </c:pt>
                <c:pt idx="1">
                  <c:v>417200</c:v>
                </c:pt>
                <c:pt idx="2">
                  <c:v>14283280</c:v>
                </c:pt>
                <c:pt idx="3">
                  <c:v>285904680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57-4C74-A83B-B8FF476498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584712"/>
        <c:axId val="475586352"/>
      </c:scatterChart>
      <c:valAx>
        <c:axId val="475584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Instancia</a:t>
                </a:r>
              </a:p>
            </c:rich>
          </c:tx>
          <c:layout>
            <c:manualLayout>
              <c:xMode val="edge"/>
              <c:yMode val="edge"/>
              <c:x val="0.49480942049873822"/>
              <c:y val="0.8854424508411858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586352"/>
        <c:crosses val="autoZero"/>
        <c:crossBetween val="midCat"/>
      </c:valAx>
      <c:valAx>
        <c:axId val="47558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promedio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584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MergeSort!$C$18</c:f>
              <c:strCache>
                <c:ptCount val="1"/>
                <c:pt idx="0">
                  <c:v>Tiempo Promedio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MergeSort!$B$19:$B$22</c:f>
              <c:numCache>
                <c:formatCode>General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MergeSort!$C$19:$C$22</c:f>
              <c:numCache>
                <c:formatCode>0</c:formatCode>
                <c:ptCount val="4"/>
                <c:pt idx="0">
                  <c:v>0</c:v>
                </c:pt>
                <c:pt idx="1">
                  <c:v>228480</c:v>
                </c:pt>
                <c:pt idx="2">
                  <c:v>1816500</c:v>
                </c:pt>
                <c:pt idx="3">
                  <c:v>11677360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4F-4979-B388-9734ECA8C3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923760"/>
        <c:axId val="392924744"/>
      </c:scatterChart>
      <c:valAx>
        <c:axId val="39292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Instancia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924744"/>
        <c:crosses val="autoZero"/>
        <c:crossBetween val="midCat"/>
      </c:valAx>
      <c:valAx>
        <c:axId val="392924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 promedio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923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Tiempo</a:t>
            </a:r>
            <a:r>
              <a:rPr lang="es-CO" baseline="0"/>
              <a:t> promedio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QuickSort!$B$19:$B$22</c:f>
              <c:numCache>
                <c:formatCode>General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QuickSort!$C$19:$C$22</c:f>
              <c:numCache>
                <c:formatCode>0</c:formatCode>
                <c:ptCount val="4"/>
                <c:pt idx="0">
                  <c:v>0</c:v>
                </c:pt>
                <c:pt idx="1">
                  <c:v>87000</c:v>
                </c:pt>
                <c:pt idx="2">
                  <c:v>1086100</c:v>
                </c:pt>
                <c:pt idx="3">
                  <c:v>13787560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2F-414A-A81C-56F4B0C0ED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8579328"/>
        <c:axId val="498578672"/>
      </c:scatterChart>
      <c:valAx>
        <c:axId val="49857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Instancia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578672"/>
        <c:crosses val="autoZero"/>
        <c:crossBetween val="midCat"/>
      </c:valAx>
      <c:valAx>
        <c:axId val="49857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857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BucketSort!$C$18</c:f>
              <c:strCache>
                <c:ptCount val="1"/>
                <c:pt idx="0">
                  <c:v>Tiempo Promedio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BucketSort!$B$19:$B$22</c:f>
              <c:numCache>
                <c:formatCode>General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BucketSort!$C$19:$C$22</c:f>
              <c:numCache>
                <c:formatCode>0</c:formatCode>
                <c:ptCount val="4"/>
                <c:pt idx="0">
                  <c:v>0</c:v>
                </c:pt>
                <c:pt idx="1">
                  <c:v>3143260</c:v>
                </c:pt>
                <c:pt idx="2">
                  <c:v>10277940</c:v>
                </c:pt>
                <c:pt idx="3">
                  <c:v>31088840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A2-48D4-ABBE-B7F7E56EC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2379592"/>
        <c:axId val="332375328"/>
      </c:scatterChart>
      <c:valAx>
        <c:axId val="332379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Instancia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375328"/>
        <c:crosses val="autoZero"/>
        <c:crossBetween val="midCat"/>
      </c:valAx>
      <c:valAx>
        <c:axId val="33237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Tiempo</a:t>
                </a:r>
                <a:r>
                  <a:rPr lang="es-CO" baseline="0"/>
                  <a:t> promedio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379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CountingSort!$B$19:$B$22</c:f>
              <c:numCache>
                <c:formatCode>General</c:formatCode>
                <c:ptCount val="4"/>
                <c:pt idx="0">
                  <c:v>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</c:numCache>
            </c:numRef>
          </c:xVal>
          <c:yVal>
            <c:numRef>
              <c:f>CountingSort!$C$19:$C$22</c:f>
              <c:numCache>
                <c:formatCode>0</c:formatCode>
                <c:ptCount val="4"/>
                <c:pt idx="0">
                  <c:v>0</c:v>
                </c:pt>
                <c:pt idx="1">
                  <c:v>45740</c:v>
                </c:pt>
                <c:pt idx="2">
                  <c:v>231580</c:v>
                </c:pt>
                <c:pt idx="3">
                  <c:v>2097300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59-4AA7-8587-B6CB3DCEDF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5554688"/>
        <c:axId val="225553704"/>
      </c:scatterChart>
      <c:valAx>
        <c:axId val="225554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Instancia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553704"/>
        <c:crosses val="autoZero"/>
        <c:crossBetween val="midCat"/>
      </c:valAx>
      <c:valAx>
        <c:axId val="225553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Tíiempo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5554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104775</xdr:colOff>
      <xdr:row>1</xdr:row>
      <xdr:rowOff>28575</xdr:rowOff>
    </xdr:from>
    <xdr:to>
      <xdr:col>9</xdr:col>
      <xdr:colOff>466725</xdr:colOff>
      <xdr:row>16</xdr:row>
      <xdr:rowOff>76200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642937</xdr:colOff>
      <xdr:row>1</xdr:row>
      <xdr:rowOff>61912</xdr:rowOff>
    </xdr:from>
    <xdr:to>
      <xdr:col>9</xdr:col>
      <xdr:colOff>642937</xdr:colOff>
      <xdr:row>15</xdr:row>
      <xdr:rowOff>138112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728662</xdr:colOff>
      <xdr:row>1</xdr:row>
      <xdr:rowOff>42862</xdr:rowOff>
    </xdr:from>
    <xdr:to>
      <xdr:col>9</xdr:col>
      <xdr:colOff>728662</xdr:colOff>
      <xdr:row>15</xdr:row>
      <xdr:rowOff>119062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802D0D6-571C-4FFF-9DEC-A64BC6C0EE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700087</xdr:colOff>
      <xdr:row>2</xdr:row>
      <xdr:rowOff>109537</xdr:rowOff>
    </xdr:from>
    <xdr:to>
      <xdr:col>9</xdr:col>
      <xdr:colOff>700087</xdr:colOff>
      <xdr:row>16</xdr:row>
      <xdr:rowOff>185737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33337</xdr:colOff>
      <xdr:row>0</xdr:row>
      <xdr:rowOff>90487</xdr:rowOff>
    </xdr:from>
    <xdr:to>
      <xdr:col>8</xdr:col>
      <xdr:colOff>528637</xdr:colOff>
      <xdr:row>14</xdr:row>
      <xdr:rowOff>166687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06DB261-66F7-4FED-94CB-3ECA77253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C16" totalsRowShown="0">
  <autoFilter ref="A1:C16" xr:uid="{00000000-0009-0000-0100-000001000000}"/>
  <tableColumns count="3">
    <tableColumn id="1" xr3:uid="{00000000-0010-0000-0000-000001000000}" name="Algoritmo"/>
    <tableColumn id="2" xr3:uid="{00000000-0010-0000-0000-000002000000}" name="Tamaño Instancia"/>
    <tableColumn id="3" xr3:uid="{00000000-0010-0000-0000-000003000000}" name="Tiempo (ns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1000000}" name="Tabla610" displayName="Tabla610" ref="B18:C22" totalsRowShown="0">
  <autoFilter ref="B18:C22" xr:uid="{00000000-0009-0000-0100-000009000000}"/>
  <tableColumns count="2">
    <tableColumn id="1" xr3:uid="{00000000-0010-0000-0100-000001000000}" name="Instancia" dataDxfId="15"/>
    <tableColumn id="2" xr3:uid="{00000000-0010-0000-0100-000002000000}" name="Tiempo Promedio" dataDxf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2000000}" name="Tabla813" displayName="Tabla813" ref="E19:I20" totalsRowShown="0">
  <autoFilter ref="E19:I20" xr:uid="{00000000-0009-0000-0100-00000C000000}"/>
  <tableColumns count="5">
    <tableColumn id="1" xr3:uid="{00000000-0010-0000-0200-000001000000}" name="Prediccion"/>
    <tableColumn id="2" xr3:uid="{00000000-0010-0000-0200-000002000000}" name="Tamaño"/>
    <tableColumn id="3" xr3:uid="{00000000-0010-0000-0200-000003000000}" name="Tiempo Teorico">
      <calculatedColumnFormula>(29045*Tabla813[Tamaño])-(5000000)</calculatedColumnFormula>
    </tableColumn>
    <tableColumn id="4" xr3:uid="{00000000-0010-0000-0200-000004000000}" name="Tiempo Experiental"/>
    <tableColumn id="5" xr3:uid="{00000000-0010-0000-0200-000005000000}" name="Error:" dataDxfId="13">
      <calculatedColumnFormula>ABS((G20-H20)/(H20))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a13" displayName="Tabla13" ref="A1:C16" totalsRowShown="0">
  <autoFilter ref="A1:C16" xr:uid="{00000000-0009-0000-0100-000002000000}"/>
  <tableColumns count="3">
    <tableColumn id="1" xr3:uid="{00000000-0010-0000-0300-000001000000}" name="Algoritmo"/>
    <tableColumn id="2" xr3:uid="{00000000-0010-0000-0300-000002000000}" name="Tamaño Instancia"/>
    <tableColumn id="3" xr3:uid="{00000000-0010-0000-0300-000003000000}" name="Tiempo (ns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a61011" displayName="Tabla61011" ref="B18:C22" totalsRowShown="0">
  <autoFilter ref="B18:C22" xr:uid="{00000000-0009-0000-0100-00000A000000}"/>
  <tableColumns count="2">
    <tableColumn id="1" xr3:uid="{00000000-0010-0000-0400-000001000000}" name="Instancia" dataDxfId="12"/>
    <tableColumn id="2" xr3:uid="{00000000-0010-0000-0400-000002000000}" name="Tiempo Promedio" dataDxfId="1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5000000}" name="Tabla81316" displayName="Tabla81316" ref="E19:I20" totalsRowShown="0">
  <autoFilter ref="E19:I20" xr:uid="{00000000-0009-0000-0100-00000F000000}"/>
  <tableColumns count="5">
    <tableColumn id="1" xr3:uid="{00000000-0010-0000-0500-000001000000}" name="Prediccion"/>
    <tableColumn id="2" xr3:uid="{00000000-0010-0000-0500-000002000000}" name="Tamaño"/>
    <tableColumn id="3" xr3:uid="{00000000-0010-0000-0500-000003000000}" name="Tiempo Teorico">
      <calculatedColumnFormula>(1147.1*Tabla81316[Tamaño])+247445</calculatedColumnFormula>
    </tableColumn>
    <tableColumn id="4" xr3:uid="{00000000-0010-0000-0500-000004000000}" name="Tiempo Experiental"/>
    <tableColumn id="5" xr3:uid="{00000000-0010-0000-0500-000005000000}" name="Error:" dataDxfId="10">
      <calculatedColumnFormula>ABS((G20-H20)/(H20))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6000000}" name="Tabla1345" displayName="Tabla1345" ref="A1:C16" totalsRowShown="0">
  <autoFilter ref="A1:C16" xr:uid="{00000000-0009-0000-0100-000004000000}"/>
  <tableColumns count="3">
    <tableColumn id="1" xr3:uid="{00000000-0010-0000-0600-000001000000}" name="Algoritmo"/>
    <tableColumn id="2" xr3:uid="{00000000-0010-0000-0600-000002000000}" name="Tamaño Instancia"/>
    <tableColumn id="3" xr3:uid="{00000000-0010-0000-0600-000003000000}" name="Tiempo (ns)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7000000}" name="Tabla6101112" displayName="Tabla6101112" ref="B18:C22" totalsRowShown="0">
  <autoFilter ref="B18:C22" xr:uid="{00000000-0009-0000-0100-00000B000000}"/>
  <tableColumns count="2">
    <tableColumn id="1" xr3:uid="{00000000-0010-0000-0700-000001000000}" name="Instancia" dataDxfId="9"/>
    <tableColumn id="2" xr3:uid="{00000000-0010-0000-0700-000002000000}" name="Tiempo Promedio" dataDxfId="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8000000}" name="Tabla81317" displayName="Tabla81317" ref="E19:I20" totalsRowShown="0">
  <autoFilter ref="E19:I20" xr:uid="{00000000-0009-0000-0100-000010000000}"/>
  <tableColumns count="5">
    <tableColumn id="1" xr3:uid="{00000000-0010-0000-0800-000001000000}" name="Prediccion"/>
    <tableColumn id="2" xr3:uid="{00000000-0010-0000-0800-000002000000}" name="Tamaño"/>
    <tableColumn id="3" xr3:uid="{00000000-0010-0000-0800-000003000000}" name="Tiempo Teorico (ns)">
      <calculatedColumnFormula>1388.1*(Tabla81317[[#This Row],[Tamaño]])-111794</calculatedColumnFormula>
    </tableColumn>
    <tableColumn id="4" xr3:uid="{00000000-0010-0000-0800-000004000000}" name="Tiempo Experiental (ns)"/>
    <tableColumn id="5" xr3:uid="{00000000-0010-0000-0800-000005000000}" name="Error:" dataDxfId="7">
      <calculatedColumnFormula>ABS((G20-H20)/(H20))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9000000}" name="Tabla1346" displayName="Tabla1346" ref="A1:C16" totalsRowShown="0">
  <autoFilter ref="A1:C16" xr:uid="{00000000-0009-0000-0100-000005000000}"/>
  <tableColumns count="3">
    <tableColumn id="1" xr3:uid="{00000000-0010-0000-0900-000001000000}" name="Algoritmo"/>
    <tableColumn id="2" xr3:uid="{00000000-0010-0000-0900-000002000000}" name="Tamaño Instancia"/>
    <tableColumn id="3" xr3:uid="{00000000-0010-0000-0900-000003000000}" name="Tiempo (ns)" dataDxfId="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A000000}" name="Tabla6" displayName="Tabla6" ref="B18:C22" totalsRowShown="0">
  <autoFilter ref="B18:C22" xr:uid="{00000000-0009-0000-0100-000006000000}"/>
  <tableColumns count="2">
    <tableColumn id="1" xr3:uid="{00000000-0010-0000-0A00-000001000000}" name="Instancia" dataDxfId="5"/>
    <tableColumn id="2" xr3:uid="{00000000-0010-0000-0A00-000002000000}" name="Tiempo Promedio" dataDxfId="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a8" displayName="Tabla8" ref="E19:I20" totalsRowShown="0">
  <autoFilter ref="E19:I20" xr:uid="{00000000-0009-0000-0100-000008000000}"/>
  <tableColumns count="5">
    <tableColumn id="1" xr3:uid="{00000000-0010-0000-0B00-000001000000}" name="Prediccion"/>
    <tableColumn id="2" xr3:uid="{00000000-0010-0000-0B00-000002000000}" name="Tamaño"/>
    <tableColumn id="3" xr3:uid="{00000000-0010-0000-0B00-000003000000}" name="Tiempo Teorico">
      <calculatedColumnFormula>(2819.7*F20)+(3000000)</calculatedColumnFormula>
    </tableColumn>
    <tableColumn id="4" xr3:uid="{00000000-0010-0000-0B00-000004000000}" name="Tiempo Experiental"/>
    <tableColumn id="5" xr3:uid="{00000000-0010-0000-0B00-000005000000}" name="Error:" dataDxfId="3">
      <calculatedColumnFormula>ABS((G20-H20)/(H20))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C000000}" name="Tabla134" displayName="Tabla134" ref="A1:C16" totalsRowShown="0">
  <autoFilter ref="A1:C16" xr:uid="{00000000-0009-0000-0100-000003000000}"/>
  <tableColumns count="3">
    <tableColumn id="1" xr3:uid="{00000000-0010-0000-0C00-000001000000}" name="Algoritmo"/>
    <tableColumn id="2" xr3:uid="{00000000-0010-0000-0C00-000002000000}" name="Tamaño Instancia"/>
    <tableColumn id="3" xr3:uid="{00000000-0010-0000-0C00-000003000000}" name="Tiempo (ns)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D000000}" name="Tabla814" displayName="Tabla814" ref="E19:I20" totalsRowShown="0">
  <autoFilter ref="E19:I20" xr:uid="{00000000-0009-0000-0100-00000D000000}"/>
  <tableColumns count="5">
    <tableColumn id="1" xr3:uid="{00000000-0010-0000-0D00-000001000000}" name="Prediccion"/>
    <tableColumn id="2" xr3:uid="{00000000-0010-0000-0D00-000002000000}" name="Tamaño"/>
    <tableColumn id="3" xr3:uid="{00000000-0010-0000-0D00-000003000000}" name="Tiempo Teorico">
      <calculatedColumnFormula>208.23*(Tabla814[[#This Row],[Tamaño]])+15806</calculatedColumnFormula>
    </tableColumn>
    <tableColumn id="4" xr3:uid="{00000000-0010-0000-0D00-000004000000}" name="Tiempo Experiental"/>
    <tableColumn id="5" xr3:uid="{00000000-0010-0000-0D00-000005000000}" name="Error:" dataDxfId="2">
      <calculatedColumnFormula>ABS((G20-H20)/(H20))</calculatedColumnFormula>
    </tableColumn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E000000}" name="Tabla615" displayName="Tabla615" ref="B18:C22" totalsRowShown="0">
  <autoFilter ref="B18:C22" xr:uid="{00000000-0009-0000-0100-00000E000000}"/>
  <tableColumns count="2">
    <tableColumn id="1" xr3:uid="{00000000-0010-0000-0E00-000001000000}" name="Instancia" dataDxfId="1"/>
    <tableColumn id="2" xr3:uid="{00000000-0010-0000-0E00-000002000000}" name="Tiempo Promed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Relationship Id="rId4" Type="http://schemas.openxmlformats.org/officeDocument/2006/relationships/table" Target="../tables/table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Relationship Id="rId4" Type="http://schemas.openxmlformats.org/officeDocument/2006/relationships/table" Target="../tables/table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drawing" Target="../drawings/drawing5.xml"/><Relationship Id="rId4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opLeftCell="A6" workbookViewId="0">
      <selection activeCell="F23" sqref="F23"/>
    </sheetView>
  </sheetViews>
  <sheetFormatPr defaultColWidth="11.42578125" defaultRowHeight="15"/>
  <cols>
    <col min="1" max="1" width="12.140625" bestFit="1" customWidth="1"/>
    <col min="2" max="2" width="18.7109375" bestFit="1" customWidth="1"/>
    <col min="3" max="3" width="19.140625" customWidth="1"/>
    <col min="5" max="5" width="12.5703125" bestFit="1" customWidth="1"/>
    <col min="6" max="6" width="10.28515625" bestFit="1" customWidth="1"/>
    <col min="7" max="7" width="17" bestFit="1" customWidth="1"/>
    <col min="8" max="8" width="20.7109375" bestFit="1" customWidth="1"/>
    <col min="9" max="9" width="8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100</v>
      </c>
      <c r="C2">
        <v>412000</v>
      </c>
    </row>
    <row r="3" spans="1:3">
      <c r="A3" t="s">
        <v>3</v>
      </c>
      <c r="B3">
        <v>100</v>
      </c>
      <c r="C3">
        <v>421700</v>
      </c>
    </row>
    <row r="4" spans="1:3">
      <c r="A4" t="s">
        <v>3</v>
      </c>
      <c r="B4">
        <v>100</v>
      </c>
      <c r="C4">
        <v>409400</v>
      </c>
    </row>
    <row r="5" spans="1:3">
      <c r="A5" t="s">
        <v>3</v>
      </c>
      <c r="B5">
        <v>100</v>
      </c>
      <c r="C5">
        <v>453000</v>
      </c>
    </row>
    <row r="6" spans="1:3">
      <c r="A6" t="s">
        <v>3</v>
      </c>
      <c r="B6">
        <v>100</v>
      </c>
      <c r="C6">
        <v>389900</v>
      </c>
    </row>
    <row r="7" spans="1:3">
      <c r="A7" t="s">
        <v>3</v>
      </c>
      <c r="B7">
        <v>1000</v>
      </c>
      <c r="C7">
        <v>15079200</v>
      </c>
    </row>
    <row r="8" spans="1:3">
      <c r="A8" t="s">
        <v>3</v>
      </c>
      <c r="B8">
        <v>1000</v>
      </c>
      <c r="C8">
        <v>14576100</v>
      </c>
    </row>
    <row r="9" spans="1:3">
      <c r="A9" t="s">
        <v>3</v>
      </c>
      <c r="B9">
        <v>1000</v>
      </c>
      <c r="C9">
        <v>13002900</v>
      </c>
    </row>
    <row r="10" spans="1:3">
      <c r="A10" t="s">
        <v>3</v>
      </c>
      <c r="B10">
        <v>1000</v>
      </c>
      <c r="C10">
        <v>14186700</v>
      </c>
    </row>
    <row r="11" spans="1:3">
      <c r="A11" t="s">
        <v>3</v>
      </c>
      <c r="B11">
        <v>1000</v>
      </c>
      <c r="C11">
        <v>14571500</v>
      </c>
    </row>
    <row r="12" spans="1:3">
      <c r="A12" t="s">
        <v>3</v>
      </c>
      <c r="B12">
        <v>10000</v>
      </c>
      <c r="C12">
        <v>280320100</v>
      </c>
    </row>
    <row r="13" spans="1:3">
      <c r="A13" t="s">
        <v>3</v>
      </c>
      <c r="B13">
        <v>10000</v>
      </c>
      <c r="C13">
        <v>288847100</v>
      </c>
    </row>
    <row r="14" spans="1:3">
      <c r="A14" t="s">
        <v>3</v>
      </c>
      <c r="B14">
        <v>10000</v>
      </c>
      <c r="C14">
        <v>287014100</v>
      </c>
    </row>
    <row r="15" spans="1:3">
      <c r="A15" t="s">
        <v>3</v>
      </c>
      <c r="B15">
        <v>10000</v>
      </c>
      <c r="C15">
        <v>285854300</v>
      </c>
    </row>
    <row r="16" spans="1:3">
      <c r="A16" t="s">
        <v>3</v>
      </c>
      <c r="B16">
        <v>10000</v>
      </c>
      <c r="C16">
        <v>287487800</v>
      </c>
    </row>
    <row r="18" spans="2:9">
      <c r="B18" s="1" t="s">
        <v>4</v>
      </c>
      <c r="C18" t="s">
        <v>5</v>
      </c>
    </row>
    <row r="19" spans="2:9">
      <c r="B19" s="1">
        <v>0</v>
      </c>
      <c r="C19" s="2">
        <v>0</v>
      </c>
      <c r="E19" t="s">
        <v>6</v>
      </c>
      <c r="F19" t="s">
        <v>7</v>
      </c>
      <c r="G19" t="s">
        <v>8</v>
      </c>
      <c r="H19" t="s">
        <v>9</v>
      </c>
      <c r="I19" t="s">
        <v>10</v>
      </c>
    </row>
    <row r="20" spans="2:9">
      <c r="B20" s="1">
        <v>100</v>
      </c>
      <c r="C20" s="2">
        <f>AVERAGE(C2:C6)</f>
        <v>417200</v>
      </c>
      <c r="F20">
        <v>100000</v>
      </c>
      <c r="G20">
        <f>(29045*Tabla813[Tamaño])-(5000000)</f>
        <v>2899500000</v>
      </c>
      <c r="H20">
        <v>28828010800</v>
      </c>
      <c r="I20" s="3">
        <f>ABS((G20-H20)/(H20))</f>
        <v>0.89942073977577397</v>
      </c>
    </row>
    <row r="21" spans="2:9">
      <c r="B21" s="1">
        <v>1000</v>
      </c>
      <c r="C21" s="2">
        <f>AVERAGE(C7:C11)</f>
        <v>14283280</v>
      </c>
    </row>
    <row r="22" spans="2:9">
      <c r="B22" s="1">
        <v>10000</v>
      </c>
      <c r="C22" s="2">
        <f>AVERAGE(C12:C16)</f>
        <v>285904680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workbookViewId="0">
      <selection activeCell="I20" sqref="I20"/>
    </sheetView>
  </sheetViews>
  <sheetFormatPr defaultColWidth="11.42578125" defaultRowHeight="15"/>
  <cols>
    <col min="1" max="1" width="12.140625" bestFit="1" customWidth="1"/>
    <col min="2" max="2" width="18.7109375" bestFit="1" customWidth="1"/>
    <col min="3" max="3" width="19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</v>
      </c>
      <c r="B2">
        <v>100</v>
      </c>
      <c r="C2">
        <v>224000</v>
      </c>
    </row>
    <row r="3" spans="1:3">
      <c r="A3" t="s">
        <v>11</v>
      </c>
      <c r="B3">
        <v>100</v>
      </c>
      <c r="C3">
        <v>260800</v>
      </c>
    </row>
    <row r="4" spans="1:3">
      <c r="A4" t="s">
        <v>11</v>
      </c>
      <c r="B4">
        <v>100</v>
      </c>
      <c r="C4">
        <v>221700</v>
      </c>
    </row>
    <row r="5" spans="1:3">
      <c r="A5" t="s">
        <v>11</v>
      </c>
      <c r="B5">
        <v>100</v>
      </c>
      <c r="C5">
        <v>220900</v>
      </c>
    </row>
    <row r="6" spans="1:3">
      <c r="A6" t="s">
        <v>11</v>
      </c>
      <c r="B6">
        <v>100</v>
      </c>
      <c r="C6">
        <v>215000</v>
      </c>
    </row>
    <row r="7" spans="1:3">
      <c r="A7" t="s">
        <v>11</v>
      </c>
      <c r="B7">
        <v>1000</v>
      </c>
      <c r="C7">
        <v>1608100</v>
      </c>
    </row>
    <row r="8" spans="1:3">
      <c r="A8" t="s">
        <v>11</v>
      </c>
      <c r="B8">
        <v>1000</v>
      </c>
      <c r="C8">
        <v>1848400</v>
      </c>
    </row>
    <row r="9" spans="1:3">
      <c r="A9" t="s">
        <v>11</v>
      </c>
      <c r="B9">
        <v>1000</v>
      </c>
      <c r="C9">
        <v>1855400</v>
      </c>
    </row>
    <row r="10" spans="1:3">
      <c r="A10" t="s">
        <v>11</v>
      </c>
      <c r="B10">
        <v>1000</v>
      </c>
      <c r="C10">
        <v>1888100</v>
      </c>
    </row>
    <row r="11" spans="1:3">
      <c r="A11" t="s">
        <v>11</v>
      </c>
      <c r="B11">
        <v>1000</v>
      </c>
      <c r="C11">
        <v>1882500</v>
      </c>
    </row>
    <row r="12" spans="1:3">
      <c r="A12" t="s">
        <v>11</v>
      </c>
      <c r="B12">
        <v>10000</v>
      </c>
      <c r="C12">
        <v>11555600</v>
      </c>
    </row>
    <row r="13" spans="1:3">
      <c r="A13" t="s">
        <v>11</v>
      </c>
      <c r="B13">
        <v>10000</v>
      </c>
      <c r="C13">
        <v>12325500</v>
      </c>
    </row>
    <row r="14" spans="1:3">
      <c r="A14" t="s">
        <v>11</v>
      </c>
      <c r="B14">
        <v>10000</v>
      </c>
      <c r="C14">
        <v>12135200</v>
      </c>
    </row>
    <row r="15" spans="1:3">
      <c r="A15" t="s">
        <v>11</v>
      </c>
      <c r="B15">
        <v>10000</v>
      </c>
      <c r="C15">
        <v>11077600</v>
      </c>
    </row>
    <row r="16" spans="1:3">
      <c r="A16" t="s">
        <v>11</v>
      </c>
      <c r="B16">
        <v>10000</v>
      </c>
      <c r="C16">
        <v>11292900</v>
      </c>
    </row>
    <row r="18" spans="2:9">
      <c r="B18" s="1" t="s">
        <v>4</v>
      </c>
      <c r="C18" t="s">
        <v>5</v>
      </c>
    </row>
    <row r="19" spans="2:9">
      <c r="B19" s="1">
        <v>0</v>
      </c>
      <c r="C19" s="2">
        <v>0</v>
      </c>
      <c r="E19" t="s">
        <v>6</v>
      </c>
      <c r="F19" t="s">
        <v>7</v>
      </c>
      <c r="G19" t="s">
        <v>8</v>
      </c>
      <c r="H19" t="s">
        <v>9</v>
      </c>
      <c r="I19" t="s">
        <v>10</v>
      </c>
    </row>
    <row r="20" spans="2:9">
      <c r="B20" s="1">
        <v>100</v>
      </c>
      <c r="C20" s="2">
        <f>AVERAGE(C2:C6)</f>
        <v>228480</v>
      </c>
      <c r="F20">
        <v>100000</v>
      </c>
      <c r="G20">
        <f>(1147.1*Tabla81316[Tamaño])+247445</f>
        <v>114957444.99999999</v>
      </c>
      <c r="H20">
        <v>83639200</v>
      </c>
      <c r="I20" s="3">
        <f>ABS((G20-H20)/(H20))</f>
        <v>0.37444457861863795</v>
      </c>
    </row>
    <row r="21" spans="2:9">
      <c r="B21" s="1">
        <v>1000</v>
      </c>
      <c r="C21" s="2">
        <f>AVERAGE(C7:C11)</f>
        <v>1816500</v>
      </c>
    </row>
    <row r="22" spans="2:9">
      <c r="B22" s="1">
        <v>10000</v>
      </c>
      <c r="C22" s="2">
        <f>AVERAGE(C12:C16)</f>
        <v>11677360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"/>
  <sheetViews>
    <sheetView tabSelected="1" topLeftCell="A6" workbookViewId="0">
      <selection activeCell="J24" sqref="J24"/>
    </sheetView>
  </sheetViews>
  <sheetFormatPr defaultColWidth="11.42578125" defaultRowHeight="15"/>
  <cols>
    <col min="1" max="1" width="12.140625" bestFit="1" customWidth="1"/>
    <col min="2" max="2" width="18.7109375" bestFit="1" customWidth="1"/>
    <col min="3" max="3" width="19.140625" customWidth="1"/>
    <col min="7" max="7" width="21.28515625" bestFit="1" customWidth="1"/>
    <col min="8" max="8" width="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</v>
      </c>
      <c r="B2">
        <v>100</v>
      </c>
      <c r="C2">
        <v>87900</v>
      </c>
    </row>
    <row r="3" spans="1:3">
      <c r="A3" t="s">
        <v>12</v>
      </c>
      <c r="B3">
        <v>100</v>
      </c>
      <c r="C3">
        <v>91600</v>
      </c>
    </row>
    <row r="4" spans="1:3">
      <c r="A4" t="s">
        <v>12</v>
      </c>
      <c r="B4">
        <v>100</v>
      </c>
      <c r="C4">
        <v>82900</v>
      </c>
    </row>
    <row r="5" spans="1:3">
      <c r="A5" t="s">
        <v>12</v>
      </c>
      <c r="B5">
        <v>100</v>
      </c>
      <c r="C5">
        <v>88000</v>
      </c>
    </row>
    <row r="6" spans="1:3">
      <c r="A6" t="s">
        <v>12</v>
      </c>
      <c r="B6">
        <v>100</v>
      </c>
      <c r="C6">
        <v>84600</v>
      </c>
    </row>
    <row r="7" spans="1:3">
      <c r="A7" t="s">
        <v>12</v>
      </c>
      <c r="B7">
        <v>1000</v>
      </c>
      <c r="C7">
        <v>1050600</v>
      </c>
    </row>
    <row r="8" spans="1:3">
      <c r="A8" t="s">
        <v>12</v>
      </c>
      <c r="B8">
        <v>1000</v>
      </c>
      <c r="C8">
        <v>1063400</v>
      </c>
    </row>
    <row r="9" spans="1:3">
      <c r="A9" t="s">
        <v>12</v>
      </c>
      <c r="B9">
        <v>1000</v>
      </c>
      <c r="C9">
        <v>1059300</v>
      </c>
    </row>
    <row r="10" spans="1:3">
      <c r="A10" t="s">
        <v>12</v>
      </c>
      <c r="B10">
        <v>1000</v>
      </c>
      <c r="C10">
        <v>1120500</v>
      </c>
    </row>
    <row r="11" spans="1:3">
      <c r="A11" t="s">
        <v>12</v>
      </c>
      <c r="B11">
        <v>1000</v>
      </c>
      <c r="C11">
        <v>1136700</v>
      </c>
    </row>
    <row r="12" spans="1:3">
      <c r="A12" t="s">
        <v>12</v>
      </c>
      <c r="B12">
        <v>10000</v>
      </c>
      <c r="C12">
        <v>14609400</v>
      </c>
    </row>
    <row r="13" spans="1:3">
      <c r="A13" t="s">
        <v>12</v>
      </c>
      <c r="B13">
        <v>10000</v>
      </c>
      <c r="C13">
        <v>12899300</v>
      </c>
    </row>
    <row r="14" spans="1:3">
      <c r="A14" t="s">
        <v>12</v>
      </c>
      <c r="B14">
        <v>10000</v>
      </c>
      <c r="C14">
        <v>13150200</v>
      </c>
    </row>
    <row r="15" spans="1:3">
      <c r="A15" t="s">
        <v>12</v>
      </c>
      <c r="B15">
        <v>10000</v>
      </c>
      <c r="C15">
        <v>13888400</v>
      </c>
    </row>
    <row r="16" spans="1:3">
      <c r="A16" t="s">
        <v>12</v>
      </c>
      <c r="B16">
        <v>10000</v>
      </c>
      <c r="C16">
        <v>14390500</v>
      </c>
    </row>
    <row r="18" spans="2:10">
      <c r="B18" s="1" t="s">
        <v>4</v>
      </c>
      <c r="C18" t="s">
        <v>5</v>
      </c>
    </row>
    <row r="19" spans="2:10">
      <c r="B19" s="1">
        <v>0</v>
      </c>
      <c r="C19" s="2">
        <v>0</v>
      </c>
      <c r="E19" t="s">
        <v>6</v>
      </c>
      <c r="F19" t="s">
        <v>7</v>
      </c>
      <c r="G19" t="s">
        <v>13</v>
      </c>
      <c r="H19" t="s">
        <v>14</v>
      </c>
      <c r="I19" t="s">
        <v>10</v>
      </c>
    </row>
    <row r="20" spans="2:10">
      <c r="B20" s="1">
        <v>100</v>
      </c>
      <c r="C20" s="2">
        <f>AVERAGE(C2:C6)</f>
        <v>87000</v>
      </c>
      <c r="F20">
        <v>100000</v>
      </c>
      <c r="G20">
        <f>1388.1*(Tabla81317[[#This Row],[Tamaño]])-111794</f>
        <v>138698206</v>
      </c>
      <c r="H20">
        <v>126360000</v>
      </c>
      <c r="I20" s="3">
        <f>ABS((G20-H20)/(H20))</f>
        <v>9.7643289015511239E-2</v>
      </c>
    </row>
    <row r="21" spans="2:10">
      <c r="B21" s="1">
        <v>1000</v>
      </c>
      <c r="C21" s="2">
        <f>AVERAGE(C7:C11)</f>
        <v>1086100</v>
      </c>
    </row>
    <row r="22" spans="2:10">
      <c r="B22" s="1">
        <v>10000</v>
      </c>
      <c r="C22" s="2">
        <f>AVERAGE(C12:C16)</f>
        <v>13787560</v>
      </c>
    </row>
    <row r="24" spans="2:10">
      <c r="J24" s="4"/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2"/>
  <sheetViews>
    <sheetView topLeftCell="B1" workbookViewId="0">
      <selection activeCell="I20" sqref="I20"/>
    </sheetView>
  </sheetViews>
  <sheetFormatPr defaultColWidth="11.42578125" defaultRowHeight="15"/>
  <cols>
    <col min="1" max="1" width="12.5703125" bestFit="1" customWidth="1"/>
    <col min="2" max="2" width="18.7109375" bestFit="1" customWidth="1"/>
    <col min="3" max="3" width="19.140625" customWidth="1"/>
    <col min="5" max="5" width="13" customWidth="1"/>
    <col min="7" max="7" width="16.85546875" customWidth="1"/>
    <col min="8" max="8" width="20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>
        <v>100</v>
      </c>
      <c r="C2" s="2">
        <v>2980700</v>
      </c>
    </row>
    <row r="3" spans="1:3">
      <c r="A3" t="s">
        <v>15</v>
      </c>
      <c r="B3">
        <v>100</v>
      </c>
      <c r="C3" s="2">
        <v>3161800</v>
      </c>
    </row>
    <row r="4" spans="1:3">
      <c r="A4" t="s">
        <v>15</v>
      </c>
      <c r="B4">
        <v>100</v>
      </c>
      <c r="C4" s="2">
        <v>3581000</v>
      </c>
    </row>
    <row r="5" spans="1:3">
      <c r="A5" t="s">
        <v>15</v>
      </c>
      <c r="B5">
        <v>100</v>
      </c>
      <c r="C5" s="2">
        <v>3008200</v>
      </c>
    </row>
    <row r="6" spans="1:3">
      <c r="A6" t="s">
        <v>15</v>
      </c>
      <c r="B6">
        <v>100</v>
      </c>
      <c r="C6" s="2">
        <v>2984600</v>
      </c>
    </row>
    <row r="7" spans="1:3">
      <c r="A7" t="s">
        <v>15</v>
      </c>
      <c r="B7">
        <v>1000</v>
      </c>
      <c r="C7" s="2">
        <v>10218700</v>
      </c>
    </row>
    <row r="8" spans="1:3">
      <c r="A8" t="s">
        <v>15</v>
      </c>
      <c r="B8">
        <v>1000</v>
      </c>
      <c r="C8" s="2">
        <v>9996100</v>
      </c>
    </row>
    <row r="9" spans="1:3">
      <c r="A9" t="s">
        <v>15</v>
      </c>
      <c r="B9">
        <v>1000</v>
      </c>
      <c r="C9" s="2">
        <v>11289100</v>
      </c>
    </row>
    <row r="10" spans="1:3">
      <c r="A10" t="s">
        <v>15</v>
      </c>
      <c r="B10">
        <v>1000</v>
      </c>
      <c r="C10" s="2">
        <v>10528800</v>
      </c>
    </row>
    <row r="11" spans="1:3">
      <c r="A11" t="s">
        <v>15</v>
      </c>
      <c r="B11">
        <v>1000</v>
      </c>
      <c r="C11" s="2">
        <v>9357000</v>
      </c>
    </row>
    <row r="12" spans="1:3">
      <c r="A12" t="s">
        <v>15</v>
      </c>
      <c r="B12">
        <v>10000</v>
      </c>
      <c r="C12" s="2">
        <v>30842300</v>
      </c>
    </row>
    <row r="13" spans="1:3">
      <c r="A13" t="s">
        <v>15</v>
      </c>
      <c r="B13">
        <v>10000</v>
      </c>
      <c r="C13" s="2">
        <v>31320700</v>
      </c>
    </row>
    <row r="14" spans="1:3">
      <c r="A14" t="s">
        <v>15</v>
      </c>
      <c r="B14">
        <v>10000</v>
      </c>
      <c r="C14" s="2">
        <v>30643600</v>
      </c>
    </row>
    <row r="15" spans="1:3">
      <c r="A15" t="s">
        <v>15</v>
      </c>
      <c r="B15">
        <v>10000</v>
      </c>
      <c r="C15" s="2">
        <v>31461000</v>
      </c>
    </row>
    <row r="16" spans="1:3">
      <c r="A16" t="s">
        <v>15</v>
      </c>
      <c r="B16">
        <v>10000</v>
      </c>
      <c r="C16" s="2">
        <v>31176600</v>
      </c>
    </row>
    <row r="18" spans="2:9">
      <c r="B18" s="1" t="s">
        <v>4</v>
      </c>
      <c r="C18" t="s">
        <v>5</v>
      </c>
    </row>
    <row r="19" spans="2:9">
      <c r="B19" s="1">
        <v>0</v>
      </c>
      <c r="C19" s="2">
        <v>0</v>
      </c>
      <c r="E19" t="s">
        <v>6</v>
      </c>
      <c r="F19" t="s">
        <v>7</v>
      </c>
      <c r="G19" t="s">
        <v>8</v>
      </c>
      <c r="H19" t="s">
        <v>9</v>
      </c>
      <c r="I19" t="s">
        <v>10</v>
      </c>
    </row>
    <row r="20" spans="2:9">
      <c r="B20" s="1">
        <v>100</v>
      </c>
      <c r="C20" s="2">
        <f>AVERAGE(C2:C6)</f>
        <v>3143260</v>
      </c>
      <c r="F20">
        <v>100000</v>
      </c>
      <c r="G20">
        <f>(2819.7*F20)+(3000000)</f>
        <v>284970000</v>
      </c>
      <c r="H20">
        <v>201617100</v>
      </c>
      <c r="I20" s="3">
        <f>ABS((G20-H20)/(H20))</f>
        <v>0.41342177821226472</v>
      </c>
    </row>
    <row r="21" spans="2:9">
      <c r="B21" s="1">
        <v>1000</v>
      </c>
      <c r="C21" s="2">
        <f>AVERAGE(C7:C11)</f>
        <v>10277940</v>
      </c>
    </row>
    <row r="22" spans="2:9">
      <c r="B22" s="1">
        <v>10000</v>
      </c>
      <c r="C22" s="2">
        <f>AVERAGE(C12:C16)</f>
        <v>31088840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3"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workbookViewId="0">
      <selection activeCell="I20" sqref="I20"/>
    </sheetView>
  </sheetViews>
  <sheetFormatPr defaultColWidth="11.42578125" defaultRowHeight="15"/>
  <cols>
    <col min="1" max="1" width="12.5703125" bestFit="1" customWidth="1"/>
    <col min="2" max="2" width="18.7109375" bestFit="1" customWidth="1"/>
    <col min="3" max="3" width="19.140625" customWidth="1"/>
    <col min="7" max="7" width="17.28515625" bestFit="1" customWidth="1"/>
    <col min="8" max="8" width="21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</v>
      </c>
      <c r="B2">
        <v>100</v>
      </c>
      <c r="C2">
        <v>48600</v>
      </c>
    </row>
    <row r="3" spans="1:3">
      <c r="A3" t="s">
        <v>16</v>
      </c>
      <c r="B3">
        <v>100</v>
      </c>
      <c r="C3">
        <v>52700</v>
      </c>
    </row>
    <row r="4" spans="1:3">
      <c r="A4" t="s">
        <v>16</v>
      </c>
      <c r="B4">
        <v>100</v>
      </c>
      <c r="C4">
        <v>48600</v>
      </c>
    </row>
    <row r="5" spans="1:3">
      <c r="A5" t="s">
        <v>16</v>
      </c>
      <c r="B5">
        <v>100</v>
      </c>
      <c r="C5">
        <v>48300</v>
      </c>
    </row>
    <row r="6" spans="1:3">
      <c r="A6" t="s">
        <v>16</v>
      </c>
      <c r="B6">
        <v>100</v>
      </c>
      <c r="C6">
        <v>30500</v>
      </c>
    </row>
    <row r="7" spans="1:3">
      <c r="A7" t="s">
        <v>16</v>
      </c>
      <c r="B7">
        <v>1000</v>
      </c>
      <c r="C7">
        <v>237000</v>
      </c>
    </row>
    <row r="8" spans="1:3">
      <c r="A8" t="s">
        <v>16</v>
      </c>
      <c r="B8">
        <v>1000</v>
      </c>
      <c r="C8">
        <v>241000</v>
      </c>
    </row>
    <row r="9" spans="1:3">
      <c r="A9" t="s">
        <v>16</v>
      </c>
      <c r="B9">
        <v>1000</v>
      </c>
      <c r="C9">
        <v>290800</v>
      </c>
    </row>
    <row r="10" spans="1:3">
      <c r="A10" t="s">
        <v>16</v>
      </c>
      <c r="B10">
        <v>1000</v>
      </c>
      <c r="C10">
        <v>192700</v>
      </c>
    </row>
    <row r="11" spans="1:3">
      <c r="A11" t="s">
        <v>16</v>
      </c>
      <c r="B11">
        <v>1000</v>
      </c>
      <c r="C11">
        <v>196400</v>
      </c>
    </row>
    <row r="12" spans="1:3">
      <c r="A12" t="s">
        <v>16</v>
      </c>
      <c r="B12">
        <v>10000</v>
      </c>
      <c r="C12">
        <v>2570700</v>
      </c>
    </row>
    <row r="13" spans="1:3">
      <c r="A13" t="s">
        <v>16</v>
      </c>
      <c r="B13">
        <v>10000</v>
      </c>
      <c r="C13">
        <v>1874500</v>
      </c>
    </row>
    <row r="14" spans="1:3">
      <c r="A14" t="s">
        <v>16</v>
      </c>
      <c r="B14">
        <v>10000</v>
      </c>
      <c r="C14">
        <v>2061600</v>
      </c>
    </row>
    <row r="15" spans="1:3">
      <c r="A15" t="s">
        <v>16</v>
      </c>
      <c r="B15">
        <v>10000</v>
      </c>
      <c r="C15">
        <v>2058900</v>
      </c>
    </row>
    <row r="16" spans="1:3">
      <c r="A16" t="s">
        <v>16</v>
      </c>
      <c r="B16">
        <v>10000</v>
      </c>
      <c r="C16">
        <v>1920800</v>
      </c>
    </row>
    <row r="18" spans="2:9">
      <c r="B18" s="1" t="s">
        <v>4</v>
      </c>
      <c r="C18" t="s">
        <v>5</v>
      </c>
    </row>
    <row r="19" spans="2:9">
      <c r="B19" s="1">
        <v>0</v>
      </c>
      <c r="C19" s="2">
        <v>0</v>
      </c>
      <c r="E19" t="s">
        <v>6</v>
      </c>
      <c r="F19" t="s">
        <v>7</v>
      </c>
      <c r="G19" t="s">
        <v>8</v>
      </c>
      <c r="H19" t="s">
        <v>9</v>
      </c>
      <c r="I19" t="s">
        <v>10</v>
      </c>
    </row>
    <row r="20" spans="2:9">
      <c r="B20" s="1">
        <v>100</v>
      </c>
      <c r="C20" s="2">
        <f>AVERAGE(C2:C6)</f>
        <v>45740</v>
      </c>
      <c r="F20">
        <v>100000</v>
      </c>
      <c r="G20">
        <f>208.23*(Tabla814[[#This Row],[Tamaño]])+15806</f>
        <v>20838806</v>
      </c>
      <c r="H20">
        <v>15520600</v>
      </c>
      <c r="I20" s="3">
        <f>ABS((G20-H20)/(H20))</f>
        <v>0.34265466541241962</v>
      </c>
    </row>
    <row r="21" spans="2:9">
      <c r="B21" s="1">
        <v>1000</v>
      </c>
      <c r="C21" s="2">
        <f>AVERAGE(C7:C11)</f>
        <v>231580</v>
      </c>
    </row>
    <row r="22" spans="2:9">
      <c r="B22" s="1">
        <v>10000</v>
      </c>
      <c r="C22" s="2">
        <f>AVERAGE(C12:C16)</f>
        <v>2097300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Dixguel03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/>
  <cp:revision/>
  <dcterms:created xsi:type="dcterms:W3CDTF">2020-09-28T00:52:38Z</dcterms:created>
  <dcterms:modified xsi:type="dcterms:W3CDTF">2020-09-30T00:48:13Z</dcterms:modified>
  <cp:category/>
  <cp:contentStatus/>
</cp:coreProperties>
</file>