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Abteilungen\SaoPaulo\PQK-M\Extern\Config_BA\Teste gerador 2\"/>
    </mc:Choice>
  </mc:AlternateContent>
  <xr:revisionPtr revIDLastSave="0" documentId="13_ncr:1_{DCCDC02A-10B4-4737-A21A-A204BA6B1EF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formações Gerais" sheetId="11" r:id="rId1"/>
    <sheet name="Componentes integrados" sheetId="12" r:id="rId2"/>
    <sheet name="Dispositivos de Mecânicos" sheetId="13" r:id="rId3"/>
    <sheet name="Estrutura" sheetId="14" r:id="rId4"/>
    <sheet name="Dados do sistema" sheetId="15" r:id="rId5"/>
    <sheet name="Componentes elétricos" sheetId="24" r:id="rId6"/>
    <sheet name="Tipo de  IHM" sheetId="17" r:id="rId7"/>
    <sheet name="Exceções" sheetId="27" r:id="rId8"/>
    <sheet name="Gerador" sheetId="18" r:id="rId9"/>
    <sheet name="Substituir conteúdo" sheetId="28" state="hidden" r:id="rId10"/>
    <sheet name="Base de dados" sheetId="8" state="hidden" r:id="rId11"/>
  </sheets>
  <functionGroups builtInGroupCount="19"/>
  <definedNames>
    <definedName name="_xlnm._FilterDatabase" localSheetId="6" hidden="1">'Tipo de  IHM'!$A$1:$D$11</definedName>
    <definedName name="diretorio">#REF!</definedName>
    <definedName name="familias">#REF!</definedName>
    <definedName name="model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8" i="8" l="1"/>
  <c r="B119" i="8" s="1"/>
  <c r="B11" i="15" l="1"/>
  <c r="B10" i="15"/>
  <c r="B9" i="15"/>
  <c r="B8" i="15"/>
  <c r="B6" i="15"/>
  <c r="B7" i="15"/>
  <c r="B114" i="8" l="1"/>
  <c r="B113" i="8"/>
  <c r="B112" i="8"/>
  <c r="B111" i="8"/>
  <c r="B110" i="8"/>
  <c r="B109" i="8"/>
  <c r="B108" i="8"/>
  <c r="B107" i="8"/>
  <c r="B101" i="8"/>
  <c r="B83" i="8"/>
  <c r="B77" i="8"/>
  <c r="B78" i="8"/>
  <c r="B79" i="8"/>
  <c r="B80" i="8"/>
  <c r="B81" i="8"/>
  <c r="B82" i="8"/>
  <c r="B76" i="8"/>
  <c r="B73" i="8"/>
  <c r="B74" i="8"/>
  <c r="B72" i="8"/>
  <c r="B71" i="8"/>
  <c r="B70" i="8"/>
  <c r="B88" i="8" s="1"/>
  <c r="B121" i="8" s="1"/>
  <c r="B69" i="8"/>
  <c r="B68" i="8"/>
  <c r="B67" i="8"/>
  <c r="B92" i="8" s="1"/>
  <c r="B99" i="8" s="1"/>
  <c r="B66" i="8"/>
  <c r="B59" i="8"/>
  <c r="B60" i="8"/>
  <c r="B58" i="8"/>
  <c r="B49" i="8"/>
  <c r="B50" i="8"/>
  <c r="B51" i="8"/>
  <c r="B52" i="8"/>
  <c r="B53" i="8"/>
  <c r="B54" i="8"/>
  <c r="B55" i="8"/>
  <c r="B56" i="8"/>
  <c r="B48" i="8"/>
  <c r="B47" i="8"/>
  <c r="B45" i="8"/>
  <c r="B91" i="8" s="1"/>
  <c r="B105" i="8" s="1"/>
  <c r="B46" i="8"/>
  <c r="B86" i="8" s="1"/>
  <c r="B89" i="8" s="1"/>
  <c r="B103" i="8" s="1"/>
  <c r="B43" i="8"/>
  <c r="B44" i="8" s="1"/>
  <c r="B41" i="8"/>
  <c r="B39" i="8"/>
  <c r="B94" i="8" s="1"/>
  <c r="B38" i="8"/>
  <c r="B35" i="8"/>
  <c r="B33" i="8"/>
  <c r="B31" i="8"/>
  <c r="B27" i="8"/>
  <c r="B28" i="8"/>
  <c r="B29" i="8"/>
  <c r="B26" i="8"/>
  <c r="B21" i="8"/>
  <c r="B22" i="8" s="1"/>
  <c r="B16" i="8"/>
  <c r="B17" i="8" s="1"/>
  <c r="B18" i="8"/>
  <c r="B84" i="8" l="1"/>
  <c r="B115" i="8"/>
  <c r="B116" i="8" s="1"/>
  <c r="B85" i="8"/>
  <c r="B90" i="8"/>
  <c r="B104" i="8" s="1"/>
  <c r="B13" i="8" l="1"/>
  <c r="B14" i="8"/>
  <c r="B15" i="8"/>
  <c r="B12" i="8"/>
  <c r="B10" i="8"/>
  <c r="B124" i="8" l="1"/>
  <c r="B123" i="8" s="1"/>
  <c r="B9" i="8" l="1"/>
  <c r="G9" i="17" l="1"/>
  <c r="B128" i="8"/>
  <c r="B129" i="8" s="1"/>
  <c r="B126" i="8"/>
  <c r="B127" i="8" s="1"/>
  <c r="B4" i="8" l="1"/>
  <c r="B8" i="8" l="1"/>
  <c r="B7" i="8" s="1"/>
  <c r="B5" i="8"/>
  <c r="B6" i="8" s="1"/>
  <c r="C6" i="17" l="1" a="1"/>
  <c r="C6" i="17" s="1"/>
  <c r="C4" i="24"/>
  <c r="A3" i="24"/>
  <c r="C2" i="24"/>
  <c r="A2" i="24"/>
  <c r="C1" i="24"/>
  <c r="A1" i="24"/>
  <c r="A2" i="15"/>
  <c r="A3" i="15"/>
  <c r="B4" i="17"/>
  <c r="A3" i="17"/>
  <c r="B2" i="17"/>
  <c r="A2" i="17"/>
  <c r="B1" i="17"/>
  <c r="A1" i="17"/>
  <c r="B2" i="15"/>
  <c r="B1" i="15"/>
  <c r="A1" i="15"/>
  <c r="B4" i="14"/>
  <c r="A3" i="14"/>
  <c r="B2" i="14"/>
  <c r="A2" i="14"/>
  <c r="B1" i="14"/>
  <c r="A1" i="14"/>
  <c r="B4" i="12"/>
  <c r="A3" i="12"/>
  <c r="B2" i="12"/>
  <c r="A2" i="12"/>
  <c r="B1" i="12"/>
  <c r="A1" i="12"/>
  <c r="A3" i="13"/>
  <c r="A2" i="13"/>
  <c r="A1" i="13"/>
  <c r="B75" i="8" l="1" a="1"/>
  <c r="B75" i="8" s="1"/>
  <c r="B95" i="8" a="1"/>
  <c r="B95" i="8" s="1"/>
  <c r="B122" i="8" a="1"/>
  <c r="B122" i="8" s="1"/>
  <c r="B97" i="8" a="1"/>
  <c r="B97" i="8" s="1"/>
  <c r="B20" i="8" a="1"/>
  <c r="B20" i="8" s="1"/>
  <c r="B19" i="8" s="1"/>
  <c r="B1" i="13"/>
  <c r="B2" i="13"/>
  <c r="B4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<sst xmlns="http://schemas.openxmlformats.org/spreadsheetml/2006/main" count="365" uniqueCount="282">
  <si>
    <t xml:space="preserve">Algumas planilhas apresentam arquivos linkados, os mesmos são exclusivamente para conferência de conteúdo. </t>
  </si>
  <si>
    <t>Projeto:</t>
  </si>
  <si>
    <t>Cliente:</t>
  </si>
  <si>
    <t>*ABAS - LEGENDA</t>
  </si>
  <si>
    <t>Geral</t>
  </si>
  <si>
    <t>Ano de Fabricação:</t>
  </si>
  <si>
    <t>Mecânica</t>
  </si>
  <si>
    <t>Elétrica</t>
  </si>
  <si>
    <t>Automação / Software</t>
  </si>
  <si>
    <t>Número de encomenda da KHS / Número de posição da KHS</t>
  </si>
  <si>
    <t>Fabricante / Identificação</t>
  </si>
  <si>
    <t>Componente</t>
  </si>
  <si>
    <t>Componentes integrados</t>
  </si>
  <si>
    <t>Data de preenchimento: dd/mm/aaaa</t>
  </si>
  <si>
    <t>Responsável:</t>
  </si>
  <si>
    <t>Dispositivos</t>
  </si>
  <si>
    <t>4. Falhas</t>
  </si>
  <si>
    <t>3. Descritivo de operação (Produção e setup)</t>
  </si>
  <si>
    <t>2. Estados de operação e modos do operação</t>
  </si>
  <si>
    <t>1. Interface IHM</t>
  </si>
  <si>
    <t>Divisões de Descritivo</t>
  </si>
  <si>
    <t>Modelo de IHM - Preview</t>
  </si>
  <si>
    <t>Aplicável ?
 (Selecione uma opção valida)</t>
  </si>
  <si>
    <t>Modelo:</t>
  </si>
  <si>
    <t>Tipo:</t>
  </si>
  <si>
    <t>Revisão:</t>
  </si>
  <si>
    <t>Número da máquina:</t>
  </si>
  <si>
    <t>Máquina:</t>
  </si>
  <si>
    <t>Conteúdo</t>
  </si>
  <si>
    <t>Yes/No</t>
  </si>
  <si>
    <t>Local da base</t>
  </si>
  <si>
    <t>**EXEMPLO DE PREENCHIMENTO**</t>
  </si>
  <si>
    <t>Preview</t>
  </si>
  <si>
    <t>SAP Nr.:</t>
  </si>
  <si>
    <t>IHM UTILIZADA</t>
  </si>
  <si>
    <t>KHS PV1500 plus Allen-Bradley</t>
  </si>
  <si>
    <t>KHS Rockwell</t>
  </si>
  <si>
    <t>KHS Siemens</t>
  </si>
  <si>
    <t>KHS CLEARLINE HMI 1.0 - 15 inch</t>
  </si>
  <si>
    <t>KHS CLEARLINE HMI 3.0 - 21,5 inch full hd panel</t>
  </si>
  <si>
    <t>Yes</t>
  </si>
  <si>
    <t>Exceções/Gerador</t>
  </si>
  <si>
    <t>Cognitas</t>
  </si>
  <si>
    <t>Está planilha relaciona as exceções técnicas do manual de instruções, não é necessário o preenchimento</t>
  </si>
  <si>
    <t>Exceção</t>
  </si>
  <si>
    <t>Aplicável</t>
  </si>
  <si>
    <t>Interruptor principal</t>
  </si>
  <si>
    <t>Interruptor UPS</t>
  </si>
  <si>
    <t>Layout dos isolamentos de energia</t>
  </si>
  <si>
    <t>Direcionar para normas KHS</t>
  </si>
  <si>
    <t>894xxxxx-xxxxxx</t>
  </si>
  <si>
    <t>Layout dos dispositivos de proteção</t>
  </si>
  <si>
    <t>Enclausuramento de proteção</t>
  </si>
  <si>
    <t>Painéis de revestimento fixados nas partes externas da armação da máquina.</t>
  </si>
  <si>
    <t>Interruptor de porta com bloqueio</t>
  </si>
  <si>
    <t>As portas estão associadas a áreas de comutação. Durante a produção e a limpeza, as portas são bloqueadas por travas magnéticas.</t>
  </si>
  <si>
    <t>Válvula de segurança</t>
  </si>
  <si>
    <t>A válvula de segurança protege o sistema pressurizado e os módulos precedentes contra sobrepressão não permitida.</t>
  </si>
  <si>
    <t>Sensor de pressão</t>
  </si>
  <si>
    <t>Manômetro</t>
  </si>
  <si>
    <t>Sensor de temperatura</t>
  </si>
  <si>
    <t>Sonda de nível de enchimento</t>
  </si>
  <si>
    <t>Chave no transportador</t>
  </si>
  <si>
    <t>Luzes indicadoras de estado</t>
  </si>
  <si>
    <t>Controle portátil</t>
  </si>
  <si>
    <t>Controle portátil bimanual</t>
  </si>
  <si>
    <t>Descrição</t>
  </si>
  <si>
    <t>Sala higiênica</t>
  </si>
  <si>
    <t>No</t>
  </si>
  <si>
    <t>Quando energia térmica aparece?</t>
  </si>
  <si>
    <t>Para boas condições de envase de produtos, a envasadora encontra-se numa sala higiênica com teto de filtragem de ar.</t>
  </si>
  <si>
    <t>O sensor de pressão registra a pressão dos fluidos na tubulação.
Com base na pressão, o controle identifica e monitora os estados de operação e os processos.</t>
  </si>
  <si>
    <t>O manômetro registra a pressão dos fluidos na tubulação.
A pressão serve para reconhecer e monitorar as condições e procedimentos operacionais.</t>
  </si>
  <si>
    <t>Com base na medição da temperatura, o sistema de controle detecta e monitora as temperaturas especificadas pelo processo.</t>
  </si>
  <si>
    <t>O sensor do nível de enchimento mede o nível de enchimento no recipiente. Dependendo do tamanho do recipiente, são instaladas duas ou mais sondas de nível de enchimento.</t>
  </si>
  <si>
    <t>Especificação</t>
  </si>
  <si>
    <t>Valor</t>
  </si>
  <si>
    <t>Unidade</t>
  </si>
  <si>
    <t>Dados da enchedora</t>
  </si>
  <si>
    <t>INNOFILL DVD
Desenvolvimento  de Manuais de Instruções (BA)</t>
  </si>
  <si>
    <t>DVD</t>
  </si>
  <si>
    <t>V:\Abteilungen\SaoPaulo\PQK-M\Extern\Config_BA\DVD\PT\C1 - Informações Gerais\P1 -Informações Gerais\S001 - Atualização de IHM\PTC1P1S001.docx</t>
  </si>
  <si>
    <t>V:\Abteilungen\SaoPaulo\PQK-M\Extern\Config_BA\DVD\PT\C1 - Informações Gerais\P1 -Informações Gerais\S001 - Com componentes Integrados\PTC1P1S001.docx</t>
  </si>
  <si>
    <t>V:\Abteilungen\SaoPaulo\PQK-M\Extern\Config_BA\DVD\PT\C1 - Informações Gerais\P1 -Informações Gerais\S001 - Sem Componentes Integrados\PTC1P1S001.docx</t>
  </si>
  <si>
    <t>V:\Abteilungen\SaoPaulo\PQK-M\Extern\Config_BA\DVD\PT\C2 - Segurança\P1 - Descritivo Padrão\S001 - (BR - Manualtech)\PTC2P1S001.docx</t>
  </si>
  <si>
    <t>V:\Abteilungen\SaoPaulo\PQK-M\Extern\Config_BA\DVD\PT\C2 - Segurança\P1 - Descritivo Padrão\S001 - (DE - Cognitas)\PTC2P1S001.docx</t>
  </si>
  <si>
    <t>V:\Abteilungen\SaoPaulo\PQK-M\Extern\Config_BA\DVD\PT\C2 - Segurança\P2 - Dispositivos de Proteção\S001 - Enclausuramento da máquina, sala higiênica\PTC2P2S001.docx</t>
  </si>
  <si>
    <t>V:\Abteilungen\SaoPaulo\PQK-M\Extern\Config_BA\DVD\PT\C2 - Segurança\P2 - Dispositivos de Proteção\S002 - Interruptor de porta com bloqueio\PTC2P2S002.docx</t>
  </si>
  <si>
    <t>V:\Abteilungen\SaoPaulo\PQK-M\Extern\Config_BA\DVD\PT\C2 - Segurança\P2 - Dispositivos de Proteção\S003 - Botão de parada de emergência\PTC2P2S003.docx</t>
  </si>
  <si>
    <t>V:\Abteilungen\SaoPaulo\PQK-M\Extern\Config_BA\DVD\PT\C2 - Segurança\P2 - Dispositivos de Proteção\S004 - Trava antiqueda\PTC2P2S004.docx</t>
  </si>
  <si>
    <t>V:\Abteilungen\SaoPaulo\PQK-M\Extern\Config_BA\DVD\PT\C2 - Segurança\P2 - Dispositivos de Proteção\S005 - Válvula de segurança\PTC2P2S005.docx</t>
  </si>
  <si>
    <t>V:\Abteilungen\SaoPaulo\PQK-M\Extern\Config_BA\DVD\PT\C2 - Segurança\P2 - Dispositivos de Proteção\S006 - Destravamento de fuga\PTC2P2S006.docx</t>
  </si>
  <si>
    <t>V:\Abteilungen\SaoPaulo\PQK-M\Extern\Config_BA\DVD\PT\C2 - Segurança\P2 - Dispositivos de Proteção\S007 - Sistema de monitoramento de CO2\PTC2P2S007.docx</t>
  </si>
  <si>
    <t>V:\Abteilungen\SaoPaulo\PQK-M\Extern\Config_BA\DVD\PT\C2 - Segurança\P3 - Dispositivos para isolamento e bloqueio de energias\S001 - Local dos dispositivos de proteção - Com Imagem\PTC2P3S001.docx</t>
  </si>
  <si>
    <t>V:\Abteilungen\SaoPaulo\PQK-M\Extern\Config_BA\DVD\PT\C2 - Segurança\P3 - Dispositivos para isolamento e bloqueio de energias\S001 - Local dos dispositivos de proteção - Sem Imagem\PTC2P3S001.docx</t>
  </si>
  <si>
    <t>V:\Abteilungen\SaoPaulo\PQK-M\Extern\Config_BA\DVD\PT\C2 - Segurança\P3 - Dispositivos para isolamento e bloqueio de energias\S002 - Interruptor de reparo\PTC2P3S003.docx</t>
  </si>
  <si>
    <t>V:\Abteilungen\SaoPaulo\PQK-M\Extern\Config_BA\DVD\PT\C2 - Segurança\P4 - Estados e modos de operação\S001 - Estados de operação\PTC2P4S001.docx</t>
  </si>
  <si>
    <t>V:\Abteilungen\SaoPaulo\PQK-M\Extern\Config_BA\DVD\PT\C2 - Segurança\P4 - Estados e modos de operação\S001 - Estados e modos de operação\PTC2P4S001.docx</t>
  </si>
  <si>
    <t>V:\Abteilungen\SaoPaulo\PQK-M\Extern\Config_BA\DVD\PT\C3 - Estrutura e Funcionamento\P1 - Descritivo padrão\S001 - Com Sala higiênica\PTC3P1S001.docx</t>
  </si>
  <si>
    <t>V:\Abteilungen\SaoPaulo\PQK-M\Extern\Config_BA\DVD\PT\C3 - Estrutura e Funcionamento\P1 - Descritivo padrão\S001 - Sem Sala higiênica\PTC3P2S001.docx</t>
  </si>
  <si>
    <t>V:\Abteilungen\SaoPaulo\PQK-M\Extern\Config_BA\DVD\PT\C3 - Estrutura e Funcionamento\P2 - Manifold\S001 - Imagens\PTC3P3S001.docx</t>
  </si>
  <si>
    <t>V:\Abteilungen\SaoPaulo\PQK-M\Extern\Config_BA\DVD\PT\C3 - Estrutura e Funcionamento\P2 - Manifold\S002 - Conjunto de manutenção e válvulas\PTC3P3S002.docx</t>
  </si>
  <si>
    <t>V:\Abteilungen\SaoPaulo\PQK-M\Extern\Config_BA\DVD\PT\C3 - Estrutura e Funcionamento\P2 - Manifold\S003 - Alimentação do fluido\PTC3P3S003.docx</t>
  </si>
  <si>
    <t>V:\Abteilungen\SaoPaulo\PQK-M\Extern\Config_BA\DVD\PT\C3 - Estrutura e Funcionamento\P2 - Manifold\S004 - Válvula de coleta de amostras\PTC3P3S004.docx</t>
  </si>
  <si>
    <t>V:\Abteilungen\SaoPaulo\PQK-M\Extern\Config_BA\DVD\PT\C3 - Estrutura e Funcionamento\P2 - Manifold\S005 - Redutor de pressão de água\PTC3P4S003.docx</t>
  </si>
  <si>
    <t>V:\Abteilungen\SaoPaulo\PQK-M\Extern\Config_BA\DVD\PT\C3 - Estrutura e Funcionamento\P2 - Manifold\S006 - Redutor de pressão de gás\PTC3P4S003.docx</t>
  </si>
  <si>
    <t>V:\Abteilungen\SaoPaulo\PQK-M\Extern\Config_BA\DVD\PT\C3 - Estrutura e Funcionamento\P2 - Manifold\S007 - Filtros preliminares\PTC3P3S005.docx</t>
  </si>
  <si>
    <t>V:\Abteilungen\SaoPaulo\PQK-M\Extern\Config_BA\DVD\PT\C3 - Estrutura e Funcionamento\P2 - Manifold\S008 - Filtro de gás de pressurização\PTC3P3S006.docx</t>
  </si>
  <si>
    <t>V:\Abteilungen\SaoPaulo\PQK-M\Extern\Config_BA\DVD\PT\C3 - Estrutura e Funcionamento\P2 - Manifold\S009 - Conexão de vapor\PTC3P3S007.docx</t>
  </si>
  <si>
    <t>V:\Abteilungen\SaoPaulo\PQK-M\Extern\Config_BA\DVD\PT\C3 - Estrutura e Funcionamento\P2 - Manifold\S010 - Purga de gás de lavagem\PTC3P3S008.docx</t>
  </si>
  <si>
    <t>V:\Abteilungen\SaoPaulo\PQK-M\Extern\Config_BA\DVD\PT\C3 - Estrutura e Funcionamento\P2 - Manifold\S011 - Exaustão de CO2\PTC3P3S009.docx</t>
  </si>
  <si>
    <t>V:\Abteilungen\SaoPaulo\PQK-M\Extern\Config_BA\DVD\PT\C3 - Estrutura e Funcionamento\P2 - Manifold\S012 - Bomba de produto\PTC3P3S010.docx</t>
  </si>
  <si>
    <t>V:\Abteilungen\SaoPaulo\PQK-M\Extern\Config_BA\DVD\PT\C3 - Estrutura e Funcionamento\P2 - Manifold\S013 - Aumento de pressão do ar de controle\PTC3P3S011.docx</t>
  </si>
  <si>
    <t>V:\Abteilungen\SaoPaulo\PQK-M\Extern\Config_BA\DVD\PT\C3 - Estrutura e Funcionamento\P2 - Manifold\S014 - Acesso ao manifold\PTC3P3S012.docx</t>
  </si>
  <si>
    <t>V:\Abteilungen\SaoPaulo\PQK-M\Extern\Config_BA\DVD\PT\C3 - Estrutura e Funcionamento\P3 - Partes da envasadora\S001 - Padrão\PTC3P4S001.docx</t>
  </si>
  <si>
    <t>V:\Abteilungen\SaoPaulo\PQK-M\Extern\Config_BA\DVD\PT\C3 - Estrutura e Funcionamento\P3 - Partes da envasadora\S002 - Dosagem de nitrogênio\PTC3P4S002.docx</t>
  </si>
  <si>
    <t>V:\Abteilungen\SaoPaulo\PQK-M\Extern\Config_BA\DVD\PT\C3 - Estrutura e Funcionamento\P4 - Limpeza e lavagem\S001 - Caneca CIP automatico\PTC3P5S001.docx</t>
  </si>
  <si>
    <t>V:\Abteilungen\SaoPaulo\PQK-M\Extern\Config_BA\DVD\PT\C3 - Estrutura e Funcionamento\P4 - Limpeza e lavagem\S002 - Ducha da válvula\PTC3P5S003.docx</t>
  </si>
  <si>
    <t>V:\Abteilungen\SaoPaulo\PQK-M\Extern\Config_BA\DVD\PT\C3 - Estrutura e Funcionamento\P4 - Limpeza e lavagem\S003 - Ducha de latas\PTC3P5S003.docx</t>
  </si>
  <si>
    <t>V:\Abteilungen\SaoPaulo\PQK-M\Extern\Config_BA\DVD\PT\C3 - Estrutura e Funcionamento\P4 - Limpeza e lavagem\S004 - Quebra-bolhas e recravadora\PTC3P5S003.docx</t>
  </si>
  <si>
    <t>V:\Abteilungen\SaoPaulo\PQK-M\Extern\Config_BA\DVD\PT\C3 - Estrutura e Funcionamento\P5 - Postos de trabalho e dispositivos de comando\S001 - Postos de trabalho - Com imagem\PTC3P6S001.docx</t>
  </si>
  <si>
    <t>V:\Abteilungen\SaoPaulo\PQK-M\Extern\Config_BA\DVD\PT\C3 - Estrutura e Funcionamento\P5 - Postos de trabalho e dispositivos de comando\S001 - Postos de trabalho - Sem imagem\PTC3P6S001.docx</t>
  </si>
  <si>
    <t>V:\Abteilungen\SaoPaulo\PQK-M\Extern\Config_BA\DVD\PT\C3 - Estrutura e Funcionamento\P6 - Quadro elétrico\S001 -  Quadro elétrico (INP, UPS)\PTC3P7S003.docx</t>
  </si>
  <si>
    <t>V:\Abteilungen\SaoPaulo\PQK-M\Extern\Config_BA\DVD\PT\C3 - Estrutura e Funcionamento\P6 - Quadro elétrico\S001 - Quadro elétrico (ALP)\PTC3P7S001.docx</t>
  </si>
  <si>
    <t>V:\Abteilungen\SaoPaulo\PQK-M\Extern\Config_BA\DVD\PT\C3 - Estrutura e Funcionamento\P6 - Quadro elétrico\S001 - Quadro elétrico (INP)\PTC3P7S001.docx</t>
  </si>
  <si>
    <t>V:\Abteilungen\SaoPaulo\PQK-M\Extern\Config_BA\DVD\PT\C3 - Estrutura e Funcionamento\P7 - Tecnologia de medição\S001 - Sensor de pressão\PTC3P7S005.docx</t>
  </si>
  <si>
    <t>V:\Abteilungen\SaoPaulo\PQK-M\Extern\Config_BA\DVD\PT\C3 - Estrutura e Funcionamento\P7 - Tecnologia de medição\S002 - Manômetro\PTC3P7S005.docx</t>
  </si>
  <si>
    <t>V:\Abteilungen\SaoPaulo\PQK-M\Extern\Config_BA\DVD\PT\C3 - Estrutura e Funcionamento\P7 - Tecnologia de medição\S003 - Sensor de temperatura\PTC3P7S005.docx</t>
  </si>
  <si>
    <t>V:\Abteilungen\SaoPaulo\PQK-M\Extern\Config_BA\DVD\PT\C3 - Estrutura e Funcionamento\P7 - Tecnologia de medição\S004 - Sonda de nível de enchimento\PTC3P7S005.docx</t>
  </si>
  <si>
    <t>V:\Abteilungen\SaoPaulo\PQK-M\Extern\Config_BA\DVD\PT\C3 - Estrutura e Funcionamento\P7 - Tecnologia de medição\S005 - Medidores de vazão\PTC3P7S005.docx</t>
  </si>
  <si>
    <t>V:\Abteilungen\SaoPaulo\PQK-M\Extern\Config_BA\DVD\PT\C3 - Estrutura e Funcionamento\P7 - Tecnologia de medição\S006 - Sonda de vazio\PTC3P7S006.docx</t>
  </si>
  <si>
    <t>V:\Abteilungen\SaoPaulo\PQK-M\Extern\Config_BA\DVD\PT\C3 - Estrutura e Funcionamento\P7 - Tecnologia de medição\S007 - Condutivímetro\PTC3P7S007.docx</t>
  </si>
  <si>
    <t>V:\Abteilungen\SaoPaulo\PQK-M\Extern\Config_BA\DVD\PT\C3 - Estrutura e Funcionamento\P7 - Tecnologia de medição\S008 - Oxímetro\PTC3P7S008.docx</t>
  </si>
  <si>
    <t>V:\Abteilungen\SaoPaulo\PQK-M\Extern\Config_BA\DVD\PT\C3 - Estrutura e Funcionamento\P7 - Tecnologia de medição\S009 - Analisador de bebida com sensor de CO2\PTC3P7S009.docx</t>
  </si>
  <si>
    <t>V:\Abteilungen\SaoPaulo\PQK-M\Extern\Config_BA\DVD\PT\C3 - Estrutura e Funcionamento\P8 - Tecnologia de controle\S001 - Partida automática\PTC3P8S001.docx</t>
  </si>
  <si>
    <t>V:\Abteilungen\SaoPaulo\PQK-M\Extern\Config_BA\DVD\PT\C3 - Estrutura e Funcionamento\P8 - Tecnologia de controle\S002 - Válvulas acionadas por bus\PTC3P8S002.docx</t>
  </si>
  <si>
    <t>V:\Abteilungen\SaoPaulo\PQK-M\Extern\Config_BA\DVD\PT\C3 - Estrutura e Funcionamento\P8 - Tecnologia de controle\S002 - Válvulas controladas por barramento\PTC3P8S003.docx</t>
  </si>
  <si>
    <t>V:\Abteilungen\SaoPaulo\PQK-M\Extern\Config_BA\DVD\PT\C3 - Estrutura e Funcionamento\P8 - Tecnologia de controle\S003 - Pneumática de segurança\PTC3P8S004.docx</t>
  </si>
  <si>
    <t>V:\Abteilungen\SaoPaulo\PQK-M\Extern\Config_BA\DVD\PT\C3 - Estrutura e Funcionamento\P9 - Tecnologia de regulagem\S001 - Padrão\PTC3P9S001.docx</t>
  </si>
  <si>
    <t>V:\Abteilungen\SaoPaulo\PQK-M\Extern\Config_BA\DVD\PT\C3 - Estrutura e Funcionamento\P9 - Tecnologia de regulagem\S002 - Esquema pneumático\PTC3P9S002.docx</t>
  </si>
  <si>
    <t>V:\Abteilungen\SaoPaulo\PQK-M\Extern\Config_BA\DVD\PT\C3 - Estrutura e Funcionamento\P9 - Tecnologia de regulagem\S003 - Procedimentos energeticamente eficientes\PTC3P9S003.docx</t>
  </si>
  <si>
    <t>V:\Abteilungen\SaoPaulo\PQK-M\Extern\Config_BA\DVD\PT\C4 - Montagem\P1 - Montagem padrão\S001 - Padrão\PTC4P1S001.docx</t>
  </si>
  <si>
    <t>V:\Abteilungen\SaoPaulo\PQK-M\Extern\Config_BA\DVD\PT\C5 - Operação\P1 - Dispositivos de proteção\S001 - Parada de emergência\PTC5P1S001.docx</t>
  </si>
  <si>
    <t>V:\Abteilungen\SaoPaulo\PQK-M\Extern\Config_BA\DVD\PT\C5 - Operação\P1 - Dispositivos de proteção\S002 - Chave de segurança\PTC5P1S002.docx</t>
  </si>
  <si>
    <t>V:\Abteilungen\SaoPaulo\PQK-M\Extern\Config_BA\DVD\PT\C5 - Operação\P1 - Dispositivos de proteção\S003 - Entrar na sala higiênica\PTC5P1S003.docx</t>
  </si>
  <si>
    <t>V:\Abteilungen\SaoPaulo\PQK-M\Extern\Config_BA\DVD\PT\C5 - Operação\P1 - Dispositivos de proteção\S004 - Abrir e fechar enclausuramento\PTC5P1S004.docx</t>
  </si>
  <si>
    <t>V:\Abteilungen\SaoPaulo\PQK-M\Extern\Config_BA\DVD\PT\C5 - Operação\P1 - Dispositivos de proteção\S005 - Sistema de monitoramento de CO2\PTC5P1S005.docx</t>
  </si>
  <si>
    <t>V:\Abteilungen\SaoPaulo\PQK-M\Extern\Config_BA\DVD\PT\C5 - Operação\P1 - Dispositivos de proteção\S006 - Interruptor de reparo\PTC5P1S006.docx</t>
  </si>
  <si>
    <t>V:\Abteilungen\SaoPaulo\PQK-M\Extern\Config_BA\DVD\PT\C5 - Operação\P1 - Dispositivos de proteção\S007 - Religar máquina após destravamento de fuga\PTC5P1S007.docx</t>
  </si>
  <si>
    <t>V:\Abteilungen\SaoPaulo\PQK-M\Extern\Config_BA\DVD\PT\C5 - Operação\P2 - Dispositivos de aviso\S001 - Luzes de sinalização\PTC5P2S001.docx</t>
  </si>
  <si>
    <t>V:\Abteilungen\SaoPaulo\PQK-M\Extern\Config_BA\DVD\PT\C5 - Operação\P2 - Dispositivos de aviso\S002 - Sirene\PTC5P2S001.docx</t>
  </si>
  <si>
    <t>V:\Abteilungen\SaoPaulo\PQK-M\Extern\Config_BA\DVD\PT\C5 - Operação\P2 - Dispositivos de aviso\S003 - Aviso de partida automática\PTC5P2S002.docx</t>
  </si>
  <si>
    <t>V:\Abteilungen\SaoPaulo\PQK-M\Extern\Config_BA\DVD\PT\C5 - Operação\P3 - Console de comando (IHM)\S001 - Clearline 21,5\PTC5P3S001.docx</t>
  </si>
  <si>
    <t>V:\Abteilungen\SaoPaulo\PQK-M\Extern\Config_BA\DVD\PT\C5 - Operação\P4 - Dispositivos de comando (diversos)\S001 - Controle portátil\PTC5P4S001.docx</t>
  </si>
  <si>
    <t>V:\Abteilungen\SaoPaulo\PQK-M\Extern\Config_BA\DVD\PT\C5 - Operação\P4 - Dispositivos de comando (diversos)\S001 - Controle portátil bimanual\PTC5P4S001.docx</t>
  </si>
  <si>
    <t>V:\Abteilungen\SaoPaulo\PQK-M\Extern\Config_BA\DVD\PT\C5 - Operação\P4 - Dispositivos de comando (diversos)\S002 - Botoeira P100\PTC5P4S002.docx</t>
  </si>
  <si>
    <t>V:\Abteilungen\SaoPaulo\PQK-M\Extern\Config_BA\DVD\PT\C5 - Operação\P4 - Dispositivos de comando (diversos)\S003 - Botoeira P200\PTC5P4S003.docx</t>
  </si>
  <si>
    <t>V:\Abteilungen\SaoPaulo\PQK-M\Extern\Config_BA\DVD\PT\C5 - Operação\P4 - Dispositivos de comando (diversos)\S004 - Botoeira P500\PTC5P4S00.docx</t>
  </si>
  <si>
    <t>V:\Abteilungen\SaoPaulo\PQK-M\Extern\Config_BA\DVD\PT\C5 - Operação\P4 - Dispositivos de comando (diversos)\S005 - Botoeira V1\PTC5P4S005.docx</t>
  </si>
  <si>
    <t>V:\Abteilungen\SaoPaulo\PQK-M\Extern\Config_BA\DVD\PT\C5 - Operação\P4 - Dispositivos de comando (diversos)\S006 - Botoeira P4\PTC5P4S007.docx</t>
  </si>
  <si>
    <t>V:\Abteilungen\SaoPaulo\PQK-M\Extern\Config_BA\DVD\PT\C5 - Operação\P4 - Dispositivos de comando (diversos)\S007 - Botoeiras P12, P13 e P14\PTC5P4S008.docx</t>
  </si>
  <si>
    <t>V:\Abteilungen\SaoPaulo\PQK-M\Extern\Config_BA\DVD\PT\C5 - Operação\P4 - Dispositivos de comando (diversos)\S008 - Operação passo a passo\PTC5P4S007.docx</t>
  </si>
  <si>
    <t>V:\Abteilungen\SaoPaulo\PQK-M\Extern\Config_BA\DVD\PT\C5 - Operação\P4 - Dispositivos de comando (diversos)\S009 - Interruptor principal\PTC5P4S006.docx</t>
  </si>
  <si>
    <t>V:\Abteilungen\SaoPaulo\PQK-M\Extern\Config_BA\DVD\PT\C5 - Operação\P4 - Dispositivos de comando (diversos)\S010 - Alavanca principal\PTC5P4S006.docx</t>
  </si>
  <si>
    <t>V:\Abteilungen\SaoPaulo\PQK-M\Extern\Config_BA\DVD\PT\C5 - Operação\P5 - Estabelecer prontidão operacional\S001 - Descritivo padrão\PTC5P6S001.docx</t>
  </si>
  <si>
    <t>V:\Abteilungen\SaoPaulo\PQK-M\Extern\Config_BA\DVD\PT\C5 - Operação\P5 - Estabelecer prontidão operacional\S002 - INR\PTC5P6S002.docx</t>
  </si>
  <si>
    <t>V:\Abteilungen\SaoPaulo\PQK-M\Extern\Config_BA\DVD\PT\C5 - Operação\P5 - Estabelecer prontidão operacional\S003 - ALP\PTC5P6S001.docx</t>
  </si>
  <si>
    <t>V:\Abteilungen\SaoPaulo\PQK-M\Extern\Config_BA\DVD\PT\C5 - Operação\P5 - Estabelecer prontidão operacional\S003 - INP\PTC5P6S001.docx</t>
  </si>
  <si>
    <t>V:\Abteilungen\SaoPaulo\PQK-M\Extern\Config_BA\DVD\PT\C5 - Operação\P5 - Estabelecer prontidão operacional\S003 - INP, UPS\PTC5P6S002.docx</t>
  </si>
  <si>
    <t>V:\Abteilungen\SaoPaulo\PQK-M\Extern\Config_BA\DVD\PT\C5 - Operação\P5 - Estabelecer prontidão operacional\S004 - Sala higiênica\PTC5P6S006.docx</t>
  </si>
  <si>
    <t>V:\Abteilungen\SaoPaulo\PQK-M\Extern\Config_BA\DVD\PT\C5 - Operação\P6 - Produção\S001 - Padrão\PTC5P7S001.docx</t>
  </si>
  <si>
    <t>V:\Abteilungen\SaoPaulo\PQK-M\Extern\Config_BA\DVD\PT\C5 - Operação\P6 - Produção\S002 - Caneca CIP Manual\PTC5P7S004.docx</t>
  </si>
  <si>
    <t>V:\Abteilungen\SaoPaulo\PQK-M\Extern\Config_BA\DVD\PT\C5 - Operação\P6 - Produção\S004 - Selecionar programa - Clearline\PTC5P7S003.docx</t>
  </si>
  <si>
    <t>V:\Abteilungen\SaoPaulo\PQK-M\Extern\Config_BA\DVD\PT\C5 - Operação\P6 - Produção\S005 - Amostras do produto\PTC5P7S005.docx</t>
  </si>
  <si>
    <t>V:\Abteilungen\SaoPaulo\PQK-M\Extern\Config_BA\DVD\PT\C5 - Operação\P6 - Produção\S006 - Comandos - Clearline\PTC5P7S008.docx</t>
  </si>
  <si>
    <t>V:\Abteilungen\SaoPaulo\PQK-M\Extern\Config_BA\DVD\PT\C5 - Operação\P7 - Limpeza\S001 - Padrão\PTC5P7S001.docx</t>
  </si>
  <si>
    <t>V:\Abteilungen\SaoPaulo\PQK-M\Extern\Config_BA\DVD\PT\C5 - Operação\P7 - Limpeza\S002 - Sala higiênica\PTC5P7S002.docx</t>
  </si>
  <si>
    <t>V:\Abteilungen\SaoPaulo\PQK-M\Extern\Config_BA\DVD\PT\C5 - Operação\P8 - Setup\S001 - Padrão\PTC5P8S001.docx</t>
  </si>
  <si>
    <t>V:\Abteilungen\SaoPaulo\PQK-M\Extern\Config_BA\DVD\PT\C5 - Operação\P8 - Setup\S002 - Ducha de latas\PTC5P8S001.docx</t>
  </si>
  <si>
    <t>V:\Abteilungen\SaoPaulo\PQK-M\Extern\Config_BA\DVD\PT\C5 - Operação\P8 - Setup\S003 - Padrão\PTC5P8S001.docx</t>
  </si>
  <si>
    <t>V:\Abteilungen\SaoPaulo\PQK-M\Extern\Config_BA\DVD\PT\C5 - Operação\P9 - Cancelar prontidão operacional\S001 - ALP\PTC5P9S001.docx</t>
  </si>
  <si>
    <t>V:\Abteilungen\SaoPaulo\PQK-M\Extern\Config_BA\DVD\PT\C5 - Operação\P9 - Cancelar prontidão operacional\S001 - INP\PTC5P9S001.docx</t>
  </si>
  <si>
    <t>V:\Abteilungen\SaoPaulo\PQK-M\Extern\Config_BA\DVD\PT\C5 - Operação\P9 - Cancelar prontidão operacional\S001 - INP, UPS\PTC5P9S002.docx</t>
  </si>
  <si>
    <t>V:\Abteilungen\SaoPaulo\PQK-M\Extern\Config_BA\DVD\PT\C6 - Manutenção\P1 - Segurança e normas\S001 - Padrão\PTC6P1S001.docx</t>
  </si>
  <si>
    <t>V:\Abteilungen\SaoPaulo\PQK-M\Extern\Config_BA\DVD\PT\C6 - Manutenção\P2 - Isolamento e bloqueio de energias\S001 - INP\PTC6P2S003.docx</t>
  </si>
  <si>
    <t>V:\Abteilungen\SaoPaulo\PQK-M\Extern\Config_BA\DVD\PT\C6 - Manutenção\P2 - Isolamento e bloqueio de energias\S001 - INP - Sem imagem\PTC6P2S003.docx</t>
  </si>
  <si>
    <t>V:\Abteilungen\SaoPaulo\PQK-M\Extern\Config_BA\DVD\PT\C6 - Manutenção\P2 - Isolamento e bloqueio de energias\S001 - INP, ET\PTC6P2S003.docx</t>
  </si>
  <si>
    <t>V:\Abteilungen\SaoPaulo\PQK-M\Extern\Config_BA\DVD\PT\C6 - Manutenção\P2 - Isolamento e bloqueio de energias\S001 - INP, ET - Sem imagem\PTC6P2S003.docx</t>
  </si>
  <si>
    <t>V:\Abteilungen\SaoPaulo\PQK-M\Extern\Config_BA\DVD\PT\C6 - Manutenção\P2 - Isolamento e bloqueio de energias\S001 - INP, UPS\PTC6P2S003.docx</t>
  </si>
  <si>
    <t>V:\Abteilungen\SaoPaulo\PQK-M\Extern\Config_BA\DVD\PT\C6 - Manutenção\P2 - Isolamento e bloqueio de energias\S001 - INP, UPS - Sem imagem\PTC6P2S003.docx</t>
  </si>
  <si>
    <t>V:\Abteilungen\SaoPaulo\PQK-M\Extern\Config_BA\DVD\PT\C6 - Manutenção\P2 - Isolamento e bloqueio de energias\S001 - INP, UPS, ET\PTC6P2S003.docx</t>
  </si>
  <si>
    <t>V:\Abteilungen\SaoPaulo\PQK-M\Extern\Config_BA\DVD\PT\C6 - Manutenção\P2 - Isolamento e bloqueio de energias\S001 - INP, UPS, ET - Sem imagem\PTC6P2S003.docx</t>
  </si>
  <si>
    <t>V:\Abteilungen\SaoPaulo\PQK-M\Extern\Config_BA\DVD\PT\C6 - Manutenção\P3 - Manutenção preventiva\S001 - Com sala higiênica\PTC6P3S001.docx</t>
  </si>
  <si>
    <t>V:\Abteilungen\SaoPaulo\PQK-M\Extern\Config_BA\DVD\PT\C6 - Manutenção\P3 - Manutenção preventiva\S001 - Sem sala higiênica\PTC6P3S001.docx</t>
  </si>
  <si>
    <t>V:\Abteilungen\SaoPaulo\PQK-M\Extern\Config_BA\DVD\PT\C6 - Manutenção\P4 - Lubrificação\S001 - Padrão\PTC6P4S001.docx</t>
  </si>
  <si>
    <t>V:\Abteilungen\SaoPaulo\PQK-M\Extern\Config_BA\DVD\PT\C6 - Manutenção\P5 - Reparo\S001 - Com retrolavagem\PTC6P5S001.docx</t>
  </si>
  <si>
    <t>V:\Abteilungen\SaoPaulo\PQK-M\Extern\Config_BA\DVD\PT\C6 - Manutenção\P5 - Reparo\S001 - Sem retrolavagem\PTC6P5S001.docx</t>
  </si>
  <si>
    <t>V:\Abteilungen\SaoPaulo\PQK-M\Extern\Config_BA\DVD\PT\C6 - Manutenção\P5 - Reparo\S002 - Medidor de fluxo\PTC6P5S001.docx</t>
  </si>
  <si>
    <t>V:\Abteilungen\SaoPaulo\PQK-M\Extern\Config_BA\DVD\PT\C6 - Manutenção\P5 - Reparo\S003 - Interruptor de reparo\PTC6P5S002.docx</t>
  </si>
  <si>
    <t>V:\Abteilungen\SaoPaulo\PQK-M\Extern\Config_BA\DVD\PT\C7 - Falhas\P1 - Com lista de falhas\S001 - Clearline 21,5\PTC7P1S001.docx</t>
  </si>
  <si>
    <t>V:\Abteilungen\SaoPaulo\PQK-M\Extern\Config_BA\DVD\PT\C8 - Dados técnicos\P1 - Requisitos para fluidos\S001 - Agua, Ar comprimido\PTC8P1S001.docx</t>
  </si>
  <si>
    <t>V:\Abteilungen\SaoPaulo\PQK-M\Extern\Config_BA\DVD\PT\C8 - Dados técnicos\P1 - Requisitos para fluidos\S001 - Norma K0255, Energia elétrica\PTC8P1S002.docx</t>
  </si>
  <si>
    <t>V:\Abteilungen\SaoPaulo\PQK-M\Extern\Config_BA\DVD\PT\C8 - Dados técnicos\P2 - Operação\S001 - Padrão\PTC8P2S001.docx</t>
  </si>
  <si>
    <t>V:\Abteilungen\SaoPaulo\PQK-M\Extern\Config_BA\DVD\PT\C8 - Dados técnicos\P3 - Lubrificação\S001 - Direciona a leitura para as normas  adicionais KHS K1000 e K0357\PTC8P3S002.docx</t>
  </si>
  <si>
    <t>V:\Abteilungen\SaoPaulo\PQK-M\Extern\Config_BA\DVD\PT\C8 - Dados técnicos\P3 - Lubrificação\S001 - Postos de lubrificação, Denominação\PTC8P3S001.docx</t>
  </si>
  <si>
    <t>V:\Abteilungen\SaoPaulo\PQK-M\Extern\Config_BA\DVD\PT\C8 - Dados técnicos\P4 - Sinalização dos dispositivos de isolamento\S001 - Direciona a leitura para a norma  adicional KHS K0357\PTC8P3S002.docx</t>
  </si>
  <si>
    <t>V:\Abteilungen\SaoPaulo\PQK-M\Extern\Config_BA\DVD\PT\C8 - Dados técnicos\P4 - Sinalização dos dispositivos de isolamento\S001 - Identificação padrão (2019)\PTC8P4S001.docx</t>
  </si>
  <si>
    <t>V:\Abteilungen\SaoPaulo\PQK-M\Extern\Config_BA\DVD\PT\C8 - Dados técnicos\P5 - Produtos de limpeza\S001 - Produtos de limpeza\PTC8P5S001.docx</t>
  </si>
  <si>
    <t>V:\Abteilungen\SaoPaulo\PQK-M\Extern\Config_BA\DVD\PT\C8 - Dados técnicos\P6 - Certificados\S001 - Conformidade CE\PTC1P1S001.docx</t>
  </si>
  <si>
    <t>V:\Abteilungen\SaoPaulo\PQK-M\Extern\Config_BA\DVD\PT\CAPA\Capa - innofill.docx</t>
  </si>
  <si>
    <t>V:\Abteilungen\SaoPaulo\PQK-M\Extern\Config_BA\DVD\PT\CONTRA CAPA\Contra Capa.docx</t>
  </si>
  <si>
    <t>V:\Abteilungen\SaoPaulo\PQK-M\Extern\Config_BA\DVD\PT\SUMÁRIO\Indice.doc</t>
  </si>
  <si>
    <t>Trava antiqueda</t>
  </si>
  <si>
    <t>O dispositivo de fixação é usado para anexar uma proteção antiqueda.</t>
  </si>
  <si>
    <t>Destravamento de fuga</t>
  </si>
  <si>
    <t>Na carenagem da máquina, encontra-se uma haste em cada área de proteção para o destravamento das portas no caso de fuga.</t>
  </si>
  <si>
    <t>Sistema de monitoramento de CO2</t>
  </si>
  <si>
    <t>O posto de trabalho principal do operador da máquina é monitorado por um equipamento de medição de CO2.</t>
  </si>
  <si>
    <t>Chave de segurança</t>
  </si>
  <si>
    <t>As chaves de segurança são fornecidas em cada porta de acesso e em cada porta de serviço do enclausuramento da máquina para liberar o travamento das portas</t>
  </si>
  <si>
    <t>Sonda de vazio</t>
  </si>
  <si>
    <t>A sonda de aviso de vazio evita o funcionamento a seco da bomba, que pode danificar ou destruir a bomba.</t>
  </si>
  <si>
    <t>Medidor de condutividade</t>
  </si>
  <si>
    <t>A partir da condutividade, o controle reconhece e monitora os estados operacionais e procedimentos.</t>
  </si>
  <si>
    <t>Oxímetro</t>
  </si>
  <si>
    <t>O oxímetro mede a concentração de oxigênio no produto.</t>
  </si>
  <si>
    <t>Analisador com sensor de CO2</t>
  </si>
  <si>
    <t>Mede a concentração de CO2, brix e o conteúdo de álcool.</t>
  </si>
  <si>
    <t>Válvula de coleta de amostra</t>
  </si>
  <si>
    <t>Uma amostra do conteúdo do gasoduto pode ser colhida utilizando a amostragem válvula.</t>
  </si>
  <si>
    <t>Redutor de pressão de água</t>
  </si>
  <si>
    <t>O redutor de pressão reduz a pressão de alimentação de água para a exigida pela KHS.</t>
  </si>
  <si>
    <t>Redutor de pressão de gás</t>
  </si>
  <si>
    <t>O redutor de pressão reduz a pressão de alimentação de gás para a exigida pela KHS.</t>
  </si>
  <si>
    <t>Filtros preliminares</t>
  </si>
  <si>
    <t>Os filtros preliminares limpam o gás injetado antes de entrar no filtro de gás.</t>
  </si>
  <si>
    <t>Conexão de vapor</t>
  </si>
  <si>
    <t>O cartucho de filtro limpa o vapor antes deste ser levado aos filtros de gás pressurizado.</t>
  </si>
  <si>
    <t>Exaustão de CO2</t>
  </si>
  <si>
    <t>Durante o envase, forma-se uma mistura de ar e CO2. Essa mistura de gases é sugada no manifold de válvulas pelo ventilador radial.</t>
  </si>
  <si>
    <t>Aumento de pressão do ar de controle</t>
  </si>
  <si>
    <t>Quando a pressão do ar de controle alimentado pela empresa operadora é menor do que a pressão mínima solicitada pela KHS.</t>
  </si>
  <si>
    <t>Dosagem de nitrogênio</t>
  </si>
  <si>
    <t>Antes do processo de selagem, nitrogênio líquido é inserido na lata enchida. Estabiliza as talas e facilita o manejo das latas enchidas.</t>
  </si>
  <si>
    <t>Válvulas acionadas por bus</t>
  </si>
  <si>
    <t>Controladas pelo controle de processo. (I/O-Link-Master)</t>
  </si>
  <si>
    <t>Válvulas acionadas por barramento</t>
  </si>
  <si>
    <t>Controladas por ilha de válvulas.</t>
  </si>
  <si>
    <t>Pneumática de segurança</t>
  </si>
  <si>
    <t>Para assegurar a desconexão segura da alimentação de água durante o serviço e em caso de emergência.</t>
  </si>
  <si>
    <t>Tipo de enchedora</t>
  </si>
  <si>
    <t>Exemplo de tabela - Projeto 89407120</t>
  </si>
  <si>
    <t>Alavanca</t>
  </si>
  <si>
    <t>ReDiS</t>
  </si>
  <si>
    <t>O interruptor de chave [ReDiS] liga a conexão de dados remota segura (por ex., uma conexão VPN).</t>
  </si>
  <si>
    <t>Sirene de aviso</t>
  </si>
  <si>
    <t>Aviso de arranque para partida automática</t>
  </si>
  <si>
    <t>Botoeira P100</t>
  </si>
  <si>
    <t>Botoeira P200</t>
  </si>
  <si>
    <t>Botoeira P500</t>
  </si>
  <si>
    <t>Botoeira V1</t>
  </si>
  <si>
    <t>Botoeira P4</t>
  </si>
  <si>
    <t>Botoeira P12, P13 e P14</t>
  </si>
  <si>
    <t>Medidores de vazão</t>
  </si>
  <si>
    <t>Os medidores de vazão registram na alimentação de fluídos o volume de fluídos por unidade de tempo (fluxo volumétrico).</t>
  </si>
  <si>
    <t>Caneca CIP Automática</t>
  </si>
  <si>
    <t xml:space="preserve">As válvulas de enchimento são vedadas por placas de enxágue durante a limpeza interna (CIP). </t>
  </si>
  <si>
    <t>Ducha de latas</t>
  </si>
  <si>
    <t>A ducha de latas enxagua as latas envasadas após a lacração, eliminando os resíduos de produto.</t>
  </si>
  <si>
    <t>Layout dos postos de trabalho</t>
  </si>
  <si>
    <t>Projeto</t>
  </si>
  <si>
    <t>N° de fabricação</t>
  </si>
  <si>
    <t>N° de máquina</t>
  </si>
  <si>
    <t>Ano de fabricação</t>
  </si>
  <si>
    <t>Identificação</t>
  </si>
  <si>
    <t>Cículo divisor da enchedora</t>
  </si>
  <si>
    <t>Divisão da enchedora</t>
  </si>
  <si>
    <t>Quantidade de pontos de enchimento</t>
  </si>
  <si>
    <t>mm</t>
  </si>
  <si>
    <t>unid.</t>
  </si>
  <si>
    <t>Retrolavagem do filtro (Filtro antes de dreno)</t>
  </si>
  <si>
    <t>Aplicável 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</si>
</sst>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3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FF0000"/>
      <name val="Arial"/>
      <family val="2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Arial"/>
      <family val="2"/>
    </font>
    <font>
      <sz val="8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name val="Calibri"/>
      <family val="2"/>
      <scheme val="minor"/>
    </font>
    <font>
      <sz val="22"/>
      <color theme="1"/>
      <name val="Wingdings"/>
      <charset val="2"/>
    </font>
    <font>
      <sz val="11"/>
      <color rgb="FF000000"/>
      <name val="Symbol"/>
      <family val="1"/>
      <charset val="2"/>
    </font>
    <font>
      <b/>
      <sz val="14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141C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theme="9" tint="0.79998168889431442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theme="0"/>
      </left>
      <right/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ck">
        <color rgb="FFFFFFFF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/>
      <top/>
      <bottom/>
      <diagonal/>
    </border>
    <border>
      <left style="thick">
        <color rgb="FFFFFFFF"/>
      </left>
      <right/>
      <top style="thick">
        <color rgb="FFFFFFFF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2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5" borderId="12" xfId="0" applyFill="1" applyBorder="1"/>
    <xf numFmtId="0" fontId="0" fillId="0" borderId="8" xfId="0" applyBorder="1"/>
    <xf numFmtId="0" fontId="0" fillId="6" borderId="13" xfId="0" applyFill="1" applyBorder="1"/>
    <xf numFmtId="0" fontId="0" fillId="0" borderId="11" xfId="0" applyBorder="1"/>
    <xf numFmtId="3" fontId="3" fillId="0" borderId="8" xfId="0" applyNumberFormat="1" applyFont="1" applyBorder="1" applyAlignment="1">
      <alignment horizontal="left" vertical="center"/>
    </xf>
    <xf numFmtId="0" fontId="0" fillId="7" borderId="13" xfId="0" applyFill="1" applyBorder="1"/>
    <xf numFmtId="0" fontId="0" fillId="0" borderId="14" xfId="0" applyBorder="1"/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4" fillId="9" borderId="20" xfId="0" applyFont="1" applyFill="1" applyBorder="1" applyAlignment="1">
      <alignment horizontal="left" vertical="center" wrapText="1"/>
    </xf>
    <xf numFmtId="0" fontId="4" fillId="9" borderId="20" xfId="0" applyFont="1" applyFill="1" applyBorder="1" applyAlignment="1">
      <alignment horizontal="center" vertical="center" wrapText="1"/>
    </xf>
    <xf numFmtId="0" fontId="4" fillId="9" borderId="21" xfId="0" applyFont="1" applyFill="1" applyBorder="1" applyAlignment="1">
      <alignment horizontal="center" vertical="center" wrapText="1"/>
    </xf>
    <xf numFmtId="0" fontId="5" fillId="10" borderId="22" xfId="0" applyFont="1" applyFill="1" applyBorder="1" applyAlignment="1">
      <alignment horizontal="center" vertical="center" wrapText="1"/>
    </xf>
    <xf numFmtId="0" fontId="5" fillId="10" borderId="23" xfId="0" applyFont="1" applyFill="1" applyBorder="1" applyAlignment="1">
      <alignment horizontal="center" vertical="center" wrapText="1"/>
    </xf>
    <xf numFmtId="0" fontId="0" fillId="0" borderId="24" xfId="0" applyBorder="1"/>
    <xf numFmtId="0" fontId="2" fillId="0" borderId="0" xfId="0" applyFont="1" applyAlignment="1">
      <alignment horizontal="left" vertical="top"/>
    </xf>
    <xf numFmtId="0" fontId="2" fillId="0" borderId="0" xfId="0" applyFont="1"/>
    <xf numFmtId="0" fontId="6" fillId="0" borderId="0" xfId="0" applyFont="1"/>
    <xf numFmtId="0" fontId="6" fillId="11" borderId="26" xfId="0" applyFont="1" applyFill="1" applyBorder="1"/>
    <xf numFmtId="0" fontId="7" fillId="11" borderId="26" xfId="0" applyFont="1" applyFill="1" applyBorder="1" applyAlignment="1">
      <alignment horizontal="center" vertical="center" wrapText="1"/>
    </xf>
    <xf numFmtId="0" fontId="6" fillId="11" borderId="27" xfId="0" applyFont="1" applyFill="1" applyBorder="1"/>
    <xf numFmtId="0" fontId="7" fillId="11" borderId="28" xfId="0" applyFont="1" applyFill="1" applyBorder="1" applyAlignment="1">
      <alignment horizontal="center" vertical="center" wrapText="1"/>
    </xf>
    <xf numFmtId="0" fontId="7" fillId="11" borderId="29" xfId="0" applyFont="1" applyFill="1" applyBorder="1" applyAlignment="1">
      <alignment horizontal="center" vertical="center" wrapText="1"/>
    </xf>
    <xf numFmtId="0" fontId="0" fillId="11" borderId="26" xfId="0" applyFill="1" applyBorder="1"/>
    <xf numFmtId="0" fontId="0" fillId="12" borderId="0" xfId="0" applyFill="1" applyAlignment="1">
      <alignment vertical="center"/>
    </xf>
    <xf numFmtId="0" fontId="1" fillId="12" borderId="0" xfId="0" applyFont="1" applyFill="1"/>
    <xf numFmtId="0" fontId="10" fillId="0" borderId="0" xfId="0" applyFont="1"/>
    <xf numFmtId="0" fontId="4" fillId="0" borderId="21" xfId="0" applyFont="1" applyBorder="1" applyAlignment="1">
      <alignment horizontal="center" vertical="center" wrapText="1"/>
    </xf>
    <xf numFmtId="0" fontId="4" fillId="12" borderId="21" xfId="0" applyFont="1" applyFill="1" applyBorder="1" applyAlignment="1">
      <alignment horizontal="justify" vertical="center" wrapText="1"/>
    </xf>
    <xf numFmtId="0" fontId="4" fillId="12" borderId="30" xfId="0" applyFont="1" applyFill="1" applyBorder="1" applyAlignment="1">
      <alignment horizontal="justify" vertical="center" wrapText="1"/>
    </xf>
    <xf numFmtId="0" fontId="5" fillId="12" borderId="30" xfId="0" applyFont="1" applyFill="1" applyBorder="1" applyAlignment="1">
      <alignment horizontal="justify" vertical="center" wrapText="1"/>
    </xf>
    <xf numFmtId="0" fontId="12" fillId="12" borderId="21" xfId="0" applyFont="1" applyFill="1" applyBorder="1" applyAlignment="1">
      <alignment wrapText="1"/>
    </xf>
    <xf numFmtId="0" fontId="5" fillId="12" borderId="21" xfId="0" applyFont="1" applyFill="1" applyBorder="1" applyAlignment="1">
      <alignment vertical="center" wrapText="1"/>
    </xf>
    <xf numFmtId="0" fontId="12" fillId="12" borderId="30" xfId="0" applyFont="1" applyFill="1" applyBorder="1" applyAlignment="1">
      <alignment wrapText="1"/>
    </xf>
    <xf numFmtId="0" fontId="5" fillId="12" borderId="30" xfId="0" applyFont="1" applyFill="1" applyBorder="1" applyAlignment="1">
      <alignment vertical="center" wrapText="1"/>
    </xf>
    <xf numFmtId="0" fontId="4" fillId="12" borderId="20" xfId="0" applyFont="1" applyFill="1" applyBorder="1" applyAlignment="1">
      <alignment horizontal="justify" vertical="center" wrapText="1"/>
    </xf>
    <xf numFmtId="0" fontId="4" fillId="9" borderId="26" xfId="0" applyFont="1" applyFill="1" applyBorder="1" applyAlignment="1">
      <alignment horizontal="left" vertical="center" wrapText="1" indent="1"/>
    </xf>
    <xf numFmtId="0" fontId="4" fillId="0" borderId="21" xfId="0" applyFont="1" applyBorder="1" applyAlignment="1">
      <alignment horizontal="justify" vertical="center" wrapText="1"/>
    </xf>
    <xf numFmtId="0" fontId="4" fillId="0" borderId="20" xfId="0" applyFont="1" applyBorder="1" applyAlignment="1">
      <alignment horizontal="justify" vertical="center" wrapText="1"/>
    </xf>
    <xf numFmtId="0" fontId="13" fillId="0" borderId="0" xfId="0" applyFont="1"/>
    <xf numFmtId="0" fontId="8" fillId="12" borderId="21" xfId="0" applyFont="1" applyFill="1" applyBorder="1" applyAlignment="1">
      <alignment horizontal="justify" vertical="center" wrapText="1"/>
    </xf>
    <xf numFmtId="0" fontId="5" fillId="10" borderId="26" xfId="0" applyFont="1" applyFill="1" applyBorder="1" applyAlignment="1">
      <alignment horizontal="left" vertical="center" wrapText="1" indent="1"/>
    </xf>
    <xf numFmtId="0" fontId="5" fillId="10" borderId="2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14" fillId="0" borderId="0" xfId="0" applyFont="1"/>
    <xf numFmtId="0" fontId="15" fillId="0" borderId="0" xfId="0" applyFont="1"/>
    <xf numFmtId="1" fontId="3" fillId="0" borderId="8" xfId="0" quotePrefix="1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6" fillId="0" borderId="0" xfId="0" applyFont="1"/>
    <xf numFmtId="0" fontId="4" fillId="9" borderId="21" xfId="0" applyFont="1" applyFill="1" applyBorder="1" applyAlignment="1">
      <alignment horizontal="justify" vertical="center" wrapText="1"/>
    </xf>
    <xf numFmtId="0" fontId="7" fillId="0" borderId="26" xfId="0" applyFont="1" applyFill="1" applyBorder="1" applyAlignment="1">
      <alignment horizontal="center" vertical="center" wrapText="1"/>
    </xf>
    <xf numFmtId="0" fontId="6" fillId="0" borderId="26" xfId="0" applyFont="1" applyFill="1" applyBorder="1"/>
    <xf numFmtId="0" fontId="0" fillId="0" borderId="0" xfId="0" applyFill="1"/>
    <xf numFmtId="0" fontId="2" fillId="0" borderId="0" xfId="0" applyFont="1" applyAlignment="1"/>
    <xf numFmtId="0" fontId="4" fillId="0" borderId="21" xfId="0" applyFont="1" applyFill="1" applyBorder="1" applyAlignment="1">
      <alignment horizontal="justify" vertical="center" wrapText="1"/>
    </xf>
    <xf numFmtId="0" fontId="7" fillId="0" borderId="29" xfId="0" applyFont="1" applyFill="1" applyBorder="1" applyAlignment="1">
      <alignment horizontal="center" vertical="center" wrapText="1"/>
    </xf>
    <xf numFmtId="0" fontId="0" fillId="0" borderId="26" xfId="0" applyFill="1" applyBorder="1"/>
    <xf numFmtId="0" fontId="7" fillId="0" borderId="28" xfId="0" applyFont="1" applyFill="1" applyBorder="1" applyAlignment="1">
      <alignment horizontal="center" vertical="center" wrapText="1"/>
    </xf>
    <xf numFmtId="0" fontId="6" fillId="0" borderId="27" xfId="0" applyFont="1" applyFill="1" applyBorder="1"/>
    <xf numFmtId="0" fontId="5" fillId="9" borderId="21" xfId="0" applyFont="1" applyFill="1" applyBorder="1" applyAlignment="1">
      <alignment horizontal="left" vertical="center" wrapText="1" indent="1"/>
    </xf>
    <xf numFmtId="0" fontId="4" fillId="0" borderId="22" xfId="0" applyFont="1" applyBorder="1" applyAlignment="1">
      <alignment vertical="center" wrapText="1"/>
    </xf>
    <xf numFmtId="0" fontId="0" fillId="0" borderId="0" xfId="0" applyAlignment="1"/>
    <xf numFmtId="0" fontId="5" fillId="0" borderId="21" xfId="0" applyFont="1" applyFill="1" applyBorder="1" applyAlignment="1">
      <alignment horizontal="left" vertical="center" wrapText="1" indent="1"/>
    </xf>
    <xf numFmtId="0" fontId="5" fillId="9" borderId="26" xfId="0" applyFont="1" applyFill="1" applyBorder="1" applyAlignment="1">
      <alignment horizontal="left" vertical="center" wrapText="1" indent="1"/>
    </xf>
    <xf numFmtId="0" fontId="0" fillId="0" borderId="37" xfId="0" applyBorder="1"/>
    <xf numFmtId="0" fontId="0" fillId="8" borderId="13" xfId="0" applyFill="1" applyBorder="1"/>
    <xf numFmtId="0" fontId="0" fillId="15" borderId="36" xfId="0" applyFill="1" applyBorder="1"/>
    <xf numFmtId="0" fontId="1" fillId="0" borderId="0" xfId="0" applyFont="1"/>
    <xf numFmtId="0" fontId="0" fillId="0" borderId="38" xfId="0" applyBorder="1"/>
    <xf numFmtId="0" fontId="0" fillId="0" borderId="39" xfId="0" applyBorder="1"/>
    <xf numFmtId="0" fontId="0" fillId="0" borderId="31" xfId="0" applyBorder="1"/>
    <xf numFmtId="0" fontId="1" fillId="3" borderId="26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0" fillId="16" borderId="26" xfId="0" applyFill="1" applyBorder="1" applyAlignment="1">
      <alignment horizontal="left" vertical="center" indent="1"/>
    </xf>
    <xf numFmtId="0" fontId="20" fillId="16" borderId="2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4" fillId="9" borderId="21" xfId="0" applyFont="1" applyFill="1" applyBorder="1" applyAlignment="1">
      <alignment horizontal="left" vertical="center" wrapText="1" indent="1"/>
    </xf>
    <xf numFmtId="0" fontId="0" fillId="0" borderId="26" xfId="0" applyFill="1" applyBorder="1" applyAlignment="1">
      <alignment horizontal="left" vertical="center" indent="1"/>
    </xf>
    <xf numFmtId="0" fontId="20" fillId="0" borderId="26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 indent="2"/>
    </xf>
    <xf numFmtId="0" fontId="2" fillId="0" borderId="0" xfId="0" applyFont="1" applyAlignment="1">
      <alignment horizontal="left"/>
    </xf>
    <xf numFmtId="0" fontId="2" fillId="0" borderId="0" xfId="0" applyFont="1" applyBorder="1" applyAlignment="1">
      <alignment horizontal="left"/>
    </xf>
    <xf numFmtId="22" fontId="0" fillId="14" borderId="40" xfId="0" applyNumberFormat="1" applyFont="1" applyFill="1" applyBorder="1"/>
    <xf numFmtId="22" fontId="0" fillId="0" borderId="40" xfId="0" applyNumberFormat="1" applyFont="1" applyBorder="1"/>
    <xf numFmtId="0" fontId="8" fillId="9" borderId="21" xfId="0" applyFont="1" applyFill="1" applyBorder="1" applyAlignment="1">
      <alignment horizontal="left" vertical="center" wrapText="1" indent="1"/>
    </xf>
    <xf numFmtId="0" fontId="4" fillId="11" borderId="26" xfId="0" applyFont="1" applyFill="1" applyBorder="1" applyAlignment="1">
      <alignment horizontal="left" vertical="center" wrapText="1" indent="1"/>
    </xf>
    <xf numFmtId="0" fontId="5" fillId="11" borderId="25" xfId="0" applyFont="1" applyFill="1" applyBorder="1" applyAlignment="1">
      <alignment horizontal="left" vertical="center" wrapText="1" indent="1"/>
    </xf>
    <xf numFmtId="0" fontId="4" fillId="0" borderId="21" xfId="0" applyFont="1" applyFill="1" applyBorder="1" applyAlignment="1">
      <alignment horizontal="left" vertical="center" wrapText="1" indent="1"/>
    </xf>
    <xf numFmtId="0" fontId="0" fillId="0" borderId="0" xfId="0" applyFill="1" applyAlignment="1">
      <alignment horizontal="lef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left" indent="1"/>
    </xf>
    <xf numFmtId="0" fontId="0" fillId="0" borderId="0" xfId="0" applyBorder="1"/>
    <xf numFmtId="0" fontId="21" fillId="0" borderId="0" xfId="0" applyFont="1" applyAlignment="1">
      <alignment horizontal="center"/>
    </xf>
    <xf numFmtId="0" fontId="6" fillId="0" borderId="0" xfId="0" applyFont="1" applyFill="1"/>
    <xf numFmtId="0" fontId="22" fillId="0" borderId="0" xfId="0" applyFont="1" applyAlignment="1">
      <alignment horizontal="center" vertical="center"/>
    </xf>
    <xf numFmtId="0" fontId="17" fillId="10" borderId="22" xfId="0" applyFont="1" applyFill="1" applyBorder="1" applyAlignment="1">
      <alignment horizontal="center" vertical="center" wrapText="1"/>
    </xf>
    <xf numFmtId="0" fontId="11" fillId="13" borderId="21" xfId="0" applyFont="1" applyFill="1" applyBorder="1" applyAlignment="1">
      <alignment horizontal="left" vertical="center" wrapText="1" indent="1"/>
    </xf>
    <xf numFmtId="0" fontId="4" fillId="13" borderId="20" xfId="0" applyFont="1" applyFill="1" applyBorder="1" applyAlignment="1">
      <alignment horizontal="left" vertical="center" wrapText="1" indent="1"/>
    </xf>
    <xf numFmtId="164" fontId="4" fillId="13" borderId="20" xfId="0" applyNumberFormat="1" applyFont="1" applyFill="1" applyBorder="1" applyAlignment="1">
      <alignment horizontal="left" vertical="center" wrapText="1" indent="1"/>
    </xf>
    <xf numFmtId="0" fontId="8" fillId="9" borderId="30" xfId="0" applyFont="1" applyFill="1" applyBorder="1" applyAlignment="1">
      <alignment horizontal="left" vertical="center" wrapText="1" indent="1"/>
    </xf>
    <xf numFmtId="0" fontId="4" fillId="11" borderId="27" xfId="0" applyFont="1" applyFill="1" applyBorder="1" applyAlignment="1">
      <alignment horizontal="left" vertical="center" wrapText="1" indent="1"/>
    </xf>
    <xf numFmtId="0" fontId="5" fillId="11" borderId="41" xfId="0" applyFont="1" applyFill="1" applyBorder="1" applyAlignment="1">
      <alignment horizontal="left" vertical="center" wrapText="1" indent="1"/>
    </xf>
    <xf numFmtId="0" fontId="5" fillId="11" borderId="26" xfId="0" applyFont="1" applyFill="1" applyBorder="1" applyAlignment="1">
      <alignment horizontal="left" vertical="center" wrapText="1" indent="1"/>
    </xf>
    <xf numFmtId="0" fontId="6" fillId="11" borderId="42" xfId="0" applyFont="1" applyFill="1" applyBorder="1"/>
    <xf numFmtId="0" fontId="4" fillId="11" borderId="34" xfId="0" applyFont="1" applyFill="1" applyBorder="1" applyAlignment="1">
      <alignment horizontal="left" vertical="center" wrapText="1" indent="1"/>
    </xf>
    <xf numFmtId="0" fontId="5" fillId="11" borderId="34" xfId="0" applyFont="1" applyFill="1" applyBorder="1" applyAlignment="1">
      <alignment horizontal="left" vertical="center" wrapText="1" indent="1"/>
    </xf>
    <xf numFmtId="0" fontId="5" fillId="0" borderId="26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24" fillId="2" borderId="26" xfId="0" applyFont="1" applyFill="1" applyBorder="1" applyAlignment="1">
      <alignment horizontal="center" vertical="center" wrapText="1"/>
    </xf>
    <xf numFmtId="0" fontId="11" fillId="13" borderId="26" xfId="0" applyFont="1" applyFill="1" applyBorder="1" applyAlignment="1">
      <alignment vertical="center" wrapText="1"/>
    </xf>
    <xf numFmtId="0" fontId="11" fillId="13" borderId="26" xfId="0" applyFont="1" applyFill="1" applyBorder="1" applyAlignment="1">
      <alignment horizontal="center" vertical="center" wrapText="1"/>
    </xf>
    <xf numFmtId="0" fontId="24" fillId="2" borderId="26" xfId="0" applyFont="1" applyFill="1" applyBorder="1" applyAlignment="1">
      <alignment horizontal="left" vertical="center" wrapText="1" indent="1"/>
    </xf>
    <xf numFmtId="0" fontId="4" fillId="13" borderId="26" xfId="0" applyFont="1" applyFill="1" applyBorder="1" applyAlignment="1">
      <alignment horizontal="left" vertical="center" wrapText="1" indent="1"/>
    </xf>
    <xf numFmtId="0" fontId="11" fillId="13" borderId="26" xfId="0" applyFont="1" applyFill="1" applyBorder="1" applyAlignment="1">
      <alignment horizontal="left" vertical="center" wrapText="1" indent="1"/>
    </xf>
    <xf numFmtId="0" fontId="5" fillId="0" borderId="21" xfId="0" applyFont="1" applyFill="1" applyBorder="1" applyAlignment="1">
      <alignment horizontal="center" vertical="center" wrapText="1"/>
    </xf>
    <xf numFmtId="0" fontId="17" fillId="0" borderId="20" xfId="0" applyFont="1" applyFill="1" applyBorder="1" applyAlignment="1">
      <alignment horizontal="center" vertical="center" wrapText="1"/>
    </xf>
    <xf numFmtId="0" fontId="11" fillId="0" borderId="21" xfId="0" applyFont="1" applyFill="1" applyBorder="1" applyAlignment="1">
      <alignment horizontal="left" vertical="center" wrapText="1" indent="1"/>
    </xf>
    <xf numFmtId="0" fontId="4" fillId="0" borderId="20" xfId="0" applyFont="1" applyFill="1" applyBorder="1" applyAlignment="1">
      <alignment vertical="center" wrapText="1"/>
    </xf>
    <xf numFmtId="0" fontId="11" fillId="0" borderId="20" xfId="0" applyFont="1" applyFill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 wrapText="1"/>
    </xf>
    <xf numFmtId="0" fontId="11" fillId="0" borderId="45" xfId="0" applyFont="1" applyFill="1" applyBorder="1" applyAlignment="1">
      <alignment horizontal="center" vertical="center" wrapText="1"/>
    </xf>
    <xf numFmtId="0" fontId="3" fillId="0" borderId="44" xfId="0" applyFont="1" applyBorder="1" applyAlignment="1">
      <alignment vertical="center"/>
    </xf>
    <xf numFmtId="0" fontId="4" fillId="0" borderId="46" xfId="0" applyFont="1" applyFill="1" applyBorder="1" applyAlignment="1">
      <alignment horizontal="left" vertical="center" wrapText="1" indent="1"/>
    </xf>
    <xf numFmtId="0" fontId="8" fillId="11" borderId="46" xfId="0" applyFont="1" applyFill="1" applyBorder="1" applyAlignment="1">
      <alignment horizontal="left" vertical="center" wrapText="1" indent="1"/>
    </xf>
    <xf numFmtId="0" fontId="9" fillId="11" borderId="29" xfId="0" applyFont="1" applyFill="1" applyBorder="1" applyAlignment="1">
      <alignment horizontal="left" vertical="center" wrapText="1" indent="1"/>
    </xf>
    <xf numFmtId="22" fontId="14" fillId="0" borderId="0" xfId="0" applyNumberFormat="1" applyFont="1" applyAlignment="1">
      <alignment horizontal="center"/>
    </xf>
    <xf numFmtId="0" fontId="14" fillId="0" borderId="0" xfId="0" applyFont="1" applyFill="1"/>
    <xf numFmtId="0" fontId="19" fillId="4" borderId="0" xfId="0" applyFont="1" applyFill="1" applyAlignment="1">
      <alignment horizontal="center"/>
    </xf>
    <xf numFmtId="22" fontId="0" fillId="4" borderId="40" xfId="0" applyNumberFormat="1" applyFont="1" applyFill="1" applyBorder="1"/>
    <xf numFmtId="0" fontId="0" fillId="4" borderId="0" xfId="0" applyFill="1"/>
    <xf numFmtId="0" fontId="14" fillId="4" borderId="0" xfId="0" applyFont="1" applyFill="1" applyAlignment="1">
      <alignment horizontal="center"/>
    </xf>
    <xf numFmtId="22" fontId="0" fillId="17" borderId="40" xfId="0" applyNumberFormat="1" applyFont="1" applyFill="1" applyBorder="1"/>
    <xf numFmtId="0" fontId="0" fillId="4" borderId="0" xfId="0" applyFill="1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5" fillId="10" borderId="33" xfId="0" applyFont="1" applyFill="1" applyBorder="1" applyAlignment="1">
      <alignment horizontal="center" vertical="center" wrapText="1"/>
    </xf>
    <xf numFmtId="0" fontId="5" fillId="10" borderId="32" xfId="0" applyFont="1" applyFill="1" applyBorder="1" applyAlignment="1">
      <alignment horizontal="center" vertical="center" wrapText="1"/>
    </xf>
    <xf numFmtId="0" fontId="7" fillId="11" borderId="35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justify" vertical="center" wrapText="1"/>
    </xf>
    <xf numFmtId="0" fontId="5" fillId="0" borderId="0" xfId="0" applyFont="1" applyFill="1" applyBorder="1" applyAlignment="1">
      <alignment horizontal="left" vertical="center" wrapText="1" indent="1"/>
    </xf>
    <xf numFmtId="0" fontId="8" fillId="11" borderId="0" xfId="0" applyFont="1" applyFill="1" applyBorder="1" applyAlignment="1">
      <alignment horizontal="left" vertical="center" wrapText="1" indent="1"/>
    </xf>
    <xf numFmtId="0" fontId="4" fillId="0" borderId="0" xfId="0" applyFont="1" applyFill="1" applyBorder="1" applyAlignment="1">
      <alignment horizontal="left" vertical="center" wrapText="1" indent="1"/>
    </xf>
    <xf numFmtId="0" fontId="25" fillId="0" borderId="0" xfId="0" applyFont="1"/>
    <xf numFmtId="0" fontId="25" fillId="0" borderId="0" xfId="0" applyFont="1" applyAlignment="1">
      <alignment horizontal="left" vertical="top"/>
    </xf>
    <xf numFmtId="0" fontId="26" fillId="0" borderId="0" xfId="0" applyFont="1"/>
    <xf numFmtId="0" fontId="5" fillId="0" borderId="26" xfId="0" applyFont="1" applyFill="1" applyBorder="1" applyAlignment="1">
      <alignment vertical="center" wrapText="1"/>
    </xf>
    <xf numFmtId="0" fontId="4" fillId="0" borderId="26" xfId="0" applyFont="1" applyFill="1" applyBorder="1" applyAlignment="1">
      <alignment horizontal="justify" vertical="center" wrapText="1"/>
    </xf>
    <xf numFmtId="0" fontId="2" fillId="3" borderId="3" xfId="0" applyFont="1" applyFill="1" applyBorder="1" applyAlignment="1">
      <alignment horizontal="center" vertical="top" wrapText="1"/>
    </xf>
    <xf numFmtId="0" fontId="2" fillId="3" borderId="4" xfId="0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4" borderId="6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5" fillId="10" borderId="25" xfId="0" applyFont="1" applyFill="1" applyBorder="1" applyAlignment="1">
      <alignment horizontal="center" vertical="center" wrapText="1"/>
    </xf>
    <xf numFmtId="0" fontId="5" fillId="10" borderId="48" xfId="0" applyFont="1" applyFill="1" applyBorder="1" applyAlignment="1">
      <alignment horizontal="center" vertical="center" wrapText="1"/>
    </xf>
    <xf numFmtId="0" fontId="5" fillId="10" borderId="32" xfId="0" applyFont="1" applyFill="1" applyBorder="1" applyAlignment="1">
      <alignment horizontal="center" vertical="center" wrapText="1"/>
    </xf>
    <xf numFmtId="0" fontId="9" fillId="10" borderId="42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/>
    </xf>
    <xf numFmtId="0" fontId="5" fillId="10" borderId="49" xfId="0" applyFont="1" applyFill="1" applyBorder="1" applyAlignment="1">
      <alignment horizontal="center" vertical="center" wrapText="1"/>
    </xf>
    <xf numFmtId="0" fontId="5" fillId="10" borderId="50" xfId="0" applyFont="1" applyFill="1" applyBorder="1" applyAlignment="1">
      <alignment horizontal="center" vertical="center" wrapText="1"/>
    </xf>
    <xf numFmtId="0" fontId="5" fillId="10" borderId="51" xfId="0" applyFont="1" applyFill="1" applyBorder="1" applyAlignment="1">
      <alignment horizontal="center" vertical="center" wrapText="1"/>
    </xf>
    <xf numFmtId="0" fontId="5" fillId="10" borderId="52" xfId="0" applyFont="1" applyFill="1" applyBorder="1" applyAlignment="1">
      <alignment horizontal="center" vertical="center" wrapText="1"/>
    </xf>
    <xf numFmtId="0" fontId="5" fillId="11" borderId="29" xfId="0" applyFont="1" applyFill="1" applyBorder="1" applyAlignment="1">
      <alignment horizontal="left" vertical="center" wrapText="1" indent="1"/>
    </xf>
    <xf numFmtId="0" fontId="5" fillId="11" borderId="42" xfId="0" applyFont="1" applyFill="1" applyBorder="1" applyAlignment="1">
      <alignment horizontal="left" vertical="center" wrapText="1" indent="1"/>
    </xf>
    <xf numFmtId="0" fontId="5" fillId="10" borderId="33" xfId="0" applyFont="1" applyFill="1" applyBorder="1" applyAlignment="1">
      <alignment horizontal="center" vertical="center" wrapText="1"/>
    </xf>
    <xf numFmtId="0" fontId="5" fillId="10" borderId="21" xfId="0" applyFont="1" applyFill="1" applyBorder="1" applyAlignment="1">
      <alignment horizontal="center" vertical="center" wrapText="1"/>
    </xf>
    <xf numFmtId="0" fontId="9" fillId="10" borderId="26" xfId="0" applyFont="1" applyFill="1" applyBorder="1" applyAlignment="1">
      <alignment horizontal="center" vertical="center" wrapText="1"/>
    </xf>
    <xf numFmtId="0" fontId="5" fillId="10" borderId="47" xfId="0" applyFont="1" applyFill="1" applyBorder="1" applyAlignment="1">
      <alignment horizontal="center" vertical="center" wrapText="1"/>
    </xf>
    <xf numFmtId="0" fontId="5" fillId="10" borderId="39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left" vertical="center" indent="1"/>
    </xf>
    <xf numFmtId="0" fontId="3" fillId="0" borderId="2" xfId="0" applyFont="1" applyBorder="1" applyAlignment="1">
      <alignment horizontal="left" vertical="center" indent="1"/>
    </xf>
    <xf numFmtId="0" fontId="5" fillId="10" borderId="26" xfId="0" applyFont="1" applyFill="1" applyBorder="1" applyAlignment="1">
      <alignment horizontal="center" vertical="center" wrapText="1"/>
    </xf>
    <xf numFmtId="0" fontId="5" fillId="0" borderId="26" xfId="0" applyFont="1" applyFill="1" applyBorder="1" applyAlignment="1">
      <alignment horizontal="center" vertical="center" wrapText="1"/>
    </xf>
    <xf numFmtId="0" fontId="5" fillId="9" borderId="26" xfId="0" applyFont="1" applyFill="1" applyBorder="1" applyAlignment="1">
      <alignment horizontal="center" wrapText="1"/>
    </xf>
    <xf numFmtId="0" fontId="7" fillId="9" borderId="27" xfId="0" applyFont="1" applyFill="1" applyBorder="1" applyAlignment="1">
      <alignment horizontal="center" vertical="center" wrapText="1"/>
    </xf>
    <xf numFmtId="0" fontId="7" fillId="9" borderId="34" xfId="0" applyFont="1" applyFill="1" applyBorder="1" applyAlignment="1">
      <alignment horizontal="center" vertical="center" wrapText="1"/>
    </xf>
    <xf numFmtId="0" fontId="7" fillId="9" borderId="3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141C7"/>
      <color rgb="FF000099"/>
      <color rgb="FF660033"/>
      <color rgb="FF660066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file:///\\uac.xorb.net\vdfs\Abteilungen\SaoPaulo\PQK-M\Extern\Config_BA\Links\DVD\Destravamento%2520de%2520fuga.pdf" TargetMode="External"/><Relationship Id="rId13" Type="http://schemas.openxmlformats.org/officeDocument/2006/relationships/hyperlink" Target="file:///\\uac.xorb.net\vdfs\Abteilungen\SaoPaulo\PQK-M\Extern\Config_BA\Links\DVD\Ox&#237;metro.pdf" TargetMode="External"/><Relationship Id="rId18" Type="http://schemas.openxmlformats.org/officeDocument/2006/relationships/image" Target="../media/image13.png"/><Relationship Id="rId26" Type="http://schemas.openxmlformats.org/officeDocument/2006/relationships/image" Target="../media/image21.png"/><Relationship Id="rId3" Type="http://schemas.openxmlformats.org/officeDocument/2006/relationships/hyperlink" Target="file:///\\uac.xorb.net\vdfs\Abteilungen\SaoPaulo\PQK-M\Extern\Config_BA\Links\DVD\Revestimento.pdf" TargetMode="External"/><Relationship Id="rId21" Type="http://schemas.openxmlformats.org/officeDocument/2006/relationships/image" Target="../media/image16.png"/><Relationship Id="rId7" Type="http://schemas.openxmlformats.org/officeDocument/2006/relationships/hyperlink" Target="file:///\\uac.xorb.net\vdfs\Abteilungen\SaoPaulo\PQK-M\Extern\Config_BA\Links\DVD\V&#225;lvula%2520de%2520seguran&#231;a.pdf" TargetMode="External"/><Relationship Id="rId12" Type="http://schemas.openxmlformats.org/officeDocument/2006/relationships/hyperlink" Target="file:///\\uac.xorb.net\vdfs\Abteilungen\SaoPaulo\PQK-M\Extern\Config_BA\Links\DVD\Medidor%2520de%2520condutividade.pdf" TargetMode="External"/><Relationship Id="rId17" Type="http://schemas.openxmlformats.org/officeDocument/2006/relationships/image" Target="../media/image12.png"/><Relationship Id="rId25" Type="http://schemas.openxmlformats.org/officeDocument/2006/relationships/image" Target="../media/image20.png"/><Relationship Id="rId2" Type="http://schemas.openxmlformats.org/officeDocument/2006/relationships/image" Target="../media/image5.svg"/><Relationship Id="rId16" Type="http://schemas.openxmlformats.org/officeDocument/2006/relationships/image" Target="../media/image11.png"/><Relationship Id="rId20" Type="http://schemas.openxmlformats.org/officeDocument/2006/relationships/image" Target="../media/image15.png"/><Relationship Id="rId1" Type="http://schemas.openxmlformats.org/officeDocument/2006/relationships/image" Target="../media/image4.png"/><Relationship Id="rId6" Type="http://schemas.openxmlformats.org/officeDocument/2006/relationships/hyperlink" Target="file:///\\uac.xorb.net\vdfs\Abteilungen\SaoPaulo\PQK-M\Extern\Config_BA\Links\DVD\Trava%2520antiqueda.pdf" TargetMode="External"/><Relationship Id="rId11" Type="http://schemas.openxmlformats.org/officeDocument/2006/relationships/hyperlink" Target="file:///\\uac.xorb.net\vdfs\Abteilungen\SaoPaulo\PQK-M\Extern\Config_BA\Links\DVD\Sonda%2520de%2520vazio.pdf" TargetMode="External"/><Relationship Id="rId24" Type="http://schemas.openxmlformats.org/officeDocument/2006/relationships/image" Target="../media/image19.png"/><Relationship Id="rId5" Type="http://schemas.openxmlformats.org/officeDocument/2006/relationships/hyperlink" Target="file:///\\uac.xorb.net\vdfs\Abteilungen\SaoPaulo\PQK-M\Extern\Config_BA\Links\DVD\Interruptor%2520de%2520porta%2520com%2520bloqueio.pdf" TargetMode="External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10" Type="http://schemas.openxmlformats.org/officeDocument/2006/relationships/hyperlink" Target="file:///\\uac.xorb.net\vdfs\Abteilungen\SaoPaulo\PQK-M\Extern\Config_BA\Links\DVD\Chave%2520de%2520seguran&#231;a.pdf" TargetMode="External"/><Relationship Id="rId19" Type="http://schemas.openxmlformats.org/officeDocument/2006/relationships/image" Target="../media/image14.png"/><Relationship Id="rId4" Type="http://schemas.openxmlformats.org/officeDocument/2006/relationships/image" Target="../media/image9.png"/><Relationship Id="rId9" Type="http://schemas.openxmlformats.org/officeDocument/2006/relationships/hyperlink" Target="file:///\\uac.xorb.net\vdfs\Abteilungen\SaoPaulo\PQK-M\Extern\Config_BA\Links\DVD\Sistema%2520de%2520monitoramento%2520de%2520CO2.pdf" TargetMode="External"/><Relationship Id="rId14" Type="http://schemas.openxmlformats.org/officeDocument/2006/relationships/hyperlink" Target="file:///\\uac.xorb.net\vdfs\Abteilungen\SaoPaulo\PQK-M\Extern\Config_BA\Links\DVD\Analisador%2520com%2520sensor%2520de%2520CO2.pdf" TargetMode="External"/><Relationship Id="rId22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file:///\\uac.xorb.net\vdfs\Abteilungen\SaoPaulo\PQK-M\Extern\Config_BA\Links\DVD\Conex&#227;o%20de%20vapor.pdf" TargetMode="External"/><Relationship Id="rId13" Type="http://schemas.openxmlformats.org/officeDocument/2006/relationships/hyperlink" Target="file:///\\uac.xorb.net\vdfs\Abteilungen\SaoPaulo\PQK-M\Extern\Config_BA\Links\DVD\V&#225;lvula%2520bus.pdf" TargetMode="External"/><Relationship Id="rId18" Type="http://schemas.openxmlformats.org/officeDocument/2006/relationships/image" Target="../media/image22.png"/><Relationship Id="rId26" Type="http://schemas.openxmlformats.org/officeDocument/2006/relationships/image" Target="../media/image30.png"/><Relationship Id="rId3" Type="http://schemas.openxmlformats.org/officeDocument/2006/relationships/hyperlink" Target="file:///\\uac.xorb.net\vdfs\Abteilungen\SaoPaulo\PQK-M\Extern\Config_BA\Links\DVD\Sala%2520higi&#234;nica.pdf" TargetMode="External"/><Relationship Id="rId21" Type="http://schemas.openxmlformats.org/officeDocument/2006/relationships/image" Target="../media/image25.png"/><Relationship Id="rId7" Type="http://schemas.openxmlformats.org/officeDocument/2006/relationships/hyperlink" Target="file:///\\uac.xorb.net\vdfs\Abteilungen\SaoPaulo\PQK-M\Extern\Config_BA\Links\DVD\Filtros%2520preliminares.pdf" TargetMode="External"/><Relationship Id="rId12" Type="http://schemas.openxmlformats.org/officeDocument/2006/relationships/hyperlink" Target="file:///\\uac.xorb.net\vdfs\Abteilungen\SaoPaulo\PQK-M\Extern\Config_BA\Links\DVD\Dosador%2520de%2520nitrog&#234;nio.pdf" TargetMode="External"/><Relationship Id="rId17" Type="http://schemas.openxmlformats.org/officeDocument/2006/relationships/hyperlink" Target="file:///\\uac.xorb.net\vdfs\Abteilungen\SaoPaulo\PQK-M\Extern\Config_BA\Links\DVD\Ducha%20de%20latas.pdf" TargetMode="External"/><Relationship Id="rId25" Type="http://schemas.openxmlformats.org/officeDocument/2006/relationships/image" Target="../media/image29.png"/><Relationship Id="rId2" Type="http://schemas.openxmlformats.org/officeDocument/2006/relationships/image" Target="../media/image5.svg"/><Relationship Id="rId16" Type="http://schemas.openxmlformats.org/officeDocument/2006/relationships/hyperlink" Target="file:///\\uac.xorb.net\vdfs\Abteilungen\SaoPaulo\PQK-M\Extern\Config_BA\Links\DVD\Caneca%20CIP%20autom&#225;tico.pdf" TargetMode="External"/><Relationship Id="rId20" Type="http://schemas.openxmlformats.org/officeDocument/2006/relationships/image" Target="../media/image24.png"/><Relationship Id="rId29" Type="http://schemas.openxmlformats.org/officeDocument/2006/relationships/image" Target="../media/image33.png"/><Relationship Id="rId1" Type="http://schemas.openxmlformats.org/officeDocument/2006/relationships/image" Target="../media/image4.png"/><Relationship Id="rId6" Type="http://schemas.openxmlformats.org/officeDocument/2006/relationships/hyperlink" Target="file:///\\uac.xorb.net\vdfs\Abteilungen\SaoPaulo\PQK-M\Extern\Config_BA\Links\DVD\Redutor%2520de%2520press&#227;o%2520de%2520g&#225;s.pdf" TargetMode="External"/><Relationship Id="rId11" Type="http://schemas.openxmlformats.org/officeDocument/2006/relationships/hyperlink" Target="file:///\\uac.xorb.net\vdfs\Abteilungen\SaoPaulo\PQK-M\Extern\Config_BA\Links\DVD\Aumento%2520de%2520press&#227;o%2520do%2520ar%2520de%2520controle.pdf" TargetMode="External"/><Relationship Id="rId24" Type="http://schemas.openxmlformats.org/officeDocument/2006/relationships/image" Target="../media/image28.png"/><Relationship Id="rId32" Type="http://schemas.openxmlformats.org/officeDocument/2006/relationships/image" Target="../media/image36.png"/><Relationship Id="rId5" Type="http://schemas.openxmlformats.org/officeDocument/2006/relationships/hyperlink" Target="file:///\\uac.xorb.net\vdfs\Abteilungen\SaoPaulo\PQK-M\Extern\Config_BA\Links\DVD\Redutor%2520de%2520press&#227;o%2520de%2520&#225;gua.pdf" TargetMode="External"/><Relationship Id="rId15" Type="http://schemas.openxmlformats.org/officeDocument/2006/relationships/hyperlink" Target="file:///\\uac.xorb.net\vdfs\Abteilungen\SaoPaulo\PQK-M\Extern\Config_BA\Links\DVD\Pneum&#225;tica%2520de%2520seguran&#231;a.pdf" TargetMode="External"/><Relationship Id="rId23" Type="http://schemas.openxmlformats.org/officeDocument/2006/relationships/image" Target="../media/image27.png"/><Relationship Id="rId28" Type="http://schemas.openxmlformats.org/officeDocument/2006/relationships/image" Target="../media/image32.png"/><Relationship Id="rId10" Type="http://schemas.openxmlformats.org/officeDocument/2006/relationships/hyperlink" Target="file:///\\uac.xorb.net\vdfs\Abteilungen\SaoPaulo\PQK-M\Extern\Config_BA\Links\DVD\V&#225;lvula%2520de%2520coleta%2520de%2520amostra.pdf" TargetMode="External"/><Relationship Id="rId19" Type="http://schemas.openxmlformats.org/officeDocument/2006/relationships/image" Target="../media/image23.png"/><Relationship Id="rId31" Type="http://schemas.openxmlformats.org/officeDocument/2006/relationships/image" Target="../media/image35.png"/><Relationship Id="rId4" Type="http://schemas.openxmlformats.org/officeDocument/2006/relationships/image" Target="../media/image9.png"/><Relationship Id="rId9" Type="http://schemas.openxmlformats.org/officeDocument/2006/relationships/hyperlink" Target="file:///\\uac.xorb.net\vdfs\Abteilungen\SaoPaulo\PQK-M\Extern\Config_BA\Links\DVD\Exaust&#227;o%2520de%2520CO2.pdf" TargetMode="External"/><Relationship Id="rId14" Type="http://schemas.openxmlformats.org/officeDocument/2006/relationships/hyperlink" Target="file:///\\uac.xorb.net\vdfs\Abteilungen\SaoPaulo\PQK-M\Extern\Config_BA\Links\DVD\V&#225;lvula%2520barramento.pdf" TargetMode="External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file:///\\uac.xorb.net\vdfs\Abteilungen\SaoPaulo\PQK-M\Extern\Config_BA\Links\DVD\Dados%2520-%2520exemplo.pdf" TargetMode="External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1.png"/><Relationship Id="rId13" Type="http://schemas.openxmlformats.org/officeDocument/2006/relationships/hyperlink" Target="file:///\\uac.xorb.net\vdfs\Abteilungen\SaoPaulo\PQK-M\Extern\Config_BA\Links\DVD\Luzes%2520de%2520sinaliza&#231;&#227;o.pdf" TargetMode="External"/><Relationship Id="rId18" Type="http://schemas.openxmlformats.org/officeDocument/2006/relationships/hyperlink" Target="file:///\\uac.xorb.net\vdfs\Abteilungen\SaoPaulo\PQK-M\Extern\Config_BA\Links\DVD\P100.pdf" TargetMode="External"/><Relationship Id="rId26" Type="http://schemas.openxmlformats.org/officeDocument/2006/relationships/image" Target="../media/image47.png"/><Relationship Id="rId3" Type="http://schemas.openxmlformats.org/officeDocument/2006/relationships/image" Target="../media/image4.png"/><Relationship Id="rId21" Type="http://schemas.openxmlformats.org/officeDocument/2006/relationships/hyperlink" Target="file:///\\uac.xorb.net\vdfs\Abteilungen\SaoPaulo\PQK-M\Extern\Config_BA\Links\DVD\V1.pdf" TargetMode="External"/><Relationship Id="rId7" Type="http://schemas.openxmlformats.org/officeDocument/2006/relationships/image" Target="../media/image40.png"/><Relationship Id="rId12" Type="http://schemas.openxmlformats.org/officeDocument/2006/relationships/image" Target="../media/image44.png"/><Relationship Id="rId17" Type="http://schemas.openxmlformats.org/officeDocument/2006/relationships/hyperlink" Target="file:///\\uac.xorb.net\vdfs\Abteilungen\SaoPaulo\PQK-M\Extern\Config_BA\Links\DVD\Controle%2520port&#225;til%2520bimanual.pdf" TargetMode="External"/><Relationship Id="rId25" Type="http://schemas.openxmlformats.org/officeDocument/2006/relationships/image" Target="../media/image46.png"/><Relationship Id="rId2" Type="http://schemas.openxmlformats.org/officeDocument/2006/relationships/image" Target="../media/image37.png"/><Relationship Id="rId16" Type="http://schemas.openxmlformats.org/officeDocument/2006/relationships/hyperlink" Target="file:///\\uac.xorb.net\vdfs\Abteilungen\SaoPaulo\PQK-M\Extern\Config_BA\Links\DVD\Controle%2520port&#225;til.pdf" TargetMode="External"/><Relationship Id="rId20" Type="http://schemas.openxmlformats.org/officeDocument/2006/relationships/hyperlink" Target="file:///\\uac.xorb.net\vdfs\Abteilungen\SaoPaulo\PQK-M\Extern\Config_BA\Links\DVD\P500.pdf" TargetMode="External"/><Relationship Id="rId29" Type="http://schemas.openxmlformats.org/officeDocument/2006/relationships/image" Target="../media/image50.png"/><Relationship Id="rId1" Type="http://schemas.openxmlformats.org/officeDocument/2006/relationships/image" Target="../media/image9.png"/><Relationship Id="rId6" Type="http://schemas.openxmlformats.org/officeDocument/2006/relationships/image" Target="../media/image39.png"/><Relationship Id="rId11" Type="http://schemas.openxmlformats.org/officeDocument/2006/relationships/image" Target="../media/image43.png"/><Relationship Id="rId24" Type="http://schemas.openxmlformats.org/officeDocument/2006/relationships/image" Target="../media/image45.png"/><Relationship Id="rId5" Type="http://schemas.openxmlformats.org/officeDocument/2006/relationships/image" Target="../media/image38.png"/><Relationship Id="rId15" Type="http://schemas.openxmlformats.org/officeDocument/2006/relationships/hyperlink" Target="file:///\\uac.xorb.net\vdfs\Abteilungen\SaoPaulo\PQK-M\Extern\Config_BA\Links\DVD\Aviso%2520de%2520partida%2520autom&#225;tica.pdf" TargetMode="External"/><Relationship Id="rId23" Type="http://schemas.openxmlformats.org/officeDocument/2006/relationships/hyperlink" Target="file:///\\uac.xorb.net\vdfs\Abteilungen\SaoPaulo\PQK-M\Extern\Config_BA\Links\DVD\P12,%2520P13%2520e%2520P14.pdf" TargetMode="External"/><Relationship Id="rId28" Type="http://schemas.openxmlformats.org/officeDocument/2006/relationships/image" Target="../media/image49.png"/><Relationship Id="rId10" Type="http://schemas.openxmlformats.org/officeDocument/2006/relationships/hyperlink" Target="file:///\\uac.xorb.net\vdfs\Abteilungen\SaoPaulo\PQK-M\Extern\Config_BA\Links\CIP\ReDis.pdf" TargetMode="External"/><Relationship Id="rId19" Type="http://schemas.openxmlformats.org/officeDocument/2006/relationships/hyperlink" Target="file:///\\uac.xorb.net\vdfs\Abteilungen\SaoPaulo\PQK-M\Extern\Config_BA\Links\DVD\P200.pdf" TargetMode="External"/><Relationship Id="rId4" Type="http://schemas.openxmlformats.org/officeDocument/2006/relationships/image" Target="../media/image5.svg"/><Relationship Id="rId9" Type="http://schemas.openxmlformats.org/officeDocument/2006/relationships/image" Target="../media/image42.png"/><Relationship Id="rId14" Type="http://schemas.openxmlformats.org/officeDocument/2006/relationships/hyperlink" Target="file:///\\uac.xorb.net\vdfs\Abteilungen\SaoPaulo\PQK-M\Extern\Config_BA\Links\DVD\Sirene.pdf" TargetMode="External"/><Relationship Id="rId22" Type="http://schemas.openxmlformats.org/officeDocument/2006/relationships/hyperlink" Target="file:///\\uac.xorb.net\vdfs\Abteilungen\SaoPaulo\PQK-M\Extern\Config_BA\Links\DVD\P4.pdf" TargetMode="External"/><Relationship Id="rId27" Type="http://schemas.openxmlformats.org/officeDocument/2006/relationships/image" Target="../media/image4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3" Type="http://schemas.openxmlformats.org/officeDocument/2006/relationships/image" Target="../media/image53.png"/><Relationship Id="rId7" Type="http://schemas.openxmlformats.org/officeDocument/2006/relationships/image" Target="../media/image4.png"/><Relationship Id="rId2" Type="http://schemas.openxmlformats.org/officeDocument/2006/relationships/image" Target="../media/image52.png"/><Relationship Id="rId1" Type="http://schemas.openxmlformats.org/officeDocument/2006/relationships/image" Target="../media/image51.png"/><Relationship Id="rId6" Type="http://schemas.openxmlformats.org/officeDocument/2006/relationships/image" Target="../media/image56.png"/><Relationship Id="rId5" Type="http://schemas.openxmlformats.org/officeDocument/2006/relationships/image" Target="../media/image55.png"/><Relationship Id="rId4" Type="http://schemas.openxmlformats.org/officeDocument/2006/relationships/image" Target="../media/image5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4" Type="http://schemas.openxmlformats.org/officeDocument/2006/relationships/image" Target="../media/image6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228600</xdr:rowOff>
    </xdr:from>
    <xdr:to>
      <xdr:col>1</xdr:col>
      <xdr:colOff>1647375</xdr:colOff>
      <xdr:row>0</xdr:row>
      <xdr:rowOff>1219200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62000" y="228600"/>
          <a:ext cx="3600000" cy="990600"/>
          <a:chOff x="7496175" y="5476875"/>
          <a:chExt cx="3219450" cy="990600"/>
        </a:xfrm>
      </xdr:grpSpPr>
      <xdr:pic>
        <xdr:nvPicPr>
          <xdr:cNvPr id="3" name="Picture 1" descr="image00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39350" y="5476875"/>
            <a:ext cx="676275" cy="990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Imagem 3" descr="cid:image001.png@01D3E2C0.0356E160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96175" y="5553075"/>
            <a:ext cx="2533650" cy="781050"/>
          </a:xfrm>
          <a:prstGeom prst="rect">
            <a:avLst/>
          </a:prstGeom>
          <a:noFill/>
        </xdr:spPr>
      </xdr:pic>
    </xdr:grpSp>
    <xdr:clientData/>
  </xdr:twoCellAnchor>
  <xdr:oneCellAnchor>
    <xdr:from>
      <xdr:col>8</xdr:col>
      <xdr:colOff>178594</xdr:colOff>
      <xdr:row>1</xdr:row>
      <xdr:rowOff>166687</xdr:rowOff>
    </xdr:from>
    <xdr:ext cx="114316" cy="433448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55394" y="357187"/>
          <a:ext cx="114316" cy="433448"/>
        </a:xfrm>
        <a:prstGeom prst="rect">
          <a:avLst/>
        </a:prstGeom>
      </xdr:spPr>
    </xdr:pic>
    <xdr:clientData/>
  </xdr:oneCellAnchor>
  <xdr:twoCellAnchor>
    <xdr:from>
      <xdr:col>4</xdr:col>
      <xdr:colOff>130969</xdr:colOff>
      <xdr:row>1</xdr:row>
      <xdr:rowOff>11907</xdr:rowOff>
    </xdr:from>
    <xdr:to>
      <xdr:col>5</xdr:col>
      <xdr:colOff>1405571</xdr:colOff>
      <xdr:row>1</xdr:row>
      <xdr:rowOff>481691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B21BBA1D-0381-4CA5-AA6A-DD5B1C8DEEC4}"/>
            </a:ext>
          </a:extLst>
        </xdr:cNvPr>
        <xdr:cNvGrpSpPr/>
      </xdr:nvGrpSpPr>
      <xdr:grpSpPr>
        <a:xfrm>
          <a:off x="6774657" y="1535907"/>
          <a:ext cx="1560352" cy="469784"/>
          <a:chOff x="3682768" y="3204594"/>
          <a:chExt cx="1560352" cy="469784"/>
        </a:xfrm>
      </xdr:grpSpPr>
      <xdr:sp macro="[0]!Limpar_Informações" textlink="">
        <xdr:nvSpPr>
          <xdr:cNvPr id="13" name="Retângulo: Cantos Diagonais Recortados 12">
            <a:extLst>
              <a:ext uri="{FF2B5EF4-FFF2-40B4-BE49-F238E27FC236}">
                <a16:creationId xmlns:a16="http://schemas.microsoft.com/office/drawing/2014/main" id="{3D5EB12D-F718-4FB1-9B62-592351C3CE4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7" name="Gráfico 3" descr="Borracha">
            <a:extLst>
              <a:ext uri="{FF2B5EF4-FFF2-40B4-BE49-F238E27FC236}">
                <a16:creationId xmlns:a16="http://schemas.microsoft.com/office/drawing/2014/main" id="{2DC93311-6073-4D7D-8275-27E739275D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8</xdr:col>
      <xdr:colOff>226219</xdr:colOff>
      <xdr:row>10</xdr:row>
      <xdr:rowOff>47625</xdr:rowOff>
    </xdr:from>
    <xdr:to>
      <xdr:col>11</xdr:col>
      <xdr:colOff>391225</xdr:colOff>
      <xdr:row>16</xdr:row>
      <xdr:rowOff>106960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C2C2210-9B0B-41DF-B69D-9A4DD2320051}"/>
            </a:ext>
          </a:extLst>
        </xdr:cNvPr>
        <xdr:cNvGrpSpPr/>
      </xdr:nvGrpSpPr>
      <xdr:grpSpPr>
        <a:xfrm>
          <a:off x="9917907" y="4048125"/>
          <a:ext cx="3582099" cy="1249960"/>
          <a:chOff x="5670958" y="1602297"/>
          <a:chExt cx="3582099" cy="1249960"/>
        </a:xfrm>
      </xdr:grpSpPr>
      <xdr:sp macro="[0]!Limpar_tudo" textlink="">
        <xdr:nvSpPr>
          <xdr:cNvPr id="22" name="Seta: Pentágono 21">
            <a:extLst>
              <a:ext uri="{FF2B5EF4-FFF2-40B4-BE49-F238E27FC236}">
                <a16:creationId xmlns:a16="http://schemas.microsoft.com/office/drawing/2014/main" id="{D94104F1-7E9A-43E4-A1E8-F51D4EC7FEDE}"/>
              </a:ext>
            </a:extLst>
          </xdr:cNvPr>
          <xdr:cNvSpPr/>
        </xdr:nvSpPr>
        <xdr:spPr>
          <a:xfrm>
            <a:off x="5670958" y="1602297"/>
            <a:ext cx="3582099" cy="1249960"/>
          </a:xfrm>
          <a:prstGeom prst="homePlate">
            <a:avLst>
              <a:gd name="adj" fmla="val 45638"/>
            </a:avLst>
          </a:prstGeom>
          <a:solidFill>
            <a:srgbClr val="FF0000"/>
          </a:solidFill>
          <a:ln>
            <a:solidFill>
              <a:schemeClr val="accent4">
                <a:lumMod val="60000"/>
                <a:lumOff val="40000"/>
              </a:schemeClr>
            </a:solidFill>
          </a:ln>
          <a:effectLst>
            <a:glow rad="101600">
              <a:srgbClr val="FF0000">
                <a:alpha val="60000"/>
              </a:srgbClr>
            </a:glow>
            <a:reflection endPos="0" dir="5400000" sy="-100000" algn="bl" rotWithShape="0"/>
          </a:effectLst>
          <a:scene3d>
            <a:camera prst="orthographicFront"/>
            <a:lightRig rig="threePt" dir="t"/>
          </a:scene3d>
          <a:sp3d>
            <a:bevelT w="114300" prst="hardEdg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/>
              <a:t>Limpar todo conteúdo</a:t>
            </a:r>
          </a:p>
        </xdr:txBody>
      </xdr:sp>
      <xdr:pic macro="[0]!Limpar_tudo">
        <xdr:nvPicPr>
          <xdr:cNvPr id="23" name="Gráfico 6" descr="Sem sinal">
            <a:extLst>
              <a:ext uri="{FF2B5EF4-FFF2-40B4-BE49-F238E27FC236}">
                <a16:creationId xmlns:a16="http://schemas.microsoft.com/office/drawing/2014/main" id="{46A17F92-BC71-4B2E-BEC7-C0F7C474EF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789802" y="1770077"/>
            <a:ext cx="914400" cy="914400"/>
          </a:xfrm>
          <a:prstGeom prst="rect">
            <a:avLst/>
          </a:prstGeom>
          <a:effectLst>
            <a:glow rad="101600">
              <a:schemeClr val="accent4">
                <a:satMod val="175000"/>
                <a:alpha val="40000"/>
              </a:schemeClr>
            </a:glo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559594</xdr:colOff>
      <xdr:row>1</xdr:row>
      <xdr:rowOff>226218</xdr:rowOff>
    </xdr:from>
    <xdr:to>
      <xdr:col>14</xdr:col>
      <xdr:colOff>497234</xdr:colOff>
      <xdr:row>5</xdr:row>
      <xdr:rowOff>535781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E6BC385-9B9E-49D3-B154-58D9F920B1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2642"/>
        <a:stretch/>
      </xdr:blipFill>
      <xdr:spPr>
        <a:xfrm>
          <a:off x="14263688" y="464343"/>
          <a:ext cx="3580952" cy="166687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</xdr:pic>
    <xdr:clientData/>
  </xdr:twoCellAnchor>
  <xdr:twoCellAnchor>
    <xdr:from>
      <xdr:col>4</xdr:col>
      <xdr:colOff>238125</xdr:colOff>
      <xdr:row>4</xdr:row>
      <xdr:rowOff>83344</xdr:rowOff>
    </xdr:from>
    <xdr:to>
      <xdr:col>6</xdr:col>
      <xdr:colOff>584040</xdr:colOff>
      <xdr:row>4</xdr:row>
      <xdr:rowOff>553128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3C602C8-8B7A-47F7-9797-C30FCE910A95}"/>
            </a:ext>
          </a:extLst>
        </xdr:cNvPr>
        <xdr:cNvGrpSpPr/>
      </xdr:nvGrpSpPr>
      <xdr:grpSpPr>
        <a:xfrm>
          <a:off x="12120563" y="1047750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9881DF71-CF11-4324-AF9A-D22EED462E2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760202FA-E9C6-48B5-B303-F5D1A671C3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1393031</xdr:colOff>
      <xdr:row>2</xdr:row>
      <xdr:rowOff>130968</xdr:rowOff>
    </xdr:from>
    <xdr:to>
      <xdr:col>6</xdr:col>
      <xdr:colOff>357820</xdr:colOff>
      <xdr:row>4</xdr:row>
      <xdr:rowOff>112596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183225D8-954D-4B0F-B40D-5BA56E5954DD}"/>
            </a:ext>
          </a:extLst>
        </xdr:cNvPr>
        <xdr:cNvGrpSpPr/>
      </xdr:nvGrpSpPr>
      <xdr:grpSpPr>
        <a:xfrm>
          <a:off x="14204156" y="607218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29" name="Retângulo: Cantos Diagonais Recortados 28">
            <a:extLst>
              <a:ext uri="{FF2B5EF4-FFF2-40B4-BE49-F238E27FC236}">
                <a16:creationId xmlns:a16="http://schemas.microsoft.com/office/drawing/2014/main" id="{31F85872-F5A8-4550-8811-B0B9A1A5E0CD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30" name="Gráfico 3" descr="Borracha">
            <a:extLst>
              <a:ext uri="{FF2B5EF4-FFF2-40B4-BE49-F238E27FC236}">
                <a16:creationId xmlns:a16="http://schemas.microsoft.com/office/drawing/2014/main" id="{74375417-AC69-42DF-9F36-8C37F82E9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oneCellAnchor>
    <xdr:from>
      <xdr:col>4</xdr:col>
      <xdr:colOff>71437</xdr:colOff>
      <xdr:row>6</xdr:row>
      <xdr:rowOff>369094</xdr:rowOff>
    </xdr:from>
    <xdr:ext cx="444000" cy="450000"/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8194C53-D6CD-4B23-823B-E343145FB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94218" y="183356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47624</xdr:colOff>
      <xdr:row>7</xdr:row>
      <xdr:rowOff>392907</xdr:rowOff>
    </xdr:from>
    <xdr:ext cx="444000" cy="450000"/>
    <xdr:pic>
      <xdr:nvPicPr>
        <xdr:cNvPr id="9" name="Imagem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5A27B9A-7167-45AB-895D-4E605F653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0405" y="311943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57149</xdr:colOff>
      <xdr:row>8</xdr:row>
      <xdr:rowOff>390524</xdr:rowOff>
    </xdr:from>
    <xdr:ext cx="444000" cy="450000"/>
    <xdr:pic>
      <xdr:nvPicPr>
        <xdr:cNvPr id="10" name="Imagem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F4E6EA3-1A52-45C6-A104-CBCD91670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9930" y="437911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30956</xdr:colOff>
      <xdr:row>9</xdr:row>
      <xdr:rowOff>388143</xdr:rowOff>
    </xdr:from>
    <xdr:ext cx="444000" cy="450000"/>
    <xdr:pic>
      <xdr:nvPicPr>
        <xdr:cNvPr id="11" name="Imagem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A1B14E6-97B1-4C8B-B770-7905D7FE7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53737" y="563879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52386</xdr:colOff>
      <xdr:row>10</xdr:row>
      <xdr:rowOff>421481</xdr:rowOff>
    </xdr:from>
    <xdr:ext cx="444000" cy="450000"/>
    <xdr:pic>
      <xdr:nvPicPr>
        <xdr:cNvPr id="12" name="Imagem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24C9826-FCDF-4625-9212-4339AA18A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5167" y="693420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38099</xdr:colOff>
      <xdr:row>11</xdr:row>
      <xdr:rowOff>371476</xdr:rowOff>
    </xdr:from>
    <xdr:ext cx="444000" cy="450000"/>
    <xdr:pic>
      <xdr:nvPicPr>
        <xdr:cNvPr id="13" name="Imagem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43AA515-AB1F-474A-BFA2-222F5BA83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60880" y="814625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73818</xdr:colOff>
      <xdr:row>12</xdr:row>
      <xdr:rowOff>442913</xdr:rowOff>
    </xdr:from>
    <xdr:ext cx="444000" cy="450000"/>
    <xdr:pic>
      <xdr:nvPicPr>
        <xdr:cNvPr id="14" name="Imagem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B277292-0002-43E1-9F6F-1D2C2B78E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96599" y="947975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50005</xdr:colOff>
      <xdr:row>18</xdr:row>
      <xdr:rowOff>454820</xdr:rowOff>
    </xdr:from>
    <xdr:ext cx="444000" cy="450000"/>
    <xdr:pic>
      <xdr:nvPicPr>
        <xdr:cNvPr id="15" name="Imagem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249652C-BAF5-4342-A1F5-C421F1C01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2786" y="1075372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73818</xdr:colOff>
      <xdr:row>19</xdr:row>
      <xdr:rowOff>442913</xdr:rowOff>
    </xdr:from>
    <xdr:ext cx="444000" cy="450000"/>
    <xdr:pic>
      <xdr:nvPicPr>
        <xdr:cNvPr id="16" name="Imagem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759B506-7296-4036-AB91-6DF8A1971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96599" y="1200388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50006</xdr:colOff>
      <xdr:row>20</xdr:row>
      <xdr:rowOff>419100</xdr:rowOff>
    </xdr:from>
    <xdr:ext cx="444000" cy="450000"/>
    <xdr:pic>
      <xdr:nvPicPr>
        <xdr:cNvPr id="17" name="Imagem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79CDBE9-B51B-4386-85C8-CA8E4E193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2787" y="1324213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50005</xdr:colOff>
      <xdr:row>21</xdr:row>
      <xdr:rowOff>419101</xdr:rowOff>
    </xdr:from>
    <xdr:ext cx="444000" cy="450000"/>
    <xdr:pic>
      <xdr:nvPicPr>
        <xdr:cNvPr id="18" name="Imagem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15B5AB2-D72D-47B0-A1BE-3D55338B5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2786" y="1450419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2</xdr:col>
      <xdr:colOff>321468</xdr:colOff>
      <xdr:row>6</xdr:row>
      <xdr:rowOff>190501</xdr:rowOff>
    </xdr:from>
    <xdr:to>
      <xdr:col>2</xdr:col>
      <xdr:colOff>1869280</xdr:colOff>
      <xdr:row>6</xdr:row>
      <xdr:rowOff>1361145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421001A-B74D-4A81-AABF-B31BF82A0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048624" y="1654970"/>
          <a:ext cx="1547812" cy="1170644"/>
        </a:xfrm>
        <a:prstGeom prst="rect">
          <a:avLst/>
        </a:prstGeom>
      </xdr:spPr>
    </xdr:pic>
    <xdr:clientData/>
  </xdr:twoCellAnchor>
  <xdr:twoCellAnchor editAs="oneCell">
    <xdr:from>
      <xdr:col>2</xdr:col>
      <xdr:colOff>464343</xdr:colOff>
      <xdr:row>7</xdr:row>
      <xdr:rowOff>190501</xdr:rowOff>
    </xdr:from>
    <xdr:to>
      <xdr:col>2</xdr:col>
      <xdr:colOff>1720956</xdr:colOff>
      <xdr:row>7</xdr:row>
      <xdr:rowOff>1293401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1720D9C-F2C5-4E55-88DF-872FEB7E2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191499" y="3178970"/>
          <a:ext cx="1256613" cy="1102900"/>
        </a:xfrm>
        <a:prstGeom prst="rect">
          <a:avLst/>
        </a:prstGeom>
      </xdr:spPr>
    </xdr:pic>
    <xdr:clientData/>
  </xdr:twoCellAnchor>
  <xdr:twoCellAnchor editAs="oneCell">
    <xdr:from>
      <xdr:col>2</xdr:col>
      <xdr:colOff>345281</xdr:colOff>
      <xdr:row>8</xdr:row>
      <xdr:rowOff>142877</xdr:rowOff>
    </xdr:from>
    <xdr:to>
      <xdr:col>2</xdr:col>
      <xdr:colOff>1845468</xdr:colOff>
      <xdr:row>8</xdr:row>
      <xdr:rowOff>1284167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65B6B25D-5779-4263-AF3C-308C1C169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72437" y="4655346"/>
          <a:ext cx="1500187" cy="1141290"/>
        </a:xfrm>
        <a:prstGeom prst="rect">
          <a:avLst/>
        </a:prstGeom>
      </xdr:spPr>
    </xdr:pic>
    <xdr:clientData/>
  </xdr:twoCellAnchor>
  <xdr:twoCellAnchor editAs="oneCell">
    <xdr:from>
      <xdr:col>2</xdr:col>
      <xdr:colOff>273845</xdr:colOff>
      <xdr:row>9</xdr:row>
      <xdr:rowOff>142876</xdr:rowOff>
    </xdr:from>
    <xdr:to>
      <xdr:col>2</xdr:col>
      <xdr:colOff>1902914</xdr:colOff>
      <xdr:row>9</xdr:row>
      <xdr:rowOff>1221924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B7E455D-CF19-4EBE-8F09-5F11E1554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001001" y="6179345"/>
          <a:ext cx="1629069" cy="1079048"/>
        </a:xfrm>
        <a:prstGeom prst="rect">
          <a:avLst/>
        </a:prstGeom>
      </xdr:spPr>
    </xdr:pic>
    <xdr:clientData/>
  </xdr:twoCellAnchor>
  <xdr:twoCellAnchor editAs="oneCell">
    <xdr:from>
      <xdr:col>2</xdr:col>
      <xdr:colOff>374387</xdr:colOff>
      <xdr:row>10</xdr:row>
      <xdr:rowOff>67527</xdr:rowOff>
    </xdr:from>
    <xdr:to>
      <xdr:col>2</xdr:col>
      <xdr:colOff>1785938</xdr:colOff>
      <xdr:row>10</xdr:row>
      <xdr:rowOff>1785937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9FCE428-4173-4956-98AC-82531481D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101543" y="7627996"/>
          <a:ext cx="1411551" cy="1718410"/>
        </a:xfrm>
        <a:prstGeom prst="rect">
          <a:avLst/>
        </a:prstGeom>
      </xdr:spPr>
    </xdr:pic>
    <xdr:clientData/>
  </xdr:twoCellAnchor>
  <xdr:twoCellAnchor editAs="oneCell">
    <xdr:from>
      <xdr:col>2</xdr:col>
      <xdr:colOff>500062</xdr:colOff>
      <xdr:row>11</xdr:row>
      <xdr:rowOff>107156</xdr:rowOff>
    </xdr:from>
    <xdr:to>
      <xdr:col>2</xdr:col>
      <xdr:colOff>1586679</xdr:colOff>
      <xdr:row>11</xdr:row>
      <xdr:rowOff>1791175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2B4B9A4-0F87-4199-BF3F-999CD3FFE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227218" y="9572625"/>
          <a:ext cx="1086617" cy="1684019"/>
        </a:xfrm>
        <a:prstGeom prst="rect">
          <a:avLst/>
        </a:prstGeom>
      </xdr:spPr>
    </xdr:pic>
    <xdr:clientData/>
  </xdr:twoCellAnchor>
  <xdr:twoCellAnchor editAs="oneCell">
    <xdr:from>
      <xdr:col>2</xdr:col>
      <xdr:colOff>345281</xdr:colOff>
      <xdr:row>12</xdr:row>
      <xdr:rowOff>139740</xdr:rowOff>
    </xdr:from>
    <xdr:to>
      <xdr:col>2</xdr:col>
      <xdr:colOff>869157</xdr:colOff>
      <xdr:row>12</xdr:row>
      <xdr:rowOff>1297782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27A2C539-5978-4440-A89F-228DC4C3A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072437" y="10748209"/>
          <a:ext cx="523876" cy="1158042"/>
        </a:xfrm>
        <a:prstGeom prst="rect">
          <a:avLst/>
        </a:prstGeom>
      </xdr:spPr>
    </xdr:pic>
    <xdr:clientData/>
  </xdr:twoCellAnchor>
  <xdr:twoCellAnchor editAs="oneCell">
    <xdr:from>
      <xdr:col>2</xdr:col>
      <xdr:colOff>1107281</xdr:colOff>
      <xdr:row>12</xdr:row>
      <xdr:rowOff>152652</xdr:rowOff>
    </xdr:from>
    <xdr:to>
      <xdr:col>2</xdr:col>
      <xdr:colOff>1654969</xdr:colOff>
      <xdr:row>12</xdr:row>
      <xdr:rowOff>1295813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FC7B5146-92C6-43F3-BB4A-A4F25CE11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834437" y="10761121"/>
          <a:ext cx="547688" cy="1143161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476250</xdr:colOff>
      <xdr:row>21</xdr:row>
      <xdr:rowOff>191780</xdr:rowOff>
    </xdr:from>
    <xdr:to>
      <xdr:col>2</xdr:col>
      <xdr:colOff>1797843</xdr:colOff>
      <xdr:row>21</xdr:row>
      <xdr:rowOff>1326751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A2EE96BD-A7B7-4C42-A56A-34C8BE2E6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203406" y="24516249"/>
          <a:ext cx="1321593" cy="1134971"/>
        </a:xfrm>
        <a:prstGeom prst="rect">
          <a:avLst/>
        </a:prstGeom>
      </xdr:spPr>
    </xdr:pic>
    <xdr:clientData/>
  </xdr:twoCellAnchor>
  <xdr:twoCellAnchor editAs="oneCell">
    <xdr:from>
      <xdr:col>2</xdr:col>
      <xdr:colOff>202406</xdr:colOff>
      <xdr:row>20</xdr:row>
      <xdr:rowOff>251623</xdr:rowOff>
    </xdr:from>
    <xdr:to>
      <xdr:col>2</xdr:col>
      <xdr:colOff>1976438</xdr:colOff>
      <xdr:row>20</xdr:row>
      <xdr:rowOff>1329045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1D8C5B4C-09AC-4C4F-B6C6-B36600491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929562" y="23052092"/>
          <a:ext cx="1774032" cy="1077422"/>
        </a:xfrm>
        <a:prstGeom prst="rect">
          <a:avLst/>
        </a:prstGeom>
      </xdr:spPr>
    </xdr:pic>
    <xdr:clientData/>
  </xdr:twoCellAnchor>
  <xdr:twoCellAnchor editAs="oneCell">
    <xdr:from>
      <xdr:col>2</xdr:col>
      <xdr:colOff>333375</xdr:colOff>
      <xdr:row>19</xdr:row>
      <xdr:rowOff>202405</xdr:rowOff>
    </xdr:from>
    <xdr:to>
      <xdr:col>2</xdr:col>
      <xdr:colOff>1860766</xdr:colOff>
      <xdr:row>19</xdr:row>
      <xdr:rowOff>1288550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8AF34DC3-0799-4CBD-9173-8FBDFD526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060531" y="21478874"/>
          <a:ext cx="1527391" cy="1086145"/>
        </a:xfrm>
        <a:prstGeom prst="rect">
          <a:avLst/>
        </a:prstGeom>
      </xdr:spPr>
    </xdr:pic>
    <xdr:clientData/>
  </xdr:twoCellAnchor>
  <xdr:twoCellAnchor editAs="oneCell">
    <xdr:from>
      <xdr:col>2</xdr:col>
      <xdr:colOff>500062</xdr:colOff>
      <xdr:row>18</xdr:row>
      <xdr:rowOff>190499</xdr:rowOff>
    </xdr:from>
    <xdr:to>
      <xdr:col>2</xdr:col>
      <xdr:colOff>1701031</xdr:colOff>
      <xdr:row>18</xdr:row>
      <xdr:rowOff>1276727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93F93F3A-A14C-46AD-970B-807E91B10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7218" y="19942968"/>
          <a:ext cx="1200969" cy="10862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1345407</xdr:colOff>
      <xdr:row>1</xdr:row>
      <xdr:rowOff>214314</xdr:rowOff>
    </xdr:from>
    <xdr:to>
      <xdr:col>7</xdr:col>
      <xdr:colOff>1167447</xdr:colOff>
      <xdr:row>3</xdr:row>
      <xdr:rowOff>207848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8B288A42-29E1-4B04-A7B0-A7294F5FB761}"/>
            </a:ext>
          </a:extLst>
        </xdr:cNvPr>
        <xdr:cNvGrpSpPr/>
      </xdr:nvGrpSpPr>
      <xdr:grpSpPr>
        <a:xfrm>
          <a:off x="14573251" y="452439"/>
          <a:ext cx="1691321" cy="469784"/>
          <a:chOff x="3682768" y="3204594"/>
          <a:chExt cx="1560352" cy="469784"/>
        </a:xfrm>
      </xdr:grpSpPr>
      <xdr:sp macro="[0]!Limpar_Dispositivos" textlink="">
        <xdr:nvSpPr>
          <xdr:cNvPr id="58" name="Retângulo: Cantos Diagonais Recortados 57">
            <a:extLst>
              <a:ext uri="{FF2B5EF4-FFF2-40B4-BE49-F238E27FC236}">
                <a16:creationId xmlns:a16="http://schemas.microsoft.com/office/drawing/2014/main" id="{0C6D517D-5BE0-4ECD-B6EB-6CEEB7504753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62" name="Gráfico 3" descr="Borracha">
            <a:extLst>
              <a:ext uri="{FF2B5EF4-FFF2-40B4-BE49-F238E27FC236}">
                <a16:creationId xmlns:a16="http://schemas.microsoft.com/office/drawing/2014/main" id="{204E69B8-1632-4120-883A-0790DF23F6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oneCellAnchor>
    <xdr:from>
      <xdr:col>4</xdr:col>
      <xdr:colOff>83343</xdr:colOff>
      <xdr:row>6</xdr:row>
      <xdr:rowOff>511969</xdr:rowOff>
    </xdr:from>
    <xdr:ext cx="444000" cy="450000"/>
    <xdr:pic>
      <xdr:nvPicPr>
        <xdr:cNvPr id="7" name="Imagem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4BA7B6D-9995-4D41-8FE1-8C3F13626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44374" y="197643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59531</xdr:colOff>
      <xdr:row>8</xdr:row>
      <xdr:rowOff>559596</xdr:rowOff>
    </xdr:from>
    <xdr:ext cx="444000" cy="450000"/>
    <xdr:pic>
      <xdr:nvPicPr>
        <xdr:cNvPr id="8" name="Imagem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6C26363-5AB9-4BDA-ADE4-36F5CDCED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20562" y="507206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57150</xdr:colOff>
      <xdr:row>9</xdr:row>
      <xdr:rowOff>545306</xdr:rowOff>
    </xdr:from>
    <xdr:ext cx="444000" cy="450000"/>
    <xdr:pic>
      <xdr:nvPicPr>
        <xdr:cNvPr id="9" name="Imagem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70D683E-8072-4C8D-B355-6538E83A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18181" y="65817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54768</xdr:colOff>
      <xdr:row>10</xdr:row>
      <xdr:rowOff>388143</xdr:rowOff>
    </xdr:from>
    <xdr:ext cx="444000" cy="450000"/>
    <xdr:pic>
      <xdr:nvPicPr>
        <xdr:cNvPr id="10" name="Imagem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03CE85D-0370-41E0-B106-6A90F3919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84706" y="690086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64293</xdr:colOff>
      <xdr:row>11</xdr:row>
      <xdr:rowOff>445295</xdr:rowOff>
    </xdr:from>
    <xdr:ext cx="444000" cy="450000"/>
    <xdr:pic>
      <xdr:nvPicPr>
        <xdr:cNvPr id="11" name="Imagem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C53F190-9C03-4D3A-8865-983AC407F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25324" y="952976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50006</xdr:colOff>
      <xdr:row>12</xdr:row>
      <xdr:rowOff>681038</xdr:rowOff>
    </xdr:from>
    <xdr:ext cx="444000" cy="450000"/>
    <xdr:pic>
      <xdr:nvPicPr>
        <xdr:cNvPr id="12" name="Imagem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8C94C36-9333-4F24-B5C5-D61825BCA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11037" y="1357550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45244</xdr:colOff>
      <xdr:row>7</xdr:row>
      <xdr:rowOff>521494</xdr:rowOff>
    </xdr:from>
    <xdr:ext cx="444000" cy="450000"/>
    <xdr:pic>
      <xdr:nvPicPr>
        <xdr:cNvPr id="13" name="Imagem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13D00C2-55A6-4E41-905F-7F247D7FA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06275" y="350996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50005</xdr:colOff>
      <xdr:row>13</xdr:row>
      <xdr:rowOff>526258</xdr:rowOff>
    </xdr:from>
    <xdr:ext cx="444000" cy="450000"/>
    <xdr:pic>
      <xdr:nvPicPr>
        <xdr:cNvPr id="14" name="Imagem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4AE2573-5AF9-4702-935C-F42595836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11036" y="1303972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61912</xdr:colOff>
      <xdr:row>14</xdr:row>
      <xdr:rowOff>561976</xdr:rowOff>
    </xdr:from>
    <xdr:ext cx="444000" cy="450000"/>
    <xdr:pic>
      <xdr:nvPicPr>
        <xdr:cNvPr id="15" name="Imagem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68A204D-6361-4783-BDEA-9D95FE931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22943" y="1459944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50006</xdr:colOff>
      <xdr:row>17</xdr:row>
      <xdr:rowOff>502444</xdr:rowOff>
    </xdr:from>
    <xdr:ext cx="444000" cy="450000"/>
    <xdr:pic>
      <xdr:nvPicPr>
        <xdr:cNvPr id="17" name="Imagem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5CD0445-16D0-4355-8E40-27DE38928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11037" y="1911191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61912</xdr:colOff>
      <xdr:row>18</xdr:row>
      <xdr:rowOff>502445</xdr:rowOff>
    </xdr:from>
    <xdr:ext cx="444000" cy="450000"/>
    <xdr:pic>
      <xdr:nvPicPr>
        <xdr:cNvPr id="18" name="Imagem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DFD21AD-153F-4F64-B440-80929155C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22943" y="2063591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38100</xdr:colOff>
      <xdr:row>19</xdr:row>
      <xdr:rowOff>681039</xdr:rowOff>
    </xdr:from>
    <xdr:ext cx="444000" cy="450000"/>
    <xdr:pic>
      <xdr:nvPicPr>
        <xdr:cNvPr id="19" name="Imagem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D41BDE4-3E32-4F65-9103-FD21A20D0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99131" y="2233850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47625</xdr:colOff>
      <xdr:row>15</xdr:row>
      <xdr:rowOff>559595</xdr:rowOff>
    </xdr:from>
    <xdr:ext cx="444000" cy="450000"/>
    <xdr:pic>
      <xdr:nvPicPr>
        <xdr:cNvPr id="20" name="Imagem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CC565EE-194F-465B-8B05-E49D1C46E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08656" y="1612106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26194</xdr:colOff>
      <xdr:row>16</xdr:row>
      <xdr:rowOff>561976</xdr:rowOff>
    </xdr:from>
    <xdr:ext cx="444000" cy="450000"/>
    <xdr:pic>
      <xdr:nvPicPr>
        <xdr:cNvPr id="21" name="Imagem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5CA07E8-38BC-4AB9-9B19-EAC4BA0D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7225" y="1764744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2</xdr:col>
      <xdr:colOff>404814</xdr:colOff>
      <xdr:row>6</xdr:row>
      <xdr:rowOff>154782</xdr:rowOff>
    </xdr:from>
    <xdr:to>
      <xdr:col>2</xdr:col>
      <xdr:colOff>2262188</xdr:colOff>
      <xdr:row>6</xdr:row>
      <xdr:rowOff>1380433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537DF7E-ECD9-4DF0-AE00-0B4380A62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703345" y="1619251"/>
          <a:ext cx="1857374" cy="1225651"/>
        </a:xfrm>
        <a:prstGeom prst="rect">
          <a:avLst/>
        </a:prstGeom>
      </xdr:spPr>
    </xdr:pic>
    <xdr:clientData/>
  </xdr:twoCellAnchor>
  <xdr:twoCellAnchor editAs="oneCell">
    <xdr:from>
      <xdr:col>2</xdr:col>
      <xdr:colOff>787279</xdr:colOff>
      <xdr:row>7</xdr:row>
      <xdr:rowOff>107158</xdr:rowOff>
    </xdr:from>
    <xdr:to>
      <xdr:col>2</xdr:col>
      <xdr:colOff>1988345</xdr:colOff>
      <xdr:row>7</xdr:row>
      <xdr:rowOff>1407078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776AC42-5ED6-4A37-9E9A-259931329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085810" y="3095627"/>
          <a:ext cx="1201066" cy="1299920"/>
        </a:xfrm>
        <a:prstGeom prst="rect">
          <a:avLst/>
        </a:prstGeom>
      </xdr:spPr>
    </xdr:pic>
    <xdr:clientData/>
  </xdr:twoCellAnchor>
  <xdr:twoCellAnchor editAs="oneCell">
    <xdr:from>
      <xdr:col>2</xdr:col>
      <xdr:colOff>561648</xdr:colOff>
      <xdr:row>8</xdr:row>
      <xdr:rowOff>160537</xdr:rowOff>
    </xdr:from>
    <xdr:to>
      <xdr:col>2</xdr:col>
      <xdr:colOff>2155032</xdr:colOff>
      <xdr:row>8</xdr:row>
      <xdr:rowOff>1350192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D7EABFB4-6787-4393-BB80-9D088CD60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860179" y="4673006"/>
          <a:ext cx="1593384" cy="1189655"/>
        </a:xfrm>
        <a:prstGeom prst="rect">
          <a:avLst/>
        </a:prstGeom>
      </xdr:spPr>
    </xdr:pic>
    <xdr:clientData/>
  </xdr:twoCellAnchor>
  <xdr:twoCellAnchor editAs="oneCell">
    <xdr:from>
      <xdr:col>2</xdr:col>
      <xdr:colOff>783055</xdr:colOff>
      <xdr:row>9</xdr:row>
      <xdr:rowOff>95250</xdr:rowOff>
    </xdr:from>
    <xdr:to>
      <xdr:col>2</xdr:col>
      <xdr:colOff>1949642</xdr:colOff>
      <xdr:row>9</xdr:row>
      <xdr:rowOff>1440656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1197F8C-ABF3-46CC-9D1D-25D952A52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081586" y="6131719"/>
          <a:ext cx="1166587" cy="1345406"/>
        </a:xfrm>
        <a:prstGeom prst="rect">
          <a:avLst/>
        </a:prstGeom>
      </xdr:spPr>
    </xdr:pic>
    <xdr:clientData/>
  </xdr:twoCellAnchor>
  <xdr:twoCellAnchor editAs="oneCell">
    <xdr:from>
      <xdr:col>2</xdr:col>
      <xdr:colOff>632100</xdr:colOff>
      <xdr:row>10</xdr:row>
      <xdr:rowOff>135241</xdr:rowOff>
    </xdr:from>
    <xdr:to>
      <xdr:col>2</xdr:col>
      <xdr:colOff>2119313</xdr:colOff>
      <xdr:row>10</xdr:row>
      <xdr:rowOff>1404936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97059F15-CBAD-478A-89F1-28B7CA3F9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930631" y="7695710"/>
          <a:ext cx="1487213" cy="1269695"/>
        </a:xfrm>
        <a:prstGeom prst="rect">
          <a:avLst/>
        </a:prstGeom>
      </xdr:spPr>
    </xdr:pic>
    <xdr:clientData/>
  </xdr:twoCellAnchor>
  <xdr:twoCellAnchor editAs="oneCell">
    <xdr:from>
      <xdr:col>2</xdr:col>
      <xdr:colOff>532882</xdr:colOff>
      <xdr:row>11</xdr:row>
      <xdr:rowOff>119062</xdr:rowOff>
    </xdr:from>
    <xdr:to>
      <xdr:col>2</xdr:col>
      <xdr:colOff>2280352</xdr:colOff>
      <xdr:row>11</xdr:row>
      <xdr:rowOff>1404937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1DC29D12-F72E-42CD-A38A-4B231A31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31413" y="9203531"/>
          <a:ext cx="1747470" cy="1285875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857250</xdr:colOff>
      <xdr:row>12</xdr:row>
      <xdr:rowOff>91383</xdr:rowOff>
    </xdr:from>
    <xdr:to>
      <xdr:col>2</xdr:col>
      <xdr:colOff>1797844</xdr:colOff>
      <xdr:row>12</xdr:row>
      <xdr:rowOff>1824396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73316204-A47F-4335-B18E-734E77BAA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155781" y="9128227"/>
          <a:ext cx="940594" cy="1733013"/>
        </a:xfrm>
        <a:prstGeom prst="rect">
          <a:avLst/>
        </a:prstGeom>
      </xdr:spPr>
    </xdr:pic>
    <xdr:clientData/>
  </xdr:twoCellAnchor>
  <xdr:twoCellAnchor editAs="oneCell">
    <xdr:from>
      <xdr:col>2</xdr:col>
      <xdr:colOff>573819</xdr:colOff>
      <xdr:row>13</xdr:row>
      <xdr:rowOff>91023</xdr:rowOff>
    </xdr:from>
    <xdr:to>
      <xdr:col>2</xdr:col>
      <xdr:colOff>2166937</xdr:colOff>
      <xdr:row>13</xdr:row>
      <xdr:rowOff>1404936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FEC82166-DEC2-4E47-BBB6-6B149FB62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7872350" y="12604492"/>
          <a:ext cx="1593118" cy="1313913"/>
        </a:xfrm>
        <a:prstGeom prst="rect">
          <a:avLst/>
        </a:prstGeom>
      </xdr:spPr>
    </xdr:pic>
    <xdr:clientData/>
  </xdr:twoCellAnchor>
  <xdr:twoCellAnchor editAs="oneCell">
    <xdr:from>
      <xdr:col>2</xdr:col>
      <xdr:colOff>59531</xdr:colOff>
      <xdr:row>19</xdr:row>
      <xdr:rowOff>71438</xdr:rowOff>
    </xdr:from>
    <xdr:to>
      <xdr:col>2</xdr:col>
      <xdr:colOff>1416844</xdr:colOff>
      <xdr:row>19</xdr:row>
      <xdr:rowOff>852682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61015E83-41BF-4CFD-8A17-83B155026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358062" y="21728907"/>
          <a:ext cx="1357313" cy="781244"/>
        </a:xfrm>
        <a:prstGeom prst="rect">
          <a:avLst/>
        </a:prstGeom>
      </xdr:spPr>
    </xdr:pic>
    <xdr:clientData/>
  </xdr:twoCellAnchor>
  <xdr:twoCellAnchor editAs="oneCell">
    <xdr:from>
      <xdr:col>2</xdr:col>
      <xdr:colOff>892969</xdr:colOff>
      <xdr:row>19</xdr:row>
      <xdr:rowOff>899862</xdr:rowOff>
    </xdr:from>
    <xdr:to>
      <xdr:col>2</xdr:col>
      <xdr:colOff>2595562</xdr:colOff>
      <xdr:row>19</xdr:row>
      <xdr:rowOff>1795688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D88AC9D4-A522-4EE5-95C9-B6C35A99D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191500" y="22557331"/>
          <a:ext cx="1702593" cy="895826"/>
        </a:xfrm>
        <a:prstGeom prst="rect">
          <a:avLst/>
        </a:prstGeom>
      </xdr:spPr>
    </xdr:pic>
    <xdr:clientData/>
  </xdr:twoCellAnchor>
  <xdr:twoCellAnchor editAs="oneCell">
    <xdr:from>
      <xdr:col>2</xdr:col>
      <xdr:colOff>976313</xdr:colOff>
      <xdr:row>18</xdr:row>
      <xdr:rowOff>91649</xdr:rowOff>
    </xdr:from>
    <xdr:to>
      <xdr:col>2</xdr:col>
      <xdr:colOff>1678781</xdr:colOff>
      <xdr:row>18</xdr:row>
      <xdr:rowOff>1431542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204FCB5B-1D0A-40FA-9733-4289D0CD4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274844" y="20225118"/>
          <a:ext cx="702468" cy="1339893"/>
        </a:xfrm>
        <a:prstGeom prst="rect">
          <a:avLst/>
        </a:prstGeom>
      </xdr:spPr>
    </xdr:pic>
    <xdr:clientData/>
  </xdr:twoCellAnchor>
  <xdr:twoCellAnchor editAs="oneCell">
    <xdr:from>
      <xdr:col>2</xdr:col>
      <xdr:colOff>1000125</xdr:colOff>
      <xdr:row>17</xdr:row>
      <xdr:rowOff>75228</xdr:rowOff>
    </xdr:from>
    <xdr:to>
      <xdr:col>2</xdr:col>
      <xdr:colOff>1762125</xdr:colOff>
      <xdr:row>17</xdr:row>
      <xdr:rowOff>1455455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36815D23-3A28-48F1-B2F7-E0C938A12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298656" y="18684697"/>
          <a:ext cx="762000" cy="1380227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16</xdr:row>
      <xdr:rowOff>95251</xdr:rowOff>
    </xdr:from>
    <xdr:to>
      <xdr:col>2</xdr:col>
      <xdr:colOff>2474919</xdr:colOff>
      <xdr:row>16</xdr:row>
      <xdr:rowOff>1452843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3A5CF883-C9D8-45AB-90EA-56373C41A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536656" y="17180720"/>
          <a:ext cx="2236794" cy="1357592"/>
        </a:xfrm>
        <a:prstGeom prst="rect">
          <a:avLst/>
        </a:prstGeom>
      </xdr:spPr>
    </xdr:pic>
    <xdr:clientData/>
  </xdr:twoCellAnchor>
  <xdr:twoCellAnchor editAs="oneCell">
    <xdr:from>
      <xdr:col>2</xdr:col>
      <xdr:colOff>535782</xdr:colOff>
      <xdr:row>15</xdr:row>
      <xdr:rowOff>95249</xdr:rowOff>
    </xdr:from>
    <xdr:to>
      <xdr:col>2</xdr:col>
      <xdr:colOff>2177954</xdr:colOff>
      <xdr:row>15</xdr:row>
      <xdr:rowOff>1429754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A4203957-58E8-45B0-A4D4-51703E189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834313" y="15656718"/>
          <a:ext cx="1642172" cy="1334505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619125</xdr:colOff>
      <xdr:row>14</xdr:row>
      <xdr:rowOff>95250</xdr:rowOff>
    </xdr:from>
    <xdr:to>
      <xdr:col>2</xdr:col>
      <xdr:colOff>2125921</xdr:colOff>
      <xdr:row>14</xdr:row>
      <xdr:rowOff>1419562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5BF290D2-A71B-42F4-924D-411B18C7E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17656" y="14132719"/>
          <a:ext cx="1506796" cy="13243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1012031</xdr:colOff>
      <xdr:row>0</xdr:row>
      <xdr:rowOff>214312</xdr:rowOff>
    </xdr:from>
    <xdr:to>
      <xdr:col>5</xdr:col>
      <xdr:colOff>524508</xdr:colOff>
      <xdr:row>2</xdr:row>
      <xdr:rowOff>207846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54B30C5-BB26-42CE-BFA6-33C67AFCD1E2}"/>
            </a:ext>
          </a:extLst>
        </xdr:cNvPr>
        <xdr:cNvGrpSpPr/>
      </xdr:nvGrpSpPr>
      <xdr:grpSpPr>
        <a:xfrm>
          <a:off x="10394156" y="214312"/>
          <a:ext cx="1560352" cy="469784"/>
          <a:chOff x="3682768" y="3204594"/>
          <a:chExt cx="1560352" cy="469784"/>
        </a:xfrm>
      </xdr:grpSpPr>
      <xdr:sp macro="[0]!Limpar_Dados" textlink="">
        <xdr:nvSpPr>
          <xdr:cNvPr id="6" name="Retângulo: Cantos Diagonais Recortados 5">
            <a:extLst>
              <a:ext uri="{FF2B5EF4-FFF2-40B4-BE49-F238E27FC236}">
                <a16:creationId xmlns:a16="http://schemas.microsoft.com/office/drawing/2014/main" id="{FCF67044-B3E1-41C7-B075-50240438CB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ados">
        <xdr:nvPicPr>
          <xdr:cNvPr id="7" name="Gráfico 3" descr="Borracha">
            <a:extLst>
              <a:ext uri="{FF2B5EF4-FFF2-40B4-BE49-F238E27FC236}">
                <a16:creationId xmlns:a16="http://schemas.microsoft.com/office/drawing/2014/main" id="{73A5E351-E8AB-48F6-85DC-CFCBCC6E61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oneCellAnchor>
    <xdr:from>
      <xdr:col>10</xdr:col>
      <xdr:colOff>130970</xdr:colOff>
      <xdr:row>6</xdr:row>
      <xdr:rowOff>83342</xdr:rowOff>
    </xdr:from>
    <xdr:ext cx="444000" cy="461907"/>
    <xdr:pic>
      <xdr:nvPicPr>
        <xdr:cNvPr id="10" name="Imagem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BEDF541-5670-4D16-AD4D-3068A1E6C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442783" y="2285998"/>
          <a:ext cx="444000" cy="46190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71437</xdr:colOff>
      <xdr:row>6</xdr:row>
      <xdr:rowOff>607219</xdr:rowOff>
    </xdr:from>
    <xdr:ext cx="444000" cy="450000"/>
    <xdr:pic>
      <xdr:nvPicPr>
        <xdr:cNvPr id="3" name="Imagem 2">
          <a:extLst>
            <a:ext uri="{FF2B5EF4-FFF2-40B4-BE49-F238E27FC236}">
              <a16:creationId xmlns:a16="http://schemas.microsoft.com/office/drawing/2014/main" id="{ED242CCB-C774-4D0C-8D0C-C7B02A8C2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6137" y="206454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71438</xdr:colOff>
      <xdr:row>9</xdr:row>
      <xdr:rowOff>583407</xdr:rowOff>
    </xdr:from>
    <xdr:ext cx="444000" cy="450000"/>
    <xdr:pic>
      <xdr:nvPicPr>
        <xdr:cNvPr id="4" name="Imagem 3">
          <a:extLst>
            <a:ext uri="{FF2B5EF4-FFF2-40B4-BE49-F238E27FC236}">
              <a16:creationId xmlns:a16="http://schemas.microsoft.com/office/drawing/2014/main" id="{11EEF1DA-B7DD-4744-8B2F-6CD4BECBF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6138" y="368855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2</xdr:col>
      <xdr:colOff>632356</xdr:colOff>
      <xdr:row>6</xdr:row>
      <xdr:rowOff>104512</xdr:rowOff>
    </xdr:from>
    <xdr:to>
      <xdr:col>2</xdr:col>
      <xdr:colOff>2093657</xdr:colOff>
      <xdr:row>6</xdr:row>
      <xdr:rowOff>1544512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FB43AE94-2FB3-4C04-BF87-30DF39149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51919" y="1568981"/>
          <a:ext cx="1461301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666750</xdr:colOff>
      <xdr:row>7</xdr:row>
      <xdr:rowOff>119063</xdr:rowOff>
    </xdr:from>
    <xdr:to>
      <xdr:col>2</xdr:col>
      <xdr:colOff>2128051</xdr:colOff>
      <xdr:row>7</xdr:row>
      <xdr:rowOff>1559063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E84EB2C1-49BB-4B98-B6B0-923FD23BF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86313" y="3226594"/>
          <a:ext cx="1461301" cy="1440000"/>
        </a:xfrm>
        <a:prstGeom prst="rect">
          <a:avLst/>
        </a:prstGeom>
      </xdr:spPr>
    </xdr:pic>
    <xdr:clientData/>
  </xdr:twoCellAnchor>
  <xdr:oneCellAnchor>
    <xdr:from>
      <xdr:col>4</xdr:col>
      <xdr:colOff>47625</xdr:colOff>
      <xdr:row>7</xdr:row>
      <xdr:rowOff>595313</xdr:rowOff>
    </xdr:from>
    <xdr:ext cx="444000" cy="450000"/>
    <xdr:pic>
      <xdr:nvPicPr>
        <xdr:cNvPr id="36" name="Imagem 35">
          <a:extLst>
            <a:ext uri="{FF2B5EF4-FFF2-40B4-BE49-F238E27FC236}">
              <a16:creationId xmlns:a16="http://schemas.microsoft.com/office/drawing/2014/main" id="{A5612591-7B8B-46C2-856F-DF51C1A94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77563" y="370284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7</xdr:col>
      <xdr:colOff>95248</xdr:colOff>
      <xdr:row>2</xdr:row>
      <xdr:rowOff>107156</xdr:rowOff>
    </xdr:from>
    <xdr:to>
      <xdr:col>9</xdr:col>
      <xdr:colOff>441163</xdr:colOff>
      <xdr:row>4</xdr:row>
      <xdr:rowOff>88784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1D800016-EAEB-46A4-91CE-B28CDC5A6270}"/>
            </a:ext>
          </a:extLst>
        </xdr:cNvPr>
        <xdr:cNvGrpSpPr/>
      </xdr:nvGrpSpPr>
      <xdr:grpSpPr>
        <a:xfrm>
          <a:off x="11418092" y="583406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46" name="Retângulo: Cantos Diagonais Recortados 45">
            <a:extLst>
              <a:ext uri="{FF2B5EF4-FFF2-40B4-BE49-F238E27FC236}">
                <a16:creationId xmlns:a16="http://schemas.microsoft.com/office/drawing/2014/main" id="{41F3712E-84A3-4ADB-B470-0C6524BA4F32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47" name="Gráfico 3" descr="Borracha">
            <a:extLst>
              <a:ext uri="{FF2B5EF4-FFF2-40B4-BE49-F238E27FC236}">
                <a16:creationId xmlns:a16="http://schemas.microsoft.com/office/drawing/2014/main" id="{B7AD8119-3BA6-44CB-92FC-17757C0D59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2</xdr:col>
      <xdr:colOff>547687</xdr:colOff>
      <xdr:row>10</xdr:row>
      <xdr:rowOff>95250</xdr:rowOff>
    </xdr:from>
    <xdr:to>
      <xdr:col>2</xdr:col>
      <xdr:colOff>2242022</xdr:colOff>
      <xdr:row>10</xdr:row>
      <xdr:rowOff>1535250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9323125A-F265-4B28-AFD6-79B9BCED4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667250" y="6488906"/>
          <a:ext cx="1694335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964407</xdr:colOff>
      <xdr:row>13</xdr:row>
      <xdr:rowOff>83344</xdr:rowOff>
    </xdr:from>
    <xdr:to>
      <xdr:col>2</xdr:col>
      <xdr:colOff>1607052</xdr:colOff>
      <xdr:row>13</xdr:row>
      <xdr:rowOff>1523344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A23141C-DA74-4910-A4B6-6FFED4B7B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83970" y="9763125"/>
          <a:ext cx="642645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535781</xdr:colOff>
      <xdr:row>14</xdr:row>
      <xdr:rowOff>71437</xdr:rowOff>
    </xdr:from>
    <xdr:to>
      <xdr:col>2</xdr:col>
      <xdr:colOff>2176711</xdr:colOff>
      <xdr:row>14</xdr:row>
      <xdr:rowOff>1511437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457706F0-F53E-4431-A672-289201712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655344" y="11394281"/>
          <a:ext cx="1640930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940594</xdr:colOff>
      <xdr:row>8</xdr:row>
      <xdr:rowOff>107156</xdr:rowOff>
    </xdr:from>
    <xdr:to>
      <xdr:col>2</xdr:col>
      <xdr:colOff>1801346</xdr:colOff>
      <xdr:row>8</xdr:row>
      <xdr:rowOff>1547156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C9B68893-1D1C-48E2-A46B-35D9FD368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60157" y="4857750"/>
          <a:ext cx="860752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464344</xdr:colOff>
      <xdr:row>9</xdr:row>
      <xdr:rowOff>83344</xdr:rowOff>
    </xdr:from>
    <xdr:to>
      <xdr:col>2</xdr:col>
      <xdr:colOff>2440671</xdr:colOff>
      <xdr:row>9</xdr:row>
      <xdr:rowOff>1523344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93E57C00-522C-47EC-A049-BC7FD1986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83907" y="6477000"/>
          <a:ext cx="1976327" cy="1440000"/>
        </a:xfrm>
        <a:prstGeom prst="rect">
          <a:avLst/>
        </a:prstGeom>
      </xdr:spPr>
    </xdr:pic>
    <xdr:clientData/>
  </xdr:twoCellAnchor>
  <xdr:oneCellAnchor>
    <xdr:from>
      <xdr:col>4</xdr:col>
      <xdr:colOff>29308</xdr:colOff>
      <xdr:row>21</xdr:row>
      <xdr:rowOff>559593</xdr:rowOff>
    </xdr:from>
    <xdr:ext cx="444000" cy="450000"/>
    <xdr:pic>
      <xdr:nvPicPr>
        <xdr:cNvPr id="39" name="Imagem 3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3F67CB6-E4B8-4704-918B-4DB16551F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59246" y="2338387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2</xdr:col>
      <xdr:colOff>214312</xdr:colOff>
      <xdr:row>11</xdr:row>
      <xdr:rowOff>95250</xdr:rowOff>
    </xdr:from>
    <xdr:to>
      <xdr:col>2</xdr:col>
      <xdr:colOff>2582728</xdr:colOff>
      <xdr:row>11</xdr:row>
      <xdr:rowOff>1535250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C665CC05-26E7-4D66-8F30-AE8E9E42B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3875" y="9775031"/>
          <a:ext cx="2368416" cy="144000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321468</xdr:colOff>
      <xdr:row>12</xdr:row>
      <xdr:rowOff>119063</xdr:rowOff>
    </xdr:from>
    <xdr:to>
      <xdr:col>2</xdr:col>
      <xdr:colOff>2421414</xdr:colOff>
      <xdr:row>12</xdr:row>
      <xdr:rowOff>1559063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968E7529-E151-4AC0-B428-A7A26AE41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1031" y="11441907"/>
          <a:ext cx="2099946" cy="1440000"/>
        </a:xfrm>
        <a:prstGeom prst="rect">
          <a:avLst/>
        </a:prstGeom>
        <a:noFill/>
      </xdr:spPr>
    </xdr:pic>
    <xdr:clientData/>
  </xdr:twoCellAnchor>
  <xdr:oneCellAnchor>
    <xdr:from>
      <xdr:col>4</xdr:col>
      <xdr:colOff>40482</xdr:colOff>
      <xdr:row>10</xdr:row>
      <xdr:rowOff>564356</xdr:rowOff>
    </xdr:from>
    <xdr:ext cx="444000" cy="450000"/>
    <xdr:pic>
      <xdr:nvPicPr>
        <xdr:cNvPr id="43" name="Imagem 4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87B8BC9-9862-47F1-8255-FC4CD6941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70420" y="86010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52388</xdr:colOff>
      <xdr:row>11</xdr:row>
      <xdr:rowOff>564357</xdr:rowOff>
    </xdr:from>
    <xdr:ext cx="444000" cy="450000"/>
    <xdr:pic>
      <xdr:nvPicPr>
        <xdr:cNvPr id="56" name="Imagem 5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A4AE523-3568-4098-A91F-86FD808E2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82326" y="1024413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52388</xdr:colOff>
      <xdr:row>12</xdr:row>
      <xdr:rowOff>623888</xdr:rowOff>
    </xdr:from>
    <xdr:ext cx="444000" cy="450000"/>
    <xdr:pic>
      <xdr:nvPicPr>
        <xdr:cNvPr id="57" name="Imagem 5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8473C30-CB06-4141-AC44-C77ED805B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82326" y="1194673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52389</xdr:colOff>
      <xdr:row>13</xdr:row>
      <xdr:rowOff>516731</xdr:rowOff>
    </xdr:from>
    <xdr:ext cx="444000" cy="450000"/>
    <xdr:pic>
      <xdr:nvPicPr>
        <xdr:cNvPr id="58" name="Imagem 5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791CDA-1CDF-44EC-B849-95FDF3CBB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82327" y="1348263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28576</xdr:colOff>
      <xdr:row>14</xdr:row>
      <xdr:rowOff>552450</xdr:rowOff>
    </xdr:from>
    <xdr:ext cx="444000" cy="450000"/>
    <xdr:pic>
      <xdr:nvPicPr>
        <xdr:cNvPr id="59" name="Imagem 5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3B522A8F-F2BB-4261-9427-8948C4739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58514" y="1516141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40482</xdr:colOff>
      <xdr:row>15</xdr:row>
      <xdr:rowOff>564356</xdr:rowOff>
    </xdr:from>
    <xdr:ext cx="444000" cy="450000"/>
    <xdr:pic>
      <xdr:nvPicPr>
        <xdr:cNvPr id="60" name="Imagem 5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64E6DB37-3213-4EB8-8109-3C6022DFA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70420" y="1681638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16669</xdr:colOff>
      <xdr:row>16</xdr:row>
      <xdr:rowOff>588169</xdr:rowOff>
    </xdr:from>
    <xdr:ext cx="444000" cy="450000"/>
    <xdr:pic>
      <xdr:nvPicPr>
        <xdr:cNvPr id="61" name="Imagem 6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C78E806E-42BF-4246-A8FB-7CE06A1B2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46607" y="1848326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40482</xdr:colOff>
      <xdr:row>17</xdr:row>
      <xdr:rowOff>564357</xdr:rowOff>
    </xdr:from>
    <xdr:ext cx="444000" cy="450000"/>
    <xdr:pic>
      <xdr:nvPicPr>
        <xdr:cNvPr id="62" name="Imagem 6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2DB1AB4D-2D8D-4488-9F38-9259DB156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70420" y="2010251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40482</xdr:colOff>
      <xdr:row>18</xdr:row>
      <xdr:rowOff>564356</xdr:rowOff>
    </xdr:from>
    <xdr:ext cx="444000" cy="450000"/>
    <xdr:pic>
      <xdr:nvPicPr>
        <xdr:cNvPr id="63" name="Imagem 6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2D1749D-5605-4787-87E4-E7C6052BB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70420" y="217455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64294</xdr:colOff>
      <xdr:row>19</xdr:row>
      <xdr:rowOff>564357</xdr:rowOff>
    </xdr:from>
    <xdr:ext cx="444000" cy="450000"/>
    <xdr:pic>
      <xdr:nvPicPr>
        <xdr:cNvPr id="64" name="Imagem 6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682A8B44-5AE6-45EB-BF28-D5E563B98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94232" y="2338863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40482</xdr:colOff>
      <xdr:row>20</xdr:row>
      <xdr:rowOff>600075</xdr:rowOff>
    </xdr:from>
    <xdr:ext cx="444000" cy="450000"/>
    <xdr:pic>
      <xdr:nvPicPr>
        <xdr:cNvPr id="65" name="Imagem 64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9E786F7F-435B-48FA-8801-A7E7A3F24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70420" y="2506741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2</xdr:col>
      <xdr:colOff>857251</xdr:colOff>
      <xdr:row>15</xdr:row>
      <xdr:rowOff>95250</xdr:rowOff>
    </xdr:from>
    <xdr:to>
      <xdr:col>2</xdr:col>
      <xdr:colOff>1917380</xdr:colOff>
      <xdr:row>15</xdr:row>
      <xdr:rowOff>1535250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E72A085A-D05C-42E1-948D-F3A6C9932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976814" y="16347281"/>
          <a:ext cx="1060129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869156</xdr:colOff>
      <xdr:row>16</xdr:row>
      <xdr:rowOff>107157</xdr:rowOff>
    </xdr:from>
    <xdr:to>
      <xdr:col>2</xdr:col>
      <xdr:colOff>1927043</xdr:colOff>
      <xdr:row>16</xdr:row>
      <xdr:rowOff>1547157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D9A05962-F21E-4132-AEF6-CD49300F3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988719" y="18002251"/>
          <a:ext cx="1057887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833438</xdr:colOff>
      <xdr:row>17</xdr:row>
      <xdr:rowOff>130969</xdr:rowOff>
    </xdr:from>
    <xdr:to>
      <xdr:col>2</xdr:col>
      <xdr:colOff>1899181</xdr:colOff>
      <xdr:row>17</xdr:row>
      <xdr:rowOff>1570969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E1232425-0902-48B2-9A35-0A6D53B3D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953001" y="19669125"/>
          <a:ext cx="1065743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750093</xdr:colOff>
      <xdr:row>18</xdr:row>
      <xdr:rowOff>190500</xdr:rowOff>
    </xdr:from>
    <xdr:to>
      <xdr:col>2</xdr:col>
      <xdr:colOff>2045493</xdr:colOff>
      <xdr:row>18</xdr:row>
      <xdr:rowOff>1514475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E5693F0C-2A5F-4912-B572-FA1050B15561}"/>
            </a:ext>
          </a:extLst>
        </xdr:cNvPr>
        <xdr:cNvPicPr/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869656" y="21371719"/>
          <a:ext cx="1295400" cy="1323975"/>
        </a:xfrm>
        <a:prstGeom prst="rect">
          <a:avLst/>
        </a:prstGeom>
      </xdr:spPr>
    </xdr:pic>
    <xdr:clientData/>
  </xdr:twoCellAnchor>
  <xdr:twoCellAnchor editAs="oneCell">
    <xdr:from>
      <xdr:col>2</xdr:col>
      <xdr:colOff>833437</xdr:colOff>
      <xdr:row>19</xdr:row>
      <xdr:rowOff>416719</xdr:rowOff>
    </xdr:from>
    <xdr:to>
      <xdr:col>2</xdr:col>
      <xdr:colOff>1947862</xdr:colOff>
      <xdr:row>19</xdr:row>
      <xdr:rowOff>1188244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DAC14385-6C9F-4A0E-9DEE-16ADED5DB751}"/>
            </a:ext>
          </a:extLst>
        </xdr:cNvPr>
        <xdr:cNvPicPr/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953000" y="23241000"/>
          <a:ext cx="1114425" cy="771525"/>
        </a:xfrm>
        <a:prstGeom prst="rect">
          <a:avLst/>
        </a:prstGeom>
      </xdr:spPr>
    </xdr:pic>
    <xdr:clientData/>
  </xdr:twoCellAnchor>
  <xdr:twoCellAnchor editAs="oneCell">
    <xdr:from>
      <xdr:col>2</xdr:col>
      <xdr:colOff>1000125</xdr:colOff>
      <xdr:row>20</xdr:row>
      <xdr:rowOff>107156</xdr:rowOff>
    </xdr:from>
    <xdr:to>
      <xdr:col>2</xdr:col>
      <xdr:colOff>1702744</xdr:colOff>
      <xdr:row>20</xdr:row>
      <xdr:rowOff>1547156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693872A2-2928-4707-A8FC-A551073DA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119688" y="24574500"/>
          <a:ext cx="702619" cy="1440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654875</xdr:colOff>
      <xdr:row>9</xdr:row>
      <xdr:rowOff>58207</xdr:rowOff>
    </xdr:from>
    <xdr:ext cx="2160000" cy="167509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850" y="1010707"/>
          <a:ext cx="2160000" cy="1675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685800</xdr:colOff>
      <xdr:row>15</xdr:row>
      <xdr:rowOff>57150</xdr:rowOff>
    </xdr:from>
    <xdr:ext cx="2160000" cy="1681128"/>
    <xdr:pic>
      <xdr:nvPicPr>
        <xdr:cNvPr id="11" name="Imagem 10">
          <a:extLst>
            <a:ext uri="{FF2B5EF4-FFF2-40B4-BE49-F238E27FC236}">
              <a16:creationId xmlns:a16="http://schemas.microsoft.com/office/drawing/2014/main" id="{DAAB8DEA-AD56-47B6-B08E-E141B6B2CD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953000"/>
          <a:ext cx="2160000" cy="1681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695325</xdr:colOff>
      <xdr:row>21</xdr:row>
      <xdr:rowOff>123825</xdr:rowOff>
    </xdr:from>
    <xdr:ext cx="2160000" cy="1637361"/>
    <xdr:pic>
      <xdr:nvPicPr>
        <xdr:cNvPr id="12" name="Imagem 11">
          <a:extLst>
            <a:ext uri="{FF2B5EF4-FFF2-40B4-BE49-F238E27FC236}">
              <a16:creationId xmlns:a16="http://schemas.microsoft.com/office/drawing/2014/main" id="{3F4435FC-3EB7-46CB-B21D-88F91E54F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8048625"/>
          <a:ext cx="2160000" cy="1637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695325</xdr:colOff>
      <xdr:row>27</xdr:row>
      <xdr:rowOff>85725</xdr:rowOff>
    </xdr:from>
    <xdr:ext cx="2160000" cy="1620851"/>
    <xdr:pic>
      <xdr:nvPicPr>
        <xdr:cNvPr id="13" name="Imagem 12">
          <a:extLst>
            <a:ext uri="{FF2B5EF4-FFF2-40B4-BE49-F238E27FC236}">
              <a16:creationId xmlns:a16="http://schemas.microsoft.com/office/drawing/2014/main" id="{DDB6929E-E236-4FAD-9785-6E4A531EF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11039475"/>
          <a:ext cx="2160000" cy="16208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647700</xdr:colOff>
      <xdr:row>33</xdr:row>
      <xdr:rowOff>85725</xdr:rowOff>
    </xdr:from>
    <xdr:ext cx="2160000" cy="1657470"/>
    <xdr:pic>
      <xdr:nvPicPr>
        <xdr:cNvPr id="15" name="Imagem 14">
          <a:extLst>
            <a:ext uri="{FF2B5EF4-FFF2-40B4-BE49-F238E27FC236}">
              <a16:creationId xmlns:a16="http://schemas.microsoft.com/office/drawing/2014/main" id="{7B721D85-7FDD-4EAA-85E3-F87A111CA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15059025"/>
          <a:ext cx="2160000" cy="1657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676275</xdr:colOff>
      <xdr:row>39</xdr:row>
      <xdr:rowOff>76200</xdr:rowOff>
    </xdr:from>
    <xdr:ext cx="2160000" cy="1648890"/>
    <xdr:pic>
      <xdr:nvPicPr>
        <xdr:cNvPr id="17" name="Imagem 16">
          <a:extLst>
            <a:ext uri="{FF2B5EF4-FFF2-40B4-BE49-F238E27FC236}">
              <a16:creationId xmlns:a16="http://schemas.microsoft.com/office/drawing/2014/main" id="{A673675C-1AFE-4EA5-AE6C-8797F9BB2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7975" y="17087850"/>
          <a:ext cx="2160000" cy="16488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5</xdr:col>
      <xdr:colOff>523875</xdr:colOff>
      <xdr:row>1</xdr:row>
      <xdr:rowOff>76200</xdr:rowOff>
    </xdr:from>
    <xdr:to>
      <xdr:col>8</xdr:col>
      <xdr:colOff>274477</xdr:colOff>
      <xdr:row>3</xdr:row>
      <xdr:rowOff>50684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BB78D7B-FF77-433C-884B-5520C61C7296}"/>
            </a:ext>
          </a:extLst>
        </xdr:cNvPr>
        <xdr:cNvGrpSpPr/>
      </xdr:nvGrpSpPr>
      <xdr:grpSpPr>
        <a:xfrm>
          <a:off x="9972675" y="323850"/>
          <a:ext cx="1560352" cy="469784"/>
          <a:chOff x="3682768" y="3204594"/>
          <a:chExt cx="1560352" cy="469784"/>
        </a:xfrm>
      </xdr:grpSpPr>
      <xdr:sp macro="[0]!limpar_IHM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FEBC982D-9477-4055-BB50-37FED8E387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0DB7B251-CE49-48A8-B0DB-EB0E3834B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4</xdr:row>
      <xdr:rowOff>85725</xdr:rowOff>
    </xdr:from>
    <xdr:to>
      <xdr:col>8</xdr:col>
      <xdr:colOff>284002</xdr:colOff>
      <xdr:row>5</xdr:row>
      <xdr:rowOff>241184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4232549-B1D5-4A57-8D5F-5F2B7286EA19}"/>
            </a:ext>
          </a:extLst>
        </xdr:cNvPr>
        <xdr:cNvGrpSpPr/>
      </xdr:nvGrpSpPr>
      <xdr:grpSpPr>
        <a:xfrm>
          <a:off x="6448425" y="981075"/>
          <a:ext cx="1560352" cy="469784"/>
          <a:chOff x="3682768" y="3204594"/>
          <a:chExt cx="1560352" cy="469784"/>
        </a:xfrm>
      </xdr:grpSpPr>
      <xdr:sp macro="[0]!Limpar_exce" textlink="">
        <xdr:nvSpPr>
          <xdr:cNvPr id="3" name="Retângulo: Cantos Diagonais Recortados 2">
            <a:extLst>
              <a:ext uri="{FF2B5EF4-FFF2-40B4-BE49-F238E27FC236}">
                <a16:creationId xmlns:a16="http://schemas.microsoft.com/office/drawing/2014/main" id="{0BAA359E-4120-4D22-8704-79E1F0DB61B6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4" name="Gráfico 3" descr="Borracha">
            <a:extLst>
              <a:ext uri="{FF2B5EF4-FFF2-40B4-BE49-F238E27FC236}">
                <a16:creationId xmlns:a16="http://schemas.microsoft.com/office/drawing/2014/main" id="{72705F8D-85DF-4B2D-B9C9-92B5B6FA00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381002</xdr:colOff>
      <xdr:row>10</xdr:row>
      <xdr:rowOff>161926</xdr:rowOff>
    </xdr:from>
    <xdr:to>
      <xdr:col>8</xdr:col>
      <xdr:colOff>542926</xdr:colOff>
      <xdr:row>17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600202" y="2066926"/>
          <a:ext cx="3819524" cy="1181099"/>
          <a:chOff x="2894202" y="1669409"/>
          <a:chExt cx="6920917" cy="2239861"/>
        </a:xfrm>
      </xdr:grpSpPr>
      <xdr:sp macro="[0]!Planilha7.Manual_Click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4202" y="1669409"/>
            <a:ext cx="6920917" cy="2239861"/>
          </a:xfrm>
          <a:prstGeom prst="roundRect">
            <a:avLst/>
          </a:prstGeom>
          <a:solidFill>
            <a:srgbClr val="660033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Gerar</a:t>
            </a:r>
            <a:r>
              <a:rPr lang="pt-BR" sz="3200">
                <a:solidFill>
                  <a:schemeClr val="bg1"/>
                </a:solidFill>
              </a:rPr>
              <a:t> </a:t>
            </a:r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manual</a:t>
            </a:r>
            <a:endParaRPr lang="pt-BR" sz="3200">
              <a:solidFill>
                <a:schemeClr val="bg1"/>
              </a:solidFill>
            </a:endParaRPr>
          </a:p>
        </xdr:txBody>
      </xdr:sp>
      <xdr:pic macro="[0]!Manual.Manual">
        <xdr:nvPicPr>
          <xdr:cNvPr id="5" name="Gráfico 3" descr="Livro aberto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89954" y="2089552"/>
            <a:ext cx="1442004" cy="1442004"/>
          </a:xfrm>
          <a:prstGeom prst="rect">
            <a:avLst/>
          </a:prstGeom>
          <a:effectLst>
            <a:innerShdw blurRad="63500" dist="50800" dir="162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361950</xdr:colOff>
      <xdr:row>15</xdr:row>
      <xdr:rowOff>85725</xdr:rowOff>
    </xdr:from>
    <xdr:to>
      <xdr:col>17</xdr:col>
      <xdr:colOff>184212</xdr:colOff>
      <xdr:row>21</xdr:row>
      <xdr:rowOff>123824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2922493-4540-4BA8-8B18-4AA619C1F57E}"/>
            </a:ext>
          </a:extLst>
        </xdr:cNvPr>
        <xdr:cNvGrpSpPr/>
      </xdr:nvGrpSpPr>
      <xdr:grpSpPr>
        <a:xfrm>
          <a:off x="6457950" y="2943225"/>
          <a:ext cx="4089462" cy="1181099"/>
          <a:chOff x="7172587" y="2361328"/>
          <a:chExt cx="4089462" cy="1181099"/>
        </a:xfrm>
        <a:solidFill>
          <a:srgbClr val="002060"/>
        </a:solidFill>
      </xdr:grpSpPr>
      <xdr:sp macro="[0]!Planilha7.Imagens_Click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95AEF98-8DCC-487C-91BD-4F693271EDF6}"/>
              </a:ext>
            </a:extLst>
          </xdr:cNvPr>
          <xdr:cNvSpPr/>
        </xdr:nvSpPr>
        <xdr:spPr>
          <a:xfrm>
            <a:off x="7172587" y="2361328"/>
            <a:ext cx="4089462" cy="1181099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imagens</a:t>
            </a:r>
            <a:endParaRPr lang="pt-BR" sz="2800">
              <a:solidFill>
                <a:schemeClr val="bg1"/>
              </a:solidFill>
            </a:endParaRPr>
          </a:p>
        </xdr:txBody>
      </xdr:sp>
      <xdr:pic>
        <xdr:nvPicPr>
          <xdr:cNvPr id="11" name="Gráfico 20" descr="Imagens">
            <a:extLst>
              <a:ext uri="{FF2B5EF4-FFF2-40B4-BE49-F238E27FC236}">
                <a16:creationId xmlns:a16="http://schemas.microsoft.com/office/drawing/2014/main" id="{7F8A0977-DB92-4997-B4CA-6AA5DBA6F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384877" y="2555877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342900</xdr:colOff>
      <xdr:row>5</xdr:row>
      <xdr:rowOff>104775</xdr:rowOff>
    </xdr:from>
    <xdr:to>
      <xdr:col>17</xdr:col>
      <xdr:colOff>165300</xdr:colOff>
      <xdr:row>11</xdr:row>
      <xdr:rowOff>142575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39A3D4C-4354-432E-8B0B-1A5D2B3BA269}"/>
            </a:ext>
          </a:extLst>
        </xdr:cNvPr>
        <xdr:cNvGrpSpPr/>
      </xdr:nvGrpSpPr>
      <xdr:grpSpPr>
        <a:xfrm>
          <a:off x="6438900" y="1057275"/>
          <a:ext cx="4089600" cy="1180800"/>
          <a:chOff x="2402179" y="2951879"/>
          <a:chExt cx="4089600" cy="1180800"/>
        </a:xfrm>
        <a:solidFill>
          <a:srgbClr val="002060"/>
        </a:solidFill>
      </xdr:grpSpPr>
      <xdr:sp macro="[0]!Planilha7.Tabelas_Click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6996B7FA-93BF-4133-953A-5F09ECACBE16}"/>
              </a:ext>
            </a:extLst>
          </xdr:cNvPr>
          <xdr:cNvSpPr/>
        </xdr:nvSpPr>
        <xdr:spPr>
          <a:xfrm>
            <a:off x="2402179" y="2951879"/>
            <a:ext cx="4089600" cy="1180800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tabelas</a:t>
            </a:r>
            <a:endParaRPr lang="pt-BR" sz="2800">
              <a:solidFill>
                <a:schemeClr val="bg1"/>
              </a:solidFill>
            </a:endParaRPr>
          </a:p>
        </xdr:txBody>
      </xdr:sp>
      <xdr:pic macro="[0]!ImageSubst.PopulateXL">
        <xdr:nvPicPr>
          <xdr:cNvPr id="14" name="Gráfico 15" descr="Tabela">
            <a:extLst>
              <a:ext uri="{FF2B5EF4-FFF2-40B4-BE49-F238E27FC236}">
                <a16:creationId xmlns:a16="http://schemas.microsoft.com/office/drawing/2014/main" id="{B7AA27D5-9584-4D4E-B518-903C31D896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624402" y="3146279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8750-123D-4B2E-B2E3-FEE04E620B9A}">
  <sheetPr codeName="Planilha2">
    <tabColor rgb="FFFFC000"/>
  </sheetPr>
  <dimension ref="A1:K12"/>
  <sheetViews>
    <sheetView showGridLines="0" tabSelected="1" zoomScale="80" zoomScaleNormal="80" workbookViewId="0">
      <selection activeCell="B4" sqref="B4"/>
    </sheetView>
  </sheetViews>
  <sheetFormatPr defaultRowHeight="15" x14ac:dyDescent="0.25"/>
  <cols>
    <col min="1" max="2" width="40.7109375" customWidth="1"/>
    <col min="5" max="5" width="4.28515625" customWidth="1"/>
    <col min="6" max="6" width="23.140625" bestFit="1" customWidth="1"/>
    <col min="9" max="9" width="7.140625" customWidth="1"/>
    <col min="10" max="10" width="35" customWidth="1"/>
  </cols>
  <sheetData>
    <row r="1" spans="1:11" ht="120" customHeight="1" thickBot="1" x14ac:dyDescent="0.3">
      <c r="A1" s="2"/>
      <c r="B1" s="3"/>
    </row>
    <row r="2" spans="1:11" ht="45" customHeight="1" thickBot="1" x14ac:dyDescent="0.3">
      <c r="A2" s="162" t="s">
        <v>79</v>
      </c>
      <c r="B2" s="163"/>
      <c r="I2" s="168"/>
      <c r="J2" s="166" t="s">
        <v>0</v>
      </c>
      <c r="K2" s="94"/>
    </row>
    <row r="3" spans="1:11" ht="18.75" customHeight="1" thickBot="1" x14ac:dyDescent="0.3">
      <c r="A3" s="4" t="s">
        <v>1</v>
      </c>
      <c r="B3" s="5" t="s">
        <v>50</v>
      </c>
      <c r="I3" s="169"/>
      <c r="J3" s="167"/>
    </row>
    <row r="4" spans="1:11" ht="18.75" customHeight="1" x14ac:dyDescent="0.25">
      <c r="A4" s="6" t="s">
        <v>24</v>
      </c>
      <c r="B4" s="5"/>
    </row>
    <row r="5" spans="1:11" ht="18.75" customHeight="1" thickBot="1" x14ac:dyDescent="0.3">
      <c r="A5" s="6" t="s">
        <v>23</v>
      </c>
      <c r="B5" s="5" t="s">
        <v>80</v>
      </c>
    </row>
    <row r="6" spans="1:11" ht="18.75" customHeight="1" thickBot="1" x14ac:dyDescent="0.3">
      <c r="A6" s="6" t="s">
        <v>33</v>
      </c>
      <c r="B6" s="5"/>
      <c r="E6" s="164" t="s">
        <v>3</v>
      </c>
      <c r="F6" s="165"/>
    </row>
    <row r="7" spans="1:11" ht="18.75" customHeight="1" x14ac:dyDescent="0.25">
      <c r="A7" s="6" t="s">
        <v>25</v>
      </c>
      <c r="B7" s="56"/>
      <c r="E7" s="7"/>
      <c r="F7" s="8" t="s">
        <v>4</v>
      </c>
    </row>
    <row r="8" spans="1:11" ht="18.75" customHeight="1" x14ac:dyDescent="0.25">
      <c r="A8" s="6" t="s">
        <v>26</v>
      </c>
      <c r="B8" s="5"/>
      <c r="E8" s="9"/>
      <c r="F8" s="10" t="s">
        <v>6</v>
      </c>
    </row>
    <row r="9" spans="1:11" ht="18.75" customHeight="1" x14ac:dyDescent="0.25">
      <c r="A9" s="6" t="s">
        <v>5</v>
      </c>
      <c r="B9" s="11"/>
      <c r="E9" s="12"/>
      <c r="F9" s="13" t="s">
        <v>7</v>
      </c>
    </row>
    <row r="10" spans="1:11" ht="18.75" customHeight="1" x14ac:dyDescent="0.25">
      <c r="A10" s="14" t="s">
        <v>27</v>
      </c>
      <c r="B10" s="5"/>
      <c r="E10" s="75"/>
      <c r="F10" s="10" t="s">
        <v>8</v>
      </c>
    </row>
    <row r="11" spans="1:11" ht="18.75" customHeight="1" thickBot="1" x14ac:dyDescent="0.3">
      <c r="A11" s="15" t="s">
        <v>2</v>
      </c>
      <c r="B11" s="16"/>
      <c r="C11" s="17"/>
      <c r="E11" s="76"/>
      <c r="F11" s="74" t="s">
        <v>41</v>
      </c>
    </row>
    <row r="12" spans="1:11" x14ac:dyDescent="0.25">
      <c r="A12" s="18"/>
      <c r="B12" s="18"/>
    </row>
  </sheetData>
  <sheetProtection sheet="1" objects="1" scenarios="1"/>
  <protectedRanges>
    <protectedRange sqref="B3:B11" name="Intervalo1"/>
  </protectedRanges>
  <mergeCells count="4">
    <mergeCell ref="A2:B2"/>
    <mergeCell ref="E6:F6"/>
    <mergeCell ref="J2:J3"/>
    <mergeCell ref="I2:I3"/>
  </mergeCells>
  <dataValidations count="2">
    <dataValidation type="list" allowBlank="1" showInputMessage="1" showErrorMessage="1" sqref="B4" xr:uid="{5D2EC59C-7169-481A-A132-9C052EEBCF11}">
      <formula1>"Innofill, Atualização IHM"</formula1>
    </dataValidation>
    <dataValidation type="list" allowBlank="1" showInputMessage="1" showErrorMessage="1" sqref="B7" xr:uid="{EBDED0CA-737C-4C8D-B56C-86CBF505D7FF}">
      <formula1>"'00,'01,'02,'03"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2073-B070-42A2-84DC-D12B24895808}">
  <sheetPr codeName="Planilha3">
    <tabColor rgb="FF92D050"/>
  </sheetPr>
  <dimension ref="A1:J37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A7" sqref="A7"/>
    </sheetView>
  </sheetViews>
  <sheetFormatPr defaultRowHeight="15" x14ac:dyDescent="0.25"/>
  <cols>
    <col min="1" max="2" width="50.7109375" customWidth="1"/>
    <col min="3" max="3" width="67.7109375" customWidth="1"/>
  </cols>
  <sheetData>
    <row r="1" spans="1:10" ht="18.75" x14ac:dyDescent="0.3">
      <c r="A1" s="26" t="str">
        <f>"Projeto: " &amp; 'Informações Gerais'!B3</f>
        <v>Projeto: 894xxxxx-xxxxxx</v>
      </c>
      <c r="B1" s="25" t="str">
        <f>IF('Informações Gerais'!B4="","",'Informações Gerais'!B4)</f>
        <v/>
      </c>
      <c r="C1" s="26" t="s">
        <v>14</v>
      </c>
    </row>
    <row r="2" spans="1:10" ht="18.75" x14ac:dyDescent="0.3">
      <c r="A2" s="26" t="str">
        <f>"Cliente: " &amp; 'Informações Gerais'!B11</f>
        <v xml:space="preserve">Cliente: </v>
      </c>
      <c r="B2" s="25" t="str">
        <f>IF('Informações Gerais'!B5="","",'Informações Gerais'!B5)</f>
        <v>DVD</v>
      </c>
      <c r="C2" s="36" t="s">
        <v>13</v>
      </c>
      <c r="J2" s="58" t="s">
        <v>31</v>
      </c>
    </row>
    <row r="3" spans="1:10" ht="18.75" x14ac:dyDescent="0.3">
      <c r="A3" s="26" t="str">
        <f>"SAP Nr.:" &amp; 'Informações Gerais'!B6</f>
        <v>SAP Nr.:</v>
      </c>
      <c r="C3" s="36"/>
    </row>
    <row r="4" spans="1:10" ht="19.5" thickBot="1" x14ac:dyDescent="0.3">
      <c r="B4" s="25" t="str">
        <f>IF('Informações Gerais'!B6="","",'Informações Gerais'!B6)</f>
        <v/>
      </c>
    </row>
    <row r="5" spans="1:10" ht="50.1" customHeight="1" thickTop="1" thickBot="1" x14ac:dyDescent="0.3">
      <c r="A5" s="170" t="s">
        <v>12</v>
      </c>
      <c r="B5" s="170"/>
      <c r="C5" s="170"/>
      <c r="D5" s="24"/>
    </row>
    <row r="6" spans="1:10" ht="50.1" customHeight="1" thickTop="1" thickBot="1" x14ac:dyDescent="0.3">
      <c r="A6" s="23" t="s">
        <v>11</v>
      </c>
      <c r="B6" s="22" t="s">
        <v>10</v>
      </c>
      <c r="C6" s="22" t="s">
        <v>9</v>
      </c>
    </row>
    <row r="7" spans="1:10" ht="39.950000000000003" customHeight="1" thickTop="1" thickBot="1" x14ac:dyDescent="0.3">
      <c r="A7" s="21"/>
      <c r="B7" s="20"/>
      <c r="C7" s="19"/>
    </row>
    <row r="8" spans="1:10" ht="39.950000000000003" customHeight="1" thickTop="1" thickBot="1" x14ac:dyDescent="0.3">
      <c r="A8" s="21"/>
      <c r="B8" s="20"/>
      <c r="C8" s="19"/>
    </row>
    <row r="9" spans="1:10" ht="39.950000000000003" customHeight="1" thickTop="1" thickBot="1" x14ac:dyDescent="0.3">
      <c r="A9" s="21"/>
      <c r="B9" s="20"/>
      <c r="C9" s="19"/>
    </row>
    <row r="10" spans="1:10" ht="39.950000000000003" customHeight="1" thickTop="1" thickBot="1" x14ac:dyDescent="0.3">
      <c r="A10" s="21"/>
      <c r="B10" s="20"/>
      <c r="C10" s="19"/>
    </row>
    <row r="11" spans="1:10" ht="39.950000000000003" customHeight="1" thickTop="1" thickBot="1" x14ac:dyDescent="0.3">
      <c r="A11" s="21"/>
      <c r="B11" s="20"/>
      <c r="C11" s="19"/>
    </row>
    <row r="12" spans="1:10" ht="39.950000000000003" customHeight="1" thickTop="1" thickBot="1" x14ac:dyDescent="0.3">
      <c r="A12" s="21"/>
      <c r="B12" s="20"/>
      <c r="C12" s="19"/>
    </row>
    <row r="13" spans="1:10" ht="39.950000000000003" customHeight="1" thickTop="1" thickBot="1" x14ac:dyDescent="0.3">
      <c r="A13" s="21"/>
      <c r="B13" s="20"/>
      <c r="C13" s="19"/>
    </row>
    <row r="14" spans="1:10" ht="39.950000000000003" customHeight="1" thickTop="1" thickBot="1" x14ac:dyDescent="0.3">
      <c r="A14" s="21"/>
      <c r="B14" s="20"/>
      <c r="C14" s="19"/>
    </row>
    <row r="15" spans="1:10" ht="39.950000000000003" customHeight="1" thickTop="1" thickBot="1" x14ac:dyDescent="0.3">
      <c r="A15" s="21"/>
      <c r="B15" s="20"/>
      <c r="C15" s="19"/>
    </row>
    <row r="16" spans="1:10" ht="39.950000000000003" customHeight="1" thickTop="1" thickBot="1" x14ac:dyDescent="0.3">
      <c r="A16" s="21"/>
      <c r="B16" s="20"/>
      <c r="C16" s="19"/>
    </row>
    <row r="17" spans="1:3" ht="39.950000000000003" customHeight="1" thickTop="1" thickBot="1" x14ac:dyDescent="0.3">
      <c r="A17" s="21"/>
      <c r="B17" s="20"/>
      <c r="C17" s="19"/>
    </row>
    <row r="18" spans="1:3" ht="39.950000000000003" customHeight="1" thickTop="1" thickBot="1" x14ac:dyDescent="0.3">
      <c r="A18" s="21"/>
      <c r="B18" s="20"/>
      <c r="C18" s="19"/>
    </row>
    <row r="19" spans="1:3" ht="39.950000000000003" customHeight="1" thickTop="1" thickBot="1" x14ac:dyDescent="0.3">
      <c r="A19" s="21"/>
      <c r="B19" s="20"/>
      <c r="C19" s="19"/>
    </row>
    <row r="20" spans="1:3" ht="39.950000000000003" customHeight="1" thickTop="1" thickBot="1" x14ac:dyDescent="0.3">
      <c r="A20" s="21"/>
      <c r="B20" s="20"/>
      <c r="C20" s="19"/>
    </row>
    <row r="21" spans="1:3" ht="39.950000000000003" customHeight="1" thickTop="1" thickBot="1" x14ac:dyDescent="0.3">
      <c r="A21" s="21"/>
      <c r="B21" s="20"/>
      <c r="C21" s="19"/>
    </row>
    <row r="22" spans="1:3" ht="39.950000000000003" customHeight="1" thickTop="1" thickBot="1" x14ac:dyDescent="0.3">
      <c r="A22" s="21"/>
      <c r="B22" s="20"/>
      <c r="C22" s="19"/>
    </row>
    <row r="23" spans="1:3" ht="39.950000000000003" customHeight="1" thickTop="1" thickBot="1" x14ac:dyDescent="0.3">
      <c r="A23" s="21"/>
      <c r="B23" s="20"/>
      <c r="C23" s="19"/>
    </row>
    <row r="24" spans="1:3" ht="39.950000000000003" customHeight="1" thickTop="1" thickBot="1" x14ac:dyDescent="0.3">
      <c r="A24" s="21"/>
      <c r="B24" s="20"/>
      <c r="C24" s="19"/>
    </row>
    <row r="25" spans="1:3" ht="39.950000000000003" customHeight="1" thickTop="1" thickBot="1" x14ac:dyDescent="0.3">
      <c r="A25" s="21"/>
      <c r="B25" s="20"/>
      <c r="C25" s="19"/>
    </row>
    <row r="26" spans="1:3" ht="39.950000000000003" customHeight="1" thickTop="1" thickBot="1" x14ac:dyDescent="0.3">
      <c r="A26" s="21"/>
      <c r="B26" s="20"/>
      <c r="C26" s="19"/>
    </row>
    <row r="27" spans="1:3" ht="39.950000000000003" customHeight="1" thickTop="1" thickBot="1" x14ac:dyDescent="0.3">
      <c r="A27" s="21"/>
      <c r="B27" s="20"/>
      <c r="C27" s="19"/>
    </row>
    <row r="28" spans="1:3" ht="39.950000000000003" customHeight="1" thickTop="1" thickBot="1" x14ac:dyDescent="0.3">
      <c r="A28" s="21"/>
      <c r="B28" s="20"/>
      <c r="C28" s="19"/>
    </row>
    <row r="29" spans="1:3" ht="39.950000000000003" customHeight="1" thickTop="1" thickBot="1" x14ac:dyDescent="0.3">
      <c r="A29" s="21"/>
      <c r="B29" s="20"/>
      <c r="C29" s="19"/>
    </row>
    <row r="30" spans="1:3" ht="39.950000000000003" customHeight="1" thickTop="1" thickBot="1" x14ac:dyDescent="0.3">
      <c r="A30" s="21"/>
      <c r="B30" s="20"/>
      <c r="C30" s="19"/>
    </row>
    <row r="31" spans="1:3" ht="39.950000000000003" customHeight="1" thickTop="1" thickBot="1" x14ac:dyDescent="0.3">
      <c r="A31" s="21"/>
      <c r="B31" s="20"/>
      <c r="C31" s="19"/>
    </row>
    <row r="32" spans="1:3" ht="39.950000000000003" customHeight="1" thickTop="1" thickBot="1" x14ac:dyDescent="0.3">
      <c r="A32" s="21"/>
      <c r="B32" s="20"/>
      <c r="C32" s="19"/>
    </row>
    <row r="33" spans="1:3" ht="39.950000000000003" customHeight="1" thickTop="1" thickBot="1" x14ac:dyDescent="0.3">
      <c r="A33" s="21"/>
      <c r="B33" s="20"/>
      <c r="C33" s="19"/>
    </row>
    <row r="34" spans="1:3" ht="39.950000000000003" customHeight="1" thickTop="1" thickBot="1" x14ac:dyDescent="0.3">
      <c r="A34" s="21"/>
      <c r="B34" s="20"/>
      <c r="C34" s="19"/>
    </row>
    <row r="35" spans="1:3" ht="39.950000000000003" customHeight="1" thickTop="1" thickBot="1" x14ac:dyDescent="0.3">
      <c r="A35" s="21"/>
      <c r="B35" s="20"/>
      <c r="C35" s="19"/>
    </row>
    <row r="36" spans="1:3" ht="39.950000000000003" customHeight="1" thickTop="1" thickBot="1" x14ac:dyDescent="0.3">
      <c r="A36" s="21"/>
      <c r="B36" s="20"/>
      <c r="C36" s="19"/>
    </row>
    <row r="37" spans="1:3" ht="15.75" thickTop="1" x14ac:dyDescent="0.25"/>
  </sheetData>
  <sheetProtection sheet="1" objects="1" scenarios="1"/>
  <protectedRanges>
    <protectedRange sqref="C1:D2 A7:G70" name="Intervalo1"/>
  </protectedRanges>
  <mergeCells count="1"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AF09-AB05-4E06-8100-BE7D0B76C2D6}">
  <sheetPr codeName="Planilha4">
    <tabColor rgb="FF92D050"/>
  </sheetPr>
  <dimension ref="A1:O83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D7" sqref="D7"/>
    </sheetView>
  </sheetViews>
  <sheetFormatPr defaultRowHeight="15" x14ac:dyDescent="0.25"/>
  <cols>
    <col min="1" max="1" width="62.42578125" customWidth="1"/>
    <col min="2" max="2" width="53.42578125" customWidth="1"/>
    <col min="3" max="3" width="32.85546875" customWidth="1"/>
    <col min="4" max="4" width="34.28515625" customWidth="1"/>
    <col min="6" max="6" width="39" bestFit="1" customWidth="1"/>
  </cols>
  <sheetData>
    <row r="1" spans="1:13" ht="18.75" x14ac:dyDescent="0.3">
      <c r="A1" s="26" t="str">
        <f>"Projeto: " &amp; 'Informações Gerais'!B3</f>
        <v>Projeto: 894xxxxx-xxxxxx</v>
      </c>
      <c r="B1" s="25" t="str">
        <f>IF('Informações Gerais'!B4="","",'Informações Gerais'!B4)</f>
        <v/>
      </c>
      <c r="C1" s="26" t="s">
        <v>14</v>
      </c>
    </row>
    <row r="2" spans="1:13" ht="18.75" x14ac:dyDescent="0.3">
      <c r="A2" s="26" t="str">
        <f>"Cliente: " &amp; 'Informações Gerais'!B11</f>
        <v xml:space="preserve">Cliente: </v>
      </c>
      <c r="B2" s="25" t="str">
        <f>IF('Informações Gerais'!B5="","",'Informações Gerais'!B5)</f>
        <v>DVD</v>
      </c>
      <c r="C2" s="36" t="s">
        <v>13</v>
      </c>
    </row>
    <row r="3" spans="1:13" ht="18.75" x14ac:dyDescent="0.3">
      <c r="A3" s="26" t="str">
        <f>"SAP Nr.:" &amp; 'Informações Gerais'!B6</f>
        <v>SAP Nr.:</v>
      </c>
      <c r="D3" s="36"/>
    </row>
    <row r="4" spans="1:13" ht="19.5" thickBot="1" x14ac:dyDescent="0.3">
      <c r="B4" s="25" t="str">
        <f>IF('Informações Gerais'!B6="","",'Informações Gerais'!B6)</f>
        <v/>
      </c>
      <c r="C4" s="25"/>
    </row>
    <row r="5" spans="1:13" ht="20.100000000000001" customHeight="1" thickTop="1" thickBot="1" x14ac:dyDescent="0.3">
      <c r="A5" s="171" t="s">
        <v>15</v>
      </c>
      <c r="B5" s="175" t="s">
        <v>66</v>
      </c>
      <c r="C5" s="176"/>
      <c r="D5" s="173" t="s">
        <v>281</v>
      </c>
      <c r="E5" s="174"/>
      <c r="F5" s="35"/>
    </row>
    <row r="6" spans="1:13" ht="20.100000000000001" customHeight="1" thickTop="1" thickBot="1" x14ac:dyDescent="0.3">
      <c r="A6" s="172"/>
      <c r="B6" s="177"/>
      <c r="C6" s="178"/>
      <c r="D6" s="173"/>
      <c r="E6" s="174"/>
      <c r="F6" s="34"/>
    </row>
    <row r="7" spans="1:13" ht="120" customHeight="1" thickTop="1" thickBot="1" x14ac:dyDescent="0.3">
      <c r="A7" s="99" t="s">
        <v>52</v>
      </c>
      <c r="B7" s="69" t="s">
        <v>53</v>
      </c>
      <c r="C7" s="152"/>
      <c r="D7" s="29"/>
      <c r="E7" s="33"/>
    </row>
    <row r="8" spans="1:13" ht="120" customHeight="1" thickTop="1" thickBot="1" x14ac:dyDescent="0.3">
      <c r="A8" s="99" t="s">
        <v>54</v>
      </c>
      <c r="B8" s="69" t="s">
        <v>55</v>
      </c>
      <c r="C8" s="29"/>
      <c r="D8" s="29"/>
      <c r="E8" s="33"/>
    </row>
    <row r="9" spans="1:13" ht="120" customHeight="1" thickTop="1" thickBot="1" x14ac:dyDescent="0.3">
      <c r="A9" s="114" t="s">
        <v>212</v>
      </c>
      <c r="B9" s="69" t="s">
        <v>213</v>
      </c>
      <c r="C9" s="29"/>
      <c r="D9" s="32"/>
      <c r="E9" s="33"/>
    </row>
    <row r="10" spans="1:13" ht="120" customHeight="1" thickTop="1" thickBot="1" x14ac:dyDescent="0.3">
      <c r="A10" s="100" t="s">
        <v>56</v>
      </c>
      <c r="B10" s="101" t="s">
        <v>57</v>
      </c>
      <c r="C10" s="29"/>
      <c r="D10" s="32"/>
      <c r="E10" s="28"/>
      <c r="F10" s="27"/>
      <c r="G10" s="27"/>
      <c r="H10" s="27"/>
      <c r="I10" s="27"/>
      <c r="J10" s="27"/>
      <c r="K10" s="27"/>
      <c r="L10" s="27"/>
      <c r="M10" s="27"/>
    </row>
    <row r="11" spans="1:13" ht="150" customHeight="1" thickTop="1" thickBot="1" x14ac:dyDescent="0.3">
      <c r="A11" s="100" t="s">
        <v>214</v>
      </c>
      <c r="B11" s="101" t="s">
        <v>215</v>
      </c>
      <c r="C11" s="29"/>
      <c r="D11" s="32"/>
      <c r="E11" s="28"/>
      <c r="F11" s="27"/>
      <c r="G11" s="27"/>
      <c r="H11" s="27"/>
      <c r="I11" s="27"/>
      <c r="J11" s="27"/>
      <c r="K11" s="27"/>
      <c r="L11" s="27"/>
      <c r="M11" s="27"/>
    </row>
    <row r="12" spans="1:13" ht="150" customHeight="1" thickTop="1" thickBot="1" x14ac:dyDescent="0.3">
      <c r="A12" s="115" t="s">
        <v>216</v>
      </c>
      <c r="B12" s="116" t="s">
        <v>217</v>
      </c>
      <c r="C12" s="29"/>
      <c r="D12" s="31"/>
      <c r="E12" s="30"/>
      <c r="F12" s="27"/>
      <c r="G12" s="27"/>
      <c r="H12" s="27"/>
      <c r="I12" s="27"/>
      <c r="J12" s="27"/>
      <c r="K12" s="27"/>
      <c r="L12" s="27"/>
      <c r="M12" s="27"/>
    </row>
    <row r="13" spans="1:13" ht="120" customHeight="1" thickTop="1" thickBot="1" x14ac:dyDescent="0.3">
      <c r="A13" s="100" t="s">
        <v>218</v>
      </c>
      <c r="B13" s="117" t="s">
        <v>219</v>
      </c>
      <c r="C13" s="29"/>
      <c r="D13" s="29"/>
      <c r="E13" s="28"/>
    </row>
    <row r="14" spans="1:13" ht="120" customHeight="1" thickTop="1" thickBot="1" x14ac:dyDescent="0.3">
      <c r="A14" s="100" t="s">
        <v>58</v>
      </c>
      <c r="B14" s="179" t="s">
        <v>71</v>
      </c>
      <c r="C14" s="180"/>
      <c r="D14" s="29"/>
      <c r="E14" s="28"/>
    </row>
    <row r="15" spans="1:13" ht="120" customHeight="1" thickTop="1" thickBot="1" x14ac:dyDescent="0.3">
      <c r="A15" s="100" t="s">
        <v>59</v>
      </c>
      <c r="B15" s="179" t="s">
        <v>72</v>
      </c>
      <c r="C15" s="180"/>
      <c r="D15" s="29"/>
      <c r="E15" s="28"/>
    </row>
    <row r="16" spans="1:13" ht="120" customHeight="1" thickTop="1" thickBot="1" x14ac:dyDescent="0.3">
      <c r="A16" s="100" t="s">
        <v>60</v>
      </c>
      <c r="B16" s="179" t="s">
        <v>73</v>
      </c>
      <c r="C16" s="180"/>
      <c r="D16" s="29"/>
      <c r="E16" s="28"/>
    </row>
    <row r="17" spans="1:6" ht="120" customHeight="1" thickTop="1" thickBot="1" x14ac:dyDescent="0.3">
      <c r="A17" s="100" t="s">
        <v>61</v>
      </c>
      <c r="B17" s="179" t="s">
        <v>74</v>
      </c>
      <c r="C17" s="180"/>
      <c r="D17" s="29"/>
      <c r="E17" s="28"/>
    </row>
    <row r="18" spans="1:6" ht="120" customHeight="1" thickTop="1" thickBot="1" x14ac:dyDescent="0.3">
      <c r="A18" s="100" t="s">
        <v>263</v>
      </c>
      <c r="B18" s="179" t="s">
        <v>264</v>
      </c>
      <c r="C18" s="180"/>
      <c r="D18" s="29"/>
      <c r="E18" s="28"/>
    </row>
    <row r="19" spans="1:6" ht="120" customHeight="1" thickTop="1" thickBot="1" x14ac:dyDescent="0.3">
      <c r="A19" s="100" t="s">
        <v>220</v>
      </c>
      <c r="B19" s="117" t="s">
        <v>221</v>
      </c>
      <c r="C19" s="29"/>
      <c r="D19" s="29"/>
      <c r="E19" s="28"/>
      <c r="F19" s="62"/>
    </row>
    <row r="20" spans="1:6" ht="120" customHeight="1" thickTop="1" thickBot="1" x14ac:dyDescent="0.3">
      <c r="A20" s="100" t="s">
        <v>222</v>
      </c>
      <c r="B20" s="117" t="s">
        <v>223</v>
      </c>
      <c r="C20" s="29"/>
      <c r="D20" s="29"/>
      <c r="E20" s="28"/>
      <c r="F20" s="62"/>
    </row>
    <row r="21" spans="1:6" ht="120" customHeight="1" thickTop="1" thickBot="1" x14ac:dyDescent="0.3">
      <c r="A21" s="100" t="s">
        <v>224</v>
      </c>
      <c r="B21" s="117" t="s">
        <v>225</v>
      </c>
      <c r="C21" s="29"/>
      <c r="D21" s="29"/>
      <c r="E21" s="28"/>
      <c r="F21" s="62"/>
    </row>
    <row r="22" spans="1:6" ht="120" customHeight="1" thickTop="1" thickBot="1" x14ac:dyDescent="0.3">
      <c r="A22" s="100" t="s">
        <v>226</v>
      </c>
      <c r="B22" s="117" t="s">
        <v>227</v>
      </c>
      <c r="C22" s="29"/>
      <c r="D22" s="29"/>
      <c r="E22" s="28"/>
    </row>
    <row r="23" spans="1:6" ht="99.95" customHeight="1" thickTop="1" x14ac:dyDescent="0.25"/>
    <row r="24" spans="1:6" ht="99.95" customHeight="1" x14ac:dyDescent="0.25"/>
    <row r="25" spans="1:6" ht="99.95" customHeight="1" x14ac:dyDescent="0.25"/>
    <row r="26" spans="1:6" ht="99.95" customHeight="1" x14ac:dyDescent="0.25"/>
    <row r="27" spans="1:6" ht="99.95" customHeight="1" x14ac:dyDescent="0.25"/>
    <row r="28" spans="1:6" ht="99.95" customHeight="1" x14ac:dyDescent="0.25"/>
    <row r="29" spans="1:6" ht="99.95" customHeight="1" x14ac:dyDescent="0.25"/>
    <row r="30" spans="1:6" ht="99.95" customHeight="1" x14ac:dyDescent="0.25"/>
    <row r="31" spans="1:6" ht="99.95" customHeight="1" x14ac:dyDescent="0.25"/>
    <row r="51" spans="1:15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</row>
    <row r="52" spans="1:15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</row>
    <row r="53" spans="1:15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</row>
    <row r="54" spans="1:15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</row>
    <row r="55" spans="1:15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</row>
    <row r="56" spans="1:15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</row>
    <row r="57" spans="1:15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</row>
    <row r="58" spans="1:15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</row>
    <row r="59" spans="1:15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</row>
    <row r="60" spans="1:15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</row>
    <row r="61" spans="1:15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</row>
    <row r="62" spans="1:15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1:15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1:15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1:15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1:15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</row>
    <row r="67" spans="1:15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</row>
    <row r="68" spans="1:15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</row>
    <row r="69" spans="1:15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</row>
    <row r="70" spans="1:15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</row>
    <row r="71" spans="1:15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</row>
    <row r="72" spans="1:15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</row>
    <row r="73" spans="1:15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</row>
    <row r="74" spans="1:15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</row>
    <row r="75" spans="1:15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</row>
    <row r="76" spans="1:15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</row>
    <row r="77" spans="1:15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</row>
    <row r="78" spans="1:15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</row>
    <row r="79" spans="1:15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</row>
    <row r="80" spans="1:15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</row>
    <row r="81" spans="1:15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</row>
    <row r="82" spans="1:15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</row>
    <row r="83" spans="1:15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</row>
  </sheetData>
  <sheetProtection sheet="1" objects="1" scenarios="1"/>
  <protectedRanges>
    <protectedRange sqref="C1:D2 C7:D70" name="Intervalo2"/>
  </protectedRanges>
  <mergeCells count="9">
    <mergeCell ref="A5:A6"/>
    <mergeCell ref="D5:D6"/>
    <mergeCell ref="E5:E6"/>
    <mergeCell ref="B5:C6"/>
    <mergeCell ref="B18:C18"/>
    <mergeCell ref="B17:C17"/>
    <mergeCell ref="B16:C16"/>
    <mergeCell ref="B15:C15"/>
    <mergeCell ref="B14:C14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B0F20-586D-4CDC-98F2-B9D134B547C1}">
  <sheetPr codeName="Planilha5">
    <tabColor rgb="FF92D050"/>
  </sheetPr>
  <dimension ref="A1:O100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D7" sqref="D7"/>
    </sheetView>
  </sheetViews>
  <sheetFormatPr defaultRowHeight="15" x14ac:dyDescent="0.25"/>
  <cols>
    <col min="1" max="1" width="61.85546875" style="104" customWidth="1"/>
    <col min="2" max="2" width="47.7109375" customWidth="1"/>
    <col min="3" max="3" width="40.7109375" customWidth="1"/>
    <col min="4" max="4" width="30.7109375" customWidth="1"/>
    <col min="5" max="6" width="8.7109375" customWidth="1"/>
    <col min="7" max="7" width="28" customWidth="1"/>
    <col min="8" max="8" width="40.85546875" customWidth="1"/>
  </cols>
  <sheetData>
    <row r="1" spans="1:13" ht="18.75" x14ac:dyDescent="0.3">
      <c r="A1" s="26" t="str">
        <f>"Projeto: " &amp; 'Informações Gerais'!B3</f>
        <v>Projeto: 894xxxxx-xxxxxx</v>
      </c>
      <c r="B1" s="25" t="str">
        <f>IF('Informações Gerais'!B4="","",'Informações Gerais'!B4)</f>
        <v/>
      </c>
      <c r="C1" s="26" t="s">
        <v>14</v>
      </c>
    </row>
    <row r="2" spans="1:13" ht="18.75" x14ac:dyDescent="0.3">
      <c r="A2" s="26" t="str">
        <f>"Cliente: " &amp; 'Informações Gerais'!B11</f>
        <v xml:space="preserve">Cliente: </v>
      </c>
      <c r="B2" s="25" t="str">
        <f>IF('Informações Gerais'!B5="","",'Informações Gerais'!B5)</f>
        <v>DVD</v>
      </c>
      <c r="C2" s="36" t="s">
        <v>13</v>
      </c>
    </row>
    <row r="3" spans="1:13" ht="18.75" x14ac:dyDescent="0.3">
      <c r="A3" s="26" t="str">
        <f>"SAP Nr.:" &amp; 'Informações Gerais'!B6</f>
        <v>SAP Nr.:</v>
      </c>
      <c r="D3" s="36"/>
    </row>
    <row r="4" spans="1:13" ht="19.5" thickBot="1" x14ac:dyDescent="0.3">
      <c r="A4"/>
      <c r="B4" s="25" t="str">
        <f>IF('Informações Gerais'!B6="","",'Informações Gerais'!B6)</f>
        <v/>
      </c>
      <c r="C4" s="25"/>
    </row>
    <row r="5" spans="1:13" ht="20.100000000000001" customHeight="1" thickTop="1" thickBot="1" x14ac:dyDescent="0.3">
      <c r="A5" s="181" t="s">
        <v>15</v>
      </c>
      <c r="B5" s="184" t="s">
        <v>66</v>
      </c>
      <c r="C5" s="185"/>
      <c r="D5" s="183" t="s">
        <v>281</v>
      </c>
      <c r="E5" s="174"/>
    </row>
    <row r="6" spans="1:13" ht="20.100000000000001" customHeight="1" thickTop="1" thickBot="1" x14ac:dyDescent="0.3">
      <c r="A6" s="182"/>
      <c r="B6" s="184"/>
      <c r="C6" s="185"/>
      <c r="D6" s="183"/>
      <c r="E6" s="174"/>
    </row>
    <row r="7" spans="1:13" ht="120" customHeight="1" thickTop="1" thickBot="1" x14ac:dyDescent="0.3">
      <c r="A7" s="99" t="s">
        <v>67</v>
      </c>
      <c r="B7" s="69" t="s">
        <v>70</v>
      </c>
      <c r="C7" s="29"/>
      <c r="D7" s="29"/>
      <c r="E7" s="33"/>
      <c r="G7" s="121"/>
      <c r="H7" s="121"/>
    </row>
    <row r="8" spans="1:13" ht="120" customHeight="1" thickTop="1" thickBot="1" x14ac:dyDescent="0.3">
      <c r="A8" s="99" t="s">
        <v>228</v>
      </c>
      <c r="B8" s="69" t="s">
        <v>229</v>
      </c>
      <c r="C8" s="29"/>
      <c r="D8" s="29"/>
      <c r="E8" s="33"/>
      <c r="G8" s="122"/>
      <c r="H8" s="122"/>
    </row>
    <row r="9" spans="1:13" ht="120" customHeight="1" thickTop="1" thickBot="1" x14ac:dyDescent="0.3">
      <c r="A9" s="99" t="s">
        <v>230</v>
      </c>
      <c r="B9" s="69" t="s">
        <v>231</v>
      </c>
      <c r="C9" s="29"/>
      <c r="D9" s="29"/>
      <c r="E9" s="33"/>
    </row>
    <row r="10" spans="1:13" ht="120" customHeight="1" thickTop="1" thickBot="1" x14ac:dyDescent="0.3">
      <c r="A10" s="99" t="s">
        <v>232</v>
      </c>
      <c r="B10" s="69" t="s">
        <v>233</v>
      </c>
      <c r="C10" s="29"/>
      <c r="D10" s="32"/>
      <c r="E10" s="33"/>
    </row>
    <row r="11" spans="1:13" ht="120" customHeight="1" thickTop="1" thickBot="1" x14ac:dyDescent="0.3">
      <c r="A11" s="100" t="s">
        <v>234</v>
      </c>
      <c r="B11" s="101" t="s">
        <v>235</v>
      </c>
      <c r="C11" s="29"/>
      <c r="D11" s="32"/>
      <c r="E11" s="28"/>
      <c r="F11" s="109"/>
      <c r="G11" s="27"/>
      <c r="H11" s="27"/>
      <c r="I11" s="27"/>
    </row>
    <row r="12" spans="1:13" ht="120" customHeight="1" thickTop="1" thickBot="1" x14ac:dyDescent="0.3">
      <c r="A12" s="100" t="s">
        <v>236</v>
      </c>
      <c r="B12" s="101" t="s">
        <v>237</v>
      </c>
      <c r="C12" s="29"/>
      <c r="D12" s="32"/>
      <c r="E12" s="28"/>
      <c r="G12" s="27"/>
      <c r="H12" s="27"/>
      <c r="I12" s="27"/>
      <c r="J12" s="27"/>
      <c r="K12" s="27"/>
      <c r="L12" s="27"/>
      <c r="M12" s="27"/>
    </row>
    <row r="13" spans="1:13" ht="150" customHeight="1" thickTop="1" thickBot="1" x14ac:dyDescent="0.3">
      <c r="A13" s="115" t="s">
        <v>238</v>
      </c>
      <c r="B13" s="116" t="s">
        <v>239</v>
      </c>
      <c r="C13" s="29"/>
      <c r="D13" s="31"/>
      <c r="E13" s="28"/>
      <c r="F13" s="62"/>
      <c r="G13" s="108"/>
      <c r="H13" s="27"/>
      <c r="I13" s="27"/>
      <c r="J13" s="27"/>
      <c r="K13" s="27"/>
      <c r="L13" s="27"/>
      <c r="M13" s="27"/>
    </row>
    <row r="14" spans="1:13" ht="120" customHeight="1" thickTop="1" thickBot="1" x14ac:dyDescent="0.3">
      <c r="A14" s="100" t="s">
        <v>240</v>
      </c>
      <c r="B14" s="117" t="s">
        <v>241</v>
      </c>
      <c r="C14" s="29"/>
      <c r="D14" s="29"/>
      <c r="E14" s="118"/>
      <c r="F14" s="62"/>
      <c r="G14" s="62"/>
      <c r="J14" s="27"/>
      <c r="K14" s="27"/>
      <c r="L14" s="27"/>
      <c r="M14" s="27"/>
    </row>
    <row r="15" spans="1:13" ht="120" customHeight="1" thickTop="1" thickBot="1" x14ac:dyDescent="0.3">
      <c r="A15" s="100" t="s">
        <v>242</v>
      </c>
      <c r="B15" s="117" t="s">
        <v>243</v>
      </c>
      <c r="C15" s="29"/>
      <c r="D15" s="29"/>
      <c r="E15" s="118"/>
      <c r="F15" s="62"/>
      <c r="G15" s="62"/>
      <c r="H15" s="62"/>
    </row>
    <row r="16" spans="1:13" ht="120" customHeight="1" thickTop="1" thickBot="1" x14ac:dyDescent="0.3">
      <c r="A16" s="119" t="s">
        <v>265</v>
      </c>
      <c r="B16" s="120" t="s">
        <v>266</v>
      </c>
      <c r="C16" s="29"/>
      <c r="D16" s="29"/>
      <c r="E16" s="118"/>
      <c r="F16" s="62"/>
      <c r="G16" s="62"/>
      <c r="H16" s="62"/>
    </row>
    <row r="17" spans="1:8" ht="120" customHeight="1" thickTop="1" thickBot="1" x14ac:dyDescent="0.3">
      <c r="A17" s="100" t="s">
        <v>267</v>
      </c>
      <c r="B17" s="117" t="s">
        <v>268</v>
      </c>
      <c r="C17" s="29"/>
      <c r="D17" s="29"/>
      <c r="E17" s="118"/>
      <c r="F17" s="62"/>
      <c r="G17" s="62"/>
      <c r="H17" s="62"/>
    </row>
    <row r="18" spans="1:8" ht="120" customHeight="1" thickTop="1" thickBot="1" x14ac:dyDescent="0.3">
      <c r="A18" s="100" t="s">
        <v>244</v>
      </c>
      <c r="B18" s="117" t="s">
        <v>245</v>
      </c>
      <c r="C18" s="29"/>
      <c r="D18" s="29"/>
      <c r="E18" s="118"/>
      <c r="F18" s="62"/>
      <c r="G18" s="62"/>
      <c r="H18" s="62"/>
    </row>
    <row r="19" spans="1:8" ht="120" customHeight="1" thickTop="1" thickBot="1" x14ac:dyDescent="0.3">
      <c r="A19" s="100" t="s">
        <v>246</v>
      </c>
      <c r="B19" s="117" t="s">
        <v>247</v>
      </c>
      <c r="C19" s="29"/>
      <c r="D19" s="29"/>
      <c r="E19" s="118"/>
      <c r="F19" s="62"/>
      <c r="G19" s="62"/>
      <c r="H19" s="62"/>
    </row>
    <row r="20" spans="1:8" ht="150" customHeight="1" thickTop="1" thickBot="1" x14ac:dyDescent="0.3">
      <c r="A20" s="100" t="s">
        <v>248</v>
      </c>
      <c r="B20" s="117" t="s">
        <v>249</v>
      </c>
      <c r="C20" s="29"/>
      <c r="D20" s="29"/>
      <c r="E20" s="118"/>
      <c r="F20" s="62"/>
      <c r="G20" s="62"/>
      <c r="H20" s="62"/>
    </row>
    <row r="21" spans="1:8" ht="99.95" customHeight="1" thickTop="1" thickBot="1" x14ac:dyDescent="0.3">
      <c r="A21" s="102"/>
      <c r="B21" s="64"/>
      <c r="C21" s="153"/>
      <c r="D21" s="60"/>
      <c r="E21" s="66"/>
      <c r="F21" s="62"/>
      <c r="G21" s="62"/>
      <c r="H21" s="62"/>
    </row>
    <row r="22" spans="1:8" ht="99.95" customHeight="1" thickTop="1" thickBot="1" x14ac:dyDescent="0.3">
      <c r="A22" s="102"/>
      <c r="B22" s="64"/>
      <c r="C22" s="153"/>
      <c r="D22" s="60"/>
      <c r="E22" s="66"/>
      <c r="F22" s="62"/>
      <c r="G22" s="62"/>
    </row>
    <row r="23" spans="1:8" ht="129.94999999999999" customHeight="1" thickTop="1" thickBot="1" x14ac:dyDescent="0.3">
      <c r="A23" s="102"/>
      <c r="B23" s="64"/>
      <c r="C23" s="153"/>
      <c r="D23" s="65"/>
      <c r="E23" s="66"/>
      <c r="F23" s="62"/>
      <c r="G23" s="62"/>
    </row>
    <row r="24" spans="1:8" ht="129.94999999999999" customHeight="1" thickTop="1" thickBot="1" x14ac:dyDescent="0.3">
      <c r="A24" s="102"/>
      <c r="B24" s="64"/>
      <c r="C24" s="153"/>
      <c r="D24" s="65"/>
      <c r="E24" s="61"/>
      <c r="F24" s="62"/>
      <c r="G24" s="62"/>
    </row>
    <row r="25" spans="1:8" ht="129.94999999999999" customHeight="1" thickTop="1" thickBot="1" x14ac:dyDescent="0.3">
      <c r="A25" s="102"/>
      <c r="B25" s="64"/>
      <c r="C25" s="153"/>
      <c r="D25" s="65"/>
      <c r="E25" s="61"/>
      <c r="F25" s="62"/>
      <c r="G25" s="62"/>
    </row>
    <row r="26" spans="1:8" ht="129.94999999999999" customHeight="1" thickTop="1" thickBot="1" x14ac:dyDescent="0.3">
      <c r="A26" s="102"/>
      <c r="B26" s="64"/>
      <c r="C26" s="153"/>
      <c r="D26" s="67"/>
      <c r="E26" s="68"/>
      <c r="F26" s="62"/>
      <c r="G26" s="62"/>
    </row>
    <row r="27" spans="1:8" ht="129.94999999999999" customHeight="1" thickTop="1" thickBot="1" x14ac:dyDescent="0.3">
      <c r="A27" s="102"/>
      <c r="B27" s="64"/>
      <c r="C27" s="153"/>
      <c r="D27" s="60"/>
      <c r="E27" s="66"/>
      <c r="F27" s="62"/>
      <c r="G27" s="62"/>
    </row>
    <row r="28" spans="1:8" ht="129.94999999999999" customHeight="1" thickTop="1" thickBot="1" x14ac:dyDescent="0.3">
      <c r="A28" s="102"/>
      <c r="B28" s="64"/>
      <c r="C28" s="153"/>
      <c r="D28" s="60"/>
      <c r="E28" s="66"/>
      <c r="F28" s="62"/>
      <c r="G28" s="62"/>
    </row>
    <row r="29" spans="1:8" ht="129.94999999999999" customHeight="1" thickTop="1" thickBot="1" x14ac:dyDescent="0.3">
      <c r="A29" s="102"/>
      <c r="B29" s="64"/>
      <c r="C29" s="153"/>
      <c r="D29" s="65"/>
      <c r="E29" s="66"/>
      <c r="F29" s="62"/>
      <c r="G29" s="62"/>
    </row>
    <row r="30" spans="1:8" ht="129.94999999999999" customHeight="1" thickTop="1" thickBot="1" x14ac:dyDescent="0.3">
      <c r="A30" s="102"/>
      <c r="B30" s="72"/>
      <c r="C30" s="154"/>
      <c r="D30" s="65"/>
      <c r="E30" s="61"/>
      <c r="F30" s="62"/>
      <c r="G30" s="62"/>
    </row>
    <row r="31" spans="1:8" ht="129.94999999999999" customHeight="1" thickTop="1" thickBot="1" x14ac:dyDescent="0.3">
      <c r="A31" s="102"/>
      <c r="B31" s="72"/>
      <c r="C31" s="154"/>
      <c r="D31" s="65"/>
      <c r="E31" s="61"/>
      <c r="F31" s="62"/>
      <c r="G31" s="62"/>
    </row>
    <row r="32" spans="1:8" ht="129.94999999999999" customHeight="1" thickTop="1" thickBot="1" x14ac:dyDescent="0.3">
      <c r="A32" s="102"/>
      <c r="B32" s="72"/>
      <c r="C32" s="154"/>
      <c r="D32" s="67"/>
      <c r="E32" s="68"/>
      <c r="F32" s="62"/>
      <c r="G32" s="62"/>
    </row>
    <row r="33" spans="1:15" ht="129.94999999999999" customHeight="1" thickTop="1" thickBot="1" x14ac:dyDescent="0.3">
      <c r="A33" s="102"/>
      <c r="B33" s="72"/>
      <c r="C33" s="154"/>
      <c r="D33" s="60"/>
      <c r="E33" s="66"/>
      <c r="F33" s="62"/>
      <c r="G33" s="62"/>
    </row>
    <row r="34" spans="1:15" ht="129.94999999999999" customHeight="1" thickTop="1" thickBot="1" x14ac:dyDescent="0.3">
      <c r="A34" s="102"/>
      <c r="B34" s="72"/>
      <c r="C34" s="154"/>
      <c r="D34" s="60"/>
      <c r="E34" s="66"/>
      <c r="F34" s="62"/>
      <c r="G34" s="62"/>
    </row>
    <row r="35" spans="1:15" ht="129.94999999999999" customHeight="1" thickTop="1" thickBot="1" x14ac:dyDescent="0.3">
      <c r="A35" s="102"/>
      <c r="B35" s="72"/>
      <c r="C35" s="154"/>
      <c r="D35" s="65"/>
      <c r="E35" s="66"/>
      <c r="F35" s="62"/>
      <c r="G35" s="62"/>
    </row>
    <row r="36" spans="1:15" ht="129.94999999999999" customHeight="1" thickTop="1" thickBot="1" x14ac:dyDescent="0.3">
      <c r="A36" s="102"/>
      <c r="B36" s="64"/>
      <c r="C36" s="153"/>
      <c r="D36" s="65"/>
      <c r="E36" s="61"/>
      <c r="F36" s="62"/>
      <c r="G36" s="62"/>
      <c r="H36" s="62"/>
    </row>
    <row r="37" spans="1:15" ht="129.94999999999999" customHeight="1" thickTop="1" thickBot="1" x14ac:dyDescent="0.3">
      <c r="A37" s="102"/>
      <c r="B37" s="64"/>
      <c r="C37" s="153"/>
      <c r="D37" s="65"/>
      <c r="E37" s="61"/>
      <c r="F37" s="62"/>
      <c r="G37" s="62"/>
      <c r="H37" s="62"/>
    </row>
    <row r="38" spans="1:15" ht="129.94999999999999" customHeight="1" thickTop="1" thickBot="1" x14ac:dyDescent="0.3">
      <c r="A38" s="102"/>
      <c r="B38" s="64"/>
      <c r="C38" s="153"/>
      <c r="D38" s="67"/>
      <c r="E38" s="68"/>
      <c r="F38" s="62"/>
      <c r="G38" s="62"/>
      <c r="H38" s="62"/>
    </row>
    <row r="39" spans="1:15" ht="129.94999999999999" customHeight="1" thickTop="1" thickBot="1" x14ac:dyDescent="0.3">
      <c r="A39" s="102"/>
      <c r="B39" s="64"/>
      <c r="C39" s="153"/>
      <c r="D39" s="60"/>
      <c r="E39" s="66"/>
      <c r="F39" s="62"/>
      <c r="G39" s="62"/>
      <c r="H39" s="62"/>
    </row>
    <row r="40" spans="1:15" ht="129.94999999999999" customHeight="1" thickTop="1" thickBot="1" x14ac:dyDescent="0.3">
      <c r="A40" s="102"/>
      <c r="B40" s="64"/>
      <c r="C40" s="153"/>
      <c r="D40" s="60"/>
      <c r="E40" s="66"/>
      <c r="F40" s="62"/>
      <c r="G40" s="62"/>
      <c r="H40" s="62"/>
    </row>
    <row r="41" spans="1:15" ht="129.94999999999999" customHeight="1" thickTop="1" thickBot="1" x14ac:dyDescent="0.3">
      <c r="A41" s="102"/>
      <c r="B41" s="64"/>
      <c r="C41" s="153"/>
      <c r="D41" s="65"/>
      <c r="E41" s="66"/>
      <c r="F41" s="62"/>
      <c r="G41" s="62"/>
      <c r="H41" s="62"/>
    </row>
    <row r="42" spans="1:15" ht="129.94999999999999" customHeight="1" thickTop="1" thickBot="1" x14ac:dyDescent="0.3">
      <c r="A42" s="102"/>
      <c r="B42" s="64"/>
      <c r="C42" s="153"/>
      <c r="D42" s="65"/>
      <c r="E42" s="61"/>
      <c r="F42" s="62"/>
      <c r="G42" s="62"/>
      <c r="H42" s="62"/>
    </row>
    <row r="43" spans="1:15" ht="129.94999999999999" customHeight="1" thickTop="1" x14ac:dyDescent="0.25">
      <c r="A43" s="103"/>
      <c r="B43" s="62"/>
      <c r="C43" s="62"/>
      <c r="D43" s="62"/>
      <c r="E43" s="62"/>
      <c r="F43" s="62"/>
      <c r="G43" s="62"/>
      <c r="H43" s="62"/>
    </row>
    <row r="44" spans="1:15" ht="129.94999999999999" customHeight="1" x14ac:dyDescent="0.25"/>
    <row r="45" spans="1:15" ht="129.94999999999999" customHeight="1" x14ac:dyDescent="0.25"/>
    <row r="46" spans="1:15" ht="129.94999999999999" customHeight="1" x14ac:dyDescent="0.25"/>
    <row r="47" spans="1:15" ht="129.94999999999999" customHeight="1" x14ac:dyDescent="0.25"/>
    <row r="48" spans="1:15" ht="129.94999999999999" customHeight="1" x14ac:dyDescent="0.25">
      <c r="F48" s="27"/>
      <c r="G48" s="27"/>
      <c r="H48" s="27"/>
      <c r="I48" s="27"/>
      <c r="J48" s="27"/>
      <c r="K48" s="27"/>
      <c r="L48" s="27"/>
      <c r="M48" s="27"/>
      <c r="N48" s="27"/>
      <c r="O48" s="27"/>
    </row>
    <row r="49" spans="6:15" ht="129.94999999999999" customHeight="1" x14ac:dyDescent="0.25">
      <c r="F49" s="27"/>
      <c r="G49" s="27"/>
      <c r="H49" s="27"/>
      <c r="I49" s="27"/>
      <c r="J49" s="27"/>
      <c r="K49" s="27"/>
      <c r="L49" s="27"/>
      <c r="M49" s="27"/>
      <c r="N49" s="27"/>
      <c r="O49" s="27"/>
    </row>
    <row r="50" spans="6:15" ht="129.94999999999999" customHeight="1" x14ac:dyDescent="0.25">
      <c r="F50" s="27"/>
      <c r="G50" s="27"/>
      <c r="H50" s="27"/>
      <c r="I50" s="27"/>
      <c r="J50" s="27"/>
      <c r="K50" s="27"/>
      <c r="L50" s="27"/>
      <c r="M50" s="27"/>
      <c r="N50" s="27"/>
      <c r="O50" s="27"/>
    </row>
    <row r="51" spans="6:15" ht="129.94999999999999" customHeight="1" x14ac:dyDescent="0.25">
      <c r="F51" s="27"/>
      <c r="G51" s="27"/>
      <c r="H51" s="27"/>
      <c r="I51" s="27"/>
      <c r="J51" s="27"/>
      <c r="K51" s="27"/>
      <c r="L51" s="27"/>
      <c r="M51" s="27"/>
      <c r="N51" s="27"/>
      <c r="O51" s="27"/>
    </row>
    <row r="52" spans="6:15" ht="129.94999999999999" customHeight="1" x14ac:dyDescent="0.25">
      <c r="F52" s="27"/>
      <c r="G52" s="27"/>
      <c r="H52" s="27"/>
      <c r="I52" s="27"/>
      <c r="J52" s="27"/>
      <c r="K52" s="27"/>
      <c r="L52" s="27"/>
      <c r="M52" s="27"/>
      <c r="N52" s="27"/>
      <c r="O52" s="27"/>
    </row>
    <row r="53" spans="6:15" x14ac:dyDescent="0.25">
      <c r="F53" s="27"/>
      <c r="G53" s="27"/>
      <c r="H53" s="27"/>
      <c r="I53" s="27"/>
      <c r="J53" s="27"/>
      <c r="K53" s="27"/>
      <c r="L53" s="27"/>
      <c r="M53" s="27"/>
      <c r="N53" s="27"/>
      <c r="O53" s="27"/>
    </row>
    <row r="54" spans="6:15" x14ac:dyDescent="0.25">
      <c r="F54" s="27"/>
      <c r="G54" s="27"/>
      <c r="H54" s="27"/>
      <c r="I54" s="27"/>
      <c r="J54" s="27"/>
      <c r="K54" s="27"/>
      <c r="L54" s="27"/>
      <c r="M54" s="27"/>
      <c r="N54" s="27"/>
      <c r="O54" s="27"/>
    </row>
    <row r="55" spans="6:15" x14ac:dyDescent="0.25">
      <c r="F55" s="27"/>
      <c r="G55" s="27"/>
      <c r="H55" s="27"/>
      <c r="I55" s="27"/>
      <c r="J55" s="27"/>
      <c r="K55" s="27"/>
      <c r="L55" s="27"/>
      <c r="M55" s="27"/>
      <c r="N55" s="27"/>
      <c r="O55" s="27"/>
    </row>
    <row r="56" spans="6:15" x14ac:dyDescent="0.25">
      <c r="F56" s="27"/>
      <c r="G56" s="27"/>
      <c r="H56" s="27"/>
      <c r="I56" s="27"/>
      <c r="J56" s="27"/>
      <c r="K56" s="27"/>
      <c r="L56" s="27"/>
      <c r="M56" s="27"/>
      <c r="N56" s="27"/>
      <c r="O56" s="27"/>
    </row>
    <row r="57" spans="6:15" x14ac:dyDescent="0.25">
      <c r="F57" s="27"/>
      <c r="G57" s="27"/>
      <c r="H57" s="27"/>
      <c r="I57" s="27"/>
      <c r="J57" s="27"/>
      <c r="K57" s="27"/>
      <c r="L57" s="27"/>
      <c r="M57" s="27"/>
      <c r="N57" s="27"/>
      <c r="O57" s="27"/>
    </row>
    <row r="58" spans="6:15" x14ac:dyDescent="0.25">
      <c r="F58" s="27"/>
      <c r="G58" s="27"/>
      <c r="H58" s="27"/>
      <c r="I58" s="27"/>
      <c r="J58" s="27"/>
      <c r="K58" s="27"/>
      <c r="L58" s="27"/>
      <c r="M58" s="27"/>
      <c r="N58" s="27"/>
      <c r="O58" s="27"/>
    </row>
    <row r="59" spans="6:15" x14ac:dyDescent="0.25">
      <c r="F59" s="27"/>
      <c r="G59" s="27"/>
      <c r="H59" s="27"/>
      <c r="I59" s="27"/>
      <c r="J59" s="27"/>
      <c r="K59" s="27"/>
      <c r="L59" s="27"/>
      <c r="M59" s="27"/>
      <c r="N59" s="27"/>
      <c r="O59" s="27"/>
    </row>
    <row r="60" spans="6:15" x14ac:dyDescent="0.25">
      <c r="F60" s="27"/>
      <c r="G60" s="27"/>
      <c r="H60" s="27"/>
      <c r="I60" s="27"/>
      <c r="J60" s="27"/>
      <c r="K60" s="27"/>
      <c r="L60" s="27"/>
      <c r="M60" s="27"/>
      <c r="N60" s="27"/>
      <c r="O60" s="27"/>
    </row>
    <row r="61" spans="6:15" x14ac:dyDescent="0.25">
      <c r="F61" s="27"/>
      <c r="G61" s="27"/>
      <c r="H61" s="27"/>
      <c r="I61" s="27"/>
      <c r="J61" s="27"/>
      <c r="K61" s="27"/>
      <c r="L61" s="27"/>
      <c r="M61" s="27"/>
      <c r="N61" s="27"/>
      <c r="O61" s="27"/>
    </row>
    <row r="62" spans="6:15" x14ac:dyDescent="0.25"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6:15" x14ac:dyDescent="0.25"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6:15" x14ac:dyDescent="0.25"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1:15" x14ac:dyDescent="0.25"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1:15" x14ac:dyDescent="0.25">
      <c r="F66" s="27"/>
      <c r="G66" s="27"/>
      <c r="H66" s="27"/>
      <c r="I66" s="27"/>
      <c r="J66" s="27"/>
      <c r="K66" s="27"/>
      <c r="L66" s="27"/>
      <c r="M66" s="27"/>
      <c r="N66" s="27"/>
      <c r="O66" s="27"/>
    </row>
    <row r="67" spans="1:15" x14ac:dyDescent="0.25">
      <c r="F67" s="27"/>
      <c r="G67" s="27"/>
      <c r="H67" s="27"/>
      <c r="I67" s="27"/>
      <c r="J67" s="27"/>
      <c r="K67" s="27"/>
      <c r="L67" s="27"/>
      <c r="M67" s="27"/>
      <c r="N67" s="27"/>
      <c r="O67" s="27"/>
    </row>
    <row r="68" spans="1:15" x14ac:dyDescent="0.25">
      <c r="A68" s="105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</row>
    <row r="69" spans="1:15" x14ac:dyDescent="0.25">
      <c r="A69" s="105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</row>
    <row r="70" spans="1:15" x14ac:dyDescent="0.25">
      <c r="A70" s="105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</row>
    <row r="71" spans="1:15" x14ac:dyDescent="0.25">
      <c r="A71" s="105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</row>
    <row r="72" spans="1:15" x14ac:dyDescent="0.25">
      <c r="A72" s="105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</row>
    <row r="73" spans="1:15" x14ac:dyDescent="0.25">
      <c r="A73" s="105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</row>
    <row r="74" spans="1:15" x14ac:dyDescent="0.25">
      <c r="A74" s="105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</row>
    <row r="75" spans="1:15" x14ac:dyDescent="0.25">
      <c r="A75" s="105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</row>
    <row r="76" spans="1:15" x14ac:dyDescent="0.25">
      <c r="A76" s="105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</row>
    <row r="77" spans="1:15" x14ac:dyDescent="0.25">
      <c r="A77" s="105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</row>
    <row r="78" spans="1:15" x14ac:dyDescent="0.25">
      <c r="A78" s="105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</row>
    <row r="79" spans="1:15" x14ac:dyDescent="0.25">
      <c r="A79" s="105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</row>
    <row r="80" spans="1:15" x14ac:dyDescent="0.25">
      <c r="A80" s="105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</row>
    <row r="81" spans="1:5" x14ac:dyDescent="0.25">
      <c r="A81" s="105"/>
      <c r="B81" s="27"/>
      <c r="C81" s="27"/>
      <c r="D81" s="27"/>
      <c r="E81" s="27"/>
    </row>
    <row r="82" spans="1:5" x14ac:dyDescent="0.25">
      <c r="A82" s="105"/>
      <c r="B82" s="27"/>
      <c r="C82" s="27"/>
      <c r="D82" s="27"/>
      <c r="E82" s="27"/>
    </row>
    <row r="83" spans="1:5" x14ac:dyDescent="0.25">
      <c r="A83" s="105"/>
      <c r="B83" s="27"/>
      <c r="C83" s="27"/>
      <c r="D83" s="27"/>
      <c r="E83" s="27"/>
    </row>
    <row r="84" spans="1:5" x14ac:dyDescent="0.25">
      <c r="A84" s="105"/>
      <c r="B84" s="27"/>
      <c r="C84" s="27"/>
      <c r="D84" s="27"/>
      <c r="E84" s="27"/>
    </row>
    <row r="85" spans="1:5" x14ac:dyDescent="0.25">
      <c r="A85" s="105"/>
      <c r="B85" s="27"/>
      <c r="C85" s="27"/>
      <c r="D85" s="27"/>
      <c r="E85" s="27"/>
    </row>
    <row r="86" spans="1:5" x14ac:dyDescent="0.25">
      <c r="A86" s="105"/>
      <c r="B86" s="27"/>
      <c r="C86" s="27"/>
      <c r="D86" s="27"/>
      <c r="E86" s="27"/>
    </row>
    <row r="87" spans="1:5" x14ac:dyDescent="0.25">
      <c r="A87" s="105"/>
      <c r="B87" s="27"/>
      <c r="C87" s="27"/>
      <c r="D87" s="27"/>
      <c r="E87" s="27"/>
    </row>
    <row r="88" spans="1:5" x14ac:dyDescent="0.25">
      <c r="A88" s="105"/>
      <c r="B88" s="27"/>
      <c r="C88" s="27"/>
      <c r="D88" s="27"/>
      <c r="E88" s="27"/>
    </row>
    <row r="89" spans="1:5" x14ac:dyDescent="0.25">
      <c r="A89" s="105"/>
      <c r="B89" s="27"/>
      <c r="C89" s="27"/>
      <c r="D89" s="27"/>
      <c r="E89" s="27"/>
    </row>
    <row r="90" spans="1:5" x14ac:dyDescent="0.25">
      <c r="A90" s="105"/>
      <c r="B90" s="27"/>
      <c r="C90" s="27"/>
      <c r="D90" s="27"/>
      <c r="E90" s="27"/>
    </row>
    <row r="91" spans="1:5" x14ac:dyDescent="0.25">
      <c r="A91" s="105"/>
      <c r="B91" s="27"/>
      <c r="C91" s="27"/>
      <c r="D91" s="27"/>
      <c r="E91" s="27"/>
    </row>
    <row r="92" spans="1:5" x14ac:dyDescent="0.25">
      <c r="A92" s="105"/>
      <c r="B92" s="27"/>
      <c r="C92" s="27"/>
      <c r="D92" s="27"/>
      <c r="E92" s="27"/>
    </row>
    <row r="93" spans="1:5" x14ac:dyDescent="0.25">
      <c r="A93" s="105"/>
      <c r="B93" s="27"/>
      <c r="C93" s="27"/>
      <c r="D93" s="27"/>
      <c r="E93" s="27"/>
    </row>
    <row r="94" spans="1:5" x14ac:dyDescent="0.25">
      <c r="A94" s="105"/>
      <c r="B94" s="27"/>
      <c r="C94" s="27"/>
      <c r="D94" s="27"/>
      <c r="E94" s="27"/>
    </row>
    <row r="95" spans="1:5" x14ac:dyDescent="0.25">
      <c r="A95" s="105"/>
      <c r="B95" s="27"/>
      <c r="C95" s="27"/>
      <c r="D95" s="27"/>
      <c r="E95" s="27"/>
    </row>
    <row r="96" spans="1:5" x14ac:dyDescent="0.25">
      <c r="A96" s="105"/>
      <c r="B96" s="27"/>
      <c r="C96" s="27"/>
      <c r="D96" s="27"/>
      <c r="E96" s="27"/>
    </row>
    <row r="97" spans="1:5" x14ac:dyDescent="0.25">
      <c r="A97" s="105"/>
      <c r="B97" s="27"/>
      <c r="C97" s="27"/>
      <c r="D97" s="27"/>
      <c r="E97" s="27"/>
    </row>
    <row r="98" spans="1:5" x14ac:dyDescent="0.25">
      <c r="A98" s="105"/>
      <c r="B98" s="27"/>
      <c r="C98" s="27"/>
      <c r="D98" s="27"/>
      <c r="E98" s="27"/>
    </row>
    <row r="99" spans="1:5" x14ac:dyDescent="0.25">
      <c r="A99" s="105"/>
      <c r="B99" s="27"/>
      <c r="C99" s="27"/>
      <c r="D99" s="27"/>
      <c r="E99" s="27"/>
    </row>
    <row r="100" spans="1:5" x14ac:dyDescent="0.25">
      <c r="A100" s="105"/>
      <c r="B100" s="27"/>
      <c r="C100" s="27"/>
      <c r="D100" s="27"/>
      <c r="E100" s="27"/>
    </row>
  </sheetData>
  <sheetProtection sheet="1" objects="1" scenarios="1"/>
  <protectedRanges>
    <protectedRange sqref="C1:D2 D70" name="Intervalo1"/>
  </protectedRanges>
  <mergeCells count="4">
    <mergeCell ref="E5:E6"/>
    <mergeCell ref="A5:A6"/>
    <mergeCell ref="D5:D6"/>
    <mergeCell ref="B5:C6"/>
  </mergeCells>
  <dataValidations count="1">
    <dataValidation type="list" allowBlank="1" showInputMessage="1" showErrorMessage="1" sqref="H8" xr:uid="{0D54EC45-8C82-4F64-A49F-EAF512A67FE4}">
      <formula1>"Standard, Baixo volume"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DFF34-917B-43B8-89E9-807F92F50C08}">
  <sheetPr codeName="Planilha9">
    <tabColor rgb="FF92D050"/>
  </sheetPr>
  <dimension ref="A1:N23"/>
  <sheetViews>
    <sheetView showGridLines="0" zoomScale="80" zoomScaleNormal="80" workbookViewId="0">
      <pane ySplit="4" topLeftCell="A5" activePane="bottomLeft" state="frozen"/>
      <selection activeCell="K24" sqref="K24"/>
      <selection pane="bottomLeft" activeCell="E7" sqref="E7"/>
    </sheetView>
  </sheetViews>
  <sheetFormatPr defaultRowHeight="15" x14ac:dyDescent="0.25"/>
  <cols>
    <col min="1" max="1" width="29.42578125" customWidth="1"/>
    <col min="2" max="2" width="44.5703125" customWidth="1"/>
    <col min="3" max="3" width="20.7109375" customWidth="1"/>
    <col min="4" max="4" width="45.85546875" customWidth="1"/>
    <col min="5" max="6" width="30.7109375" customWidth="1"/>
    <col min="7" max="7" width="15.140625" customWidth="1"/>
    <col min="8" max="8" width="8.5703125" customWidth="1"/>
    <col min="9" max="9" width="8" customWidth="1"/>
    <col min="10" max="10" width="7" customWidth="1"/>
    <col min="11" max="11" width="11.5703125" customWidth="1"/>
    <col min="12" max="12" width="14.28515625" customWidth="1"/>
    <col min="13" max="13" width="17.85546875" customWidth="1"/>
    <col min="14" max="14" width="16.140625" customWidth="1"/>
    <col min="15" max="16" width="30.7109375" customWidth="1"/>
  </cols>
  <sheetData>
    <row r="1" spans="1:14" ht="18.75" x14ac:dyDescent="0.3">
      <c r="A1" s="95" t="str">
        <f>"Projeto: " &amp; 'Informações Gerais'!B3</f>
        <v>Projeto: 894xxxxx-xxxxxx</v>
      </c>
      <c r="B1" s="25" t="str">
        <f>IF('Informações Gerais'!B4="","",'Informações Gerais'!B4)</f>
        <v/>
      </c>
      <c r="C1" s="26" t="s">
        <v>14</v>
      </c>
      <c r="D1" s="63"/>
    </row>
    <row r="2" spans="1:14" ht="18.75" x14ac:dyDescent="0.3">
      <c r="A2" s="95" t="str">
        <f>"Cliente: " &amp; 'Informações Gerais'!B11</f>
        <v xml:space="preserve">Cliente: </v>
      </c>
      <c r="B2" s="25" t="str">
        <f>IF('Informações Gerais'!B5="","",'Informações Gerais'!B5)</f>
        <v>DVD</v>
      </c>
      <c r="C2" s="36" t="s">
        <v>13</v>
      </c>
      <c r="D2" s="63"/>
    </row>
    <row r="3" spans="1:14" ht="18.75" x14ac:dyDescent="0.3">
      <c r="A3" s="96" t="str">
        <f>"SAP Nr.:" &amp; 'Informações Gerais'!B6</f>
        <v>SAP Nr.:</v>
      </c>
      <c r="B3" s="25"/>
      <c r="C3" s="36"/>
      <c r="D3" s="63"/>
    </row>
    <row r="4" spans="1:14" ht="18" customHeight="1" thickBot="1" x14ac:dyDescent="0.35">
      <c r="B4" s="36"/>
    </row>
    <row r="5" spans="1:14" ht="50.1" customHeight="1" thickTop="1" thickBot="1" x14ac:dyDescent="0.3">
      <c r="A5" s="23" t="s">
        <v>75</v>
      </c>
      <c r="B5" s="110" t="s">
        <v>76</v>
      </c>
      <c r="C5" s="71"/>
      <c r="D5" s="188" t="s">
        <v>78</v>
      </c>
      <c r="E5" s="188"/>
      <c r="F5" s="188"/>
      <c r="H5" s="189"/>
      <c r="I5" s="189"/>
      <c r="J5" s="189"/>
    </row>
    <row r="6" spans="1:14" ht="50.1" customHeight="1" thickTop="1" thickBot="1" x14ac:dyDescent="0.3">
      <c r="A6" s="111" t="s">
        <v>250</v>
      </c>
      <c r="B6" s="112" t="str">
        <f>'Informações Gerais'!B5</f>
        <v>DVD</v>
      </c>
      <c r="D6" s="126" t="s">
        <v>75</v>
      </c>
      <c r="E6" s="123" t="s">
        <v>76</v>
      </c>
      <c r="F6" s="123" t="s">
        <v>77</v>
      </c>
      <c r="H6" s="129"/>
      <c r="I6" s="130"/>
      <c r="J6" s="130"/>
    </row>
    <row r="7" spans="1:14" ht="50.1" customHeight="1" thickTop="1" thickBot="1" x14ac:dyDescent="0.3">
      <c r="A7" s="111" t="s">
        <v>270</v>
      </c>
      <c r="B7" s="112" t="str">
        <f>'Informações Gerais'!B3</f>
        <v>894xxxxx-xxxxxx</v>
      </c>
      <c r="D7" s="127" t="s">
        <v>275</v>
      </c>
      <c r="E7" s="124"/>
      <c r="F7" s="125" t="s">
        <v>278</v>
      </c>
      <c r="H7" s="131"/>
      <c r="I7" s="132"/>
      <c r="J7" s="135"/>
      <c r="K7" s="136"/>
      <c r="L7" s="186" t="s">
        <v>251</v>
      </c>
      <c r="M7" s="186"/>
      <c r="N7" s="187"/>
    </row>
    <row r="8" spans="1:14" ht="50.1" customHeight="1" thickTop="1" thickBot="1" x14ac:dyDescent="0.3">
      <c r="A8" s="111" t="s">
        <v>271</v>
      </c>
      <c r="B8" s="113">
        <f>'Informações Gerais'!B6</f>
        <v>0</v>
      </c>
      <c r="D8" s="128" t="s">
        <v>276</v>
      </c>
      <c r="E8" s="124"/>
      <c r="F8" s="125" t="s">
        <v>278</v>
      </c>
      <c r="H8" s="131"/>
      <c r="I8" s="132"/>
      <c r="J8" s="134"/>
    </row>
    <row r="9" spans="1:14" ht="50.1" customHeight="1" thickTop="1" thickBot="1" x14ac:dyDescent="0.3">
      <c r="A9" s="111" t="s">
        <v>272</v>
      </c>
      <c r="B9" s="113">
        <f>'Informações Gerais'!B8</f>
        <v>0</v>
      </c>
      <c r="D9" s="128" t="s">
        <v>277</v>
      </c>
      <c r="E9" s="124"/>
      <c r="F9" s="125" t="s">
        <v>279</v>
      </c>
      <c r="H9" s="131"/>
      <c r="I9" s="132"/>
      <c r="J9" s="133"/>
    </row>
    <row r="10" spans="1:14" ht="50.1" customHeight="1" thickTop="1" thickBot="1" x14ac:dyDescent="0.3">
      <c r="A10" s="111" t="s">
        <v>273</v>
      </c>
      <c r="B10" s="113">
        <f>'Informações Gerais'!B9</f>
        <v>0</v>
      </c>
      <c r="H10" s="62"/>
      <c r="I10" s="62"/>
      <c r="J10" s="62"/>
    </row>
    <row r="11" spans="1:14" ht="50.1" customHeight="1" thickTop="1" thickBot="1" x14ac:dyDescent="0.3">
      <c r="A11" s="111" t="s">
        <v>274</v>
      </c>
      <c r="B11" s="113">
        <f>'Informações Gerais'!B11</f>
        <v>0</v>
      </c>
      <c r="H11" s="189"/>
      <c r="I11" s="189"/>
      <c r="J11" s="189"/>
    </row>
    <row r="12" spans="1:14" ht="50.1" customHeight="1" thickTop="1" thickBot="1" x14ac:dyDescent="0.3">
      <c r="A12" s="37"/>
      <c r="B12" s="70"/>
      <c r="H12" s="129"/>
      <c r="I12" s="130"/>
      <c r="J12" s="130"/>
    </row>
    <row r="13" spans="1:14" ht="50.1" customHeight="1" thickTop="1" thickBot="1" x14ac:dyDescent="0.3">
      <c r="H13" s="131"/>
      <c r="I13" s="132"/>
      <c r="J13" s="133"/>
    </row>
    <row r="14" spans="1:14" ht="50.1" customHeight="1" thickTop="1" thickBot="1" x14ac:dyDescent="0.3">
      <c r="H14" s="131"/>
      <c r="I14" s="132"/>
      <c r="J14" s="134"/>
    </row>
    <row r="15" spans="1:14" ht="50.1" customHeight="1" thickTop="1" thickBot="1" x14ac:dyDescent="0.3">
      <c r="H15" s="131"/>
      <c r="I15" s="132"/>
      <c r="J15" s="133"/>
    </row>
    <row r="16" spans="1:14" ht="50.1" customHeight="1" thickTop="1" thickBot="1" x14ac:dyDescent="0.3">
      <c r="H16" s="131"/>
      <c r="I16" s="132"/>
      <c r="J16" s="133"/>
    </row>
    <row r="17" spans="8:10" ht="50.1" customHeight="1" thickTop="1" x14ac:dyDescent="0.25">
      <c r="H17" s="62"/>
      <c r="I17" s="62"/>
      <c r="J17" s="62"/>
    </row>
    <row r="18" spans="8:10" ht="50.1" customHeight="1" x14ac:dyDescent="0.25">
      <c r="H18" s="62"/>
      <c r="I18" s="62"/>
      <c r="J18" s="62"/>
    </row>
    <row r="19" spans="8:10" ht="50.1" customHeight="1" x14ac:dyDescent="0.25"/>
    <row r="20" spans="8:10" ht="50.1" customHeight="1" x14ac:dyDescent="0.25"/>
    <row r="21" spans="8:10" ht="50.1" customHeight="1" x14ac:dyDescent="0.25"/>
    <row r="22" spans="8:10" ht="50.1" customHeight="1" x14ac:dyDescent="0.25"/>
    <row r="23" spans="8:10" ht="50.1" customHeight="1" x14ac:dyDescent="0.25"/>
  </sheetData>
  <sheetProtection sheet="1" objects="1" scenarios="1"/>
  <protectedRanges>
    <protectedRange sqref="C1:D2 E7:E9" name="Intervalo1"/>
  </protectedRanges>
  <mergeCells count="4">
    <mergeCell ref="L7:N7"/>
    <mergeCell ref="D5:F5"/>
    <mergeCell ref="H5:J5"/>
    <mergeCell ref="H11:J11"/>
  </mergeCells>
  <phoneticPr fontId="18" type="noConversion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8482A-EEBC-41A0-ADFF-F4089CA0AC79}">
  <sheetPr codeName="Planilha11">
    <tabColor rgb="FF00B0F0"/>
  </sheetPr>
  <dimension ref="A1:O94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D7" sqref="D7"/>
    </sheetView>
  </sheetViews>
  <sheetFormatPr defaultRowHeight="15" x14ac:dyDescent="0.25"/>
  <cols>
    <col min="1" max="1" width="61.85546875" customWidth="1"/>
    <col min="2" max="2" width="1.7109375" hidden="1" customWidth="1"/>
    <col min="3" max="4" width="40.7109375" customWidth="1"/>
    <col min="5" max="6" width="8.7109375" customWidth="1"/>
    <col min="9" max="11" width="9.140625" customWidth="1"/>
  </cols>
  <sheetData>
    <row r="1" spans="1:9" ht="18.75" x14ac:dyDescent="0.3">
      <c r="A1" s="26" t="str">
        <f>"Projeto: " &amp; 'Informações Gerais'!B3</f>
        <v>Projeto: 894xxxxx-xxxxxx</v>
      </c>
      <c r="B1" s="26"/>
      <c r="C1" s="25" t="str">
        <f>IF('Informações Gerais'!B4="","",'Informações Gerais'!B4)</f>
        <v/>
      </c>
      <c r="D1" s="26" t="s">
        <v>14</v>
      </c>
    </row>
    <row r="2" spans="1:9" ht="18.75" x14ac:dyDescent="0.3">
      <c r="A2" s="26" t="str">
        <f>"Cliente: " &amp; 'Informações Gerais'!B11</f>
        <v xml:space="preserve">Cliente: </v>
      </c>
      <c r="B2" s="26"/>
      <c r="C2" s="25" t="str">
        <f>IF('Informações Gerais'!B5="","",'Informações Gerais'!B5)</f>
        <v>DVD</v>
      </c>
      <c r="D2" s="36" t="s">
        <v>13</v>
      </c>
    </row>
    <row r="3" spans="1:9" ht="18.75" x14ac:dyDescent="0.3">
      <c r="A3" s="26" t="str">
        <f>"SAP Nr.:" &amp; 'Informações Gerais'!B6</f>
        <v>SAP Nr.:</v>
      </c>
      <c r="B3" s="26"/>
      <c r="D3" s="36"/>
    </row>
    <row r="4" spans="1:9" ht="19.5" thickBot="1" x14ac:dyDescent="0.3">
      <c r="C4" s="25" t="str">
        <f>IF('Informações Gerais'!B6="","",'Informações Gerais'!B6)</f>
        <v/>
      </c>
    </row>
    <row r="5" spans="1:9" ht="20.100000000000001" customHeight="1" thickTop="1" thickBot="1" x14ac:dyDescent="0.3">
      <c r="A5" s="181" t="s">
        <v>15</v>
      </c>
      <c r="B5" s="150"/>
      <c r="C5" s="181" t="s">
        <v>32</v>
      </c>
      <c r="D5" s="183" t="s">
        <v>281</v>
      </c>
      <c r="E5" s="174"/>
    </row>
    <row r="6" spans="1:9" ht="20.100000000000001" customHeight="1" thickTop="1" thickBot="1" x14ac:dyDescent="0.3">
      <c r="A6" s="182"/>
      <c r="B6" s="151"/>
      <c r="C6" s="172"/>
      <c r="D6" s="183"/>
      <c r="E6" s="174"/>
    </row>
    <row r="7" spans="1:9" ht="129.94999999999999" customHeight="1" thickTop="1" thickBot="1" x14ac:dyDescent="0.3">
      <c r="A7" s="89" t="s">
        <v>46</v>
      </c>
      <c r="B7" s="89"/>
      <c r="C7" s="59"/>
      <c r="D7" s="29"/>
      <c r="E7" s="33"/>
    </row>
    <row r="8" spans="1:9" ht="129.94999999999999" customHeight="1" thickTop="1" thickBot="1" x14ac:dyDescent="0.3">
      <c r="A8" s="89" t="s">
        <v>47</v>
      </c>
      <c r="B8" s="89"/>
      <c r="C8" s="59"/>
      <c r="D8" s="29"/>
      <c r="E8" s="33"/>
    </row>
    <row r="9" spans="1:9" ht="129.94999999999999" customHeight="1" thickTop="1" thickBot="1" x14ac:dyDescent="0.3">
      <c r="A9" s="89" t="s">
        <v>252</v>
      </c>
      <c r="B9" s="89"/>
      <c r="C9" s="59"/>
      <c r="D9" s="29"/>
      <c r="E9" s="33"/>
    </row>
    <row r="10" spans="1:9" ht="129.94999999999999" customHeight="1" thickTop="1" thickBot="1" x14ac:dyDescent="0.3">
      <c r="A10" s="89" t="s">
        <v>62</v>
      </c>
      <c r="B10" s="89"/>
      <c r="C10" s="59"/>
      <c r="D10" s="29"/>
      <c r="E10" s="33"/>
    </row>
    <row r="11" spans="1:9" ht="129.94999999999999" customHeight="1" thickTop="1" thickBot="1" x14ac:dyDescent="0.3">
      <c r="A11" s="89" t="s">
        <v>63</v>
      </c>
      <c r="B11" s="89"/>
      <c r="C11" s="59"/>
      <c r="D11" s="32"/>
      <c r="E11" s="28"/>
    </row>
    <row r="12" spans="1:9" ht="129.94999999999999" customHeight="1" thickTop="1" thickBot="1" x14ac:dyDescent="0.3">
      <c r="A12" s="89" t="s">
        <v>255</v>
      </c>
      <c r="B12" s="89"/>
      <c r="C12" s="59"/>
      <c r="D12" s="32"/>
      <c r="E12" s="28"/>
    </row>
    <row r="13" spans="1:9" ht="129.94999999999999" customHeight="1" thickTop="1" thickBot="1" x14ac:dyDescent="0.3">
      <c r="A13" s="89" t="s">
        <v>256</v>
      </c>
      <c r="B13" s="89"/>
      <c r="C13" s="59"/>
      <c r="D13" s="32"/>
      <c r="E13" s="28"/>
      <c r="G13" s="27"/>
      <c r="H13" s="27"/>
      <c r="I13" s="27"/>
    </row>
    <row r="14" spans="1:9" ht="129.94999999999999" customHeight="1" thickTop="1" thickBot="1" x14ac:dyDescent="0.3">
      <c r="A14" s="89" t="s">
        <v>64</v>
      </c>
      <c r="B14" s="89"/>
      <c r="C14" s="59"/>
      <c r="D14" s="32"/>
      <c r="E14" s="28"/>
      <c r="G14" s="62"/>
      <c r="H14" s="62"/>
    </row>
    <row r="15" spans="1:9" ht="129.94999999999999" customHeight="1" thickTop="1" thickBot="1" x14ac:dyDescent="0.3">
      <c r="A15" s="89" t="s">
        <v>65</v>
      </c>
      <c r="B15" s="89"/>
      <c r="C15" s="59"/>
      <c r="D15" s="32"/>
      <c r="E15" s="28"/>
      <c r="G15" s="62"/>
      <c r="H15" s="62"/>
    </row>
    <row r="16" spans="1:9" ht="129.94999999999999" customHeight="1" thickTop="1" thickBot="1" x14ac:dyDescent="0.3">
      <c r="A16" s="89" t="s">
        <v>257</v>
      </c>
      <c r="B16" s="89"/>
      <c r="C16" s="59"/>
      <c r="D16" s="31"/>
      <c r="E16" s="28"/>
      <c r="G16" s="62"/>
      <c r="H16" s="62"/>
    </row>
    <row r="17" spans="1:9" ht="129.94999999999999" customHeight="1" thickTop="1" thickBot="1" x14ac:dyDescent="0.3">
      <c r="A17" s="89" t="s">
        <v>258</v>
      </c>
      <c r="B17" s="89"/>
      <c r="C17" s="59"/>
      <c r="D17" s="29"/>
      <c r="E17" s="28"/>
      <c r="G17" s="62"/>
      <c r="H17" s="62"/>
    </row>
    <row r="18" spans="1:9" ht="129.94999999999999" customHeight="1" thickTop="1" thickBot="1" x14ac:dyDescent="0.3">
      <c r="A18" s="89" t="s">
        <v>259</v>
      </c>
      <c r="B18" s="89"/>
      <c r="C18" s="59"/>
      <c r="D18" s="29"/>
      <c r="E18" s="28"/>
    </row>
    <row r="19" spans="1:9" ht="129.94999999999999" customHeight="1" thickTop="1" thickBot="1" x14ac:dyDescent="0.3">
      <c r="A19" s="89" t="s">
        <v>260</v>
      </c>
      <c r="B19" s="89"/>
      <c r="C19" s="59"/>
      <c r="D19" s="29"/>
      <c r="E19" s="28"/>
    </row>
    <row r="20" spans="1:9" ht="129.94999999999999" customHeight="1" thickTop="1" thickBot="1" x14ac:dyDescent="0.3">
      <c r="A20" s="89" t="s">
        <v>261</v>
      </c>
      <c r="B20" s="89"/>
      <c r="C20" s="59"/>
      <c r="D20" s="29"/>
      <c r="E20" s="28"/>
    </row>
    <row r="21" spans="1:9" ht="129.94999999999999" customHeight="1" thickTop="1" thickBot="1" x14ac:dyDescent="0.3">
      <c r="A21" s="89" t="s">
        <v>262</v>
      </c>
      <c r="B21" s="89"/>
      <c r="C21" s="59"/>
      <c r="D21" s="29"/>
      <c r="E21" s="30"/>
    </row>
    <row r="22" spans="1:9" ht="129.94999999999999" customHeight="1" thickTop="1" thickBot="1" x14ac:dyDescent="0.3">
      <c r="A22" s="138" t="s">
        <v>253</v>
      </c>
      <c r="B22" s="155"/>
      <c r="C22" s="139" t="s">
        <v>254</v>
      </c>
      <c r="D22" s="32"/>
      <c r="E22" s="33"/>
      <c r="F22" s="62"/>
      <c r="G22" s="62"/>
      <c r="H22" s="62"/>
      <c r="I22" s="62"/>
    </row>
    <row r="23" spans="1:9" ht="129.94999999999999" customHeight="1" thickTop="1" thickBot="1" x14ac:dyDescent="0.3">
      <c r="A23" s="137"/>
      <c r="B23" s="156"/>
      <c r="C23" s="65"/>
      <c r="D23" s="65"/>
      <c r="E23" s="61"/>
      <c r="F23" s="62"/>
      <c r="G23" s="62"/>
      <c r="H23" s="62"/>
      <c r="I23" s="62"/>
    </row>
    <row r="24" spans="1:9" ht="129.94999999999999" customHeight="1" thickTop="1" thickBot="1" x14ac:dyDescent="0.3">
      <c r="A24" s="137"/>
      <c r="B24" s="156"/>
      <c r="C24" s="65"/>
      <c r="D24" s="65"/>
      <c r="E24" s="61"/>
      <c r="F24" s="62"/>
      <c r="G24" s="62"/>
      <c r="H24" s="62"/>
      <c r="I24" s="62"/>
    </row>
    <row r="25" spans="1:9" ht="129.94999999999999" customHeight="1" thickTop="1" thickBot="1" x14ac:dyDescent="0.3">
      <c r="A25" s="64"/>
      <c r="B25" s="64"/>
      <c r="C25" s="72"/>
      <c r="D25" s="65"/>
      <c r="E25" s="61"/>
      <c r="F25" s="62"/>
      <c r="G25" s="62"/>
      <c r="H25" s="62"/>
      <c r="I25" s="62"/>
    </row>
    <row r="26" spans="1:9" ht="129.94999999999999" customHeight="1" thickTop="1" thickBot="1" x14ac:dyDescent="0.3">
      <c r="A26" s="64"/>
      <c r="B26" s="64"/>
      <c r="C26" s="72"/>
      <c r="D26" s="67"/>
      <c r="E26" s="68"/>
      <c r="F26" s="62"/>
      <c r="G26" s="62"/>
      <c r="H26" s="62"/>
      <c r="I26" s="62"/>
    </row>
    <row r="27" spans="1:9" ht="129.94999999999999" customHeight="1" thickTop="1" thickBot="1" x14ac:dyDescent="0.3">
      <c r="A27" s="64"/>
      <c r="B27" s="64"/>
      <c r="C27" s="72"/>
      <c r="D27" s="60"/>
      <c r="E27" s="66"/>
      <c r="F27" s="62"/>
      <c r="G27" s="62"/>
      <c r="H27" s="62"/>
      <c r="I27" s="62"/>
    </row>
    <row r="28" spans="1:9" ht="129.94999999999999" customHeight="1" thickTop="1" thickBot="1" x14ac:dyDescent="0.3">
      <c r="A28" s="64"/>
      <c r="B28" s="64"/>
      <c r="C28" s="72"/>
      <c r="D28" s="60"/>
      <c r="E28" s="66"/>
      <c r="F28" s="62"/>
      <c r="G28" s="62"/>
      <c r="H28" s="62"/>
      <c r="I28" s="62"/>
    </row>
    <row r="29" spans="1:9" ht="129.94999999999999" customHeight="1" thickTop="1" thickBot="1" x14ac:dyDescent="0.3">
      <c r="A29" s="64"/>
      <c r="B29" s="64"/>
      <c r="C29" s="72"/>
      <c r="D29" s="65"/>
      <c r="E29" s="66"/>
      <c r="F29" s="62"/>
      <c r="G29" s="62"/>
      <c r="H29" s="62"/>
      <c r="I29" s="62"/>
    </row>
    <row r="30" spans="1:9" ht="129.94999999999999" customHeight="1" thickTop="1" thickBot="1" x14ac:dyDescent="0.3">
      <c r="A30" s="64"/>
      <c r="B30" s="64"/>
      <c r="C30" s="64"/>
      <c r="D30" s="65"/>
      <c r="E30" s="61"/>
      <c r="F30" s="62"/>
      <c r="G30" s="62"/>
      <c r="H30" s="62"/>
      <c r="I30" s="62"/>
    </row>
    <row r="31" spans="1:9" ht="129.94999999999999" customHeight="1" thickTop="1" thickBot="1" x14ac:dyDescent="0.3">
      <c r="A31" s="64"/>
      <c r="B31" s="64"/>
      <c r="C31" s="64"/>
      <c r="D31" s="65"/>
      <c r="E31" s="61"/>
      <c r="F31" s="62"/>
      <c r="G31" s="62"/>
      <c r="H31" s="62"/>
      <c r="I31" s="62"/>
    </row>
    <row r="32" spans="1:9" ht="129.94999999999999" customHeight="1" thickTop="1" thickBot="1" x14ac:dyDescent="0.3">
      <c r="A32" s="64"/>
      <c r="B32" s="64"/>
      <c r="C32" s="64"/>
      <c r="D32" s="67"/>
      <c r="E32" s="68"/>
      <c r="F32" s="62"/>
      <c r="G32" s="62"/>
      <c r="H32" s="62"/>
      <c r="I32" s="62"/>
    </row>
    <row r="33" spans="1:15" ht="129.94999999999999" customHeight="1" thickTop="1" thickBot="1" x14ac:dyDescent="0.3">
      <c r="A33" s="64"/>
      <c r="B33" s="64"/>
      <c r="C33" s="64"/>
      <c r="D33" s="60"/>
      <c r="E33" s="66"/>
      <c r="F33" s="62"/>
      <c r="G33" s="62"/>
      <c r="H33" s="62"/>
      <c r="I33" s="62"/>
    </row>
    <row r="34" spans="1:15" ht="129.94999999999999" customHeight="1" thickTop="1" thickBot="1" x14ac:dyDescent="0.3">
      <c r="A34" s="64"/>
      <c r="B34" s="64"/>
      <c r="C34" s="64"/>
      <c r="D34" s="60"/>
      <c r="E34" s="66"/>
      <c r="F34" s="62"/>
      <c r="G34" s="62"/>
      <c r="H34" s="62"/>
      <c r="I34" s="62"/>
    </row>
    <row r="35" spans="1:15" ht="129.94999999999999" customHeight="1" thickTop="1" thickBot="1" x14ac:dyDescent="0.3">
      <c r="A35" s="64"/>
      <c r="B35" s="64"/>
      <c r="C35" s="64"/>
      <c r="D35" s="65"/>
      <c r="E35" s="66"/>
      <c r="F35" s="62"/>
      <c r="G35" s="62"/>
      <c r="H35" s="62"/>
      <c r="I35" s="62"/>
    </row>
    <row r="36" spans="1:15" ht="129.94999999999999" customHeight="1" thickTop="1" thickBot="1" x14ac:dyDescent="0.3">
      <c r="A36" s="64"/>
      <c r="B36" s="64"/>
      <c r="C36" s="64"/>
      <c r="D36" s="65"/>
      <c r="E36" s="61"/>
      <c r="F36" s="62"/>
      <c r="G36" s="62"/>
      <c r="H36" s="62"/>
    </row>
    <row r="37" spans="1:15" ht="129.94999999999999" customHeight="1" thickTop="1" x14ac:dyDescent="0.25">
      <c r="A37" s="62"/>
      <c r="B37" s="62"/>
      <c r="C37" s="62"/>
      <c r="D37" s="62"/>
      <c r="E37" s="62"/>
      <c r="F37" s="62"/>
      <c r="G37" s="62"/>
      <c r="H37" s="62"/>
    </row>
    <row r="38" spans="1:15" ht="129.94999999999999" customHeight="1" x14ac:dyDescent="0.25"/>
    <row r="39" spans="1:15" ht="129.94999999999999" customHeight="1" x14ac:dyDescent="0.25"/>
    <row r="40" spans="1:15" ht="129.94999999999999" customHeight="1" x14ac:dyDescent="0.25"/>
    <row r="41" spans="1:15" ht="129.94999999999999" customHeight="1" x14ac:dyDescent="0.25"/>
    <row r="42" spans="1:15" ht="129.94999999999999" customHeight="1" x14ac:dyDescent="0.25">
      <c r="F42" s="27"/>
      <c r="G42" s="27"/>
      <c r="H42" s="27"/>
      <c r="I42" s="27"/>
      <c r="J42" s="27"/>
      <c r="K42" s="27"/>
      <c r="L42" s="27"/>
      <c r="M42" s="27"/>
      <c r="N42" s="27"/>
      <c r="O42" s="27"/>
    </row>
    <row r="43" spans="1:15" ht="129.94999999999999" customHeight="1" x14ac:dyDescent="0.25">
      <c r="F43" s="27"/>
      <c r="G43" s="27"/>
      <c r="H43" s="27"/>
      <c r="I43" s="27"/>
      <c r="J43" s="27"/>
      <c r="K43" s="27"/>
      <c r="L43" s="27"/>
      <c r="M43" s="27"/>
      <c r="N43" s="27"/>
      <c r="O43" s="27"/>
    </row>
    <row r="44" spans="1:15" ht="129.94999999999999" customHeight="1" x14ac:dyDescent="0.25">
      <c r="F44" s="27"/>
      <c r="G44" s="27"/>
      <c r="H44" s="27"/>
      <c r="I44" s="27"/>
      <c r="J44" s="27"/>
      <c r="K44" s="27"/>
      <c r="L44" s="27"/>
      <c r="M44" s="27"/>
      <c r="N44" s="27"/>
      <c r="O44" s="27"/>
    </row>
    <row r="45" spans="1:15" ht="129.94999999999999" customHeight="1" x14ac:dyDescent="0.25">
      <c r="F45" s="27"/>
      <c r="G45" s="27"/>
      <c r="H45" s="27"/>
      <c r="I45" s="27"/>
      <c r="J45" s="27"/>
      <c r="K45" s="27"/>
      <c r="L45" s="27"/>
      <c r="M45" s="27"/>
      <c r="N45" s="27"/>
      <c r="O45" s="27"/>
    </row>
    <row r="46" spans="1:15" ht="129.94999999999999" customHeight="1" x14ac:dyDescent="0.25">
      <c r="F46" s="27"/>
      <c r="G46" s="27"/>
      <c r="H46" s="27"/>
      <c r="I46" s="27"/>
      <c r="J46" s="27"/>
      <c r="K46" s="27"/>
      <c r="L46" s="27"/>
      <c r="M46" s="27"/>
      <c r="N46" s="27"/>
      <c r="O46" s="27"/>
    </row>
    <row r="47" spans="1:15" x14ac:dyDescent="0.25">
      <c r="F47" s="27"/>
      <c r="G47" s="27"/>
      <c r="H47" s="27"/>
      <c r="I47" s="27"/>
      <c r="J47" s="27"/>
      <c r="K47" s="27"/>
      <c r="L47" s="27"/>
      <c r="M47" s="27"/>
      <c r="N47" s="27"/>
      <c r="O47" s="27"/>
    </row>
    <row r="48" spans="1:15" x14ac:dyDescent="0.25">
      <c r="F48" s="27"/>
      <c r="G48" s="27"/>
      <c r="H48" s="27"/>
      <c r="I48" s="27"/>
      <c r="J48" s="27"/>
      <c r="K48" s="27"/>
      <c r="L48" s="27"/>
      <c r="M48" s="27"/>
      <c r="N48" s="27"/>
      <c r="O48" s="27"/>
    </row>
    <row r="49" spans="1:15" x14ac:dyDescent="0.25">
      <c r="F49" s="27"/>
      <c r="G49" s="27"/>
      <c r="H49" s="27"/>
      <c r="I49" s="27"/>
      <c r="J49" s="27"/>
      <c r="K49" s="27"/>
      <c r="L49" s="27"/>
      <c r="M49" s="27"/>
      <c r="N49" s="27"/>
      <c r="O49" s="27"/>
    </row>
    <row r="50" spans="1:15" x14ac:dyDescent="0.25">
      <c r="F50" s="27"/>
      <c r="G50" s="27"/>
      <c r="H50" s="27"/>
      <c r="I50" s="27"/>
      <c r="J50" s="27"/>
      <c r="K50" s="27"/>
      <c r="L50" s="27"/>
      <c r="M50" s="27"/>
      <c r="N50" s="27"/>
      <c r="O50" s="27"/>
    </row>
    <row r="51" spans="1:15" x14ac:dyDescent="0.25">
      <c r="F51" s="27"/>
      <c r="G51" s="27"/>
      <c r="H51" s="27"/>
      <c r="I51" s="27"/>
      <c r="J51" s="27"/>
      <c r="K51" s="27"/>
      <c r="L51" s="27"/>
      <c r="M51" s="27"/>
      <c r="N51" s="27"/>
      <c r="O51" s="27"/>
    </row>
    <row r="52" spans="1:15" x14ac:dyDescent="0.25">
      <c r="F52" s="27"/>
      <c r="G52" s="27"/>
      <c r="H52" s="27"/>
      <c r="I52" s="27"/>
      <c r="J52" s="27"/>
      <c r="K52" s="27"/>
      <c r="L52" s="27"/>
      <c r="M52" s="27"/>
      <c r="N52" s="27"/>
      <c r="O52" s="27"/>
    </row>
    <row r="53" spans="1:15" x14ac:dyDescent="0.25">
      <c r="F53" s="27"/>
      <c r="G53" s="27"/>
      <c r="H53" s="27"/>
      <c r="I53" s="27"/>
      <c r="J53" s="27"/>
      <c r="K53" s="27"/>
      <c r="L53" s="27"/>
      <c r="M53" s="27"/>
      <c r="N53" s="27"/>
      <c r="O53" s="27"/>
    </row>
    <row r="54" spans="1:15" x14ac:dyDescent="0.25">
      <c r="F54" s="27"/>
      <c r="G54" s="27"/>
      <c r="H54" s="27"/>
      <c r="I54" s="27"/>
      <c r="J54" s="27"/>
      <c r="K54" s="27"/>
      <c r="L54" s="27"/>
      <c r="M54" s="27"/>
      <c r="N54" s="27"/>
      <c r="O54" s="27"/>
    </row>
    <row r="55" spans="1:15" x14ac:dyDescent="0.25">
      <c r="F55" s="27"/>
      <c r="G55" s="27"/>
      <c r="H55" s="27"/>
      <c r="I55" s="27"/>
      <c r="J55" s="27"/>
      <c r="K55" s="27"/>
      <c r="L55" s="27"/>
      <c r="M55" s="27"/>
      <c r="N55" s="27"/>
      <c r="O55" s="27"/>
    </row>
    <row r="56" spans="1:15" x14ac:dyDescent="0.25">
      <c r="F56" s="27"/>
      <c r="G56" s="27"/>
      <c r="H56" s="27"/>
      <c r="I56" s="27"/>
      <c r="J56" s="27"/>
      <c r="K56" s="27"/>
      <c r="L56" s="27"/>
      <c r="M56" s="27"/>
      <c r="N56" s="27"/>
      <c r="O56" s="27"/>
    </row>
    <row r="57" spans="1:15" x14ac:dyDescent="0.25">
      <c r="F57" s="27"/>
      <c r="G57" s="27"/>
      <c r="H57" s="27"/>
      <c r="I57" s="27"/>
      <c r="J57" s="27"/>
      <c r="K57" s="27"/>
      <c r="L57" s="27"/>
      <c r="M57" s="27"/>
      <c r="N57" s="27"/>
      <c r="O57" s="27"/>
    </row>
    <row r="58" spans="1:15" x14ac:dyDescent="0.25">
      <c r="F58" s="27"/>
      <c r="G58" s="27"/>
      <c r="H58" s="27"/>
      <c r="I58" s="27"/>
      <c r="J58" s="27"/>
      <c r="K58" s="27"/>
      <c r="L58" s="27"/>
      <c r="M58" s="27"/>
      <c r="N58" s="27"/>
      <c r="O58" s="27"/>
    </row>
    <row r="59" spans="1:15" x14ac:dyDescent="0.25">
      <c r="F59" s="27"/>
      <c r="G59" s="27"/>
      <c r="H59" s="27"/>
      <c r="I59" s="27"/>
      <c r="J59" s="27"/>
      <c r="K59" s="27"/>
      <c r="L59" s="27"/>
      <c r="M59" s="27"/>
      <c r="N59" s="27"/>
      <c r="O59" s="27"/>
    </row>
    <row r="60" spans="1:15" x14ac:dyDescent="0.25">
      <c r="F60" s="27"/>
      <c r="G60" s="27"/>
      <c r="H60" s="27"/>
      <c r="I60" s="27"/>
      <c r="J60" s="27"/>
      <c r="K60" s="27"/>
      <c r="L60" s="27"/>
      <c r="M60" s="27"/>
      <c r="N60" s="27"/>
      <c r="O60" s="27"/>
    </row>
    <row r="61" spans="1:15" x14ac:dyDescent="0.25">
      <c r="F61" s="27"/>
      <c r="G61" s="27"/>
      <c r="H61" s="27"/>
      <c r="I61" s="27"/>
      <c r="J61" s="27"/>
      <c r="K61" s="27"/>
      <c r="L61" s="27"/>
      <c r="M61" s="27"/>
      <c r="N61" s="27"/>
      <c r="O61" s="27"/>
    </row>
    <row r="62" spans="1:15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1:15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1:15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1:15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1:15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</row>
    <row r="67" spans="1:15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</row>
    <row r="68" spans="1:15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</row>
    <row r="69" spans="1:15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</row>
    <row r="70" spans="1:15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</row>
    <row r="71" spans="1:15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</row>
    <row r="72" spans="1:15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</row>
    <row r="73" spans="1:15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</row>
    <row r="74" spans="1:15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</row>
    <row r="75" spans="1:15" x14ac:dyDescent="0.25">
      <c r="A75" s="27"/>
      <c r="B75" s="27"/>
      <c r="C75" s="27"/>
      <c r="D75" s="27"/>
      <c r="E75" s="27"/>
    </row>
    <row r="76" spans="1:15" x14ac:dyDescent="0.25">
      <c r="A76" s="27"/>
      <c r="B76" s="27"/>
      <c r="C76" s="27"/>
      <c r="D76" s="27"/>
      <c r="E76" s="27"/>
    </row>
    <row r="77" spans="1:15" x14ac:dyDescent="0.25">
      <c r="A77" s="27"/>
      <c r="B77" s="27"/>
      <c r="C77" s="27"/>
      <c r="D77" s="27"/>
      <c r="E77" s="27"/>
    </row>
    <row r="78" spans="1:15" x14ac:dyDescent="0.25">
      <c r="A78" s="27"/>
      <c r="B78" s="27"/>
      <c r="C78" s="27"/>
      <c r="D78" s="27"/>
      <c r="E78" s="27"/>
    </row>
    <row r="79" spans="1:15" x14ac:dyDescent="0.25">
      <c r="A79" s="27"/>
      <c r="B79" s="27"/>
      <c r="C79" s="27"/>
      <c r="D79" s="27"/>
      <c r="E79" s="27"/>
    </row>
    <row r="80" spans="1:15" x14ac:dyDescent="0.25">
      <c r="A80" s="27"/>
      <c r="B80" s="27"/>
      <c r="C80" s="27"/>
      <c r="D80" s="27"/>
      <c r="E80" s="27"/>
    </row>
    <row r="81" spans="1:5" x14ac:dyDescent="0.25">
      <c r="A81" s="27"/>
      <c r="B81" s="27"/>
      <c r="C81" s="27"/>
      <c r="D81" s="27"/>
      <c r="E81" s="27"/>
    </row>
    <row r="82" spans="1:5" x14ac:dyDescent="0.25">
      <c r="A82" s="27"/>
      <c r="B82" s="27"/>
      <c r="C82" s="27"/>
      <c r="D82" s="27"/>
      <c r="E82" s="27"/>
    </row>
    <row r="83" spans="1:5" x14ac:dyDescent="0.25">
      <c r="A83" s="27"/>
      <c r="B83" s="27"/>
      <c r="C83" s="27"/>
      <c r="D83" s="27"/>
      <c r="E83" s="27"/>
    </row>
    <row r="84" spans="1:5" x14ac:dyDescent="0.25">
      <c r="A84" s="27"/>
      <c r="B84" s="27"/>
      <c r="C84" s="27"/>
      <c r="D84" s="27"/>
      <c r="E84" s="27"/>
    </row>
    <row r="85" spans="1:5" x14ac:dyDescent="0.25">
      <c r="A85" s="27"/>
      <c r="B85" s="27"/>
      <c r="C85" s="27"/>
      <c r="D85" s="27"/>
      <c r="E85" s="27"/>
    </row>
    <row r="86" spans="1:5" x14ac:dyDescent="0.25">
      <c r="A86" s="27"/>
      <c r="B86" s="27"/>
      <c r="C86" s="27"/>
      <c r="D86" s="27"/>
      <c r="E86" s="27"/>
    </row>
    <row r="87" spans="1:5" x14ac:dyDescent="0.25">
      <c r="A87" s="27"/>
      <c r="B87" s="27"/>
      <c r="C87" s="27"/>
      <c r="D87" s="27"/>
      <c r="E87" s="27"/>
    </row>
    <row r="88" spans="1:5" x14ac:dyDescent="0.25">
      <c r="A88" s="27"/>
      <c r="B88" s="27"/>
      <c r="C88" s="27"/>
      <c r="D88" s="27"/>
      <c r="E88" s="27"/>
    </row>
    <row r="89" spans="1:5" x14ac:dyDescent="0.25">
      <c r="A89" s="27"/>
      <c r="B89" s="27"/>
      <c r="C89" s="27"/>
      <c r="D89" s="27"/>
      <c r="E89" s="27"/>
    </row>
    <row r="90" spans="1:5" x14ac:dyDescent="0.25">
      <c r="A90" s="27"/>
      <c r="B90" s="27"/>
      <c r="C90" s="27"/>
      <c r="D90" s="27"/>
      <c r="E90" s="27"/>
    </row>
    <row r="91" spans="1:5" x14ac:dyDescent="0.25">
      <c r="A91" s="27"/>
      <c r="B91" s="27"/>
      <c r="C91" s="27"/>
      <c r="D91" s="27"/>
      <c r="E91" s="27"/>
    </row>
    <row r="92" spans="1:5" x14ac:dyDescent="0.25">
      <c r="A92" s="27"/>
      <c r="B92" s="27"/>
      <c r="C92" s="27"/>
      <c r="D92" s="27"/>
      <c r="E92" s="27"/>
    </row>
    <row r="93" spans="1:5" x14ac:dyDescent="0.25">
      <c r="A93" s="27"/>
      <c r="B93" s="27"/>
      <c r="C93" s="27"/>
      <c r="D93" s="27"/>
      <c r="E93" s="27"/>
    </row>
    <row r="94" spans="1:5" x14ac:dyDescent="0.25">
      <c r="A94" s="27"/>
      <c r="B94" s="27"/>
      <c r="C94" s="27"/>
      <c r="D94" s="27"/>
      <c r="E94" s="27"/>
    </row>
  </sheetData>
  <sheetProtection sheet="1" objects="1" scenarios="1"/>
  <protectedRanges>
    <protectedRange sqref="D1:E2 D70" name="Intervalo1"/>
  </protectedRanges>
  <mergeCells count="4">
    <mergeCell ref="A5:A6"/>
    <mergeCell ref="C5:C6"/>
    <mergeCell ref="D5:D6"/>
    <mergeCell ref="E5:E6"/>
  </mergeCells>
  <conditionalFormatting sqref="A13:B13">
    <cfRule type="duplicateValues" dxfId="0" priority="3"/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6CD1-D532-435A-8A15-6695F62A4074}">
  <sheetPr codeName="Planilha6">
    <tabColor rgb="FFFF0000"/>
  </sheetPr>
  <dimension ref="A1:I50"/>
  <sheetViews>
    <sheetView showGridLines="0" zoomScaleNormal="100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32.5703125" bestFit="1" customWidth="1"/>
    <col min="2" max="2" width="50.7109375" customWidth="1"/>
    <col min="3" max="3" width="40.7109375" customWidth="1"/>
    <col min="4" max="5" width="8.85546875" bestFit="1" customWidth="1"/>
    <col min="6" max="6" width="8.85546875" customWidth="1"/>
    <col min="9" max="9" width="38.140625" bestFit="1" customWidth="1"/>
  </cols>
  <sheetData>
    <row r="1" spans="1:9" ht="20.100000000000001" customHeight="1" x14ac:dyDescent="0.25">
      <c r="A1" s="157" t="str">
        <f>"Projeto: " &amp; 'Informações Gerais'!B3</f>
        <v>Projeto: 894xxxxx-xxxxxx</v>
      </c>
      <c r="B1" s="158" t="str">
        <f>IF('Informações Gerais'!B4="","",'Informações Gerais'!B4)</f>
        <v/>
      </c>
      <c r="C1" s="157" t="s">
        <v>14</v>
      </c>
    </row>
    <row r="2" spans="1:9" ht="20.100000000000001" customHeight="1" x14ac:dyDescent="0.25">
      <c r="A2" s="157" t="str">
        <f>"Cliente: " &amp; 'Informações Gerais'!B11</f>
        <v xml:space="preserve">Cliente: </v>
      </c>
      <c r="B2" s="158" t="str">
        <f>IF('Informações Gerais'!B5="","",'Informações Gerais'!B5)</f>
        <v>DVD</v>
      </c>
      <c r="C2" s="157" t="s">
        <v>13</v>
      </c>
    </row>
    <row r="3" spans="1:9" ht="20.100000000000001" customHeight="1" x14ac:dyDescent="0.3">
      <c r="A3" s="157" t="str">
        <f>"SAP Nr.:" &amp; 'Informações Gerais'!B6</f>
        <v>SAP Nr.:</v>
      </c>
      <c r="B3" s="159"/>
      <c r="C3" s="157"/>
      <c r="E3" s="53"/>
      <c r="F3" s="53"/>
    </row>
    <row r="4" spans="1:9" ht="9" customHeight="1" x14ac:dyDescent="0.25">
      <c r="A4" s="159"/>
      <c r="B4" s="158" t="str">
        <f>IF('Informações Gerais'!B6="","",'Informações Gerais'!B6)</f>
        <v/>
      </c>
      <c r="C4" s="159"/>
    </row>
    <row r="5" spans="1:9" ht="9.75" customHeight="1" thickBot="1" x14ac:dyDescent="0.3">
      <c r="B5" s="25"/>
    </row>
    <row r="6" spans="1:9" ht="20.100000000000001" customHeight="1" thickTop="1" thickBot="1" x14ac:dyDescent="0.3">
      <c r="A6" s="52" t="s">
        <v>34</v>
      </c>
      <c r="B6" s="46"/>
      <c r="C6" s="73" t="str" cm="1">
        <f t="array" ref="C6">_xlfn.IFS(A10&lt;&gt;"","Clearline 3.0",A16&lt;&gt;"","Clearline 1.0",A22&lt;&gt;"","PV1500 plus Allen-Bradley",A34&lt;&gt;"","Rockwell",A40&lt;&gt;"","Siemens",AND(A10="",A16="",A22="",A34="",A40=""),"Não escolhido")</f>
        <v>Não escolhido</v>
      </c>
    </row>
    <row r="7" spans="1:9" ht="20.100000000000001" customHeight="1" thickTop="1" x14ac:dyDescent="0.25">
      <c r="B7" s="25"/>
    </row>
    <row r="8" spans="1:9" ht="20.100000000000001" customHeight="1" thickBot="1" x14ac:dyDescent="0.3">
      <c r="B8" s="25"/>
    </row>
    <row r="9" spans="1:9" ht="50.1" customHeight="1" thickTop="1" thickBot="1" x14ac:dyDescent="0.35">
      <c r="A9" s="52" t="s">
        <v>22</v>
      </c>
      <c r="B9" s="51" t="s">
        <v>21</v>
      </c>
      <c r="C9" s="51" t="s">
        <v>20</v>
      </c>
      <c r="D9" s="160"/>
      <c r="E9" s="45"/>
      <c r="F9" s="50"/>
      <c r="G9" s="26" t="str">
        <f>IF(OR(A16&lt;&gt;"",A22&lt;&gt;"",A28&lt;&gt;"",A34&lt;&gt;"",A40&lt;&gt;""),"Conteúdo de IHM não formatado, contatar Matheus","")</f>
        <v/>
      </c>
      <c r="I9" s="26"/>
    </row>
    <row r="10" spans="1:9" ht="39.950000000000003" customHeight="1" thickTop="1" thickBot="1" x14ac:dyDescent="0.3">
      <c r="A10" s="191"/>
      <c r="B10" s="190" t="s">
        <v>39</v>
      </c>
      <c r="C10" s="46" t="s">
        <v>19</v>
      </c>
      <c r="D10" s="161"/>
      <c r="E10" s="45"/>
      <c r="F10" s="50"/>
    </row>
    <row r="11" spans="1:9" ht="39.950000000000003" customHeight="1" thickTop="1" thickBot="1" x14ac:dyDescent="0.3">
      <c r="A11" s="192"/>
      <c r="B11" s="190"/>
      <c r="C11" s="46" t="s">
        <v>18</v>
      </c>
      <c r="D11" s="161"/>
      <c r="E11" s="45"/>
      <c r="F11" s="50"/>
      <c r="G11" s="49"/>
    </row>
    <row r="12" spans="1:9" ht="39.950000000000003" customHeight="1" thickTop="1" thickBot="1" x14ac:dyDescent="0.3">
      <c r="A12" s="192"/>
      <c r="B12" s="190"/>
      <c r="C12" s="46" t="s">
        <v>17</v>
      </c>
      <c r="D12" s="161"/>
      <c r="E12" s="48"/>
      <c r="F12" s="47"/>
    </row>
    <row r="13" spans="1:9" ht="39.950000000000003" customHeight="1" thickTop="1" thickBot="1" x14ac:dyDescent="0.3">
      <c r="A13" s="193"/>
      <c r="B13" s="190"/>
      <c r="C13" s="46" t="s">
        <v>16</v>
      </c>
      <c r="D13" s="161"/>
      <c r="E13" s="45"/>
      <c r="F13" s="38"/>
    </row>
    <row r="14" spans="1:9" ht="50.1" customHeight="1" thickTop="1" thickBot="1" x14ac:dyDescent="0.3">
      <c r="A14" s="44"/>
      <c r="B14" s="43"/>
      <c r="C14" s="38"/>
      <c r="D14" s="38"/>
      <c r="E14" s="38"/>
      <c r="F14" s="38"/>
    </row>
    <row r="15" spans="1:9" ht="50.1" customHeight="1" thickTop="1" thickBot="1" x14ac:dyDescent="0.3">
      <c r="A15" s="52" t="s">
        <v>22</v>
      </c>
      <c r="B15" s="51" t="s">
        <v>21</v>
      </c>
      <c r="C15" s="51" t="s">
        <v>20</v>
      </c>
      <c r="D15" s="38"/>
      <c r="E15" s="38"/>
      <c r="F15" s="38"/>
    </row>
    <row r="16" spans="1:9" ht="39.950000000000003" customHeight="1" thickTop="1" thickBot="1" x14ac:dyDescent="0.3">
      <c r="A16" s="191"/>
      <c r="B16" s="190" t="s">
        <v>38</v>
      </c>
      <c r="C16" s="46" t="s">
        <v>19</v>
      </c>
      <c r="D16" s="38"/>
      <c r="E16" s="38"/>
      <c r="F16" s="38"/>
    </row>
    <row r="17" spans="1:6" ht="39.950000000000003" customHeight="1" thickTop="1" thickBot="1" x14ac:dyDescent="0.3">
      <c r="A17" s="192"/>
      <c r="B17" s="190"/>
      <c r="C17" s="46" t="s">
        <v>18</v>
      </c>
      <c r="D17" s="38"/>
      <c r="E17" s="38"/>
      <c r="F17" s="38"/>
    </row>
    <row r="18" spans="1:6" ht="39.950000000000003" customHeight="1" thickTop="1" thickBot="1" x14ac:dyDescent="0.3">
      <c r="A18" s="192"/>
      <c r="B18" s="190"/>
      <c r="C18" s="46" t="s">
        <v>17</v>
      </c>
      <c r="D18" s="38"/>
      <c r="E18" s="38"/>
      <c r="F18" s="38"/>
    </row>
    <row r="19" spans="1:6" ht="39.950000000000003" customHeight="1" thickTop="1" thickBot="1" x14ac:dyDescent="0.3">
      <c r="A19" s="193"/>
      <c r="B19" s="190"/>
      <c r="C19" s="46" t="s">
        <v>16</v>
      </c>
      <c r="D19" s="38"/>
      <c r="E19" s="38"/>
      <c r="F19" s="38"/>
    </row>
    <row r="20" spans="1:6" ht="39.950000000000003" customHeight="1" thickTop="1" thickBot="1" x14ac:dyDescent="0.3">
      <c r="A20" s="44"/>
      <c r="B20" s="43"/>
      <c r="C20" s="38"/>
      <c r="D20" s="38"/>
      <c r="E20" s="38"/>
      <c r="F20" s="38"/>
    </row>
    <row r="21" spans="1:6" ht="39.950000000000003" customHeight="1" thickTop="1" thickBot="1" x14ac:dyDescent="0.3">
      <c r="A21" s="52" t="s">
        <v>22</v>
      </c>
      <c r="B21" s="51" t="s">
        <v>21</v>
      </c>
      <c r="C21" s="51" t="s">
        <v>20</v>
      </c>
      <c r="D21" s="38"/>
      <c r="E21" s="38"/>
      <c r="F21" s="38"/>
    </row>
    <row r="22" spans="1:6" ht="39.950000000000003" customHeight="1" thickTop="1" thickBot="1" x14ac:dyDescent="0.3">
      <c r="A22" s="191"/>
      <c r="B22" s="190" t="s">
        <v>35</v>
      </c>
      <c r="C22" s="46" t="s">
        <v>19</v>
      </c>
      <c r="D22" s="38"/>
      <c r="E22" s="38"/>
      <c r="F22" s="38"/>
    </row>
    <row r="23" spans="1:6" ht="39.950000000000003" customHeight="1" thickTop="1" thickBot="1" x14ac:dyDescent="0.3">
      <c r="A23" s="192"/>
      <c r="B23" s="190"/>
      <c r="C23" s="46" t="s">
        <v>18</v>
      </c>
      <c r="D23" s="38"/>
      <c r="E23" s="38"/>
      <c r="F23" s="38"/>
    </row>
    <row r="24" spans="1:6" ht="39.950000000000003" customHeight="1" thickTop="1" thickBot="1" x14ac:dyDescent="0.3">
      <c r="A24" s="192"/>
      <c r="B24" s="190"/>
      <c r="C24" s="46" t="s">
        <v>17</v>
      </c>
      <c r="D24" s="38"/>
      <c r="E24" s="38"/>
      <c r="F24" s="38"/>
    </row>
    <row r="25" spans="1:6" ht="39.950000000000003" customHeight="1" thickTop="1" thickBot="1" x14ac:dyDescent="0.3">
      <c r="A25" s="193"/>
      <c r="B25" s="190"/>
      <c r="C25" s="46" t="s">
        <v>16</v>
      </c>
      <c r="D25" s="38"/>
      <c r="E25" s="38"/>
      <c r="F25" s="38"/>
    </row>
    <row r="26" spans="1:6" ht="39.950000000000003" customHeight="1" thickTop="1" thickBot="1" x14ac:dyDescent="0.3">
      <c r="A26" s="42"/>
      <c r="B26" s="41"/>
      <c r="C26" s="38"/>
      <c r="D26" s="38"/>
      <c r="E26" s="38"/>
      <c r="F26" s="38"/>
    </row>
    <row r="27" spans="1:6" ht="39.950000000000003" customHeight="1" thickTop="1" thickBot="1" x14ac:dyDescent="0.3">
      <c r="A27" s="52" t="s">
        <v>22</v>
      </c>
      <c r="B27" s="51" t="s">
        <v>21</v>
      </c>
      <c r="C27" s="51" t="s">
        <v>20</v>
      </c>
      <c r="D27" s="38"/>
      <c r="E27" s="38"/>
      <c r="F27" s="38"/>
    </row>
    <row r="28" spans="1:6" ht="39.950000000000003" customHeight="1" thickTop="1" thickBot="1" x14ac:dyDescent="0.3">
      <c r="A28" s="191"/>
      <c r="B28" s="190"/>
      <c r="C28" s="46" t="s">
        <v>19</v>
      </c>
      <c r="D28" s="38"/>
      <c r="E28" s="38"/>
      <c r="F28" s="38"/>
    </row>
    <row r="29" spans="1:6" ht="39.950000000000003" customHeight="1" thickTop="1" thickBot="1" x14ac:dyDescent="0.3">
      <c r="A29" s="192"/>
      <c r="B29" s="190"/>
      <c r="C29" s="46" t="s">
        <v>18</v>
      </c>
      <c r="D29" s="38"/>
      <c r="E29" s="38"/>
      <c r="F29" s="38"/>
    </row>
    <row r="30" spans="1:6" ht="39.950000000000003" customHeight="1" thickTop="1" thickBot="1" x14ac:dyDescent="0.3">
      <c r="A30" s="192"/>
      <c r="B30" s="190"/>
      <c r="C30" s="46" t="s">
        <v>17</v>
      </c>
      <c r="D30" s="38"/>
      <c r="E30" s="38"/>
      <c r="F30" s="38"/>
    </row>
    <row r="31" spans="1:6" ht="39.950000000000003" customHeight="1" thickTop="1" thickBot="1" x14ac:dyDescent="0.3">
      <c r="A31" s="193"/>
      <c r="B31" s="190"/>
      <c r="C31" s="46" t="s">
        <v>16</v>
      </c>
      <c r="D31" s="38"/>
      <c r="E31" s="38"/>
      <c r="F31" s="38"/>
    </row>
    <row r="32" spans="1:6" ht="39.950000000000003" customHeight="1" thickTop="1" thickBot="1" x14ac:dyDescent="0.3">
      <c r="A32" s="40"/>
      <c r="B32" s="39"/>
      <c r="C32" s="38"/>
      <c r="D32" s="38"/>
      <c r="E32" s="38"/>
      <c r="F32" s="38"/>
    </row>
    <row r="33" spans="1:6" ht="39.950000000000003" customHeight="1" thickTop="1" thickBot="1" x14ac:dyDescent="0.3">
      <c r="A33" s="52" t="s">
        <v>22</v>
      </c>
      <c r="B33" s="51" t="s">
        <v>21</v>
      </c>
      <c r="C33" s="51" t="s">
        <v>20</v>
      </c>
      <c r="D33" s="38"/>
      <c r="E33" s="38"/>
      <c r="F33" s="38"/>
    </row>
    <row r="34" spans="1:6" ht="39.950000000000003" customHeight="1" thickTop="1" thickBot="1" x14ac:dyDescent="0.3">
      <c r="A34" s="191"/>
      <c r="B34" s="190" t="s">
        <v>36</v>
      </c>
      <c r="C34" s="46" t="s">
        <v>19</v>
      </c>
      <c r="D34" s="38"/>
      <c r="E34" s="38"/>
      <c r="F34" s="38"/>
    </row>
    <row r="35" spans="1:6" ht="39.950000000000003" customHeight="1" thickTop="1" thickBot="1" x14ac:dyDescent="0.3">
      <c r="A35" s="192"/>
      <c r="B35" s="190"/>
      <c r="C35" s="46" t="s">
        <v>18</v>
      </c>
      <c r="D35" s="38"/>
      <c r="E35" s="38"/>
      <c r="F35" s="38"/>
    </row>
    <row r="36" spans="1:6" ht="39.950000000000003" customHeight="1" thickTop="1" thickBot="1" x14ac:dyDescent="0.3">
      <c r="A36" s="192"/>
      <c r="B36" s="190"/>
      <c r="C36" s="46" t="s">
        <v>17</v>
      </c>
      <c r="D36" s="38"/>
      <c r="E36" s="38"/>
      <c r="F36" s="38"/>
    </row>
    <row r="37" spans="1:6" ht="39.950000000000003" customHeight="1" thickTop="1" thickBot="1" x14ac:dyDescent="0.3">
      <c r="A37" s="193"/>
      <c r="B37" s="190"/>
      <c r="C37" s="46" t="s">
        <v>16</v>
      </c>
    </row>
    <row r="38" spans="1:6" ht="39.950000000000003" customHeight="1" thickTop="1" thickBot="1" x14ac:dyDescent="0.3"/>
    <row r="39" spans="1:6" ht="39.950000000000003" customHeight="1" thickTop="1" thickBot="1" x14ac:dyDescent="0.3">
      <c r="A39" s="52" t="s">
        <v>22</v>
      </c>
      <c r="B39" s="51" t="s">
        <v>21</v>
      </c>
      <c r="C39" s="51" t="s">
        <v>20</v>
      </c>
    </row>
    <row r="40" spans="1:6" ht="39.950000000000003" customHeight="1" thickTop="1" thickBot="1" x14ac:dyDescent="0.3">
      <c r="A40" s="191"/>
      <c r="B40" s="190" t="s">
        <v>37</v>
      </c>
      <c r="C40" s="46" t="s">
        <v>19</v>
      </c>
    </row>
    <row r="41" spans="1:6" ht="39.950000000000003" customHeight="1" thickTop="1" thickBot="1" x14ac:dyDescent="0.3">
      <c r="A41" s="192"/>
      <c r="B41" s="190"/>
      <c r="C41" s="46" t="s">
        <v>18</v>
      </c>
    </row>
    <row r="42" spans="1:6" ht="39.950000000000003" customHeight="1" thickTop="1" thickBot="1" x14ac:dyDescent="0.3">
      <c r="A42" s="192"/>
      <c r="B42" s="190"/>
      <c r="C42" s="46" t="s">
        <v>17</v>
      </c>
    </row>
    <row r="43" spans="1:6" ht="39.950000000000003" customHeight="1" thickTop="1" thickBot="1" x14ac:dyDescent="0.3">
      <c r="A43" s="193"/>
      <c r="B43" s="190"/>
      <c r="C43" s="46" t="s">
        <v>16</v>
      </c>
    </row>
    <row r="44" spans="1:6" ht="39.950000000000003" customHeight="1" thickTop="1" x14ac:dyDescent="0.25"/>
    <row r="45" spans="1:6" ht="39.950000000000003" customHeight="1" x14ac:dyDescent="0.25"/>
    <row r="46" spans="1:6" ht="39.950000000000003" customHeight="1" x14ac:dyDescent="0.25"/>
    <row r="47" spans="1:6" ht="39.950000000000003" customHeight="1" x14ac:dyDescent="0.25"/>
    <row r="48" spans="1:6" ht="99.95" customHeight="1" x14ac:dyDescent="0.25"/>
    <row r="49" ht="99.95" customHeight="1" x14ac:dyDescent="0.25"/>
    <row r="50" ht="99.95" customHeight="1" x14ac:dyDescent="0.25"/>
  </sheetData>
  <sheetProtection sheet="1" objects="1" scenarios="1"/>
  <protectedRanges>
    <protectedRange sqref="C1:D2 B6 A10:A14 A16:A20 A22:A26 A28:A32 A34:A38 A40:A44" name="Intervalo1"/>
  </protectedRanges>
  <mergeCells count="12">
    <mergeCell ref="B10:B13"/>
    <mergeCell ref="A10:A13"/>
    <mergeCell ref="A40:A43"/>
    <mergeCell ref="B40:B43"/>
    <mergeCell ref="A28:A31"/>
    <mergeCell ref="B28:B31"/>
    <mergeCell ref="A16:A19"/>
    <mergeCell ref="B16:B19"/>
    <mergeCell ref="A22:A25"/>
    <mergeCell ref="B22:B25"/>
    <mergeCell ref="A34:A37"/>
    <mergeCell ref="B34:B37"/>
  </mergeCells>
  <dataValidations count="1">
    <dataValidation type="list" allowBlank="1" showInputMessage="1" showErrorMessage="1" sqref="B6" xr:uid="{AA15AF8E-9437-4F9D-80B1-CDEBAB87B1F7}">
      <formula1>"Clearline, Siemens"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F3DC2-43BF-41F6-A89F-44C550D0BF4F}">
  <sheetPr codeName="Planilha8">
    <tabColor rgb="FFA141C7"/>
  </sheetPr>
  <dimension ref="A1:E27"/>
  <sheetViews>
    <sheetView showGridLines="0" workbookViewId="0">
      <selection activeCell="C5" sqref="C5"/>
    </sheetView>
  </sheetViews>
  <sheetFormatPr defaultRowHeight="15" x14ac:dyDescent="0.25"/>
  <cols>
    <col min="2" max="2" width="44.7109375" customWidth="1"/>
    <col min="3" max="3" width="16.28515625" style="86" customWidth="1"/>
  </cols>
  <sheetData>
    <row r="1" spans="1:5" x14ac:dyDescent="0.25">
      <c r="C1"/>
    </row>
    <row r="2" spans="1:5" x14ac:dyDescent="0.25">
      <c r="B2" s="77" t="s">
        <v>43</v>
      </c>
      <c r="C2"/>
    </row>
    <row r="3" spans="1:5" ht="15.75" thickBot="1" x14ac:dyDescent="0.3">
      <c r="B3" s="78"/>
      <c r="C3" s="78"/>
    </row>
    <row r="4" spans="1:5" ht="24.95" customHeight="1" thickTop="1" thickBot="1" x14ac:dyDescent="0.3">
      <c r="A4" s="79"/>
      <c r="B4" s="81" t="s">
        <v>44</v>
      </c>
      <c r="C4" s="82" t="s">
        <v>45</v>
      </c>
      <c r="D4" s="78"/>
    </row>
    <row r="5" spans="1:5" ht="24.95" customHeight="1" thickTop="1" thickBot="1" x14ac:dyDescent="0.3">
      <c r="A5" s="79"/>
      <c r="B5" s="83" t="s">
        <v>42</v>
      </c>
      <c r="C5" s="84"/>
      <c r="D5" s="80"/>
    </row>
    <row r="6" spans="1:5" ht="24.95" customHeight="1" thickTop="1" thickBot="1" x14ac:dyDescent="0.3">
      <c r="A6" s="79"/>
      <c r="B6" s="83" t="s">
        <v>51</v>
      </c>
      <c r="C6" s="84"/>
      <c r="D6" s="78"/>
    </row>
    <row r="7" spans="1:5" ht="24.95" customHeight="1" thickTop="1" thickBot="1" x14ac:dyDescent="0.3">
      <c r="A7" s="106"/>
      <c r="B7" s="83" t="s">
        <v>269</v>
      </c>
      <c r="C7" s="84"/>
      <c r="D7" s="106"/>
    </row>
    <row r="8" spans="1:5" ht="24.95" customHeight="1" thickTop="1" thickBot="1" x14ac:dyDescent="0.3">
      <c r="B8" s="83" t="s">
        <v>48</v>
      </c>
      <c r="C8" s="84"/>
    </row>
    <row r="9" spans="1:5" ht="24.95" customHeight="1" thickTop="1" thickBot="1" x14ac:dyDescent="0.3">
      <c r="B9" s="83" t="s">
        <v>49</v>
      </c>
      <c r="C9" s="84"/>
    </row>
    <row r="10" spans="1:5" ht="24.95" customHeight="1" thickTop="1" thickBot="1" x14ac:dyDescent="0.3">
      <c r="B10" s="83" t="s">
        <v>280</v>
      </c>
      <c r="C10" s="84"/>
      <c r="D10" s="62"/>
      <c r="E10" s="62"/>
    </row>
    <row r="11" spans="1:5" ht="24.95" customHeight="1" thickTop="1" thickBot="1" x14ac:dyDescent="0.3">
      <c r="B11" s="90"/>
      <c r="C11" s="91"/>
      <c r="D11" s="62"/>
      <c r="E11" s="62"/>
    </row>
    <row r="12" spans="1:5" ht="24.95" customHeight="1" thickTop="1" thickBot="1" x14ac:dyDescent="0.3">
      <c r="B12" s="90"/>
      <c r="C12" s="91"/>
      <c r="D12" s="62"/>
      <c r="E12" s="62"/>
    </row>
    <row r="13" spans="1:5" ht="24.95" customHeight="1" thickTop="1" thickBot="1" x14ac:dyDescent="0.3">
      <c r="B13" s="90"/>
      <c r="C13" s="91"/>
      <c r="D13" s="62"/>
      <c r="E13" s="62"/>
    </row>
    <row r="14" spans="1:5" ht="24.95" customHeight="1" thickTop="1" thickBot="1" x14ac:dyDescent="0.3">
      <c r="B14" s="90"/>
      <c r="C14" s="91"/>
      <c r="D14" s="62"/>
      <c r="E14" s="62"/>
    </row>
    <row r="15" spans="1:5" ht="24.95" customHeight="1" thickTop="1" thickBot="1" x14ac:dyDescent="0.3">
      <c r="B15" s="90"/>
      <c r="C15" s="91"/>
      <c r="D15" s="62"/>
      <c r="E15" s="62"/>
    </row>
    <row r="16" spans="1:5" ht="24.95" customHeight="1" thickTop="1" thickBot="1" x14ac:dyDescent="0.3">
      <c r="B16" s="90"/>
      <c r="C16" s="91"/>
      <c r="D16" s="62"/>
      <c r="E16" s="62"/>
    </row>
    <row r="17" spans="2:5" ht="24.95" customHeight="1" thickTop="1" thickBot="1" x14ac:dyDescent="0.3">
      <c r="B17" s="90"/>
      <c r="C17" s="91"/>
      <c r="D17" s="62"/>
      <c r="E17" s="62"/>
    </row>
    <row r="18" spans="2:5" ht="24.95" customHeight="1" thickTop="1" thickBot="1" x14ac:dyDescent="0.3">
      <c r="B18" s="90"/>
      <c r="C18" s="91"/>
      <c r="D18" s="62"/>
      <c r="E18" s="62"/>
    </row>
    <row r="19" spans="2:5" ht="24.95" customHeight="1" thickTop="1" thickBot="1" x14ac:dyDescent="0.3">
      <c r="B19" s="90"/>
      <c r="C19" s="91"/>
      <c r="D19" s="62"/>
      <c r="E19" s="62"/>
    </row>
    <row r="20" spans="2:5" ht="24.95" customHeight="1" thickTop="1" thickBot="1" x14ac:dyDescent="0.3">
      <c r="B20" s="90"/>
      <c r="C20" s="91"/>
      <c r="D20" s="62"/>
      <c r="E20" s="62"/>
    </row>
    <row r="21" spans="2:5" ht="24.95" customHeight="1" thickTop="1" x14ac:dyDescent="0.25">
      <c r="B21" s="62"/>
      <c r="C21" s="92"/>
      <c r="D21" s="62"/>
      <c r="E21" s="62"/>
    </row>
    <row r="22" spans="2:5" ht="24.95" customHeight="1" x14ac:dyDescent="0.25">
      <c r="B22" s="62"/>
      <c r="C22" s="92"/>
      <c r="D22" s="62"/>
      <c r="E22" s="62"/>
    </row>
    <row r="23" spans="2:5" ht="24.95" customHeight="1" x14ac:dyDescent="0.25">
      <c r="C23" s="85"/>
    </row>
    <row r="24" spans="2:5" ht="24.95" customHeight="1" x14ac:dyDescent="0.25">
      <c r="C24" s="85"/>
    </row>
    <row r="25" spans="2:5" ht="24.95" customHeight="1" x14ac:dyDescent="0.25">
      <c r="C25" s="85"/>
    </row>
    <row r="26" spans="2:5" ht="24.95" customHeight="1" x14ac:dyDescent="0.25">
      <c r="C26" s="85"/>
    </row>
    <row r="27" spans="2:5" ht="24.95" customHeight="1" x14ac:dyDescent="0.25"/>
  </sheetData>
  <sheetProtection sheet="1" objects="1" scenarios="1"/>
  <protectedRanges>
    <protectedRange sqref="C5:C12" name="Intervalo1"/>
  </protectedRange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AB19-726F-4C0E-9A44-0FB1BE8CB237}">
  <sheetPr codeName="Planilha7">
    <tabColor rgb="FFA141C7"/>
  </sheetPr>
  <dimension ref="A1"/>
  <sheetViews>
    <sheetView showGridLines="0" workbookViewId="0">
      <selection activeCell="W12" sqref="W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86102-96C0-4D56-8F24-9024D80E8CC8}">
  <sheetPr codeName="Planilha10">
    <tabColor rgb="FF7030A0"/>
  </sheetPr>
  <dimension ref="A1:B94"/>
  <sheetViews>
    <sheetView workbookViewId="0">
      <selection activeCell="A5" sqref="A5"/>
    </sheetView>
  </sheetViews>
  <sheetFormatPr defaultRowHeight="15" x14ac:dyDescent="0.25"/>
  <cols>
    <col min="1" max="1" width="81.5703125" customWidth="1"/>
    <col min="2" max="2" width="143.7109375" customWidth="1"/>
  </cols>
  <sheetData>
    <row r="1" spans="1:2" s="148" customFormat="1" ht="24.95" customHeight="1" x14ac:dyDescent="0.25">
      <c r="A1" s="149"/>
      <c r="B1" s="149"/>
    </row>
    <row r="2" spans="1:2" s="148" customFormat="1" ht="24.95" customHeight="1" x14ac:dyDescent="0.25"/>
    <row r="3" spans="1:2" s="148" customFormat="1" ht="24.95" customHeight="1" x14ac:dyDescent="0.25"/>
    <row r="4" spans="1:2" s="148" customFormat="1" ht="24.95" customHeight="1" x14ac:dyDescent="0.25"/>
    <row r="5" spans="1:2" s="148" customFormat="1" ht="24.95" customHeight="1" x14ac:dyDescent="0.25"/>
    <row r="6" spans="1:2" s="148" customFormat="1" ht="24.95" customHeight="1" x14ac:dyDescent="0.25"/>
    <row r="7" spans="1:2" s="148" customFormat="1" ht="24.95" customHeight="1" x14ac:dyDescent="0.25"/>
    <row r="8" spans="1:2" s="148" customFormat="1" ht="24.95" customHeight="1" x14ac:dyDescent="0.25"/>
    <row r="9" spans="1:2" s="148" customFormat="1" ht="24.95" customHeight="1" x14ac:dyDescent="0.25"/>
    <row r="10" spans="1:2" s="148" customFormat="1" ht="24.95" customHeight="1" x14ac:dyDescent="0.25"/>
    <row r="11" spans="1:2" s="148" customFormat="1" ht="24.95" customHeight="1" x14ac:dyDescent="0.25"/>
    <row r="12" spans="1:2" s="148" customFormat="1" ht="24.95" customHeight="1" x14ac:dyDescent="0.25"/>
    <row r="13" spans="1:2" s="148" customFormat="1" ht="24.95" customHeight="1" x14ac:dyDescent="0.25"/>
    <row r="14" spans="1:2" s="148" customFormat="1" ht="24.95" customHeight="1" x14ac:dyDescent="0.25"/>
    <row r="15" spans="1:2" s="148" customFormat="1" ht="24.95" customHeight="1" x14ac:dyDescent="0.25"/>
    <row r="16" spans="1:2" s="148" customFormat="1" ht="24.95" customHeight="1" x14ac:dyDescent="0.25"/>
    <row r="17" s="148" customFormat="1" ht="24.95" customHeight="1" x14ac:dyDescent="0.25"/>
    <row r="18" s="148" customFormat="1" ht="24.95" customHeight="1" x14ac:dyDescent="0.25"/>
    <row r="19" s="148" customFormat="1" ht="24.95" customHeight="1" x14ac:dyDescent="0.25"/>
    <row r="20" s="148" customFormat="1" ht="24.95" customHeight="1" x14ac:dyDescent="0.25"/>
    <row r="21" s="148" customFormat="1" ht="24.95" customHeight="1" x14ac:dyDescent="0.25"/>
    <row r="22" s="148" customFormat="1" ht="24.95" customHeight="1" x14ac:dyDescent="0.25"/>
    <row r="23" s="148" customFormat="1" ht="24.95" customHeight="1" x14ac:dyDescent="0.25"/>
    <row r="24" s="148" customFormat="1" ht="24.95" customHeight="1" x14ac:dyDescent="0.25"/>
    <row r="25" s="148" customFormat="1" ht="24.95" customHeight="1" x14ac:dyDescent="0.25"/>
    <row r="26" s="148" customFormat="1" ht="24.95" customHeight="1" x14ac:dyDescent="0.25"/>
    <row r="27" s="148" customFormat="1" ht="24.95" customHeight="1" x14ac:dyDescent="0.25"/>
    <row r="28" s="148" customFormat="1" ht="24.95" customHeight="1" x14ac:dyDescent="0.25"/>
    <row r="29" s="148" customFormat="1" ht="24.95" customHeight="1" x14ac:dyDescent="0.25"/>
    <row r="30" s="148" customFormat="1" ht="24.95" customHeight="1" x14ac:dyDescent="0.25"/>
    <row r="31" s="148" customFormat="1" ht="24.95" customHeight="1" x14ac:dyDescent="0.25"/>
    <row r="32" s="148" customFormat="1" ht="24.95" customHeight="1" x14ac:dyDescent="0.25"/>
    <row r="33" s="148" customFormat="1" ht="24.95" customHeight="1" x14ac:dyDescent="0.25"/>
    <row r="34" s="148" customFormat="1" ht="24.95" customHeight="1" x14ac:dyDescent="0.25"/>
    <row r="35" s="148" customFormat="1" ht="24.95" customHeight="1" x14ac:dyDescent="0.25"/>
    <row r="36" s="148" customFormat="1" ht="24.95" customHeight="1" x14ac:dyDescent="0.25"/>
    <row r="37" s="148" customFormat="1" ht="24.95" customHeight="1" x14ac:dyDescent="0.25"/>
    <row r="38" s="148" customFormat="1" ht="24.95" customHeight="1" x14ac:dyDescent="0.25"/>
    <row r="39" s="148" customFormat="1" ht="24.95" customHeight="1" x14ac:dyDescent="0.25"/>
    <row r="40" s="148" customFormat="1" ht="24.95" customHeight="1" x14ac:dyDescent="0.25"/>
    <row r="41" s="148" customFormat="1" ht="24.95" customHeight="1" x14ac:dyDescent="0.25"/>
    <row r="42" s="148" customFormat="1" ht="24.95" customHeight="1" x14ac:dyDescent="0.25"/>
    <row r="43" s="148" customFormat="1" ht="24.95" customHeight="1" x14ac:dyDescent="0.25"/>
    <row r="44" s="148" customFormat="1" ht="24.95" customHeight="1" x14ac:dyDescent="0.25"/>
    <row r="45" s="148" customFormat="1" ht="24.95" customHeight="1" x14ac:dyDescent="0.25"/>
    <row r="46" s="148" customFormat="1" ht="24.95" customHeight="1" x14ac:dyDescent="0.25"/>
    <row r="47" s="148" customFormat="1" ht="24.95" customHeight="1" x14ac:dyDescent="0.25"/>
    <row r="48" s="148" customFormat="1" ht="24.95" customHeight="1" x14ac:dyDescent="0.25"/>
    <row r="49" s="148" customFormat="1" ht="24.95" customHeight="1" x14ac:dyDescent="0.25"/>
    <row r="50" s="148" customFormat="1" ht="24.95" customHeight="1" x14ac:dyDescent="0.25"/>
    <row r="51" s="148" customFormat="1" ht="24.95" customHeight="1" x14ac:dyDescent="0.25"/>
    <row r="52" s="148" customFormat="1" ht="24.95" customHeight="1" x14ac:dyDescent="0.25"/>
    <row r="53" s="148" customFormat="1" ht="24.95" customHeight="1" x14ac:dyDescent="0.25"/>
    <row r="54" s="148" customFormat="1" ht="24.95" customHeight="1" x14ac:dyDescent="0.25"/>
    <row r="55" s="148" customFormat="1" ht="24.95" customHeight="1" x14ac:dyDescent="0.25"/>
    <row r="56" s="148" customFormat="1" ht="24.95" customHeight="1" x14ac:dyDescent="0.25"/>
    <row r="57" s="148" customFormat="1" ht="24.95" customHeight="1" x14ac:dyDescent="0.25"/>
    <row r="58" s="148" customFormat="1" ht="24.95" customHeight="1" x14ac:dyDescent="0.25"/>
    <row r="59" s="148" customFormat="1" ht="24.95" customHeight="1" x14ac:dyDescent="0.25"/>
    <row r="60" s="148" customFormat="1" ht="24.95" customHeight="1" x14ac:dyDescent="0.25"/>
    <row r="61" s="148" customFormat="1" ht="24.95" customHeight="1" x14ac:dyDescent="0.25"/>
    <row r="62" s="148" customFormat="1" ht="24.95" customHeight="1" x14ac:dyDescent="0.25"/>
    <row r="63" s="148" customFormat="1" ht="24.95" customHeight="1" x14ac:dyDescent="0.25"/>
    <row r="64" s="148" customFormat="1" ht="24.95" customHeight="1" x14ac:dyDescent="0.25"/>
    <row r="65" s="148" customFormat="1" ht="24.95" customHeight="1" x14ac:dyDescent="0.25"/>
    <row r="66" s="148" customFormat="1" ht="24.95" customHeight="1" x14ac:dyDescent="0.25"/>
    <row r="67" s="148" customFormat="1" ht="24.95" customHeight="1" x14ac:dyDescent="0.25"/>
    <row r="68" s="148" customFormat="1" ht="24.95" customHeight="1" x14ac:dyDescent="0.25"/>
    <row r="69" s="148" customFormat="1" ht="24.95" customHeight="1" x14ac:dyDescent="0.25"/>
    <row r="70" s="148" customFormat="1" ht="24.95" customHeight="1" x14ac:dyDescent="0.25"/>
    <row r="71" s="148" customFormat="1" ht="24.95" customHeight="1" x14ac:dyDescent="0.25"/>
    <row r="72" s="148" customFormat="1" ht="24.95" customHeight="1" x14ac:dyDescent="0.25"/>
    <row r="73" s="148" customFormat="1" ht="24.95" customHeight="1" x14ac:dyDescent="0.25"/>
    <row r="74" s="148" customFormat="1" ht="24.95" customHeight="1" x14ac:dyDescent="0.25"/>
    <row r="75" s="148" customFormat="1" ht="24.95" customHeight="1" x14ac:dyDescent="0.25"/>
    <row r="76" s="148" customFormat="1" ht="24.95" customHeight="1" x14ac:dyDescent="0.25"/>
    <row r="77" s="148" customFormat="1" ht="24.95" customHeight="1" x14ac:dyDescent="0.25"/>
    <row r="78" s="148" customFormat="1" ht="24.95" customHeight="1" x14ac:dyDescent="0.25"/>
    <row r="79" s="148" customFormat="1" ht="24.95" customHeight="1" x14ac:dyDescent="0.25"/>
    <row r="80" s="148" customFormat="1" ht="24.95" customHeight="1" x14ac:dyDescent="0.25"/>
    <row r="81" s="148" customFormat="1" ht="24.95" customHeight="1" x14ac:dyDescent="0.25"/>
    <row r="82" s="148" customFormat="1" ht="24.95" customHeight="1" x14ac:dyDescent="0.25"/>
    <row r="83" s="148" customFormat="1" ht="24.95" customHeight="1" x14ac:dyDescent="0.25"/>
    <row r="84" s="148" customFormat="1" ht="24.95" customHeight="1" x14ac:dyDescent="0.25"/>
    <row r="85" s="148" customFormat="1" ht="24.95" customHeight="1" x14ac:dyDescent="0.25"/>
    <row r="86" s="148" customFormat="1" ht="24.95" customHeight="1" x14ac:dyDescent="0.25"/>
    <row r="87" s="148" customFormat="1" ht="24.95" customHeight="1" x14ac:dyDescent="0.25"/>
    <row r="88" s="148" customFormat="1" ht="24.95" customHeight="1" x14ac:dyDescent="0.25"/>
    <row r="89" s="148" customFormat="1" ht="24.95" customHeight="1" x14ac:dyDescent="0.25"/>
    <row r="90" s="148" customFormat="1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57D6-5094-4767-9B21-B101F827EAD6}">
  <sheetPr codeName="Planilha1"/>
  <dimension ref="A1:C132"/>
  <sheetViews>
    <sheetView workbookViewId="0">
      <selection activeCell="B10" sqref="B10"/>
    </sheetView>
  </sheetViews>
  <sheetFormatPr defaultRowHeight="15" x14ac:dyDescent="0.25"/>
  <cols>
    <col min="1" max="1" width="39" customWidth="1"/>
    <col min="3" max="3" width="192.7109375" bestFit="1" customWidth="1"/>
    <col min="7" max="7" width="63.5703125" bestFit="1" customWidth="1"/>
  </cols>
  <sheetData>
    <row r="1" spans="1:3" x14ac:dyDescent="0.25">
      <c r="A1" s="57" t="s">
        <v>28</v>
      </c>
      <c r="B1" s="57" t="s">
        <v>29</v>
      </c>
      <c r="C1" s="57" t="s">
        <v>30</v>
      </c>
    </row>
    <row r="2" spans="1:3" x14ac:dyDescent="0.25">
      <c r="B2" s="88" t="s">
        <v>40</v>
      </c>
      <c r="C2" s="97" t="s">
        <v>209</v>
      </c>
    </row>
    <row r="3" spans="1:3" x14ac:dyDescent="0.25">
      <c r="B3" s="88" t="s">
        <v>40</v>
      </c>
      <c r="C3" s="98" t="s">
        <v>211</v>
      </c>
    </row>
    <row r="4" spans="1:3" x14ac:dyDescent="0.25">
      <c r="B4" s="93" t="str">
        <f>IF('Informações Gerais'!B4="Atualização IHM","Yes","No")</f>
        <v>No</v>
      </c>
      <c r="C4" s="97" t="s">
        <v>81</v>
      </c>
    </row>
    <row r="5" spans="1:3" s="144" customFormat="1" x14ac:dyDescent="0.25">
      <c r="B5" s="147" t="str">
        <f>IF('Componentes integrados'!A7&lt;&gt;"","Yes","No")</f>
        <v>No</v>
      </c>
      <c r="C5" s="143" t="s">
        <v>82</v>
      </c>
    </row>
    <row r="6" spans="1:3" x14ac:dyDescent="0.25">
      <c r="B6" s="1" t="str">
        <f>IF(OR(B5="Yes",B4="Yes"),"No","Yes")</f>
        <v>Yes</v>
      </c>
      <c r="C6" s="97" t="s">
        <v>83</v>
      </c>
    </row>
    <row r="7" spans="1:3" x14ac:dyDescent="0.25">
      <c r="B7" s="1" t="str">
        <f>IF(AND(B4="No",'Base de dados'!B8="No"),"Yes","No")</f>
        <v>Yes</v>
      </c>
      <c r="C7" s="98" t="s">
        <v>84</v>
      </c>
    </row>
    <row r="8" spans="1:3" x14ac:dyDescent="0.25">
      <c r="A8" s="54"/>
      <c r="B8" s="1" t="str">
        <f>IF(Exceções!C5&lt;&gt;"","Yes","No")</f>
        <v>No</v>
      </c>
      <c r="C8" s="97" t="s">
        <v>85</v>
      </c>
    </row>
    <row r="9" spans="1:3" x14ac:dyDescent="0.25">
      <c r="B9" s="1" t="str">
        <f>IF('Dispositivos de Mecânicos'!D7&lt;&gt;"","Yes","No")</f>
        <v>No</v>
      </c>
      <c r="C9" s="98" t="s">
        <v>86</v>
      </c>
    </row>
    <row r="10" spans="1:3" x14ac:dyDescent="0.25">
      <c r="B10" s="1" t="str">
        <f>IF('Dispositivos de Mecânicos'!D8&lt;&gt;"","Yes","No")</f>
        <v>No</v>
      </c>
      <c r="C10" s="97" t="s">
        <v>87</v>
      </c>
    </row>
    <row r="11" spans="1:3" x14ac:dyDescent="0.25">
      <c r="B11" s="88" t="s">
        <v>40</v>
      </c>
      <c r="C11" s="98" t="s">
        <v>88</v>
      </c>
    </row>
    <row r="12" spans="1:3" x14ac:dyDescent="0.25">
      <c r="B12" s="1" t="str">
        <f>IF('Dispositivos de Mecânicos'!D9&lt;&gt;"","Yes","No")</f>
        <v>No</v>
      </c>
      <c r="C12" s="97" t="s">
        <v>89</v>
      </c>
    </row>
    <row r="13" spans="1:3" x14ac:dyDescent="0.25">
      <c r="B13" s="1" t="str">
        <f>IF('Dispositivos de Mecânicos'!D10&lt;&gt;"","Yes","No")</f>
        <v>No</v>
      </c>
      <c r="C13" s="98" t="s">
        <v>90</v>
      </c>
    </row>
    <row r="14" spans="1:3" x14ac:dyDescent="0.25">
      <c r="B14" s="1" t="str">
        <f>IF('Dispositivos de Mecânicos'!D11&lt;&gt;"","Yes","No")</f>
        <v>No</v>
      </c>
      <c r="C14" s="97" t="s">
        <v>91</v>
      </c>
    </row>
    <row r="15" spans="1:3" x14ac:dyDescent="0.25">
      <c r="B15" s="1" t="str">
        <f>IF('Dispositivos de Mecânicos'!D12&lt;&gt;"","Yes","No")</f>
        <v>No</v>
      </c>
      <c r="C15" s="98" t="s">
        <v>92</v>
      </c>
    </row>
    <row r="16" spans="1:3" x14ac:dyDescent="0.25">
      <c r="B16" s="1" t="str">
        <f>IF(Exceções!C6&lt;&gt;"","Yes","No")</f>
        <v>No</v>
      </c>
      <c r="C16" s="97" t="s">
        <v>93</v>
      </c>
    </row>
    <row r="17" spans="1:3" x14ac:dyDescent="0.25">
      <c r="B17" s="1" t="str">
        <f>IF(B16="No","Yes","No")</f>
        <v>Yes</v>
      </c>
      <c r="C17" s="98" t="s">
        <v>94</v>
      </c>
    </row>
    <row r="18" spans="1:3" x14ac:dyDescent="0.25">
      <c r="A18" s="55"/>
      <c r="B18" s="1" t="str">
        <f>IF('Componentes elétricos'!D10&lt;&gt;"","Yes","No")</f>
        <v>No</v>
      </c>
      <c r="C18" s="97" t="s">
        <v>95</v>
      </c>
    </row>
    <row r="19" spans="1:3" x14ac:dyDescent="0.25">
      <c r="A19" s="54"/>
      <c r="B19" s="1" t="str">
        <f>IF(B20="No","Yes","No")</f>
        <v>Yes</v>
      </c>
      <c r="C19" s="98" t="s">
        <v>96</v>
      </c>
    </row>
    <row r="20" spans="1:3" x14ac:dyDescent="0.25">
      <c r="A20" s="141"/>
      <c r="B20" s="1" t="str" cm="1">
        <f t="array" ref="B20">IF(OR('Tipo de  IHM'!A10:A13&lt;&gt;"",'Tipo de  IHM'!C6="Clearline 3.0",'Tipo de  IHM'!B6="Clearline"),"Yes","No")</f>
        <v>No</v>
      </c>
      <c r="C20" s="97" t="s">
        <v>97</v>
      </c>
    </row>
    <row r="21" spans="1:3" x14ac:dyDescent="0.25">
      <c r="B21" s="107" t="str">
        <f>IF(Estrutura!D7&lt;&gt;"","Yes","No")</f>
        <v>No</v>
      </c>
      <c r="C21" s="98" t="s">
        <v>98</v>
      </c>
    </row>
    <row r="22" spans="1:3" x14ac:dyDescent="0.25">
      <c r="B22" s="107" t="str">
        <f>IF(B21="No","Yes","No")</f>
        <v>Yes</v>
      </c>
      <c r="C22" s="97" t="s">
        <v>99</v>
      </c>
    </row>
    <row r="23" spans="1:3" x14ac:dyDescent="0.25">
      <c r="A23" s="55"/>
      <c r="B23" s="88" t="s">
        <v>40</v>
      </c>
      <c r="C23" s="98" t="s">
        <v>100</v>
      </c>
    </row>
    <row r="24" spans="1:3" x14ac:dyDescent="0.25">
      <c r="B24" s="88" t="s">
        <v>40</v>
      </c>
      <c r="C24" s="97" t="s">
        <v>101</v>
      </c>
    </row>
    <row r="25" spans="1:3" x14ac:dyDescent="0.25">
      <c r="B25" s="88" t="s">
        <v>40</v>
      </c>
      <c r="C25" s="98" t="s">
        <v>102</v>
      </c>
    </row>
    <row r="26" spans="1:3" x14ac:dyDescent="0.25">
      <c r="B26" s="107" t="str">
        <f>IF(Estrutura!D8&lt;&gt;"","Yes","No")</f>
        <v>No</v>
      </c>
      <c r="C26" s="97" t="s">
        <v>103</v>
      </c>
    </row>
    <row r="27" spans="1:3" x14ac:dyDescent="0.25">
      <c r="B27" s="107" t="str">
        <f>IF(Estrutura!D9&lt;&gt;"","Yes","No")</f>
        <v>No</v>
      </c>
      <c r="C27" s="98" t="s">
        <v>104</v>
      </c>
    </row>
    <row r="28" spans="1:3" x14ac:dyDescent="0.25">
      <c r="B28" s="107" t="str">
        <f>IF(Estrutura!D10&lt;&gt;"","Yes","No")</f>
        <v>No</v>
      </c>
      <c r="C28" s="97" t="s">
        <v>105</v>
      </c>
    </row>
    <row r="29" spans="1:3" x14ac:dyDescent="0.25">
      <c r="B29" s="107" t="str">
        <f>IF(Estrutura!D11&lt;&gt;"","Yes","No")</f>
        <v>No</v>
      </c>
      <c r="C29" s="98" t="s">
        <v>106</v>
      </c>
    </row>
    <row r="30" spans="1:3" x14ac:dyDescent="0.25">
      <c r="B30" s="88" t="s">
        <v>40</v>
      </c>
      <c r="C30" s="97" t="s">
        <v>107</v>
      </c>
    </row>
    <row r="31" spans="1:3" x14ac:dyDescent="0.25">
      <c r="B31" s="107" t="str">
        <f>IF(Estrutura!D12&lt;&gt;"","Yes","No")</f>
        <v>No</v>
      </c>
      <c r="C31" s="98" t="s">
        <v>108</v>
      </c>
    </row>
    <row r="32" spans="1:3" x14ac:dyDescent="0.25">
      <c r="A32" s="55"/>
      <c r="B32" s="88" t="s">
        <v>40</v>
      </c>
      <c r="C32" s="97" t="s">
        <v>109</v>
      </c>
    </row>
    <row r="33" spans="1:3" x14ac:dyDescent="0.25">
      <c r="A33" s="55"/>
      <c r="B33" s="107" t="str">
        <f>IF(Estrutura!D13&lt;&gt;"","Yes","No")</f>
        <v>No</v>
      </c>
      <c r="C33" s="98" t="s">
        <v>110</v>
      </c>
    </row>
    <row r="34" spans="1:3" x14ac:dyDescent="0.25">
      <c r="B34" s="88" t="s">
        <v>40</v>
      </c>
      <c r="C34" s="97" t="s">
        <v>111</v>
      </c>
    </row>
    <row r="35" spans="1:3" x14ac:dyDescent="0.25">
      <c r="B35" s="107" t="str">
        <f>IF(Estrutura!D14&lt;&gt;"","Yes","No")</f>
        <v>No</v>
      </c>
      <c r="C35" s="98" t="s">
        <v>112</v>
      </c>
    </row>
    <row r="36" spans="1:3" x14ac:dyDescent="0.25">
      <c r="B36" s="88" t="s">
        <v>40</v>
      </c>
      <c r="C36" s="97" t="s">
        <v>113</v>
      </c>
    </row>
    <row r="37" spans="1:3" x14ac:dyDescent="0.25">
      <c r="B37" s="88" t="s">
        <v>40</v>
      </c>
      <c r="C37" s="98" t="s">
        <v>114</v>
      </c>
    </row>
    <row r="38" spans="1:3" x14ac:dyDescent="0.25">
      <c r="B38" s="107" t="str">
        <f>IF(Estrutura!D15&lt;&gt;"","Yes","No")</f>
        <v>No</v>
      </c>
      <c r="C38" s="97" t="s">
        <v>115</v>
      </c>
    </row>
    <row r="39" spans="1:3" x14ac:dyDescent="0.25">
      <c r="B39" s="107" t="str">
        <f>IF(Estrutura!D16&lt;&gt;"","Yes","No")</f>
        <v>No</v>
      </c>
      <c r="C39" s="98" t="s">
        <v>116</v>
      </c>
    </row>
    <row r="40" spans="1:3" x14ac:dyDescent="0.25">
      <c r="B40" s="88" t="s">
        <v>40</v>
      </c>
      <c r="C40" s="97" t="s">
        <v>117</v>
      </c>
    </row>
    <row r="41" spans="1:3" x14ac:dyDescent="0.25">
      <c r="B41" s="107" t="str">
        <f>IF(Estrutura!D17&lt;&gt;"","Yes","No")</f>
        <v>No</v>
      </c>
      <c r="C41" s="98" t="s">
        <v>118</v>
      </c>
    </row>
    <row r="42" spans="1:3" x14ac:dyDescent="0.25">
      <c r="B42" s="88" t="s">
        <v>40</v>
      </c>
      <c r="C42" s="97" t="s">
        <v>119</v>
      </c>
    </row>
    <row r="43" spans="1:3" x14ac:dyDescent="0.25">
      <c r="B43" s="107" t="str">
        <f>IF(Exceções!C7&lt;&gt;"","Yes","No")</f>
        <v>No</v>
      </c>
      <c r="C43" s="98" t="s">
        <v>120</v>
      </c>
    </row>
    <row r="44" spans="1:3" x14ac:dyDescent="0.25">
      <c r="B44" s="107" t="str">
        <f>IF(B43="No","Yes","No")</f>
        <v>Yes</v>
      </c>
      <c r="C44" s="97" t="s">
        <v>121</v>
      </c>
    </row>
    <row r="45" spans="1:3" x14ac:dyDescent="0.25">
      <c r="B45" s="107" t="str">
        <f>IF(AND('Componentes elétricos'!D7&lt;&gt;"",'Componentes elétricos'!D8&lt;&gt;"",'Componentes elétricos'!D9=""),"Yes","No")</f>
        <v>No</v>
      </c>
      <c r="C45" s="98" t="s">
        <v>122</v>
      </c>
    </row>
    <row r="46" spans="1:3" x14ac:dyDescent="0.25">
      <c r="B46" s="107" t="str">
        <f>IF('Componentes elétricos'!D9&lt;&gt;"","Yes","No")</f>
        <v>No</v>
      </c>
      <c r="C46" s="97" t="s">
        <v>123</v>
      </c>
    </row>
    <row r="47" spans="1:3" x14ac:dyDescent="0.25">
      <c r="B47" s="107" t="str">
        <f>IF(AND('Componentes elétricos'!D7&lt;&gt;"",'Componentes elétricos'!D8="",'Componentes elétricos'!D9=""),"Yes","No")</f>
        <v>No</v>
      </c>
      <c r="C47" s="98" t="s">
        <v>124</v>
      </c>
    </row>
    <row r="48" spans="1:3" x14ac:dyDescent="0.25">
      <c r="B48" s="107" t="str">
        <f>IF('Dispositivos de Mecânicos'!D14&lt;&gt;"","Yes","No")</f>
        <v>No</v>
      </c>
      <c r="C48" s="98" t="s">
        <v>125</v>
      </c>
    </row>
    <row r="49" spans="1:3" x14ac:dyDescent="0.25">
      <c r="B49" s="107" t="str">
        <f>IF('Dispositivos de Mecânicos'!D15&lt;&gt;"","Yes","No")</f>
        <v>No</v>
      </c>
      <c r="C49" s="97" t="s">
        <v>126</v>
      </c>
    </row>
    <row r="50" spans="1:3" x14ac:dyDescent="0.25">
      <c r="B50" s="107" t="str">
        <f>IF('Dispositivos de Mecânicos'!D16&lt;&gt;"","Yes","No")</f>
        <v>No</v>
      </c>
      <c r="C50" s="98" t="s">
        <v>127</v>
      </c>
    </row>
    <row r="51" spans="1:3" x14ac:dyDescent="0.25">
      <c r="B51" s="107" t="str">
        <f>IF('Dispositivos de Mecânicos'!D17&lt;&gt;"","Yes","No")</f>
        <v>No</v>
      </c>
      <c r="C51" s="97" t="s">
        <v>128</v>
      </c>
    </row>
    <row r="52" spans="1:3" x14ac:dyDescent="0.25">
      <c r="B52" s="107" t="str">
        <f>IF('Dispositivos de Mecânicos'!D18&lt;&gt;"","Yes","No")</f>
        <v>No</v>
      </c>
      <c r="C52" s="98" t="s">
        <v>129</v>
      </c>
    </row>
    <row r="53" spans="1:3" x14ac:dyDescent="0.25">
      <c r="B53" s="107" t="str">
        <f>IF('Dispositivos de Mecânicos'!D19&lt;&gt;"","Yes","No")</f>
        <v>No</v>
      </c>
      <c r="C53" s="97" t="s">
        <v>130</v>
      </c>
    </row>
    <row r="54" spans="1:3" x14ac:dyDescent="0.25">
      <c r="B54" s="107" t="str">
        <f>IF('Dispositivos de Mecânicos'!D20&lt;&gt;"","Yes","No")</f>
        <v>No</v>
      </c>
      <c r="C54" s="98" t="s">
        <v>131</v>
      </c>
    </row>
    <row r="55" spans="1:3" x14ac:dyDescent="0.25">
      <c r="B55" s="107" t="str">
        <f>IF('Dispositivos de Mecânicos'!D21&lt;&gt;"","Yes","No")</f>
        <v>No</v>
      </c>
      <c r="C55" s="97" t="s">
        <v>132</v>
      </c>
    </row>
    <row r="56" spans="1:3" x14ac:dyDescent="0.25">
      <c r="B56" s="107" t="str">
        <f>IF('Dispositivos de Mecânicos'!D22&lt;&gt;"","Yes","No")</f>
        <v>No</v>
      </c>
      <c r="C56" s="98" t="s">
        <v>133</v>
      </c>
    </row>
    <row r="57" spans="1:3" x14ac:dyDescent="0.25">
      <c r="B57" s="88" t="s">
        <v>40</v>
      </c>
      <c r="C57" s="97" t="s">
        <v>134</v>
      </c>
    </row>
    <row r="58" spans="1:3" x14ac:dyDescent="0.25">
      <c r="B58" s="107" t="str">
        <f>IF(Estrutura!D18&lt;&gt;"","Yes","No")</f>
        <v>No</v>
      </c>
      <c r="C58" s="98" t="s">
        <v>135</v>
      </c>
    </row>
    <row r="59" spans="1:3" x14ac:dyDescent="0.25">
      <c r="A59" s="1"/>
      <c r="B59" s="107" t="str">
        <f>IF(Estrutura!D19&lt;&gt;"","Yes","No")</f>
        <v>No</v>
      </c>
      <c r="C59" s="97" t="s">
        <v>136</v>
      </c>
    </row>
    <row r="60" spans="1:3" x14ac:dyDescent="0.25">
      <c r="B60" s="107" t="str">
        <f>IF(Estrutura!D20&lt;&gt;"","Yes","No")</f>
        <v>No</v>
      </c>
      <c r="C60" s="98" t="s">
        <v>137</v>
      </c>
    </row>
    <row r="61" spans="1:3" x14ac:dyDescent="0.25">
      <c r="B61" s="88" t="s">
        <v>40</v>
      </c>
      <c r="C61" s="97" t="s">
        <v>138</v>
      </c>
    </row>
    <row r="62" spans="1:3" x14ac:dyDescent="0.25">
      <c r="B62" s="87" t="s">
        <v>40</v>
      </c>
      <c r="C62" s="98" t="s">
        <v>139</v>
      </c>
    </row>
    <row r="63" spans="1:3" x14ac:dyDescent="0.25">
      <c r="A63" s="55"/>
      <c r="B63" s="88" t="s">
        <v>40</v>
      </c>
      <c r="C63" s="97" t="s">
        <v>140</v>
      </c>
    </row>
    <row r="64" spans="1:3" s="144" customFormat="1" x14ac:dyDescent="0.25">
      <c r="B64" s="142" t="s">
        <v>40</v>
      </c>
      <c r="C64" s="143" t="s">
        <v>141</v>
      </c>
    </row>
    <row r="65" spans="1:3" x14ac:dyDescent="0.25">
      <c r="B65" s="88" t="s">
        <v>40</v>
      </c>
      <c r="C65" s="97" t="s">
        <v>142</v>
      </c>
    </row>
    <row r="66" spans="1:3" x14ac:dyDescent="0.25">
      <c r="B66" s="107" t="str">
        <f>IF('Dispositivos de Mecânicos'!D13&lt;&gt;"","Yes","No")</f>
        <v>No</v>
      </c>
      <c r="C66" s="98" t="s">
        <v>143</v>
      </c>
    </row>
    <row r="67" spans="1:3" x14ac:dyDescent="0.25">
      <c r="A67" t="s">
        <v>69</v>
      </c>
      <c r="B67" s="107" t="str">
        <f>IF(Estrutura!D7&lt;&gt;"","Yes","No")</f>
        <v>No</v>
      </c>
      <c r="C67" s="97" t="s">
        <v>144</v>
      </c>
    </row>
    <row r="68" spans="1:3" x14ac:dyDescent="0.25">
      <c r="B68" s="107" t="str">
        <f>IF('Dispositivos de Mecânicos'!D7&lt;&gt;"","Yes","No")</f>
        <v>No</v>
      </c>
      <c r="C68" s="98" t="s">
        <v>145</v>
      </c>
    </row>
    <row r="69" spans="1:3" x14ac:dyDescent="0.25">
      <c r="B69" s="107" t="str">
        <f>IF('Dispositivos de Mecânicos'!D12&lt;&gt;"","Yes","No")</f>
        <v>No</v>
      </c>
      <c r="C69" s="97" t="s">
        <v>146</v>
      </c>
    </row>
    <row r="70" spans="1:3" x14ac:dyDescent="0.25">
      <c r="B70" s="107" t="str">
        <f>IF('Componentes elétricos'!D10&lt;&gt;"","Yes","No")</f>
        <v>No</v>
      </c>
      <c r="C70" s="98" t="s">
        <v>147</v>
      </c>
    </row>
    <row r="71" spans="1:3" x14ac:dyDescent="0.25">
      <c r="B71" s="107" t="str">
        <f>IF('Dispositivos de Mecânicos'!D11&lt;&gt;"","Yes","No")</f>
        <v>No</v>
      </c>
      <c r="C71" s="97" t="s">
        <v>148</v>
      </c>
    </row>
    <row r="72" spans="1:3" x14ac:dyDescent="0.25">
      <c r="B72" s="107" t="str">
        <f>IF('Componentes elétricos'!D11&lt;&gt;"","Yes","No")</f>
        <v>No</v>
      </c>
      <c r="C72" s="98" t="s">
        <v>149</v>
      </c>
    </row>
    <row r="73" spans="1:3" x14ac:dyDescent="0.25">
      <c r="B73" s="107" t="str">
        <f>IF('Componentes elétricos'!D12&lt;&gt;"","Yes","No")</f>
        <v>No</v>
      </c>
      <c r="C73" s="97" t="s">
        <v>150</v>
      </c>
    </row>
    <row r="74" spans="1:3" x14ac:dyDescent="0.25">
      <c r="B74" s="107" t="str">
        <f>IF('Componentes elétricos'!D13&lt;&gt;"","Yes","No")</f>
        <v>No</v>
      </c>
      <c r="C74" s="98" t="s">
        <v>151</v>
      </c>
    </row>
    <row r="75" spans="1:3" x14ac:dyDescent="0.25">
      <c r="B75" s="107" t="str" cm="1">
        <f t="array" ref="B75">IF(OR('Tipo de  IHM'!A10:A13&lt;&gt;"",'Tipo de  IHM'!C6="Clearline 3.0",'Tipo de  IHM'!B6="Clearline"),"Yes","No")</f>
        <v>No</v>
      </c>
      <c r="C75" s="98" t="s">
        <v>152</v>
      </c>
    </row>
    <row r="76" spans="1:3" x14ac:dyDescent="0.25">
      <c r="B76" s="107" t="str">
        <f>IF('Componentes elétricos'!D14&lt;&gt;"","Yes","No")</f>
        <v>No</v>
      </c>
      <c r="C76" s="97" t="s">
        <v>153</v>
      </c>
    </row>
    <row r="77" spans="1:3" x14ac:dyDescent="0.25">
      <c r="B77" s="107" t="str">
        <f>IF('Componentes elétricos'!D15&lt;&gt;"","Yes","No")</f>
        <v>No</v>
      </c>
      <c r="C77" s="98" t="s">
        <v>154</v>
      </c>
    </row>
    <row r="78" spans="1:3" x14ac:dyDescent="0.25">
      <c r="B78" s="107" t="str">
        <f>IF('Componentes elétricos'!D16&lt;&gt;"","Yes","No")</f>
        <v>No</v>
      </c>
      <c r="C78" s="97" t="s">
        <v>155</v>
      </c>
    </row>
    <row r="79" spans="1:3" x14ac:dyDescent="0.25">
      <c r="B79" s="107" t="str">
        <f>IF('Componentes elétricos'!D17&lt;&gt;"","Yes","No")</f>
        <v>No</v>
      </c>
      <c r="C79" s="98" t="s">
        <v>156</v>
      </c>
    </row>
    <row r="80" spans="1:3" x14ac:dyDescent="0.25">
      <c r="B80" s="107" t="str">
        <f>IF('Componentes elétricos'!D18&lt;&gt;"","Yes","No")</f>
        <v>No</v>
      </c>
      <c r="C80" s="97" t="s">
        <v>157</v>
      </c>
    </row>
    <row r="81" spans="2:3" x14ac:dyDescent="0.25">
      <c r="B81" s="107" t="str">
        <f>IF('Componentes elétricos'!D19&lt;&gt;"","Yes","No")</f>
        <v>No</v>
      </c>
      <c r="C81" s="98" t="s">
        <v>158</v>
      </c>
    </row>
    <row r="82" spans="2:3" x14ac:dyDescent="0.25">
      <c r="B82" s="107" t="str">
        <f>IF('Componentes elétricos'!D20&lt;&gt;"","Yes","No")</f>
        <v>No</v>
      </c>
      <c r="C82" s="97" t="s">
        <v>159</v>
      </c>
    </row>
    <row r="83" spans="2:3" x14ac:dyDescent="0.25">
      <c r="B83" s="107" t="str">
        <f>IF('Componentes elétricos'!D21&lt;&gt;"","Yes","No")</f>
        <v>No</v>
      </c>
      <c r="C83" s="98" t="s">
        <v>160</v>
      </c>
    </row>
    <row r="84" spans="2:3" x14ac:dyDescent="0.25">
      <c r="B84" s="1" t="str">
        <f>IF(OR(B76="Yes",B77="Yes"),"Yes","No")</f>
        <v>No</v>
      </c>
      <c r="C84" s="97" t="s">
        <v>161</v>
      </c>
    </row>
    <row r="85" spans="2:3" x14ac:dyDescent="0.25">
      <c r="B85" s="1" t="str">
        <f>IF(OR(B47="Yes",B45="Yes"),"Yes","No")</f>
        <v>No</v>
      </c>
      <c r="C85" s="98" t="s">
        <v>162</v>
      </c>
    </row>
    <row r="86" spans="2:3" x14ac:dyDescent="0.25">
      <c r="B86" s="1" t="str">
        <f>B46</f>
        <v>No</v>
      </c>
      <c r="C86" s="97" t="s">
        <v>163</v>
      </c>
    </row>
    <row r="87" spans="2:3" x14ac:dyDescent="0.25">
      <c r="B87" s="88" t="s">
        <v>40</v>
      </c>
      <c r="C87" s="97" t="s">
        <v>164</v>
      </c>
    </row>
    <row r="88" spans="2:3" x14ac:dyDescent="0.25">
      <c r="B88" s="1" t="str">
        <f>B70</f>
        <v>No</v>
      </c>
      <c r="C88" s="98" t="s">
        <v>165</v>
      </c>
    </row>
    <row r="89" spans="2:3" x14ac:dyDescent="0.25">
      <c r="B89" s="1" t="str">
        <f>B86</f>
        <v>No</v>
      </c>
      <c r="C89" s="97" t="s">
        <v>166</v>
      </c>
    </row>
    <row r="90" spans="2:3" x14ac:dyDescent="0.25">
      <c r="B90" s="1" t="str">
        <f>B47</f>
        <v>No</v>
      </c>
      <c r="C90" s="98" t="s">
        <v>167</v>
      </c>
    </row>
    <row r="91" spans="2:3" x14ac:dyDescent="0.25">
      <c r="B91" s="1" t="str">
        <f>B45</f>
        <v>No</v>
      </c>
      <c r="C91" s="97" t="s">
        <v>168</v>
      </c>
    </row>
    <row r="92" spans="2:3" x14ac:dyDescent="0.25">
      <c r="B92" s="1" t="str">
        <f>B67</f>
        <v>No</v>
      </c>
      <c r="C92" s="98" t="s">
        <v>169</v>
      </c>
    </row>
    <row r="93" spans="2:3" x14ac:dyDescent="0.25">
      <c r="B93" s="88" t="s">
        <v>40</v>
      </c>
      <c r="C93" s="97" t="s">
        <v>170</v>
      </c>
    </row>
    <row r="94" spans="2:3" x14ac:dyDescent="0.25">
      <c r="B94" s="1" t="str">
        <f>IF(B39="No","Yes","No")</f>
        <v>Yes</v>
      </c>
      <c r="C94" s="98" t="s">
        <v>171</v>
      </c>
    </row>
    <row r="95" spans="2:3" x14ac:dyDescent="0.25">
      <c r="B95" s="1" t="str" cm="1">
        <f t="array" ref="B95">IF(OR('Tipo de  IHM'!A10:A13&lt;&gt;"",'Tipo de  IHM'!C6="Clearline 3.0",'Tipo de  IHM'!B6="Clearline"),"Yes","No")</f>
        <v>No</v>
      </c>
      <c r="C95" s="97" t="s">
        <v>172</v>
      </c>
    </row>
    <row r="96" spans="2:3" x14ac:dyDescent="0.25">
      <c r="B96" s="87" t="s">
        <v>40</v>
      </c>
      <c r="C96" s="98" t="s">
        <v>173</v>
      </c>
    </row>
    <row r="97" spans="2:3" x14ac:dyDescent="0.25">
      <c r="B97" s="1" t="str" cm="1">
        <f t="array" ref="B97">IF(OR('Tipo de  IHM'!A10:A13&lt;&gt;"",'Tipo de  IHM'!C6="Clearline 3.0",'Tipo de  IHM'!B6="Clearline"),"Yes","No")</f>
        <v>No</v>
      </c>
      <c r="C97" s="97" t="s">
        <v>174</v>
      </c>
    </row>
    <row r="98" spans="2:3" x14ac:dyDescent="0.25">
      <c r="B98" s="88" t="s">
        <v>40</v>
      </c>
      <c r="C98" s="98" t="s">
        <v>175</v>
      </c>
    </row>
    <row r="99" spans="2:3" x14ac:dyDescent="0.25">
      <c r="B99" s="1" t="str">
        <f>B92</f>
        <v>No</v>
      </c>
      <c r="C99" s="97" t="s">
        <v>176</v>
      </c>
    </row>
    <row r="100" spans="2:3" x14ac:dyDescent="0.25">
      <c r="B100" s="88" t="s">
        <v>40</v>
      </c>
      <c r="C100" s="98" t="s">
        <v>177</v>
      </c>
    </row>
    <row r="101" spans="2:3" x14ac:dyDescent="0.25">
      <c r="B101" s="1" t="str">
        <f>IF(Estrutura!D17&lt;&gt;"","Yes","No")</f>
        <v>No</v>
      </c>
      <c r="C101" s="97" t="s">
        <v>178</v>
      </c>
    </row>
    <row r="102" spans="2:3" x14ac:dyDescent="0.25">
      <c r="B102" s="88" t="s">
        <v>40</v>
      </c>
      <c r="C102" s="98" t="s">
        <v>179</v>
      </c>
    </row>
    <row r="103" spans="2:3" x14ac:dyDescent="0.25">
      <c r="B103" s="1" t="str">
        <f>B89</f>
        <v>No</v>
      </c>
      <c r="C103" s="97" t="s">
        <v>180</v>
      </c>
    </row>
    <row r="104" spans="2:3" x14ac:dyDescent="0.25">
      <c r="B104" s="1" t="str">
        <f t="shared" ref="B104" si="0">B90</f>
        <v>No</v>
      </c>
      <c r="C104" s="98" t="s">
        <v>181</v>
      </c>
    </row>
    <row r="105" spans="2:3" x14ac:dyDescent="0.25">
      <c r="B105" s="1" t="str">
        <f>B91</f>
        <v>No</v>
      </c>
      <c r="C105" s="97" t="s">
        <v>182</v>
      </c>
    </row>
    <row r="106" spans="2:3" s="144" customFormat="1" x14ac:dyDescent="0.25">
      <c r="B106" s="142" t="s">
        <v>40</v>
      </c>
      <c r="C106" s="143" t="s">
        <v>183</v>
      </c>
    </row>
    <row r="107" spans="2:3" x14ac:dyDescent="0.25">
      <c r="B107" s="1" t="str">
        <f>IF(AND('Componentes elétricos'!$D$7&lt;&gt;"",'Componentes elétricos'!$D$8="",Estrutura!$D$12="",Exceções!$C$8&lt;&gt;""),"Yes","No")</f>
        <v>No</v>
      </c>
      <c r="C107" s="97" t="s">
        <v>184</v>
      </c>
    </row>
    <row r="108" spans="2:3" x14ac:dyDescent="0.25">
      <c r="B108" s="1" t="str">
        <f>IF(AND('Componentes elétricos'!$D$7&lt;&gt;"",'Componentes elétricos'!$D$8="",Estrutura!$D$12="",Exceções!$C$8=""),"Yes","No")</f>
        <v>No</v>
      </c>
      <c r="C108" s="98" t="s">
        <v>185</v>
      </c>
    </row>
    <row r="109" spans="2:3" x14ac:dyDescent="0.25">
      <c r="B109" s="1" t="str">
        <f>IF(AND('Componentes elétricos'!$D$7&lt;&gt;"",'Componentes elétricos'!$D$8="",Estrutura!$D$12&lt;&gt;"",Exceções!$C$8&lt;&gt;""),"Yes","No")</f>
        <v>No</v>
      </c>
      <c r="C109" s="97" t="s">
        <v>186</v>
      </c>
    </row>
    <row r="110" spans="2:3" x14ac:dyDescent="0.25">
      <c r="B110" s="1" t="str">
        <f>IF(AND('Componentes elétricos'!$D$7&lt;&gt;"",'Componentes elétricos'!$D$8="",Estrutura!$D$12&lt;&gt;"",Exceções!$C$8=""),"Yes","No")</f>
        <v>No</v>
      </c>
      <c r="C110" s="98" t="s">
        <v>187</v>
      </c>
    </row>
    <row r="111" spans="2:3" x14ac:dyDescent="0.25">
      <c r="B111" s="1" t="str">
        <f>IF(AND('Componentes elétricos'!$D$7&lt;&gt;"",'Componentes elétricos'!$D$8&lt;&gt;"",Estrutura!$D$12="",Exceções!$C$8&lt;&gt;""),"Yes","No")</f>
        <v>No</v>
      </c>
      <c r="C111" s="97" t="s">
        <v>188</v>
      </c>
    </row>
    <row r="112" spans="2:3" x14ac:dyDescent="0.25">
      <c r="B112" s="1" t="str">
        <f>IF(AND('Componentes elétricos'!$D$7&lt;&gt;"",'Componentes elétricos'!$D$8&lt;&gt;"",Estrutura!$D$12="",Exceções!$C$8=""),"Yes","No")</f>
        <v>No</v>
      </c>
      <c r="C112" s="98" t="s">
        <v>189</v>
      </c>
    </row>
    <row r="113" spans="2:3" x14ac:dyDescent="0.25">
      <c r="B113" s="1" t="str">
        <f>IF(AND('Componentes elétricos'!$D$7&lt;&gt;"",'Componentes elétricos'!$D$8&lt;&gt;"",Estrutura!$D$12&lt;&gt;"",Exceções!$C$8&lt;&gt;""),"Yes","No")</f>
        <v>No</v>
      </c>
      <c r="C113" s="97" t="s">
        <v>190</v>
      </c>
    </row>
    <row r="114" spans="2:3" x14ac:dyDescent="0.25">
      <c r="B114" s="1" t="str">
        <f>IF(AND('Componentes elétricos'!$D$7&lt;&gt;"",'Componentes elétricos'!$D$8&lt;&gt;"",Estrutura!$D$12&lt;&gt;"",Exceções!$C$8=""),"Yes","No")</f>
        <v>No</v>
      </c>
      <c r="C114" s="98" t="s">
        <v>191</v>
      </c>
    </row>
    <row r="115" spans="2:3" x14ac:dyDescent="0.25">
      <c r="B115" s="1" t="str">
        <f>B92</f>
        <v>No</v>
      </c>
      <c r="C115" s="97" t="s">
        <v>192</v>
      </c>
    </row>
    <row r="116" spans="2:3" x14ac:dyDescent="0.25">
      <c r="B116" s="1" t="str">
        <f>IF(B115="No","Yes","No")</f>
        <v>Yes</v>
      </c>
      <c r="C116" s="98" t="s">
        <v>193</v>
      </c>
    </row>
    <row r="117" spans="2:3" x14ac:dyDescent="0.25">
      <c r="B117" s="88" t="s">
        <v>40</v>
      </c>
      <c r="C117" s="97" t="s">
        <v>194</v>
      </c>
    </row>
    <row r="118" spans="2:3" x14ac:dyDescent="0.25">
      <c r="B118" s="87" t="str">
        <f>IF(Exceções!C10&lt;&gt;"","Yes","No")</f>
        <v>No</v>
      </c>
      <c r="C118" s="98" t="s">
        <v>195</v>
      </c>
    </row>
    <row r="119" spans="2:3" x14ac:dyDescent="0.25">
      <c r="B119" s="87" t="str">
        <f>IF(B118="No","Yes","No")</f>
        <v>Yes</v>
      </c>
      <c r="C119" s="97" t="s">
        <v>196</v>
      </c>
    </row>
    <row r="120" spans="2:3" x14ac:dyDescent="0.25">
      <c r="B120" s="140" t="s">
        <v>40</v>
      </c>
      <c r="C120" s="98" t="s">
        <v>197</v>
      </c>
    </row>
    <row r="121" spans="2:3" x14ac:dyDescent="0.25">
      <c r="B121" s="1" t="str">
        <f>B88</f>
        <v>No</v>
      </c>
      <c r="C121" s="97" t="s">
        <v>198</v>
      </c>
    </row>
    <row r="122" spans="2:3" x14ac:dyDescent="0.25">
      <c r="B122" s="1" t="str" cm="1">
        <f t="array" ref="B122">IF(OR('Tipo de  IHM'!A10:A13&lt;&gt;"",'Tipo de  IHM'!C6="Clearline 3.0",'Tipo de  IHM'!B6="Clearline"),"Yes","No")</f>
        <v>No</v>
      </c>
      <c r="C122" s="98" t="s">
        <v>199</v>
      </c>
    </row>
    <row r="123" spans="2:3" x14ac:dyDescent="0.25">
      <c r="B123" s="1" t="str">
        <f>IF(B124="No","Yes","No")</f>
        <v>Yes</v>
      </c>
      <c r="C123" s="97" t="s">
        <v>200</v>
      </c>
    </row>
    <row r="124" spans="2:3" x14ac:dyDescent="0.25">
      <c r="B124" s="1" t="str">
        <f>IF(Exceções!C9&lt;&gt;"","Yes","No")</f>
        <v>No</v>
      </c>
      <c r="C124" s="98" t="s">
        <v>201</v>
      </c>
    </row>
    <row r="125" spans="2:3" x14ac:dyDescent="0.25">
      <c r="B125" s="88" t="s">
        <v>40</v>
      </c>
      <c r="C125" s="97" t="s">
        <v>202</v>
      </c>
    </row>
    <row r="126" spans="2:3" x14ac:dyDescent="0.25">
      <c r="B126" s="1" t="str">
        <f>IF(Exceções!C11&lt;&gt;"","Yes","No")</f>
        <v>No</v>
      </c>
      <c r="C126" s="98" t="s">
        <v>203</v>
      </c>
    </row>
    <row r="127" spans="2:3" x14ac:dyDescent="0.25">
      <c r="B127" s="1" t="str">
        <f>IF(B126="No","Yes","No")</f>
        <v>Yes</v>
      </c>
      <c r="C127" s="97" t="s">
        <v>204</v>
      </c>
    </row>
    <row r="128" spans="2:3" x14ac:dyDescent="0.25">
      <c r="B128" s="1" t="str">
        <f>IF(Exceções!C13&lt;&gt;"","Yes","No")</f>
        <v>No</v>
      </c>
      <c r="C128" s="98" t="s">
        <v>205</v>
      </c>
    </row>
    <row r="129" spans="2:3" x14ac:dyDescent="0.25">
      <c r="B129" s="1" t="str">
        <f>IF(B128="No","Yes","No")</f>
        <v>Yes</v>
      </c>
      <c r="C129" s="97" t="s">
        <v>206</v>
      </c>
    </row>
    <row r="130" spans="2:3" x14ac:dyDescent="0.25">
      <c r="B130" s="1" t="s">
        <v>40</v>
      </c>
      <c r="C130" s="98" t="s">
        <v>207</v>
      </c>
    </row>
    <row r="131" spans="2:3" s="144" customFormat="1" x14ac:dyDescent="0.25">
      <c r="B131" s="145" t="s">
        <v>68</v>
      </c>
      <c r="C131" s="146" t="s">
        <v>208</v>
      </c>
    </row>
    <row r="132" spans="2:3" x14ac:dyDescent="0.25">
      <c r="B132" s="1" t="s">
        <v>40</v>
      </c>
      <c r="C132" s="98" t="s">
        <v>210</v>
      </c>
    </row>
  </sheetData>
  <sheetProtection sheet="1" objects="1" scenarios="1"/>
  <pageMargins left="0.511811024" right="0.511811024" top="0.78740157499999996" bottom="0.78740157499999996" header="0.31496062000000002" footer="0.31496062000000002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1BDCBE-D326-4A84-98B4-C93EF9270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Informações Gerais</vt:lpstr>
      <vt:lpstr>Componentes integrados</vt:lpstr>
      <vt:lpstr>Dispositivos de Mecânicos</vt:lpstr>
      <vt:lpstr>Estrutura</vt:lpstr>
      <vt:lpstr>Dados do sistema</vt:lpstr>
      <vt:lpstr>Componentes elétricos</vt:lpstr>
      <vt:lpstr>Tipo de  IHM</vt:lpstr>
      <vt:lpstr>Exceções</vt:lpstr>
      <vt:lpstr>Gerador</vt:lpstr>
      <vt:lpstr>Substituir conteúdo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Lima Golpian</dc:creator>
  <cp:lastModifiedBy>Krystalas, Matheus</cp:lastModifiedBy>
  <dcterms:created xsi:type="dcterms:W3CDTF">2020-04-07T14:31:40Z</dcterms:created>
  <dcterms:modified xsi:type="dcterms:W3CDTF">2022-05-12T18:47:57Z</dcterms:modified>
</cp:coreProperties>
</file>