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Abteilungen\SaoPaulo\PQK-M\Extern\Config_BA\Teste gerador 2\"/>
    </mc:Choice>
  </mc:AlternateContent>
  <xr:revisionPtr revIDLastSave="0" documentId="13_ncr:1_{C48BB6E5-140D-4E90-9723-16BE7170870D}" xr6:coauthVersionLast="45" xr6:coauthVersionMax="45" xr10:uidLastSave="{00000000-0000-0000-0000-000000000000}"/>
  <bookViews>
    <workbookView xWindow="-25320" yWindow="1485" windowWidth="25440" windowHeight="15390" xr2:uid="{00000000-000D-0000-FFFF-FFFF00000000}"/>
  </bookViews>
  <sheets>
    <sheet name="Informações Gerais" sheetId="11" r:id="rId1"/>
    <sheet name="Componentes integrados" sheetId="12" r:id="rId2"/>
    <sheet name="Dispositivos de proteção" sheetId="13" r:id="rId3"/>
    <sheet name="Chave seccionadora" sheetId="19" r:id="rId4"/>
    <sheet name="Transportadores" sheetId="14" r:id="rId5"/>
    <sheet name="Tipos de embalagens" sheetId="15" r:id="rId6"/>
    <sheet name="Áreas" sheetId="21" r:id="rId7"/>
    <sheet name="Dispositivos de comando" sheetId="22" r:id="rId8"/>
    <sheet name="Dispositivos de aviso" sheetId="23" r:id="rId9"/>
    <sheet name="Componentes elétricos" sheetId="24" r:id="rId10"/>
    <sheet name="Tipo de  IHM" sheetId="17" r:id="rId11"/>
    <sheet name="Exceções" sheetId="27" r:id="rId12"/>
    <sheet name="Gerador" sheetId="18" r:id="rId13"/>
    <sheet name="Substituir conteúdo" sheetId="28" state="hidden" r:id="rId14"/>
    <sheet name="Base de dados" sheetId="8" state="hidden" r:id="rId15"/>
  </sheets>
  <functionGroups builtInGroupCount="19"/>
  <definedNames>
    <definedName name="_xlnm._FilterDatabase" localSheetId="10" hidden="1">'Tipo de  IHM'!$A$1:$D$11</definedName>
    <definedName name="_Hlk85617766" localSheetId="6">Áreas!$A$5</definedName>
    <definedName name="_Hlk85617766" localSheetId="8">'Dispositivos de aviso'!$A$5</definedName>
    <definedName name="_Hlk85617766" localSheetId="7">'Dispositivos de comando'!$A$5</definedName>
    <definedName name="diretorio">#REF!</definedName>
    <definedName name="familias">#REF!</definedName>
    <definedName name="model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6" i="8" l="1"/>
  <c r="B115" i="8"/>
  <c r="B114" i="8"/>
  <c r="B117" i="8"/>
  <c r="B76" i="8"/>
  <c r="B90" i="8" s="1"/>
  <c r="B75" i="8"/>
  <c r="B89" i="8" s="1"/>
  <c r="B73" i="8"/>
  <c r="B74" i="8"/>
  <c r="B79" i="8" s="1"/>
  <c r="B77" i="8"/>
  <c r="B91" i="8" s="1"/>
  <c r="B59" i="8"/>
  <c r="B52" i="8"/>
  <c r="B51" i="8"/>
  <c r="B50" i="8"/>
  <c r="B49" i="8"/>
  <c r="B19" i="8"/>
  <c r="B119" i="8" s="1"/>
  <c r="B18" i="8"/>
  <c r="B17" i="8"/>
  <c r="B16" i="8"/>
  <c r="B15" i="8"/>
  <c r="B14" i="8"/>
  <c r="B11" i="8"/>
  <c r="B12" i="8" s="1"/>
  <c r="B9" i="8"/>
  <c r="B10" i="8" s="1"/>
  <c r="B88" i="8" l="1"/>
  <c r="B97" i="8" s="1"/>
  <c r="B107" i="8"/>
  <c r="B100" i="8"/>
  <c r="B104" i="8"/>
  <c r="B106" i="8"/>
  <c r="B96" i="8"/>
  <c r="B105" i="8"/>
  <c r="B99" i="8"/>
  <c r="B103" i="8"/>
  <c r="B87" i="8"/>
  <c r="B93" i="8"/>
  <c r="B94" i="8"/>
  <c r="B109" i="8"/>
  <c r="B95" i="8"/>
  <c r="B108" i="8"/>
  <c r="B98" i="8"/>
  <c r="B101" i="8"/>
  <c r="B102" i="8"/>
  <c r="B63" i="8"/>
  <c r="B62" i="8"/>
  <c r="B47" i="8"/>
  <c r="B46" i="8" l="1"/>
  <c r="B45" i="8"/>
  <c r="B44" i="8"/>
  <c r="B43" i="8"/>
  <c r="B42" i="8"/>
  <c r="B41" i="8"/>
  <c r="B40" i="8"/>
  <c r="B39" i="8"/>
  <c r="B38" i="8"/>
  <c r="B37" i="8"/>
  <c r="B36" i="8"/>
  <c r="B35" i="8"/>
  <c r="B86" i="8" s="1"/>
  <c r="B34" i="8"/>
  <c r="B85" i="8" s="1"/>
  <c r="B33" i="8"/>
  <c r="B32" i="8"/>
  <c r="B31" i="8"/>
  <c r="B30" i="8"/>
  <c r="B29" i="8"/>
  <c r="B28" i="8"/>
  <c r="B27" i="8"/>
  <c r="B26" i="8"/>
  <c r="B64" i="8" s="1"/>
  <c r="B25" i="8"/>
  <c r="B72" i="8" l="1"/>
  <c r="B65" i="8"/>
  <c r="B128" i="8"/>
  <c r="B129" i="8" s="1"/>
  <c r="B126" i="8"/>
  <c r="B127" i="8" s="1"/>
  <c r="B124" i="8"/>
  <c r="B123" i="8" s="1"/>
  <c r="B82" i="8"/>
  <c r="B68" i="8"/>
  <c r="B69" i="8"/>
  <c r="B70" i="8"/>
  <c r="B71" i="8"/>
  <c r="B67" i="8"/>
  <c r="B61" i="8"/>
  <c r="B60" i="8"/>
  <c r="B4" i="8"/>
  <c r="B24" i="8"/>
  <c r="B48" i="8" l="1"/>
  <c r="B130" i="8"/>
  <c r="B55" i="8" l="1"/>
  <c r="B110" i="8"/>
  <c r="B111" i="8"/>
  <c r="B112" i="8"/>
  <c r="B113" i="8"/>
  <c r="B118" i="8"/>
  <c r="B8" i="8"/>
  <c r="B7" i="8" s="1"/>
  <c r="B5" i="8"/>
  <c r="B6" i="8" s="1"/>
  <c r="C6" i="17" l="1" a="1"/>
  <c r="C6" i="17" s="1"/>
  <c r="B57" i="8" l="1" a="1"/>
  <c r="B57" i="8" s="1"/>
  <c r="B58" i="8" a="1"/>
  <c r="B58" i="8" s="1"/>
  <c r="B56" i="8" a="1"/>
  <c r="B56" i="8" s="1"/>
  <c r="B22" i="8" a="1"/>
  <c r="B22" i="8" s="1"/>
  <c r="B21" i="8" s="1"/>
  <c r="B83" i="8" l="1"/>
  <c r="B78" i="8"/>
  <c r="B84" i="8"/>
  <c r="B80" i="8"/>
  <c r="B121" i="8"/>
  <c r="B122" i="8"/>
  <c r="B120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<sst xmlns="http://schemas.openxmlformats.org/spreadsheetml/2006/main" count="317" uniqueCount="259">
  <si>
    <t>Projeto:</t>
  </si>
  <si>
    <t>Cliente:</t>
  </si>
  <si>
    <t>*ABAS - LEGENDA</t>
  </si>
  <si>
    <t>Geral</t>
  </si>
  <si>
    <t>Ano de Fabricação:</t>
  </si>
  <si>
    <t>Mecânica</t>
  </si>
  <si>
    <t>Elétrica</t>
  </si>
  <si>
    <t>Automação / Software</t>
  </si>
  <si>
    <t>Número de encomenda da KHS / Número de posição da KHS</t>
  </si>
  <si>
    <t>Fabricante / Identificação</t>
  </si>
  <si>
    <t>Componente</t>
  </si>
  <si>
    <t>Componentes integrados</t>
  </si>
  <si>
    <t>Dispositivos</t>
  </si>
  <si>
    <t>4. Falhas</t>
  </si>
  <si>
    <t>3. Descritivo de operação (Produção e setup)</t>
  </si>
  <si>
    <t>2. Estados de operação e modos do operação</t>
  </si>
  <si>
    <t>1. Interface IHM</t>
  </si>
  <si>
    <t>Divisões de Descritivo</t>
  </si>
  <si>
    <t>Modelo de IHM - Preview</t>
  </si>
  <si>
    <t>Aplicável ?
 (Selecione uma opção valida)</t>
  </si>
  <si>
    <t>Modelo:</t>
  </si>
  <si>
    <t>Tipo:</t>
  </si>
  <si>
    <t>Revisão:</t>
  </si>
  <si>
    <t>Conteúdo</t>
  </si>
  <si>
    <t>Yes/No</t>
  </si>
  <si>
    <t>Local da base</t>
  </si>
  <si>
    <t>**EXEMPLO DE PREENCHIMENTO**</t>
  </si>
  <si>
    <t>Aba protetora das rodas dentadas do acionamento</t>
  </si>
  <si>
    <t>Caixas de proteção</t>
  </si>
  <si>
    <t>Válvula de bloqueio do sistema pneumático</t>
  </si>
  <si>
    <t>Placas de proteção</t>
  </si>
  <si>
    <t>Preview</t>
  </si>
  <si>
    <t>SAP Nr.:</t>
  </si>
  <si>
    <t>Interruptor de reparos CHM</t>
  </si>
  <si>
    <t>Interruptor de reparos FCD300</t>
  </si>
  <si>
    <t>Nº</t>
  </si>
  <si>
    <t>Denominação</t>
  </si>
  <si>
    <t>Altura [mm]</t>
  </si>
  <si>
    <t>Área</t>
  </si>
  <si>
    <t>Segmentos</t>
  </si>
  <si>
    <t>Máquina</t>
  </si>
  <si>
    <t>Console</t>
  </si>
  <si>
    <t>Identificação: "Diagrama elétrico"</t>
  </si>
  <si>
    <t>No. segmento</t>
  </si>
  <si>
    <t>Cordão de parada emergência</t>
  </si>
  <si>
    <t>Botão de comando "Stop/Start"</t>
  </si>
  <si>
    <t>IHM UTILIZADA</t>
  </si>
  <si>
    <t>KHS PV1500 plus Allen-Bradley</t>
  </si>
  <si>
    <t>KHS Rockwell</t>
  </si>
  <si>
    <t>KHS Siemens</t>
  </si>
  <si>
    <t>KHS CLEARLINE HMI 1.0 - 15 inch</t>
  </si>
  <si>
    <t>KHS CLEARLINE HMI 3.0 - 21,5 inch full hd panel</t>
  </si>
  <si>
    <t>Yes</t>
  </si>
  <si>
    <t>Exceções/Gerador</t>
  </si>
  <si>
    <t>Cognitas</t>
  </si>
  <si>
    <t>Está planilha relaciona as exceções técnicas do manual de instruções, não é necessário o preenchimento</t>
  </si>
  <si>
    <t>Exceção</t>
  </si>
  <si>
    <t>Aplicável</t>
  </si>
  <si>
    <t>Layout dos botões de emergência</t>
  </si>
  <si>
    <t>ReDiS</t>
  </si>
  <si>
    <t>Sirene para partida</t>
  </si>
  <si>
    <t>Lampada intermitente</t>
  </si>
  <si>
    <t>Lampada intermitente com sirene para partida</t>
  </si>
  <si>
    <t>Lampadas de status geral (panoramica) - 5 Status</t>
  </si>
  <si>
    <t>Lampadas de status geral (panoramica) - 3 Status</t>
  </si>
  <si>
    <t>Botão de parada de emergência</t>
  </si>
  <si>
    <t xml:space="preserve">Acionamento remoto </t>
  </si>
  <si>
    <t>Botão de comando "Confirmar Falha"</t>
  </si>
  <si>
    <t>Interruptor principal</t>
  </si>
  <si>
    <t>Acionamentos e controles externos</t>
  </si>
  <si>
    <t>Ar condicionado no armário de distribuição</t>
  </si>
  <si>
    <t>Interruptor UPS</t>
  </si>
  <si>
    <t>Sem guias</t>
  </si>
  <si>
    <t>Vidraça de plástico</t>
  </si>
  <si>
    <t>Layout dos isolamentos de energia</t>
  </si>
  <si>
    <t>Direcionar para normas KHS</t>
  </si>
  <si>
    <t>Tensionador de corrente</t>
  </si>
  <si>
    <t>Sem lista de falhas</t>
  </si>
  <si>
    <t>894xxxxx-xxxxxx</t>
  </si>
  <si>
    <t>Acionamentos OGD VLT® - Danfoss</t>
  </si>
  <si>
    <t>INNOLINE GTR
Desenvolvimento  de Manuais de Instruções (BA)</t>
  </si>
  <si>
    <t>GTR</t>
  </si>
  <si>
    <t>V:\Abteilungen\SaoPaulo\PQK-M\Extern\Config_BA\GTR\PT\C1 - Informações Gerais\P1 -Informações Gerais\S001 - Atualização de IHM\PTC1P1S001.docx</t>
  </si>
  <si>
    <t>V:\Abteilungen\SaoPaulo\PQK-M\Extern\Config_BA\GTR\PT\C1 - Informações Gerais\P1 -Informações Gerais\S001 - Com componentes Integrados\PTC1P1S001.docx</t>
  </si>
  <si>
    <t>V:\Abteilungen\SaoPaulo\PQK-M\Extern\Config_BA\GTR\PT\C1 - Informações Gerais\P1 -Informações Gerais\S001 - Sem Componentes Integrados\PTC1P1S001.docx</t>
  </si>
  <si>
    <t>V:\Abteilungen\SaoPaulo\PQK-M\Extern\Config_BA\GTR\PT\C2 - Segurança\P1 - Descritivo Padrão\S001 - (BR - Manualtech)\PTC2P1S001.docx</t>
  </si>
  <si>
    <t>V:\Abteilungen\SaoPaulo\PQK-M\Extern\Config_BA\GTR\PT\C2 - Segurança\P1 - Descritivo Padrão\S001 - (DE - Cognitas)\PTC2P1S001.docx</t>
  </si>
  <si>
    <t>V:\Abteilungen\SaoPaulo\PQK-M\Extern\Config_BA\GTR\PT\C2 - Segurança\P2 - Dispositivos de Proteção\S001 - Botão de Emergência (Cordão)\PTC2P3S002.docx</t>
  </si>
  <si>
    <t>V:\Abteilungen\SaoPaulo\PQK-M\Extern\Config_BA\GTR\PT\C2 - Segurança\P2 - Dispositivos de Proteção\S001 - Botão de emergência (Cordão) - Sem layout\PTC2P3S002a.docx</t>
  </si>
  <si>
    <t>V:\Abteilungen\SaoPaulo\PQK-M\Extern\Config_BA\GTR\PT\C2 - Segurança\P2 - Dispositivos de Proteção\S001 - Botão de Emergência (Padrão)\PTC2P3S001.docx</t>
  </si>
  <si>
    <t>V:\Abteilungen\SaoPaulo\PQK-M\Extern\Config_BA\GTR\PT\C2 - Segurança\P2 - Dispositivos de Proteção\S001 - Botão de emergência (Padrão) - Sem layout\PTC2P3S001a.docx</t>
  </si>
  <si>
    <t>V:\Abteilungen\SaoPaulo\PQK-M\Extern\Config_BA\GTR\PT\C2 - Segurança\P2 - Dispositivos de Proteção\S002 - Chave seccionadora\PTC2P3S003.docx</t>
  </si>
  <si>
    <t>V:\Abteilungen\SaoPaulo\PQK-M\Extern\Config_BA\GTR\PT\C2 - Segurança\P2 - Dispositivos de Proteção\S003 - Placas de proteção\PTC2P3S004.docx</t>
  </si>
  <si>
    <t>V:\Abteilungen\SaoPaulo\PQK-M\Extern\Config_BA\GTR\PT\C2 - Segurança\P2 - Dispositivos de Proteção\S004 - Aba protetora das rodas dentadas do acionamento\PTC2P3S005.docx</t>
  </si>
  <si>
    <t>V:\Abteilungen\SaoPaulo\PQK-M\Extern\Config_BA\GTR\PT\C2 - Segurança\P2 - Dispositivos de Proteção\S005 - Caixas de proteção\PTC2P3S006.docx</t>
  </si>
  <si>
    <t>V:\Abteilungen\SaoPaulo\PQK-M\Extern\Config_BA\GTR\PT\C2 - Segurança\P2 - Dispositivos de Proteção\S006 - Cerca de proteção\PTC2P3S007.docx</t>
  </si>
  <si>
    <t>V:\Abteilungen\SaoPaulo\PQK-M\Extern\Config_BA\GTR\PT\C2 - Segurança\P2 - Dispositivos de Proteção\S007 - Proteção do dispositivo rotativo com sistema pneumatico\PTC2P3S008.docx</t>
  </si>
  <si>
    <t>V:\Abteilungen\SaoPaulo\PQK-M\Extern\Config_BA\GTR\PT\C2 - Segurança\P2 - Dispositivos de Proteção\S008 - Válvula de bloqueio do sistema pneumático\PTC2P3S009.docx</t>
  </si>
  <si>
    <t>V:\Abteilungen\SaoPaulo\PQK-M\Extern\Config_BA\GTR\PT\C2 - Segurança\P2 - Dispositivos de Proteção\S009 - Padrão bloqueio de energias\PTC2P3S010.docx</t>
  </si>
  <si>
    <t>V:\Abteilungen\SaoPaulo\PQK-M\Extern\Config_BA\GTR\PT\C2 - Segurança\P3 - Estados e modos de operação\S001 - Estados de operação\PTC2P3S001.docx</t>
  </si>
  <si>
    <t>V:\Abteilungen\SaoPaulo\PQK-M\Extern\Config_BA\GTR\PT\C2 - Segurança\P3 - Estados e modos de operação\S001 - Estados e modos de operação\PTC2P3S001.docx</t>
  </si>
  <si>
    <t>V:\Abteilungen\SaoPaulo\PQK-M\Extern\Config_BA\GTR\PT\C3 - Estrutura e funcionamento\P1 - Descritivo Padrão\S001 - Padrão\PTC3P1S001.docx</t>
  </si>
  <si>
    <t>V:\Abteilungen\SaoPaulo\PQK-M\Extern\Config_BA\GTR\PT\C3 - Estrutura e funcionamento\P2 - Segmentos de Transporte\S001 - Transportador de dosagem\PTC3P2S001.docx</t>
  </si>
  <si>
    <t>V:\Abteilungen\SaoPaulo\PQK-M\Extern\Config_BA\GTR\PT\C3 - Estrutura e funcionamento\P2 - Segmentos de Transporte\S002 - Dispositivo giratório\PTC3P2S002.docx</t>
  </si>
  <si>
    <t>V:\Abteilungen\SaoPaulo\PQK-M\Extern\Config_BA\GTR\PT\C3 - Estrutura e funcionamento\P2 - Segmentos de Transporte\S003 - Dispositivo de embalagens grupadas\PTC3P2S003.docx</t>
  </si>
  <si>
    <t>V:\Abteilungen\SaoPaulo\PQK-M\Extern\Config_BA\GTR\PT\C3 - Estrutura e funcionamento\P2 - Segmentos de Transporte\S004 - Esteira transportadora modular\PTC3P2S004.docx</t>
  </si>
  <si>
    <t>V:\Abteilungen\SaoPaulo\PQK-M\Extern\Config_BA\GTR\PT\C3 - Estrutura e funcionamento\P2 - Segmentos de Transporte\S005 - Esteira transportadora de nível\PTC3P2S005.docx</t>
  </si>
  <si>
    <t>V:\Abteilungen\SaoPaulo\PQK-M\Extern\Config_BA\GTR\PT\C3 - Estrutura e funcionamento\P2 - Segmentos de Transporte\S006 - Transportador de roletes não acionados\PTC3P2S006.docx</t>
  </si>
  <si>
    <t>V:\Abteilungen\SaoPaulo\PQK-M\Extern\Config_BA\GTR\PT\C3 - Estrutura e funcionamento\P2 - Segmentos de Transporte\S007 - Transportador de distribuição\PTC3P2S007.docx</t>
  </si>
  <si>
    <t>V:\Abteilungen\SaoPaulo\PQK-M\Extern\Config_BA\GTR\PT\C3 - Estrutura e funcionamento\P2 - Segmentos de Transporte\S008 - Curva da cinta transportadora articulada\PTC3P2S008.docx</t>
  </si>
  <si>
    <t>V:\Abteilungen\SaoPaulo\PQK-M\Extern\Config_BA\GTR\PT\C3 - Estrutura e funcionamento\P2 - Segmentos de Transporte\S009 - Virador de caixas\PTC3P2S009.docx</t>
  </si>
  <si>
    <t>V:\Abteilungen\SaoPaulo\PQK-M\Extern\Config_BA\GTR\PT\C3 - Estrutura e funcionamento\P2 - Segmentos de Transporte\S010 - Transportador de roletes acionados\PTC3P2S010.docx</t>
  </si>
  <si>
    <t>V:\Abteilungen\SaoPaulo\PQK-M\Extern\Config_BA\GTR\PT\C3 - Estrutura e funcionamento\P2 - Segmentos de Transporte\S011 - Guia lateral\PTC3P2S011.docx</t>
  </si>
  <si>
    <t>V:\Abteilungen\SaoPaulo\PQK-M\Extern\Config_BA\GTR\PT\C3 - Estrutura e funcionamento\P2 - Segmentos de Transporte\S012 - Ponte da guia\PTC3P2S012.docx</t>
  </si>
  <si>
    <t>V:\Abteilungen\SaoPaulo\PQK-M\Extern\Config_BA\GTR\PT\C3 - Estrutura e funcionamento\P2 - Segmentos de Transporte\S013 - Transportador de correntes plataforma\PTC3P2S013.docx</t>
  </si>
  <si>
    <t>V:\Abteilungen\SaoPaulo\PQK-M\Extern\Config_BA\GTR\PT\C3 - Estrutura e funcionamento\P2 - Segmentos de Transporte\S014 - Transportador de correntes nível\PTC3P2S014.docx</t>
  </si>
  <si>
    <t>V:\Abteilungen\SaoPaulo\PQK-M\Extern\Config_BA\GTR\PT\C3 - Estrutura e funcionamento\P2 - Segmentos de Transporte\S015 - Transportador de rolos inclinados\PTC3P2S015.docx</t>
  </si>
  <si>
    <t>V:\Abteilungen\SaoPaulo\PQK-M\Extern\Config_BA\GTR\PT\C3 - Estrutura e funcionamento\P2 - Segmentos de Transporte\S016 - Dispositivo rotativo com sistema pneumático\PTC3P2S016.docx</t>
  </si>
  <si>
    <t>V:\Abteilungen\SaoPaulo\PQK-M\Extern\Config_BA\GTR\PT\C3 - Estrutura e funcionamento\P2 - Segmentos de Transporte\S017 - Mesa de distribuição pneumática\PTC3P2S017.docx</t>
  </si>
  <si>
    <t>V:\Abteilungen\SaoPaulo\PQK-M\Extern\Config_BA\GTR\PT\C3 - Estrutura e funcionamento\P2 - Segmentos de Transporte\S018 - Transportador esteira curva\PTC3P2S018.docx</t>
  </si>
  <si>
    <t>V:\Abteilungen\SaoPaulo\PQK-M\Extern\Config_BA\GTR\PT\C3 - Estrutura e funcionamento\P2 - Segmentos de Transporte\S019 - Transportador virador\PTC3P2S019.docx</t>
  </si>
  <si>
    <t>V:\Abteilungen\SaoPaulo\PQK-M\Extern\Config_BA\GTR\PT\C3 - Estrutura e funcionamento\P2 - Segmentos de Transporte\S020 - Mesa de rejeito\PTC3P2S020.docx</t>
  </si>
  <si>
    <t>V:\Abteilungen\SaoPaulo\PQK-M\Extern\Config_BA\GTR\PT\C3 - Estrutura e funcionamento\P2 - Segmentos de Transporte\S021 - Pack sorter\PTC3P2S021.docx</t>
  </si>
  <si>
    <t>V:\Abteilungen\SaoPaulo\PQK-M\Extern\Config_BA\GTR\PT\C3 - Estrutura e funcionamento\P3 - Componentes Adicionais\S001 - Codificador\PTC3P3S001.docx</t>
  </si>
  <si>
    <t>V:\Abteilungen\SaoPaulo\PQK-M\Extern\Config_BA\GTR\PT\C3 - Estrutura e funcionamento\P3 - Componentes Adicionais\S002 - Controlador de peso\PTC3P3S002.docx</t>
  </si>
  <si>
    <t>V:\Abteilungen\SaoPaulo\PQK-M\Extern\Config_BA\GTR\PT\C3 - Estrutura e funcionamento\P4 - Postos de trabalho\S001 - Máquina automática\PTC3P4S002.docx</t>
  </si>
  <si>
    <t>V:\Abteilungen\SaoPaulo\PQK-M\Extern\Config_BA\GTR\PT\C3 - Estrutura e funcionamento\P4 - Postos de trabalho\S001 - Postos de trabalho definidos\PTC3P4S001.docx</t>
  </si>
  <si>
    <t>V:\Abteilungen\SaoPaulo\PQK-M\Extern\Config_BA\GTR\PT\C3 - Estrutura e funcionamento\P5 - Armário de distribuição\S001 - Componentes  (ATS, ARC)\PTC3P4S001.docx</t>
  </si>
  <si>
    <t>V:\Abteilungen\SaoPaulo\PQK-M\Extern\Config_BA\GTR\PT\C3 - Estrutura e funcionamento\P5 - Armário de distribuição\S001 - Componentes  (ATS, UPS, ARC)\PTC3P4S003.docx</t>
  </si>
  <si>
    <t>V:\Abteilungen\SaoPaulo\PQK-M\Extern\Config_BA\GTR\PT\C3 - Estrutura e funcionamento\P5 - Armário de distribuição\S001 - Componentes  (ATS, UPS, VEN)\PTC3P4S004.docx</t>
  </si>
  <si>
    <t>V:\Abteilungen\SaoPaulo\PQK-M\Extern\Config_BA\GTR\PT\C3 - Estrutura e funcionamento\P5 - Armário de distribuição\S001 - Componentes  (ATS, VEN)\PTC3P4S002.docx</t>
  </si>
  <si>
    <t>V:\Abteilungen\SaoPaulo\PQK-M\Extern\Config_BA\GTR\PT\C4 - Montagem\P1 - Montagem padrão\S001 -Montagem padrão\PTC4P1S001.docx</t>
  </si>
  <si>
    <t>V:\Abteilungen\SaoPaulo\PQK-M\Extern\Config_BA\GTR\PT\C5 - Operação\P1 - Avisos de segurança\S001 - Avisos de segurança\PTC5P1S001.docx</t>
  </si>
  <si>
    <t>V:\Abteilungen\SaoPaulo\PQK-M\Extern\Config_BA\GTR\PT\C5 - Operação\P10 - Cancelar prontidão operacional\S001 - ACR\PTC5P10S004.docx</t>
  </si>
  <si>
    <t>V:\Abteilungen\SaoPaulo\PQK-M\Extern\Config_BA\GTR\PT\C5 - Operação\P10 - Cancelar prontidão operacional\S001 - Externo\PTC5P10S001.docx</t>
  </si>
  <si>
    <t>V:\Abteilungen\SaoPaulo\PQK-M\Extern\Config_BA\GTR\PT\C5 - Operação\P10 - Cancelar prontidão operacional\S001 - INP\PTC5P10S001.docx</t>
  </si>
  <si>
    <t>V:\Abteilungen\SaoPaulo\PQK-M\Extern\Config_BA\GTR\PT\C5 - Operação\P10 - Cancelar prontidão operacional\S001 - INP, UPS\PTC5P10S002.docx</t>
  </si>
  <si>
    <t>V:\Abteilungen\SaoPaulo\PQK-M\Extern\Config_BA\GTR\PT\C5 - Operação\P10 - Cancelar prontidão operacional\S001 - INP, UPS, ACR\PTC5P10S003.docx</t>
  </si>
  <si>
    <t>V:\Abteilungen\SaoPaulo\PQK-M\Extern\Config_BA\GTR\PT\C5 - Operação\P2 - Dispositivos de proteção\S001 - Botão de parada de emergência\PTC5P2S001.docx</t>
  </si>
  <si>
    <t>V:\Abteilungen\SaoPaulo\PQK-M\Extern\Config_BA\GTR\PT\C5 - Operação\P3 - Console de Comando (IHM)\S001 - CLEARLINE 21,5\PTC5P3S001 PDF.docx</t>
  </si>
  <si>
    <t>V:\Abteilungen\SaoPaulo\PQK-M\Extern\Config_BA\GTR\PT\C5 - Operação\P3 - Console de Comando (IHM)\S001 - Siemens - Com Pack Sorter\PTC5P3S001.docx</t>
  </si>
  <si>
    <t>V:\Abteilungen\SaoPaulo\PQK-M\Extern\Config_BA\GTR\PT\C5 - Operação\P3 - Console de Comando (IHM)\S001 - Siemens - Sem Pack Sorter\PTC5P3S001.docx</t>
  </si>
  <si>
    <t>V:\Abteilungen\SaoPaulo\PQK-M\Extern\Config_BA\GTR\PT\C5 - Operação\P4 - Dispositivos de Comando (Diversos)\S001 - ReDiS\PTC5P4S001.docx</t>
  </si>
  <si>
    <t>V:\Abteilungen\SaoPaulo\PQK-M\Extern\Config_BA\GTR\PT\C5 - Operação\P4 - Dispositivos de Comando (Diversos)\S002 - Confirmação de Falha\PTC5P4S002.docx</t>
  </si>
  <si>
    <t>V:\Abteilungen\SaoPaulo\PQK-M\Extern\Config_BA\GTR\PT\C5 - Operação\P4 - Dispositivos de Comando (Diversos)\S003 - Stop_Start\PTC5P4S003.docx</t>
  </si>
  <si>
    <t>V:\Abteilungen\SaoPaulo\PQK-M\Extern\Config_BA\GTR\PT\C5 - Operação\P4 - Dispositivos de Comando (Diversos)\S004 - ACR\PTC5P6S004.docx</t>
  </si>
  <si>
    <t>V:\Abteilungen\SaoPaulo\PQK-M\Extern\Config_BA\GTR\PT\C5 - Operação\P4 - Dispositivos de Comando (Diversos)\S005 - Console P10\PTC5P4S005.docx</t>
  </si>
  <si>
    <t>V:\Abteilungen\SaoPaulo\PQK-M\Extern\Config_BA\GTR\PT\C5 - Operação\P4 - Dispositivos de Comando (Diversos)\S006 - Dispositivo de embalagens grupadas (Empurrador)\PTC5P4S006.docx</t>
  </si>
  <si>
    <t>V:\Abteilungen\SaoPaulo\PQK-M\Extern\Config_BA\GTR\PT\C5 - Operação\P4 - Dispositivos de Comando (Diversos)\S007 - Dispositivos do Pack Sorter\PTC5P6S005.docx</t>
  </si>
  <si>
    <t>V:\Abteilungen\SaoPaulo\PQK-M\Extern\Config_BA\GTR\PT\C5 - Operação\P5 - Dispositivos de aviso\Subtítulo Principal.docx</t>
  </si>
  <si>
    <t>V:\Abteilungen\SaoPaulo\PQK-M\Extern\Config_BA\GTR\PT\C5 - Operação\P5 - Dispositivos de aviso\S001 - Sinalizador luminoso (3-Status)\PTC5P5S001.docx</t>
  </si>
  <si>
    <t>V:\Abteilungen\SaoPaulo\PQK-M\Extern\Config_BA\GTR\PT\C5 - Operação\P5 - Dispositivos de aviso\S002 - Sinalizador luminoso (5-Status)\PTC5P5S002.docx</t>
  </si>
  <si>
    <t>V:\Abteilungen\SaoPaulo\PQK-M\Extern\Config_BA\GTR\PT\C5 - Operação\P5 - Dispositivos de aviso\S003 - Sinalizador individual com buzina\PTC5P5S003.docx</t>
  </si>
  <si>
    <t>V:\Abteilungen\SaoPaulo\PQK-M\Extern\Config_BA\GTR\PT\C5 - Operação\P5 - Dispositivos de aviso\S004 - Sinalizador Individual\PTC5P5S004.docx</t>
  </si>
  <si>
    <t>V:\Abteilungen\SaoPaulo\PQK-M\Extern\Config_BA\GTR\PT\C5 - Operação\P5 - Dispositivos de aviso\S005 - Buzina\PTC5P5S005.docx</t>
  </si>
  <si>
    <t>V:\Abteilungen\SaoPaulo\PQK-M\Extern\Config_BA\GTR\PT\C5 - Operação\P5 - Dispositivos de aviso\S006 - Coluna de sinalização (Pack Sorter)\PTC5P5S006.docx</t>
  </si>
  <si>
    <t>V:\Abteilungen\SaoPaulo\PQK-M\Extern\Config_BA\GTR\PT\C5 - Operação\P6 - Estabelecer prontidão operacional\S001 - ACR\PTC5P6S004.docx</t>
  </si>
  <si>
    <t>V:\Abteilungen\SaoPaulo\PQK-M\Extern\Config_BA\GTR\PT\C5 - Operação\P6 - Estabelecer prontidão operacional\S001 - Externo\PTC5P6S001.docx</t>
  </si>
  <si>
    <t>V:\Abteilungen\SaoPaulo\PQK-M\Extern\Config_BA\GTR\PT\C5 - Operação\P6 - Estabelecer prontidão operacional\S001 - INP\PTC5P6S001.docx</t>
  </si>
  <si>
    <t>V:\Abteilungen\SaoPaulo\PQK-M\Extern\Config_BA\GTR\PT\C5 - Operação\P6 - Estabelecer prontidão operacional\S001 - INP, UPS\PTC5P6S002.docx</t>
  </si>
  <si>
    <t>V:\Abteilungen\SaoPaulo\PQK-M\Extern\Config_BA\GTR\PT\C5 - Operação\P6 - Estabelecer prontidão operacional\S001 - INP, UPS, ACR\PTC5P6S003.docx</t>
  </si>
  <si>
    <t>V:\Abteilungen\SaoPaulo\PQK-M\Extern\Config_BA\GTR\PT\C5 - Operação\P7 - Produção\S001 - CLEARLINE 21,5\PTC5P7S001.docx</t>
  </si>
  <si>
    <t>V:\Abteilungen\SaoPaulo\PQK-M\Extern\Config_BA\GTR\PT\C5 - Operação\P7 - Produção\S001 - Externo\PTC5P7S001.docx</t>
  </si>
  <si>
    <t>V:\Abteilungen\SaoPaulo\PQK-M\Extern\Config_BA\GTR\PT\C5 - Operação\P7 - Produção\S001 - SIEMENS\PTC5P7S001.docx</t>
  </si>
  <si>
    <t>V:\Abteilungen\SaoPaulo\PQK-M\Extern\Config_BA\GTR\PT\C5 - Operação\P8 - Limpeza\S001 - Limpeza\PTC5P8S001.docx</t>
  </si>
  <si>
    <t>V:\Abteilungen\SaoPaulo\PQK-M\Extern\Config_BA\GTR\PT\C5 - Operação\P8 - Limpeza\S002 - Vidraça de plástico\PTC5P8S002.docx</t>
  </si>
  <si>
    <t>V:\Abteilungen\SaoPaulo\PQK-M\Extern\Config_BA\GTR\PT\C5 - Operação\P9 - Setup\S001 - CLEARLINE 21,5\PTC5P9S001.docx</t>
  </si>
  <si>
    <t>V:\Abteilungen\SaoPaulo\PQK-M\Extern\Config_BA\GTR\PT\C5 - Operação\P9 - Setup\S001 - SIEMENS\PTC5P9S001.docx</t>
  </si>
  <si>
    <t>V:\Abteilungen\SaoPaulo\PQK-M\Extern\Config_BA\GTR\PT\C5 - Operação\P9 - Setup\S002 - Guias laterais\PTC5P9S002.docx</t>
  </si>
  <si>
    <t>V:\Abteilungen\SaoPaulo\PQK-M\Extern\Config_BA\GTR\PT\C5 - Operação\P9 - Setup\S003 - Ponte de guias\PTC5P9S002.docx</t>
  </si>
  <si>
    <t>V:\Abteilungen\SaoPaulo\PQK-M\Extern\Config_BA\GTR\PT\C6 - Manutenção\P1 - Segurança e normas\S001 - Padrão\PTC6P1S001.docx</t>
  </si>
  <si>
    <t>V:\Abteilungen\SaoPaulo\PQK-M\Extern\Config_BA\GTR\PT\C6 - Manutenção\P2 - Isolamento e bloqueio de energias\S001 - ACR\PTC6P2S002.docx</t>
  </si>
  <si>
    <t>V:\Abteilungen\SaoPaulo\PQK-M\Extern\Config_BA\GTR\PT\C6 - Manutenção\P2 - Isolamento e bloqueio de energias\S001 - ACR - Sem imagem\PTC6P2S002.docx</t>
  </si>
  <si>
    <t>V:\Abteilungen\SaoPaulo\PQK-M\Extern\Config_BA\GTR\PT\C6 - Manutenção\P2 - Isolamento e bloqueio de energias\S001 - ACR, VLB\PTC6P2S004.docx</t>
  </si>
  <si>
    <t>V:\Abteilungen\SaoPaulo\PQK-M\Extern\Config_BA\GTR\PT\C6 - Manutenção\P2 - Isolamento e bloqueio de energias\S001 - ACR, VLB - Sem imagem\PTC6P2S004.docx</t>
  </si>
  <si>
    <t>V:\Abteilungen\SaoPaulo\PQK-M\Extern\Config_BA\GTR\PT\C6 - Manutenção\P2 - Isolamento e bloqueio de energias\S001 - Externo\PTC6P2S001.docx</t>
  </si>
  <si>
    <t>V:\Abteilungen\SaoPaulo\PQK-M\Extern\Config_BA\GTR\PT\C6 - Manutenção\P2 - Isolamento e bloqueio de energias\S001 - INP\PTC6P2S001.docx</t>
  </si>
  <si>
    <t>V:\Abteilungen\SaoPaulo\PQK-M\Extern\Config_BA\GTR\PT\C6 - Manutenção\P2 - Isolamento e bloqueio de energias\S001 - INP - Sem imagem\PTC6P2S001.docx</t>
  </si>
  <si>
    <t>V:\Abteilungen\SaoPaulo\PQK-M\Extern\Config_BA\GTR\PT\C6 - Manutenção\P2 - Isolamento e bloqueio de energias\S001 - INP, UPS\PTC6P2S005.docx</t>
  </si>
  <si>
    <t>V:\Abteilungen\SaoPaulo\PQK-M\Extern\Config_BA\GTR\PT\C6 - Manutenção\P2 - Isolamento e bloqueio de energias\S001 - INP, UPS - Sem imagem\PTC6P2S005.docx</t>
  </si>
  <si>
    <t>V:\Abteilungen\SaoPaulo\PQK-M\Extern\Config_BA\GTR\PT\C6 - Manutenção\P2 - Isolamento e bloqueio de energias\S001 - INP, UPS, ACR\PTC6P2S007.docx</t>
  </si>
  <si>
    <t>V:\Abteilungen\SaoPaulo\PQK-M\Extern\Config_BA\GTR\PT\C6 - Manutenção\P2 - Isolamento e bloqueio de energias\S001 - INP, UPS, ACR - Sem imagem\PTC6P2S007.docx</t>
  </si>
  <si>
    <t>V:\Abteilungen\SaoPaulo\PQK-M\Extern\Config_BA\GTR\PT\C6 - Manutenção\P2 - Isolamento e bloqueio de energias\S001 - INP, UPS, ACR, VLB\PTC6P2S008.docx</t>
  </si>
  <si>
    <t>V:\Abteilungen\SaoPaulo\PQK-M\Extern\Config_BA\GTR\PT\C6 - Manutenção\P2 - Isolamento e bloqueio de energias\S001 - INP, UPS, ACR, VLB - Sem imagem\PTC6P2S008.docx</t>
  </si>
  <si>
    <t>V:\Abteilungen\SaoPaulo\PQK-M\Extern\Config_BA\GTR\PT\C6 - Manutenção\P2 - Isolamento e bloqueio de energias\S001 - INP, UPS, VLB\PTC6P2S006.docx</t>
  </si>
  <si>
    <t>V:\Abteilungen\SaoPaulo\PQK-M\Extern\Config_BA\GTR\PT\C6 - Manutenção\P2 - Isolamento e bloqueio de energias\S001 - INP, UPS, VLB - Sem imagem\PTC6P2S006.docx</t>
  </si>
  <si>
    <t>V:\Abteilungen\SaoPaulo\PQK-M\Extern\Config_BA\GTR\PT\C6 - Manutenção\P2 - Isolamento e bloqueio de energias\S001 - INP, VLB\PTC6P2S003.docx</t>
  </si>
  <si>
    <t>V:\Abteilungen\SaoPaulo\PQK-M\Extern\Config_BA\GTR\PT\C6 - Manutenção\P2 - Isolamento e bloqueio de energias\S001 - INP, VLB - Sem imagem\PTC6P2S003.docx</t>
  </si>
  <si>
    <t>V:\Abteilungen\SaoPaulo\PQK-M\Extern\Config_BA\GTR\PT\C6 - Manutenção\P3 - Preparar a manutenção preventiva\S001 - CHM\PTC6P3S001.docx</t>
  </si>
  <si>
    <t>V:\Abteilungen\SaoPaulo\PQK-M\Extern\Config_BA\GTR\PT\C6 - Manutenção\P3 - Preparar a manutenção preventiva\S001 - CHM, VENT\PTC6P3S003.docx</t>
  </si>
  <si>
    <t>V:\Abteilungen\SaoPaulo\PQK-M\Extern\Config_BA\GTR\PT\C6 - Manutenção\P3 - Preparar a manutenção preventiva\S001 - FCD300\PTC6P3S002.docx</t>
  </si>
  <si>
    <t>V:\Abteilungen\SaoPaulo\PQK-M\Extern\Config_BA\GTR\PT\C6 - Manutenção\P3 - Preparar a manutenção preventiva\S001 - FCD300, VENT\PTC6P3S004.docx</t>
  </si>
  <si>
    <t>V:\Abteilungen\SaoPaulo\PQK-M\Extern\Config_BA\GTR\PT\C6 - Manutenção\P4 - Plano de manutenção preventiva\S001 - Padrão\PTC6P4S001.docx</t>
  </si>
  <si>
    <t>V:\Abteilungen\SaoPaulo\PQK-M\Extern\Config_BA\GTR\PT\C6 - Manutenção\P4 - Plano de manutenção preventiva\S001 - Padrão, Danfoss\PTC6P4S003.docx</t>
  </si>
  <si>
    <t>V:\Abteilungen\SaoPaulo\PQK-M\Extern\Config_BA\GTR\PT\C6 - Manutenção\P4 - Plano de manutenção preventiva\S001 - Padrão, Tensionador\PTC6P4S002.docx</t>
  </si>
  <si>
    <t>V:\Abteilungen\SaoPaulo\PQK-M\Extern\Config_BA\GTR\PT\C6 - Manutenção\P4 - Plano de manutenção preventiva\S001 - Padrão, Tensionador, Danfoss\PTC6P4S004.docx</t>
  </si>
  <si>
    <t>V:\Abteilungen\SaoPaulo\PQK-M\Extern\Config_BA\GTR\PT\C6 - Manutenção\P5 - Plano de lubrificação\S001 - Padrão\PTC6P5S001.docx</t>
  </si>
  <si>
    <t>V:\Abteilungen\SaoPaulo\PQK-M\Extern\Config_BA\GTR\PT\C6 - Manutenção\P5 - Plano de lubrificação\S001 - Padrão, Unidade_Manutenção\PTC6P5S002.docx</t>
  </si>
  <si>
    <t>V:\Abteilungen\SaoPaulo\PQK-M\Extern\Config_BA\GTR\PT\C7 - Falhas\P1 - Com lista de falhas\S001 - CLEARLINE 21,5\PTC7P1S001.docx</t>
  </si>
  <si>
    <t>V:\Abteilungen\SaoPaulo\PQK-M\Extern\Config_BA\GTR\PT\C7 - Falhas\P1 - Com lista de falhas\S001 - SIEMENS\PTC7P1S001.docx</t>
  </si>
  <si>
    <t>V:\Abteilungen\SaoPaulo\PQK-M\Extern\Config_BA\GTR\PT\C7 - Falhas\P1 - Sem lista de falhas\S001 - CLEARLINE 21,5\PTC7P1S002.docx</t>
  </si>
  <si>
    <t>V:\Abteilungen\SaoPaulo\PQK-M\Extern\Config_BA\GTR\PT\C8 - Dados técnicos\P1 - Requisitos para fluidos\S001 - Agua, Ar comprimido\PTC8P1S001.docx</t>
  </si>
  <si>
    <t>V:\Abteilungen\SaoPaulo\PQK-M\Extern\Config_BA\GTR\PT\C8 - Dados técnicos\P1 - Requisitos para fluidos\S001 - Norma K0255, Energia elétrica\PTC8P1S002.docx</t>
  </si>
  <si>
    <t>V:\Abteilungen\SaoPaulo\PQK-M\Extern\Config_BA\GTR\PT\C8 - Dados técnicos\P2 - Operação\S001 - Padrão\PTC8P2S001.docx</t>
  </si>
  <si>
    <t>V:\Abteilungen\SaoPaulo\PQK-M\Extern\Config_BA\GTR\PT\C8 - Dados técnicos\P3 - Lubrificação\S001 - Direciona a leitura para a norma  adicional KHS K0357\PTC8P4S001.docx</t>
  </si>
  <si>
    <t>V:\Abteilungen\SaoPaulo\PQK-M\Extern\Config_BA\GTR\PT\C8 - Dados técnicos\P3 - Lubrificação\S001 - Identificação padrão (2019)\PTC8P4S001.docx</t>
  </si>
  <si>
    <t>V:\Abteilungen\SaoPaulo\PQK-M\Extern\Config_BA\GTR\PT\C8 - Dados técnicos\P4 - Sinalização dos dispositivos de isolamento\S001 - Direciona a leitura para a norma  adicional KHS K0357\PTC8P4S001.docx</t>
  </si>
  <si>
    <t>V:\Abteilungen\SaoPaulo\PQK-M\Extern\Config_BA\GTR\PT\C8 - Dados técnicos\P4 - Sinalização dos dispositivos de isolamento\S001 - Identificação padrão (2019)\PTC8P4S001.docx</t>
  </si>
  <si>
    <t>V:\Abteilungen\SaoPaulo\PQK-M\Extern\Config_BA\GTR\PT\C8 - Dados técnicos\P5 - Produtos de limpeza\S001 - Produtos de limpeza\PTC8P5S001.docx</t>
  </si>
  <si>
    <t>V:\Abteilungen\SaoPaulo\PQK-M\Extern\Config_BA\GTR\PT\CAPA\Capa - innoline.docx</t>
  </si>
  <si>
    <t>V:\Abteilungen\SaoPaulo\PQK-M\Extern\Config_BA\GTR\PT\CONTRA CAPA\Contra Capa.docx</t>
  </si>
  <si>
    <t>V:\Abteilungen\SaoPaulo\PQK-M\Extern\Config_BA\GTR\PT\SUMÁRIO\Indice.doc</t>
  </si>
  <si>
    <t>Cerca de proteção</t>
  </si>
  <si>
    <t>As cercas de proteção com porta de segurança protegem contra o risco de ferimentos em caso de permanência de pessoas perto das peças móveis da máquina.</t>
  </si>
  <si>
    <t>Dispositivo rotativo com sistema pneumático</t>
  </si>
  <si>
    <t>Transportador De Dosagem</t>
  </si>
  <si>
    <t>Dispositivo Giratório</t>
  </si>
  <si>
    <t>Dispositivo De Embalagens Grupadas</t>
  </si>
  <si>
    <t>Esteira Transportadora Modular</t>
  </si>
  <si>
    <t>Esteira Transportadora De Nível</t>
  </si>
  <si>
    <t>Transportador De Roletes Não Acionados</t>
  </si>
  <si>
    <t>Transportador De Distribuição</t>
  </si>
  <si>
    <t>Curva Da Cinta Transportadora Articulada</t>
  </si>
  <si>
    <t>Virador De Caixas</t>
  </si>
  <si>
    <t>Transportador De Roletes Acionados</t>
  </si>
  <si>
    <t>Guia Lateral</t>
  </si>
  <si>
    <t>Ponte Da Guia</t>
  </si>
  <si>
    <t>Transportador De Correntes Plataforma</t>
  </si>
  <si>
    <t>Transportador De Correntes Nível</t>
  </si>
  <si>
    <t>Transportador De Rolos Inclinados</t>
  </si>
  <si>
    <t>Dispositivo Rotativo Com Sistema Pneumático</t>
  </si>
  <si>
    <t>Mesa De Distribuição Pneumática</t>
  </si>
  <si>
    <t>Transportador Esteira Curva</t>
  </si>
  <si>
    <t>Transportador Virador</t>
  </si>
  <si>
    <t>Mesa De Rejeito</t>
  </si>
  <si>
    <t>Pack Sorter</t>
  </si>
  <si>
    <t>Codificador</t>
  </si>
  <si>
    <t>Controlador De Peso</t>
  </si>
  <si>
    <t>Componente integrado</t>
  </si>
  <si>
    <t>Comprimento [mm]</t>
  </si>
  <si>
    <t>Largura [mm]</t>
  </si>
  <si>
    <t>Tipo de embalagem</t>
  </si>
  <si>
    <t>Tipos de Embalagens</t>
  </si>
  <si>
    <t>Console P10</t>
  </si>
  <si>
    <t>Aplicável (X)</t>
  </si>
  <si>
    <t>Dispositivos de comando</t>
  </si>
  <si>
    <t>Dispositivos de aviso</t>
  </si>
  <si>
    <t>yes</t>
  </si>
  <si>
    <t>Senha</t>
  </si>
  <si>
    <t>Descrição</t>
  </si>
  <si>
    <t>Descritivo de segurança usado pela alemanha em manuais traduzidos para português.</t>
  </si>
  <si>
    <t>Layout do posicionamento dos botões de segurança ao longo da máquina/sistema.</t>
  </si>
  <si>
    <t>Quando a ativação e controle é realizado por componentes de outra máquina/sistema.</t>
  </si>
  <si>
    <t>Quando o transportador não apresenta guias laterais.</t>
  </si>
  <si>
    <t>Revestimento para alguns componentes, por exemplo: pack sorter.</t>
  </si>
  <si>
    <t>Layout do posicionamento dos bloqueios manuais para energias ou fluidos</t>
  </si>
  <si>
    <t>Direciona para normas padrões KHS em relação à fluidos, lubrificação e limpeza</t>
  </si>
  <si>
    <t>Quando a lista de falhas não pode ser especificada.</t>
  </si>
  <si>
    <t>V:\Abteilungen\SaoPaulo\PQK-M\Extern\Config_BA\Teste gerador 2\GTR.docx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</si>
</sst>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rgb="FF00B05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3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16"/>
      <color theme="1"/>
      <name val="Calibri"/>
      <family val="2"/>
      <scheme val="minor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Arial"/>
      <family val="2"/>
    </font>
    <font>
      <sz val="8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2"/>
      <color theme="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A141C7"/>
        <bgColor indexed="64"/>
      </pattern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0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medium">
        <color theme="0"/>
      </left>
      <right/>
      <top/>
      <bottom/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rgb="FFFFFFFF"/>
      </left>
      <right/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0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0"/>
      </left>
      <right/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theme="0"/>
      </left>
      <right/>
      <top style="medium">
        <color theme="0"/>
      </top>
      <bottom style="thick">
        <color rgb="FFFFFFFF"/>
      </bottom>
      <diagonal/>
    </border>
    <border>
      <left/>
      <right/>
      <top style="medium">
        <color theme="0"/>
      </top>
      <bottom style="thick">
        <color rgb="FFFFFFFF"/>
      </bottom>
      <diagonal/>
    </border>
  </borders>
  <cellStyleXfs count="1">
    <xf numFmtId="0" fontId="0" fillId="0" borderId="0"/>
  </cellStyleXfs>
  <cellXfs count="1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0" fillId="4" borderId="9" xfId="0" applyFill="1" applyBorder="1"/>
    <xf numFmtId="0" fontId="0" fillId="0" borderId="6" xfId="0" applyBorder="1"/>
    <xf numFmtId="0" fontId="0" fillId="5" borderId="10" xfId="0" applyFill="1" applyBorder="1"/>
    <xf numFmtId="0" fontId="0" fillId="0" borderId="8" xfId="0" applyBorder="1"/>
    <xf numFmtId="0" fontId="0" fillId="6" borderId="10" xfId="0" applyFill="1" applyBorder="1"/>
    <xf numFmtId="0" fontId="0" fillId="0" borderId="11" xfId="0" applyBorder="1"/>
    <xf numFmtId="0" fontId="2" fillId="0" borderId="12" xfId="0" applyFont="1" applyBorder="1" applyAlignment="1">
      <alignment horizontal="left" vertical="center"/>
    </xf>
    <xf numFmtId="0" fontId="0" fillId="0" borderId="13" xfId="0" applyBorder="1"/>
    <xf numFmtId="0" fontId="5" fillId="9" borderId="17" xfId="0" applyFont="1" applyFill="1" applyBorder="1" applyAlignment="1">
      <alignment horizontal="center" vertical="center" wrapText="1"/>
    </xf>
    <xf numFmtId="0" fontId="0" fillId="0" borderId="18" xfId="0" applyBorder="1"/>
    <xf numFmtId="0" fontId="2" fillId="0" borderId="0" xfId="0" applyFont="1" applyAlignment="1">
      <alignment horizontal="left" vertical="top"/>
    </xf>
    <xf numFmtId="0" fontId="2" fillId="0" borderId="0" xfId="0" applyFont="1"/>
    <xf numFmtId="0" fontId="6" fillId="0" borderId="0" xfId="0" applyFont="1"/>
    <xf numFmtId="0" fontId="8" fillId="10" borderId="20" xfId="0" applyFont="1" applyFill="1" applyBorder="1" applyAlignment="1">
      <alignment horizontal="center" vertical="center" wrapText="1"/>
    </xf>
    <xf numFmtId="0" fontId="8" fillId="10" borderId="22" xfId="0" applyFont="1" applyFill="1" applyBorder="1" applyAlignment="1">
      <alignment horizontal="center" vertical="center" wrapText="1"/>
    </xf>
    <xf numFmtId="0" fontId="8" fillId="10" borderId="23" xfId="0" applyFont="1" applyFill="1" applyBorder="1" applyAlignment="1">
      <alignment horizontal="center" vertical="center" wrapText="1"/>
    </xf>
    <xf numFmtId="0" fontId="0" fillId="11" borderId="0" xfId="0" applyFill="1" applyAlignment="1">
      <alignment vertical="center"/>
    </xf>
    <xf numFmtId="0" fontId="1" fillId="11" borderId="0" xfId="0" applyFont="1" applyFill="1"/>
    <xf numFmtId="0" fontId="11" fillId="0" borderId="0" xfId="0" applyFont="1"/>
    <xf numFmtId="0" fontId="4" fillId="0" borderId="15" xfId="0" applyFont="1" applyBorder="1" applyAlignment="1">
      <alignment horizontal="center" vertical="center" wrapText="1"/>
    </xf>
    <xf numFmtId="0" fontId="0" fillId="11" borderId="0" xfId="0" applyFill="1"/>
    <xf numFmtId="0" fontId="0" fillId="11" borderId="0" xfId="0" applyFill="1" applyAlignment="1">
      <alignment vertical="center" wrapText="1"/>
    </xf>
    <xf numFmtId="0" fontId="12" fillId="11" borderId="0" xfId="0" applyFont="1" applyFill="1" applyAlignment="1">
      <alignment horizontal="center" vertical="center" wrapText="1"/>
    </xf>
    <xf numFmtId="0" fontId="4" fillId="11" borderId="15" xfId="0" applyFont="1" applyFill="1" applyBorder="1" applyAlignment="1">
      <alignment horizontal="justify" vertical="center" wrapText="1"/>
    </xf>
    <xf numFmtId="0" fontId="4" fillId="11" borderId="14" xfId="0" applyFont="1" applyFill="1" applyBorder="1" applyAlignment="1">
      <alignment horizontal="justify" vertical="center" wrapText="1"/>
    </xf>
    <xf numFmtId="0" fontId="4" fillId="8" borderId="20" xfId="0" applyFont="1" applyFill="1" applyBorder="1" applyAlignment="1">
      <alignment horizontal="left" vertical="center" wrapText="1" indent="1"/>
    </xf>
    <xf numFmtId="0" fontId="4" fillId="0" borderId="15" xfId="0" applyFont="1" applyBorder="1" applyAlignment="1">
      <alignment horizontal="justify" vertical="center" wrapText="1"/>
    </xf>
    <xf numFmtId="0" fontId="4" fillId="0" borderId="14" xfId="0" applyFont="1" applyBorder="1" applyAlignment="1">
      <alignment horizontal="justify" vertical="center" wrapText="1"/>
    </xf>
    <xf numFmtId="0" fontId="15" fillId="0" borderId="0" xfId="0" applyFont="1"/>
    <xf numFmtId="0" fontId="9" fillId="11" borderId="15" xfId="0" applyFont="1" applyFill="1" applyBorder="1" applyAlignment="1">
      <alignment horizontal="justify" vertical="center" wrapText="1"/>
    </xf>
    <xf numFmtId="0" fontId="5" fillId="9" borderId="20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horizontal="left"/>
    </xf>
    <xf numFmtId="0" fontId="16" fillId="0" borderId="0" xfId="0" applyFont="1"/>
    <xf numFmtId="0" fontId="17" fillId="0" borderId="0" xfId="0" applyFont="1"/>
    <xf numFmtId="1" fontId="3" fillId="0" borderId="6" xfId="0" quotePrefix="1" applyNumberFormat="1" applyFont="1" applyBorder="1" applyAlignment="1">
      <alignment horizontal="left" vertical="center"/>
    </xf>
    <xf numFmtId="0" fontId="1" fillId="0" borderId="0" xfId="0" applyFont="1" applyAlignment="1">
      <alignment horizontal="center"/>
    </xf>
    <xf numFmtId="0" fontId="18" fillId="0" borderId="0" xfId="0" applyFont="1"/>
    <xf numFmtId="0" fontId="4" fillId="8" borderId="15" xfId="0" applyFont="1" applyFill="1" applyBorder="1" applyAlignment="1">
      <alignment horizontal="justify" vertical="center" wrapText="1"/>
    </xf>
    <xf numFmtId="0" fontId="4" fillId="0" borderId="20" xfId="0" applyFont="1" applyFill="1" applyBorder="1" applyAlignment="1">
      <alignment horizontal="left" vertical="center" wrapText="1" indent="1"/>
    </xf>
    <xf numFmtId="0" fontId="8" fillId="0" borderId="20" xfId="0" applyFont="1" applyFill="1" applyBorder="1" applyAlignment="1">
      <alignment horizontal="center" vertical="center" wrapText="1"/>
    </xf>
    <xf numFmtId="0" fontId="7" fillId="0" borderId="20" xfId="0" applyFont="1" applyFill="1" applyBorder="1" applyAlignment="1">
      <alignment horizontal="center" vertical="center" wrapText="1"/>
    </xf>
    <xf numFmtId="0" fontId="6" fillId="0" borderId="20" xfId="0" applyFont="1" applyFill="1" applyBorder="1"/>
    <xf numFmtId="0" fontId="0" fillId="0" borderId="0" xfId="0" applyFill="1"/>
    <xf numFmtId="0" fontId="2" fillId="0" borderId="0" xfId="0" applyFont="1" applyAlignment="1"/>
    <xf numFmtId="0" fontId="4" fillId="0" borderId="15" xfId="0" applyFont="1" applyFill="1" applyBorder="1" applyAlignment="1">
      <alignment horizontal="justify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 wrapText="1"/>
    </xf>
    <xf numFmtId="0" fontId="0" fillId="0" borderId="20" xfId="0" applyFill="1" applyBorder="1"/>
    <xf numFmtId="0" fontId="6" fillId="0" borderId="0" xfId="0" applyFont="1" applyFill="1"/>
    <xf numFmtId="0" fontId="8" fillId="0" borderId="22" xfId="0" applyFont="1" applyFill="1" applyBorder="1" applyAlignment="1">
      <alignment horizontal="center" vertical="center" wrapText="1"/>
    </xf>
    <xf numFmtId="0" fontId="7" fillId="0" borderId="22" xfId="0" applyFont="1" applyFill="1" applyBorder="1" applyAlignment="1">
      <alignment horizontal="center" vertical="center" wrapText="1"/>
    </xf>
    <xf numFmtId="0" fontId="6" fillId="0" borderId="21" xfId="0" applyFont="1" applyFill="1" applyBorder="1"/>
    <xf numFmtId="0" fontId="7" fillId="0" borderId="25" xfId="0" applyFont="1" applyFill="1" applyBorder="1" applyAlignment="1">
      <alignment horizontal="center" vertical="center" wrapText="1"/>
    </xf>
    <xf numFmtId="0" fontId="5" fillId="8" borderId="15" xfId="0" applyFont="1" applyFill="1" applyBorder="1" applyAlignment="1">
      <alignment horizontal="left" vertical="center" wrapText="1" indent="1"/>
    </xf>
    <xf numFmtId="0" fontId="19" fillId="9" borderId="15" xfId="0" applyFont="1" applyFill="1" applyBorder="1" applyAlignment="1">
      <alignment horizontal="center" vertical="center" wrapText="1"/>
    </xf>
    <xf numFmtId="0" fontId="19" fillId="9" borderId="14" xfId="0" applyFont="1" applyFill="1" applyBorder="1" applyAlignment="1">
      <alignment horizontal="center" vertical="center" wrapText="1"/>
    </xf>
    <xf numFmtId="0" fontId="12" fillId="12" borderId="15" xfId="0" applyFont="1" applyFill="1" applyBorder="1" applyAlignment="1">
      <alignment horizontal="center" vertical="center" wrapText="1"/>
    </xf>
    <xf numFmtId="0" fontId="12" fillId="12" borderId="14" xfId="0" applyFont="1" applyFill="1" applyBorder="1" applyAlignment="1">
      <alignment horizontal="center" vertical="center" wrapText="1"/>
    </xf>
    <xf numFmtId="0" fontId="12" fillId="0" borderId="20" xfId="0" applyFont="1" applyFill="1" applyBorder="1" applyAlignment="1">
      <alignment vertical="center" wrapText="1"/>
    </xf>
    <xf numFmtId="0" fontId="12" fillId="0" borderId="20" xfId="0" applyFont="1" applyFill="1" applyBorder="1" applyAlignment="1">
      <alignment horizontal="center" vertical="center" wrapText="1"/>
    </xf>
    <xf numFmtId="0" fontId="4" fillId="0" borderId="29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4" fillId="0" borderId="26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3" fillId="0" borderId="0" xfId="0" applyFont="1" applyBorder="1" applyAlignment="1">
      <alignment vertical="center"/>
    </xf>
    <xf numFmtId="0" fontId="0" fillId="0" borderId="0" xfId="0" applyAlignment="1"/>
    <xf numFmtId="0" fontId="13" fillId="11" borderId="0" xfId="0" applyFont="1" applyFill="1" applyAlignment="1">
      <alignment vertical="center"/>
    </xf>
    <xf numFmtId="0" fontId="19" fillId="9" borderId="16" xfId="0" applyFont="1" applyFill="1" applyBorder="1" applyAlignment="1">
      <alignment horizontal="center" vertical="center" wrapText="1"/>
    </xf>
    <xf numFmtId="0" fontId="12" fillId="12" borderId="14" xfId="0" applyFont="1" applyFill="1" applyBorder="1" applyAlignment="1">
      <alignment vertical="center" wrapText="1"/>
    </xf>
    <xf numFmtId="0" fontId="19" fillId="0" borderId="14" xfId="0" applyFont="1" applyFill="1" applyBorder="1" applyAlignment="1">
      <alignment horizontal="center" vertical="center" wrapText="1"/>
    </xf>
    <xf numFmtId="0" fontId="12" fillId="0" borderId="14" xfId="0" applyFont="1" applyFill="1" applyBorder="1" applyAlignment="1">
      <alignment horizontal="center" vertical="center" wrapText="1"/>
    </xf>
    <xf numFmtId="0" fontId="5" fillId="0" borderId="31" xfId="0" applyFont="1" applyFill="1" applyBorder="1" applyAlignment="1">
      <alignment vertical="center" wrapText="1"/>
    </xf>
    <xf numFmtId="0" fontId="5" fillId="0" borderId="32" xfId="0" applyFont="1" applyFill="1" applyBorder="1" applyAlignment="1">
      <alignment vertical="center" wrapText="1"/>
    </xf>
    <xf numFmtId="0" fontId="5" fillId="0" borderId="33" xfId="0" applyFont="1" applyFill="1" applyBorder="1" applyAlignment="1">
      <alignment vertical="center" wrapText="1"/>
    </xf>
    <xf numFmtId="0" fontId="12" fillId="12" borderId="15" xfId="0" applyFont="1" applyFill="1" applyBorder="1" applyAlignment="1">
      <alignment vertical="center" wrapText="1"/>
    </xf>
    <xf numFmtId="0" fontId="2" fillId="0" borderId="0" xfId="0" applyFont="1" applyBorder="1" applyAlignment="1"/>
    <xf numFmtId="0" fontId="5" fillId="0" borderId="15" xfId="0" applyFont="1" applyFill="1" applyBorder="1" applyAlignment="1">
      <alignment horizontal="left" vertical="center" wrapText="1" indent="1"/>
    </xf>
    <xf numFmtId="0" fontId="0" fillId="0" borderId="35" xfId="0" applyBorder="1"/>
    <xf numFmtId="0" fontId="0" fillId="7" borderId="10" xfId="0" applyFill="1" applyBorder="1"/>
    <xf numFmtId="0" fontId="0" fillId="14" borderId="34" xfId="0" applyFill="1" applyBorder="1"/>
    <xf numFmtId="0" fontId="0" fillId="0" borderId="36" xfId="0" applyBorder="1"/>
    <xf numFmtId="0" fontId="0" fillId="0" borderId="25" xfId="0" applyBorder="1"/>
    <xf numFmtId="0" fontId="2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/>
    </xf>
    <xf numFmtId="0" fontId="4" fillId="8" borderId="15" xfId="0" applyFont="1" applyFill="1" applyBorder="1" applyAlignment="1">
      <alignment horizontal="left" vertical="center" wrapText="1" indent="1"/>
    </xf>
    <xf numFmtId="0" fontId="14" fillId="8" borderId="15" xfId="0" applyFont="1" applyFill="1" applyBorder="1" applyAlignment="1">
      <alignment horizontal="left" vertical="center" wrapText="1" indent="1"/>
    </xf>
    <xf numFmtId="0" fontId="0" fillId="0" borderId="20" xfId="0" applyFill="1" applyBorder="1" applyAlignment="1">
      <alignment horizontal="left" vertical="center" indent="1"/>
    </xf>
    <xf numFmtId="0" fontId="22" fillId="0" borderId="20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14" fillId="8" borderId="15" xfId="0" applyFont="1" applyFill="1" applyBorder="1" applyAlignment="1">
      <alignment horizontal="justify" vertical="center" wrapText="1"/>
    </xf>
    <xf numFmtId="0" fontId="7" fillId="10" borderId="20" xfId="0" applyFont="1" applyFill="1" applyBorder="1" applyAlignment="1">
      <alignment horizontal="center" vertical="center" wrapText="1"/>
    </xf>
    <xf numFmtId="0" fontId="0" fillId="13" borderId="37" xfId="0" applyNumberFormat="1" applyFont="1" applyFill="1" applyBorder="1"/>
    <xf numFmtId="0" fontId="0" fillId="0" borderId="37" xfId="0" applyNumberFormat="1" applyFont="1" applyBorder="1"/>
    <xf numFmtId="0" fontId="23" fillId="0" borderId="0" xfId="0" applyFont="1" applyAlignment="1">
      <alignment horizontal="center"/>
    </xf>
    <xf numFmtId="0" fontId="5" fillId="2" borderId="17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4" fillId="15" borderId="15" xfId="0" applyFont="1" applyFill="1" applyBorder="1" applyAlignment="1">
      <alignment horizontal="center" vertical="center" wrapText="1"/>
    </xf>
    <xf numFmtId="0" fontId="4" fillId="15" borderId="14" xfId="0" applyFont="1" applyFill="1" applyBorder="1" applyAlignment="1">
      <alignment horizontal="center" vertical="center" wrapText="1"/>
    </xf>
    <xf numFmtId="0" fontId="4" fillId="15" borderId="14" xfId="0" applyFont="1" applyFill="1" applyBorder="1" applyAlignment="1">
      <alignment horizontal="left" vertical="center" wrapText="1"/>
    </xf>
    <xf numFmtId="0" fontId="0" fillId="0" borderId="0" xfId="0" applyFill="1" applyBorder="1"/>
    <xf numFmtId="0" fontId="0" fillId="0" borderId="0" xfId="0" applyBorder="1"/>
    <xf numFmtId="0" fontId="16" fillId="0" borderId="0" xfId="0" applyFont="1" applyAlignment="1">
      <alignment horizont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4" fillId="0" borderId="0" xfId="0" applyFont="1"/>
    <xf numFmtId="0" fontId="24" fillId="0" borderId="0" xfId="0" applyFont="1" applyAlignment="1">
      <alignment horizontal="left" vertical="top"/>
    </xf>
    <xf numFmtId="0" fontId="25" fillId="0" borderId="0" xfId="0" applyFont="1"/>
    <xf numFmtId="0" fontId="5" fillId="0" borderId="20" xfId="0" applyFont="1" applyFill="1" applyBorder="1" applyAlignment="1">
      <alignment vertical="center" wrapText="1"/>
    </xf>
    <xf numFmtId="0" fontId="4" fillId="0" borderId="20" xfId="0" applyFont="1" applyFill="1" applyBorder="1" applyAlignment="1">
      <alignment horizontal="justify" vertical="center" wrapText="1"/>
    </xf>
    <xf numFmtId="0" fontId="0" fillId="0" borderId="0" xfId="0" applyAlignment="1">
      <alignment horizontal="left" indent="2"/>
    </xf>
    <xf numFmtId="0" fontId="26" fillId="8" borderId="20" xfId="0" applyFont="1" applyFill="1" applyBorder="1" applyAlignment="1">
      <alignment horizontal="left" vertical="center" wrapText="1" indent="1"/>
    </xf>
    <xf numFmtId="0" fontId="3" fillId="0" borderId="0" xfId="0" applyFont="1"/>
    <xf numFmtId="0" fontId="24" fillId="3" borderId="20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5" fillId="15" borderId="20" xfId="0" applyFont="1" applyFill="1" applyBorder="1" applyAlignment="1">
      <alignment horizontal="left" vertical="center" indent="1"/>
    </xf>
    <xf numFmtId="0" fontId="28" fillId="15" borderId="20" xfId="0" applyFont="1" applyFill="1" applyBorder="1" applyAlignment="1">
      <alignment horizontal="center" vertical="center"/>
    </xf>
    <xf numFmtId="0" fontId="25" fillId="15" borderId="20" xfId="0" applyFont="1" applyFill="1" applyBorder="1" applyAlignment="1">
      <alignment horizontal="left" vertical="center" wrapText="1" indent="1"/>
    </xf>
    <xf numFmtId="0" fontId="26" fillId="9" borderId="20" xfId="0" applyFont="1" applyFill="1" applyBorder="1" applyAlignment="1" applyProtection="1">
      <alignment horizontal="center" vertical="center" wrapText="1"/>
      <protection locked="0"/>
    </xf>
    <xf numFmtId="0" fontId="27" fillId="8" borderId="20" xfId="0" applyFont="1" applyFill="1" applyBorder="1" applyAlignment="1" applyProtection="1">
      <alignment horizontal="left" vertical="center" wrapText="1" indent="1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left" vertical="top"/>
      <protection locked="0"/>
    </xf>
    <xf numFmtId="0" fontId="5" fillId="9" borderId="20" xfId="0" applyFont="1" applyFill="1" applyBorder="1" applyAlignment="1" applyProtection="1">
      <alignment horizontal="center" vertical="center" wrapText="1"/>
      <protection locked="0"/>
    </xf>
    <xf numFmtId="0" fontId="5" fillId="9" borderId="20" xfId="0" applyFont="1" applyFill="1" applyBorder="1" applyAlignment="1" applyProtection="1">
      <alignment horizontal="left" vertical="center" wrapText="1" indent="1"/>
      <protection locked="0"/>
    </xf>
    <xf numFmtId="0" fontId="5" fillId="11" borderId="24" xfId="0" applyFont="1" applyFill="1" applyBorder="1" applyAlignment="1" applyProtection="1">
      <alignment vertical="center" wrapText="1"/>
      <protection locked="0"/>
    </xf>
    <xf numFmtId="0" fontId="14" fillId="11" borderId="24" xfId="0" applyFont="1" applyFill="1" applyBorder="1" applyAlignment="1" applyProtection="1">
      <alignment wrapText="1"/>
      <protection locked="0"/>
    </xf>
    <xf numFmtId="0" fontId="5" fillId="11" borderId="15" xfId="0" applyFont="1" applyFill="1" applyBorder="1" applyAlignment="1" applyProtection="1">
      <alignment vertical="center" wrapText="1"/>
      <protection locked="0"/>
    </xf>
    <xf numFmtId="0" fontId="14" fillId="11" borderId="15" xfId="0" applyFont="1" applyFill="1" applyBorder="1" applyAlignment="1" applyProtection="1">
      <alignment wrapText="1"/>
      <protection locked="0"/>
    </xf>
    <xf numFmtId="0" fontId="5" fillId="11" borderId="24" xfId="0" applyFont="1" applyFill="1" applyBorder="1" applyAlignment="1" applyProtection="1">
      <alignment horizontal="justify" vertical="center" wrapText="1"/>
      <protection locked="0"/>
    </xf>
    <xf numFmtId="0" fontId="4" fillId="11" borderId="24" xfId="0" applyFont="1" applyFill="1" applyBorder="1" applyAlignment="1" applyProtection="1">
      <alignment horizontal="justify" vertical="center" wrapText="1"/>
      <protection locked="0"/>
    </xf>
    <xf numFmtId="0" fontId="2" fillId="3" borderId="3" xfId="0" applyFont="1" applyFill="1" applyBorder="1" applyAlignment="1">
      <alignment horizontal="center" vertical="top" wrapText="1"/>
    </xf>
    <xf numFmtId="0" fontId="2" fillId="3" borderId="4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5" fillId="2" borderId="19" xfId="0" applyFont="1" applyFill="1" applyBorder="1" applyAlignment="1">
      <alignment horizontal="center" vertical="center" wrapText="1"/>
    </xf>
    <xf numFmtId="0" fontId="5" fillId="9" borderId="27" xfId="0" applyFont="1" applyFill="1" applyBorder="1" applyAlignment="1">
      <alignment horizontal="center" vertical="center" wrapText="1"/>
    </xf>
    <xf numFmtId="0" fontId="5" fillId="9" borderId="26" xfId="0" applyFont="1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10" fillId="9" borderId="20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0" borderId="20" xfId="0" applyFont="1" applyFill="1" applyBorder="1" applyAlignment="1">
      <alignment horizontal="center"/>
    </xf>
    <xf numFmtId="0" fontId="4" fillId="0" borderId="29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5" fillId="9" borderId="31" xfId="0" applyFont="1" applyFill="1" applyBorder="1" applyAlignment="1">
      <alignment horizontal="center" vertical="center" wrapText="1"/>
    </xf>
    <xf numFmtId="0" fontId="5" fillId="9" borderId="32" xfId="0" applyFont="1" applyFill="1" applyBorder="1" applyAlignment="1">
      <alignment horizontal="center" vertical="center" wrapText="1"/>
    </xf>
    <xf numFmtId="0" fontId="19" fillId="9" borderId="27" xfId="0" applyFont="1" applyFill="1" applyBorder="1" applyAlignment="1">
      <alignment horizontal="center" vertical="center" wrapText="1"/>
    </xf>
    <xf numFmtId="0" fontId="19" fillId="9" borderId="15" xfId="0" applyFont="1" applyFill="1" applyBorder="1" applyAlignment="1">
      <alignment horizontal="center" vertical="center" wrapText="1"/>
    </xf>
    <xf numFmtId="0" fontId="12" fillId="12" borderId="27" xfId="0" applyFont="1" applyFill="1" applyBorder="1" applyAlignment="1">
      <alignment horizontal="center" vertical="center" wrapText="1"/>
    </xf>
    <xf numFmtId="0" fontId="12" fillId="12" borderId="15" xfId="0" applyFont="1" applyFill="1" applyBorder="1" applyAlignment="1">
      <alignment horizontal="center" vertical="center" wrapText="1"/>
    </xf>
    <xf numFmtId="0" fontId="12" fillId="12" borderId="27" xfId="0" applyFont="1" applyFill="1" applyBorder="1" applyAlignment="1">
      <alignment vertical="center" wrapText="1"/>
    </xf>
    <xf numFmtId="0" fontId="12" fillId="12" borderId="15" xfId="0" applyFont="1" applyFill="1" applyBorder="1" applyAlignment="1">
      <alignment vertical="center" wrapText="1"/>
    </xf>
    <xf numFmtId="0" fontId="19" fillId="9" borderId="38" xfId="0" applyFont="1" applyFill="1" applyBorder="1" applyAlignment="1">
      <alignment horizontal="center" vertical="center" wrapText="1"/>
    </xf>
    <xf numFmtId="0" fontId="19" fillId="9" borderId="39" xfId="0" applyFont="1" applyFill="1" applyBorder="1" applyAlignment="1">
      <alignment horizontal="center" vertical="center" wrapText="1"/>
    </xf>
    <xf numFmtId="0" fontId="5" fillId="2" borderId="40" xfId="0" applyFont="1" applyFill="1" applyBorder="1" applyAlignment="1">
      <alignment horizontal="center" vertical="center" wrapText="1"/>
    </xf>
    <xf numFmtId="0" fontId="5" fillId="2" borderId="41" xfId="0" applyFont="1" applyFill="1" applyBorder="1" applyAlignment="1">
      <alignment horizontal="center" vertical="center" wrapText="1"/>
    </xf>
    <xf numFmtId="0" fontId="5" fillId="8" borderId="20" xfId="0" applyFont="1" applyFill="1" applyBorder="1" applyAlignment="1" applyProtection="1">
      <alignment horizontal="center" wrapText="1"/>
      <protection locked="0"/>
    </xf>
    <xf numFmtId="0" fontId="8" fillId="8" borderId="21" xfId="0" applyFont="1" applyFill="1" applyBorder="1" applyAlignment="1" applyProtection="1">
      <alignment horizontal="center" vertical="center" wrapText="1"/>
      <protection locked="0"/>
    </xf>
    <xf numFmtId="0" fontId="8" fillId="8" borderId="28" xfId="0" applyFont="1" applyFill="1" applyBorder="1" applyAlignment="1" applyProtection="1">
      <alignment horizontal="center" vertical="center" wrapText="1"/>
      <protection locked="0"/>
    </xf>
    <xf numFmtId="0" fontId="8" fillId="8" borderId="30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A141C7"/>
      <color rgb="FF006600"/>
      <color rgb="FF000099"/>
      <color rgb="FF660033"/>
      <color rgb="FF660066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4.svg"/><Relationship Id="rId7" Type="http://schemas.openxmlformats.org/officeDocument/2006/relationships/image" Target="../media/image19.svg"/><Relationship Id="rId2" Type="http://schemas.openxmlformats.org/officeDocument/2006/relationships/image" Target="../media/image3.png"/><Relationship Id="rId1" Type="http://schemas.openxmlformats.org/officeDocument/2006/relationships/image" Target="../media/image15.png"/><Relationship Id="rId6" Type="http://schemas.openxmlformats.org/officeDocument/2006/relationships/image" Target="../media/image18.png"/><Relationship Id="rId5" Type="http://schemas.openxmlformats.org/officeDocument/2006/relationships/image" Target="../media/image17.svg"/><Relationship Id="rId4" Type="http://schemas.openxmlformats.org/officeDocument/2006/relationships/image" Target="../media/image16.png"/><Relationship Id="rId9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8.svg"/><Relationship Id="rId3" Type="http://schemas.openxmlformats.org/officeDocument/2006/relationships/image" Target="../media/image20.png"/><Relationship Id="rId7" Type="http://schemas.openxmlformats.org/officeDocument/2006/relationships/image" Target="../media/image24.jpeg"/><Relationship Id="rId12" Type="http://schemas.openxmlformats.org/officeDocument/2006/relationships/image" Target="../media/image7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23.png"/><Relationship Id="rId11" Type="http://schemas.openxmlformats.org/officeDocument/2006/relationships/image" Target="../media/image19.svg"/><Relationship Id="rId5" Type="http://schemas.openxmlformats.org/officeDocument/2006/relationships/image" Target="../media/image22.png"/><Relationship Id="rId15" Type="http://schemas.openxmlformats.org/officeDocument/2006/relationships/image" Target="../media/image26.svg"/><Relationship Id="rId10" Type="http://schemas.openxmlformats.org/officeDocument/2006/relationships/image" Target="../media/image18.png"/><Relationship Id="rId4" Type="http://schemas.openxmlformats.org/officeDocument/2006/relationships/image" Target="../media/image21.png"/><Relationship Id="rId9" Type="http://schemas.openxmlformats.org/officeDocument/2006/relationships/image" Target="../media/image17.svg"/><Relationship Id="rId14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3" Type="http://schemas.openxmlformats.org/officeDocument/2006/relationships/image" Target="../media/image3.png"/><Relationship Id="rId7" Type="http://schemas.openxmlformats.org/officeDocument/2006/relationships/image" Target="../media/image18.png"/><Relationship Id="rId12" Type="http://schemas.openxmlformats.org/officeDocument/2006/relationships/image" Target="../media/image26.svg"/><Relationship Id="rId2" Type="http://schemas.openxmlformats.org/officeDocument/2006/relationships/image" Target="../media/image28.png"/><Relationship Id="rId1" Type="http://schemas.openxmlformats.org/officeDocument/2006/relationships/image" Target="../media/image27.emf"/><Relationship Id="rId6" Type="http://schemas.openxmlformats.org/officeDocument/2006/relationships/image" Target="../media/image17.svg"/><Relationship Id="rId11" Type="http://schemas.openxmlformats.org/officeDocument/2006/relationships/image" Target="../media/image25.png"/><Relationship Id="rId5" Type="http://schemas.openxmlformats.org/officeDocument/2006/relationships/image" Target="../media/image16.png"/><Relationship Id="rId10" Type="http://schemas.openxmlformats.org/officeDocument/2006/relationships/image" Target="../media/image8.svg"/><Relationship Id="rId4" Type="http://schemas.openxmlformats.org/officeDocument/2006/relationships/image" Target="../media/image4.svg"/><Relationship Id="rId9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39.jpeg"/><Relationship Id="rId18" Type="http://schemas.openxmlformats.org/officeDocument/2006/relationships/image" Target="../media/image44.png"/><Relationship Id="rId26" Type="http://schemas.openxmlformats.org/officeDocument/2006/relationships/image" Target="../media/image18.png"/><Relationship Id="rId3" Type="http://schemas.openxmlformats.org/officeDocument/2006/relationships/image" Target="../media/image29.png"/><Relationship Id="rId21" Type="http://schemas.openxmlformats.org/officeDocument/2006/relationships/image" Target="../media/image47.png"/><Relationship Id="rId7" Type="http://schemas.openxmlformats.org/officeDocument/2006/relationships/image" Target="../media/image33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17.svg"/><Relationship Id="rId2" Type="http://schemas.openxmlformats.org/officeDocument/2006/relationships/image" Target="../media/image4.svg"/><Relationship Id="rId16" Type="http://schemas.openxmlformats.org/officeDocument/2006/relationships/image" Target="../media/image42.png"/><Relationship Id="rId20" Type="http://schemas.openxmlformats.org/officeDocument/2006/relationships/image" Target="../media/image46.png"/><Relationship Id="rId29" Type="http://schemas.openxmlformats.org/officeDocument/2006/relationships/image" Target="../media/image8.svg"/><Relationship Id="rId1" Type="http://schemas.openxmlformats.org/officeDocument/2006/relationships/image" Target="../media/image3.pn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24" Type="http://schemas.openxmlformats.org/officeDocument/2006/relationships/image" Target="../media/image16.png"/><Relationship Id="rId5" Type="http://schemas.openxmlformats.org/officeDocument/2006/relationships/image" Target="../media/image31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7.png"/><Relationship Id="rId10" Type="http://schemas.openxmlformats.org/officeDocument/2006/relationships/image" Target="../media/image36.png"/><Relationship Id="rId19" Type="http://schemas.openxmlformats.org/officeDocument/2006/relationships/image" Target="../media/image45.png"/><Relationship Id="rId31" Type="http://schemas.openxmlformats.org/officeDocument/2006/relationships/image" Target="../media/image26.sv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19.svg"/><Relationship Id="rId30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3" Type="http://schemas.openxmlformats.org/officeDocument/2006/relationships/image" Target="../media/image50.png"/><Relationship Id="rId7" Type="http://schemas.openxmlformats.org/officeDocument/2006/relationships/image" Target="../media/image18.png"/><Relationship Id="rId12" Type="http://schemas.openxmlformats.org/officeDocument/2006/relationships/image" Target="../media/image26.sv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17.svg"/><Relationship Id="rId11" Type="http://schemas.openxmlformats.org/officeDocument/2006/relationships/image" Target="../media/image25.png"/><Relationship Id="rId5" Type="http://schemas.openxmlformats.org/officeDocument/2006/relationships/image" Target="../media/image16.png"/><Relationship Id="rId10" Type="http://schemas.openxmlformats.org/officeDocument/2006/relationships/image" Target="../media/image10.svg"/><Relationship Id="rId4" Type="http://schemas.openxmlformats.org/officeDocument/2006/relationships/image" Target="../media/image51.png"/><Relationship Id="rId9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3" Type="http://schemas.openxmlformats.org/officeDocument/2006/relationships/image" Target="../media/image3.png"/><Relationship Id="rId7" Type="http://schemas.openxmlformats.org/officeDocument/2006/relationships/image" Target="../media/image18.png"/><Relationship Id="rId12" Type="http://schemas.openxmlformats.org/officeDocument/2006/relationships/image" Target="../media/image26.svg"/><Relationship Id="rId2" Type="http://schemas.openxmlformats.org/officeDocument/2006/relationships/image" Target="../media/image51.png"/><Relationship Id="rId1" Type="http://schemas.openxmlformats.org/officeDocument/2006/relationships/image" Target="../media/image52.png"/><Relationship Id="rId6" Type="http://schemas.openxmlformats.org/officeDocument/2006/relationships/image" Target="../media/image17.svg"/><Relationship Id="rId11" Type="http://schemas.openxmlformats.org/officeDocument/2006/relationships/image" Target="../media/image25.png"/><Relationship Id="rId5" Type="http://schemas.openxmlformats.org/officeDocument/2006/relationships/image" Target="../media/image16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3" Type="http://schemas.openxmlformats.org/officeDocument/2006/relationships/image" Target="../media/image3.png"/><Relationship Id="rId7" Type="http://schemas.openxmlformats.org/officeDocument/2006/relationships/image" Target="../media/image18.png"/><Relationship Id="rId12" Type="http://schemas.openxmlformats.org/officeDocument/2006/relationships/image" Target="../media/image55.svg"/><Relationship Id="rId2" Type="http://schemas.openxmlformats.org/officeDocument/2006/relationships/image" Target="../media/image51.png"/><Relationship Id="rId1" Type="http://schemas.openxmlformats.org/officeDocument/2006/relationships/image" Target="../media/image53.png"/><Relationship Id="rId6" Type="http://schemas.openxmlformats.org/officeDocument/2006/relationships/image" Target="../media/image17.svg"/><Relationship Id="rId11" Type="http://schemas.openxmlformats.org/officeDocument/2006/relationships/image" Target="../media/image54.png"/><Relationship Id="rId5" Type="http://schemas.openxmlformats.org/officeDocument/2006/relationships/image" Target="../media/image16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3" Type="http://schemas.openxmlformats.org/officeDocument/2006/relationships/image" Target="../media/image3.png"/><Relationship Id="rId7" Type="http://schemas.openxmlformats.org/officeDocument/2006/relationships/image" Target="../media/image18.png"/><Relationship Id="rId12" Type="http://schemas.openxmlformats.org/officeDocument/2006/relationships/image" Target="../media/image55.svg"/><Relationship Id="rId2" Type="http://schemas.openxmlformats.org/officeDocument/2006/relationships/image" Target="../media/image56.png"/><Relationship Id="rId1" Type="http://schemas.openxmlformats.org/officeDocument/2006/relationships/image" Target="../media/image51.png"/><Relationship Id="rId6" Type="http://schemas.openxmlformats.org/officeDocument/2006/relationships/image" Target="../media/image17.svg"/><Relationship Id="rId11" Type="http://schemas.openxmlformats.org/officeDocument/2006/relationships/image" Target="../media/image54.png"/><Relationship Id="rId5" Type="http://schemas.openxmlformats.org/officeDocument/2006/relationships/image" Target="../media/image16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13" Type="http://schemas.openxmlformats.org/officeDocument/2006/relationships/image" Target="../media/image69.jpeg"/><Relationship Id="rId18" Type="http://schemas.openxmlformats.org/officeDocument/2006/relationships/image" Target="../media/image17.svg"/><Relationship Id="rId3" Type="http://schemas.openxmlformats.org/officeDocument/2006/relationships/image" Target="../media/image59.png"/><Relationship Id="rId21" Type="http://schemas.openxmlformats.org/officeDocument/2006/relationships/image" Target="../media/image11.png"/><Relationship Id="rId7" Type="http://schemas.openxmlformats.org/officeDocument/2006/relationships/image" Target="../media/image63.png"/><Relationship Id="rId12" Type="http://schemas.openxmlformats.org/officeDocument/2006/relationships/image" Target="../media/image68.png"/><Relationship Id="rId17" Type="http://schemas.openxmlformats.org/officeDocument/2006/relationships/image" Target="../media/image16.png"/><Relationship Id="rId2" Type="http://schemas.openxmlformats.org/officeDocument/2006/relationships/image" Target="../media/image58.png"/><Relationship Id="rId16" Type="http://schemas.openxmlformats.org/officeDocument/2006/relationships/image" Target="../media/image70.png"/><Relationship Id="rId20" Type="http://schemas.openxmlformats.org/officeDocument/2006/relationships/image" Target="../media/image19.svg"/><Relationship Id="rId1" Type="http://schemas.openxmlformats.org/officeDocument/2006/relationships/image" Target="../media/image57.png"/><Relationship Id="rId6" Type="http://schemas.openxmlformats.org/officeDocument/2006/relationships/image" Target="../media/image62.png"/><Relationship Id="rId11" Type="http://schemas.openxmlformats.org/officeDocument/2006/relationships/image" Target="../media/image67.png"/><Relationship Id="rId24" Type="http://schemas.openxmlformats.org/officeDocument/2006/relationships/image" Target="../media/image55.svg"/><Relationship Id="rId5" Type="http://schemas.openxmlformats.org/officeDocument/2006/relationships/image" Target="../media/image61.png"/><Relationship Id="rId15" Type="http://schemas.openxmlformats.org/officeDocument/2006/relationships/image" Target="../media/image4.svg"/><Relationship Id="rId23" Type="http://schemas.openxmlformats.org/officeDocument/2006/relationships/image" Target="../media/image54.png"/><Relationship Id="rId10" Type="http://schemas.openxmlformats.org/officeDocument/2006/relationships/image" Target="../media/image66.png"/><Relationship Id="rId19" Type="http://schemas.openxmlformats.org/officeDocument/2006/relationships/image" Target="../media/image18.png"/><Relationship Id="rId4" Type="http://schemas.openxmlformats.org/officeDocument/2006/relationships/image" Target="../media/image60.png"/><Relationship Id="rId9" Type="http://schemas.openxmlformats.org/officeDocument/2006/relationships/image" Target="../media/image65.png"/><Relationship Id="rId14" Type="http://schemas.openxmlformats.org/officeDocument/2006/relationships/image" Target="../media/image3.png"/><Relationship Id="rId22" Type="http://schemas.openxmlformats.org/officeDocument/2006/relationships/image" Target="../media/image1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13" Type="http://schemas.openxmlformats.org/officeDocument/2006/relationships/image" Target="../media/image54.png"/><Relationship Id="rId3" Type="http://schemas.openxmlformats.org/officeDocument/2006/relationships/image" Target="../media/image73.png"/><Relationship Id="rId7" Type="http://schemas.openxmlformats.org/officeDocument/2006/relationships/image" Target="../media/image3.png"/><Relationship Id="rId12" Type="http://schemas.openxmlformats.org/officeDocument/2006/relationships/image" Target="../media/image19.svg"/><Relationship Id="rId2" Type="http://schemas.openxmlformats.org/officeDocument/2006/relationships/image" Target="../media/image72.png"/><Relationship Id="rId1" Type="http://schemas.openxmlformats.org/officeDocument/2006/relationships/image" Target="../media/image71.png"/><Relationship Id="rId6" Type="http://schemas.openxmlformats.org/officeDocument/2006/relationships/image" Target="../media/image76.png"/><Relationship Id="rId11" Type="http://schemas.openxmlformats.org/officeDocument/2006/relationships/image" Target="../media/image18.png"/><Relationship Id="rId5" Type="http://schemas.openxmlformats.org/officeDocument/2006/relationships/image" Target="../media/image75.png"/><Relationship Id="rId10" Type="http://schemas.openxmlformats.org/officeDocument/2006/relationships/image" Target="../media/image17.svg"/><Relationship Id="rId4" Type="http://schemas.openxmlformats.org/officeDocument/2006/relationships/image" Target="../media/image74.png"/><Relationship Id="rId9" Type="http://schemas.openxmlformats.org/officeDocument/2006/relationships/image" Target="../media/image16.png"/><Relationship Id="rId14" Type="http://schemas.openxmlformats.org/officeDocument/2006/relationships/image" Target="../media/image55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18.png"/><Relationship Id="rId7" Type="http://schemas.openxmlformats.org/officeDocument/2006/relationships/image" Target="../media/image13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19.sv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3" Type="http://schemas.openxmlformats.org/officeDocument/2006/relationships/image" Target="../media/image79.png"/><Relationship Id="rId7" Type="http://schemas.openxmlformats.org/officeDocument/2006/relationships/image" Target="../media/image18.png"/><Relationship Id="rId2" Type="http://schemas.openxmlformats.org/officeDocument/2006/relationships/image" Target="../media/image78.svg"/><Relationship Id="rId1" Type="http://schemas.openxmlformats.org/officeDocument/2006/relationships/image" Target="../media/image77.png"/><Relationship Id="rId6" Type="http://schemas.openxmlformats.org/officeDocument/2006/relationships/image" Target="../media/image82.svg"/><Relationship Id="rId5" Type="http://schemas.openxmlformats.org/officeDocument/2006/relationships/image" Target="../media/image81.png"/><Relationship Id="rId4" Type="http://schemas.openxmlformats.org/officeDocument/2006/relationships/image" Target="../media/image80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762000</xdr:colOff>
      <xdr:row>0</xdr:row>
      <xdr:rowOff>228600</xdr:rowOff>
    </xdr:from>
    <xdr:to>
      <xdr:col>1</xdr:col>
      <xdr:colOff>1647375</xdr:colOff>
      <xdr:row>0</xdr:row>
      <xdr:rowOff>1219200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62000" y="228600"/>
          <a:ext cx="3600000" cy="990600"/>
          <a:chOff x="7496175" y="5476875"/>
          <a:chExt cx="3219450" cy="990600"/>
        </a:xfrm>
      </xdr:grpSpPr>
      <xdr:pic>
        <xdr:nvPicPr>
          <xdr:cNvPr id="3" name="Picture 1" descr="image00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39350" y="5476875"/>
            <a:ext cx="676275" cy="990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4" name="Imagem 3" descr="cid:image001.png@01D3E2C0.0356E160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96175" y="5553075"/>
            <a:ext cx="2533650" cy="78105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130969</xdr:colOff>
      <xdr:row>1</xdr:row>
      <xdr:rowOff>11907</xdr:rowOff>
    </xdr:from>
    <xdr:to>
      <xdr:col>5</xdr:col>
      <xdr:colOff>1405571</xdr:colOff>
      <xdr:row>1</xdr:row>
      <xdr:rowOff>481691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BB180F76-F334-48C7-BA2C-E42AC0876F6E}"/>
            </a:ext>
          </a:extLst>
        </xdr:cNvPr>
        <xdr:cNvGrpSpPr/>
      </xdr:nvGrpSpPr>
      <xdr:grpSpPr>
        <a:xfrm>
          <a:off x="6774657" y="1535907"/>
          <a:ext cx="1560352" cy="469784"/>
          <a:chOff x="3682768" y="3204594"/>
          <a:chExt cx="1560352" cy="469784"/>
        </a:xfrm>
      </xdr:grpSpPr>
      <xdr:sp macro="[0]!Limpar_Informações" textlink="">
        <xdr:nvSpPr>
          <xdr:cNvPr id="14" name="Retângulo: Cantos Diagonais Recortados 13">
            <a:extLst>
              <a:ext uri="{FF2B5EF4-FFF2-40B4-BE49-F238E27FC236}">
                <a16:creationId xmlns:a16="http://schemas.microsoft.com/office/drawing/2014/main" id="{115DFD6D-01E2-444F-8C3D-4A12E05A8202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5" name="Gráfico 3" descr="Borracha">
            <a:extLst>
              <a:ext uri="{FF2B5EF4-FFF2-40B4-BE49-F238E27FC236}">
                <a16:creationId xmlns:a16="http://schemas.microsoft.com/office/drawing/2014/main" id="{8D23362D-1A34-4D5E-BCD9-696F5139EF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>
    <xdr:from>
      <xdr:col>3</xdr:col>
      <xdr:colOff>190502</xdr:colOff>
      <xdr:row>4</xdr:row>
      <xdr:rowOff>154780</xdr:rowOff>
    </xdr:from>
    <xdr:to>
      <xdr:col>7</xdr:col>
      <xdr:colOff>273844</xdr:colOff>
      <xdr:row>9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9656EFCD-5EA9-47FA-8EF4-1EB76E16A493}"/>
            </a:ext>
          </a:extLst>
        </xdr:cNvPr>
        <xdr:cNvGrpSpPr/>
      </xdr:nvGrpSpPr>
      <xdr:grpSpPr>
        <a:xfrm>
          <a:off x="6226971" y="2726530"/>
          <a:ext cx="3131342" cy="1035845"/>
          <a:chOff x="5670959" y="1602297"/>
          <a:chExt cx="3131342" cy="1249960"/>
        </a:xfrm>
      </xdr:grpSpPr>
      <xdr:sp macro="[0]!Limpar_tudo" textlink="">
        <xdr:nvSpPr>
          <xdr:cNvPr id="18" name="Seta: Pentágono 17">
            <a:extLst>
              <a:ext uri="{FF2B5EF4-FFF2-40B4-BE49-F238E27FC236}">
                <a16:creationId xmlns:a16="http://schemas.microsoft.com/office/drawing/2014/main" id="{CD69192E-5130-4522-9AAA-1CA9C0B5DA49}"/>
              </a:ext>
            </a:extLst>
          </xdr:cNvPr>
          <xdr:cNvSpPr/>
        </xdr:nvSpPr>
        <xdr:spPr>
          <a:xfrm>
            <a:off x="5670959" y="1602297"/>
            <a:ext cx="3131342" cy="1249960"/>
          </a:xfrm>
          <a:prstGeom prst="homePlate">
            <a:avLst>
              <a:gd name="adj" fmla="val 0"/>
            </a:avLst>
          </a:prstGeom>
          <a:solidFill>
            <a:srgbClr val="FF0000"/>
          </a:solidFill>
          <a:ln>
            <a:solidFill>
              <a:schemeClr val="accent4">
                <a:lumMod val="60000"/>
                <a:lumOff val="40000"/>
              </a:schemeClr>
            </a:solidFill>
          </a:ln>
          <a:effectLst>
            <a:glow rad="101600">
              <a:srgbClr val="FF0000">
                <a:alpha val="60000"/>
              </a:srgbClr>
            </a:glow>
            <a:reflection endPos="0" dir="5400000" sy="-100000" algn="bl" rotWithShape="0"/>
          </a:effectLst>
          <a:scene3d>
            <a:camera prst="orthographicFront"/>
            <a:lightRig rig="threePt" dir="t"/>
          </a:scene3d>
          <a:sp3d>
            <a:bevelT w="114300" prst="hardEdg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2" algn="ctr"/>
            <a:r>
              <a:rPr lang="pt-BR" b="1"/>
              <a:t>Reiniciar processo</a:t>
            </a:r>
          </a:p>
        </xdr:txBody>
      </xdr:sp>
      <xdr:pic>
        <xdr:nvPicPr>
          <xdr:cNvPr id="19" name="Gráfico 6" descr="Sem sinal">
            <a:extLst>
              <a:ext uri="{FF2B5EF4-FFF2-40B4-BE49-F238E27FC236}">
                <a16:creationId xmlns:a16="http://schemas.microsoft.com/office/drawing/2014/main" id="{DCD0F9FF-CA18-467A-98A6-10D288B8DB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789802" y="1770077"/>
            <a:ext cx="914400" cy="914400"/>
          </a:xfrm>
          <a:prstGeom prst="rect">
            <a:avLst/>
          </a:prstGeom>
          <a:effectLst>
            <a:glow rad="101600">
              <a:schemeClr val="accent4">
                <a:satMod val="175000"/>
                <a:alpha val="40000"/>
              </a:schemeClr>
            </a:glow>
          </a:effectLst>
        </xdr:spPr>
      </xdr:pic>
    </xdr:grpSp>
    <xdr:clientData/>
  </xdr:twoCellAnchor>
  <xdr:twoCellAnchor editAs="oneCell">
    <xdr:from>
      <xdr:col>10</xdr:col>
      <xdr:colOff>376218</xdr:colOff>
      <xdr:row>0</xdr:row>
      <xdr:rowOff>1423969</xdr:rowOff>
    </xdr:from>
    <xdr:to>
      <xdr:col>12</xdr:col>
      <xdr:colOff>76180</xdr:colOff>
      <xdr:row>3</xdr:row>
      <xdr:rowOff>4744</xdr:rowOff>
    </xdr:to>
    <xdr:pic macro="[0]!Planilha2.mec">
      <xdr:nvPicPr>
        <xdr:cNvPr id="20" name="Gráfico 19" descr="Voltar DPE">
          <a:extLst>
            <a:ext uri="{FF2B5EF4-FFF2-40B4-BE49-F238E27FC236}">
              <a16:creationId xmlns:a16="http://schemas.microsoft.com/office/drawing/2014/main" id="{5571A45A-569B-44D1-A688-0A533281F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558818" y="1423969"/>
          <a:ext cx="919163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385743</xdr:colOff>
      <xdr:row>2</xdr:row>
      <xdr:rowOff>159525</xdr:rowOff>
    </xdr:from>
    <xdr:to>
      <xdr:col>12</xdr:col>
      <xdr:colOff>85705</xdr:colOff>
      <xdr:row>6</xdr:row>
      <xdr:rowOff>121425</xdr:rowOff>
    </xdr:to>
    <xdr:pic macro="[0]!Planilha2.ele">
      <xdr:nvPicPr>
        <xdr:cNvPr id="24" name="Gráfico 23" descr="Voltar DPE">
          <a:extLst>
            <a:ext uri="{FF2B5EF4-FFF2-40B4-BE49-F238E27FC236}">
              <a16:creationId xmlns:a16="http://schemas.microsoft.com/office/drawing/2014/main" id="{788D15E3-B768-482E-B9EE-9701E66AD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568343" y="2255025"/>
          <a:ext cx="919163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359549</xdr:colOff>
      <xdr:row>6</xdr:row>
      <xdr:rowOff>26175</xdr:rowOff>
    </xdr:from>
    <xdr:to>
      <xdr:col>12</xdr:col>
      <xdr:colOff>59511</xdr:colOff>
      <xdr:row>10</xdr:row>
      <xdr:rowOff>35700</xdr:rowOff>
    </xdr:to>
    <xdr:pic macro="[0]!Planilha2.soft">
      <xdr:nvPicPr>
        <xdr:cNvPr id="25" name="Gráfico 24" descr="Voltar DPE">
          <a:extLst>
            <a:ext uri="{FF2B5EF4-FFF2-40B4-BE49-F238E27FC236}">
              <a16:creationId xmlns:a16="http://schemas.microsoft.com/office/drawing/2014/main" id="{23DFC50C-0992-49E1-8454-3FE0EFE96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542149" y="3074175"/>
          <a:ext cx="919163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392887</xdr:colOff>
      <xdr:row>9</xdr:row>
      <xdr:rowOff>0</xdr:rowOff>
    </xdr:from>
    <xdr:to>
      <xdr:col>12</xdr:col>
      <xdr:colOff>92849</xdr:colOff>
      <xdr:row>13</xdr:row>
      <xdr:rowOff>152400</xdr:rowOff>
    </xdr:to>
    <xdr:pic macro="[0]!Planilha2.gerar">
      <xdr:nvPicPr>
        <xdr:cNvPr id="26" name="Gráfico 25" descr="Voltar DPE">
          <a:extLst>
            <a:ext uri="{FF2B5EF4-FFF2-40B4-BE49-F238E27FC236}">
              <a16:creationId xmlns:a16="http://schemas.microsoft.com/office/drawing/2014/main" id="{1507817F-7BF5-438F-9B53-793E81679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3575487" y="3845700"/>
          <a:ext cx="919163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214312</xdr:colOff>
      <xdr:row>2</xdr:row>
      <xdr:rowOff>35719</xdr:rowOff>
    </xdr:from>
    <xdr:to>
      <xdr:col>14</xdr:col>
      <xdr:colOff>151952</xdr:colOff>
      <xdr:row>5</xdr:row>
      <xdr:rowOff>452439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E6BC385-9B9E-49D3-B154-58D9F920B1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2642"/>
        <a:stretch/>
      </xdr:blipFill>
      <xdr:spPr>
        <a:xfrm>
          <a:off x="14525625" y="654844"/>
          <a:ext cx="3580952" cy="166687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spPr>
    </xdr:pic>
    <xdr:clientData/>
  </xdr:twoCellAnchor>
  <xdr:twoCellAnchor>
    <xdr:from>
      <xdr:col>4</xdr:col>
      <xdr:colOff>238125</xdr:colOff>
      <xdr:row>4</xdr:row>
      <xdr:rowOff>83344</xdr:rowOff>
    </xdr:from>
    <xdr:to>
      <xdr:col>6</xdr:col>
      <xdr:colOff>584040</xdr:colOff>
      <xdr:row>4</xdr:row>
      <xdr:rowOff>553128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F3C602C8-8B7A-47F7-9797-C30FCE910A95}"/>
            </a:ext>
          </a:extLst>
        </xdr:cNvPr>
        <xdr:cNvGrpSpPr/>
      </xdr:nvGrpSpPr>
      <xdr:grpSpPr>
        <a:xfrm>
          <a:off x="12120563" y="1321594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10" name="Retângulo: Cantos Diagonais Recortados 9">
            <a:extLst>
              <a:ext uri="{FF2B5EF4-FFF2-40B4-BE49-F238E27FC236}">
                <a16:creationId xmlns:a16="http://schemas.microsoft.com/office/drawing/2014/main" id="{9881DF71-CF11-4324-AF9A-D22EED462E2E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1" name="Gráfico 3" descr="Borracha">
            <a:extLst>
              <a:ext uri="{FF2B5EF4-FFF2-40B4-BE49-F238E27FC236}">
                <a16:creationId xmlns:a16="http://schemas.microsoft.com/office/drawing/2014/main" id="{760202FA-E9C6-48B5-B303-F5D1A671C3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2</xdr:col>
      <xdr:colOff>1154908</xdr:colOff>
      <xdr:row>0</xdr:row>
      <xdr:rowOff>214314</xdr:rowOff>
    </xdr:from>
    <xdr:to>
      <xdr:col>2</xdr:col>
      <xdr:colOff>2069308</xdr:colOff>
      <xdr:row>3</xdr:row>
      <xdr:rowOff>200026</xdr:rowOff>
    </xdr:to>
    <xdr:pic macro="[0]!ger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BD0D4BCF-BB22-48F2-82ED-812D15C78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0800000">
          <a:off x="7917658" y="214314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1952627</xdr:colOff>
      <xdr:row>0</xdr:row>
      <xdr:rowOff>130970</xdr:rowOff>
    </xdr:from>
    <xdr:to>
      <xdr:col>0</xdr:col>
      <xdr:colOff>2867027</xdr:colOff>
      <xdr:row>3</xdr:row>
      <xdr:rowOff>116682</xdr:rowOff>
    </xdr:to>
    <xdr:pic macro="[0]!volta">
      <xdr:nvPicPr>
        <xdr:cNvPr id="13" name="Gráfico 12" descr="Seta com retorno na horizontal">
          <a:extLst>
            <a:ext uri="{FF2B5EF4-FFF2-40B4-BE49-F238E27FC236}">
              <a16:creationId xmlns:a16="http://schemas.microsoft.com/office/drawing/2014/main" id="{92692A8F-15AC-412E-A33E-EC3C562A6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952627" y="13097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2564607</xdr:colOff>
      <xdr:row>0</xdr:row>
      <xdr:rowOff>142876</xdr:rowOff>
    </xdr:from>
    <xdr:to>
      <xdr:col>2</xdr:col>
      <xdr:colOff>95251</xdr:colOff>
      <xdr:row>3</xdr:row>
      <xdr:rowOff>128588</xdr:rowOff>
    </xdr:to>
    <xdr:pic macro="[0]!prox">
      <xdr:nvPicPr>
        <xdr:cNvPr id="14" name="Gráfico 13" descr="Voltar DPE">
          <a:extLst>
            <a:ext uri="{FF2B5EF4-FFF2-40B4-BE49-F238E27FC236}">
              <a16:creationId xmlns:a16="http://schemas.microsoft.com/office/drawing/2014/main" id="{BBA23800-C725-4946-A410-AC6C11444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945982" y="142876"/>
          <a:ext cx="912019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916782</xdr:colOff>
      <xdr:row>1</xdr:row>
      <xdr:rowOff>273842</xdr:rowOff>
    </xdr:from>
    <xdr:to>
      <xdr:col>4</xdr:col>
      <xdr:colOff>429258</xdr:colOff>
      <xdr:row>3</xdr:row>
      <xdr:rowOff>124501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83225D8-954D-4B0F-B40D-5BA56E5954DD}"/>
            </a:ext>
          </a:extLst>
        </xdr:cNvPr>
        <xdr:cNvGrpSpPr/>
      </xdr:nvGrpSpPr>
      <xdr:grpSpPr>
        <a:xfrm>
          <a:off x="10382251" y="583405"/>
          <a:ext cx="1560351" cy="469784"/>
          <a:chOff x="3682768" y="3204594"/>
          <a:chExt cx="1560352" cy="469784"/>
        </a:xfrm>
      </xdr:grpSpPr>
      <xdr:sp macro="[0]!Limpar_Dispositivos" textlink="">
        <xdr:nvSpPr>
          <xdr:cNvPr id="29" name="Retângulo: Cantos Diagonais Recortados 28">
            <a:extLst>
              <a:ext uri="{FF2B5EF4-FFF2-40B4-BE49-F238E27FC236}">
                <a16:creationId xmlns:a16="http://schemas.microsoft.com/office/drawing/2014/main" id="{31F85872-F5A8-4550-8811-B0B9A1A5E0CD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30" name="Gráfico 3" descr="Borracha">
            <a:extLst>
              <a:ext uri="{FF2B5EF4-FFF2-40B4-BE49-F238E27FC236}">
                <a16:creationId xmlns:a16="http://schemas.microsoft.com/office/drawing/2014/main" id="{74375417-AC69-42DF-9F36-8C37F82E9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107157</xdr:colOff>
      <xdr:row>8</xdr:row>
      <xdr:rowOff>95250</xdr:rowOff>
    </xdr:from>
    <xdr:to>
      <xdr:col>1</xdr:col>
      <xdr:colOff>2432596</xdr:colOff>
      <xdr:row>8</xdr:row>
      <xdr:rowOff>1535250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A6CEF368-0D31-4398-A297-0A0032AE0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74345" y="4845844"/>
          <a:ext cx="2325439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107158</xdr:colOff>
      <xdr:row>6</xdr:row>
      <xdr:rowOff>83345</xdr:rowOff>
    </xdr:from>
    <xdr:to>
      <xdr:col>1</xdr:col>
      <xdr:colOff>2447158</xdr:colOff>
      <xdr:row>6</xdr:row>
      <xdr:rowOff>1405511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3AFB0836-19C7-4EE1-B153-024FAE4F60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74346" y="1547814"/>
          <a:ext cx="2340000" cy="1322166"/>
        </a:xfrm>
        <a:prstGeom prst="rect">
          <a:avLst/>
        </a:prstGeom>
      </xdr:spPr>
    </xdr:pic>
    <xdr:clientData/>
  </xdr:twoCellAnchor>
  <xdr:twoCellAnchor editAs="oneCell">
    <xdr:from>
      <xdr:col>1</xdr:col>
      <xdr:colOff>119063</xdr:colOff>
      <xdr:row>7</xdr:row>
      <xdr:rowOff>95250</xdr:rowOff>
    </xdr:from>
    <xdr:to>
      <xdr:col>1</xdr:col>
      <xdr:colOff>2459063</xdr:colOff>
      <xdr:row>7</xdr:row>
      <xdr:rowOff>1538764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A8A58227-B534-4E6E-9B8E-24AD2976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1" y="3202781"/>
          <a:ext cx="2340000" cy="1443514"/>
        </a:xfrm>
        <a:prstGeom prst="rect">
          <a:avLst/>
        </a:prstGeom>
      </xdr:spPr>
    </xdr:pic>
    <xdr:clientData/>
  </xdr:twoCellAnchor>
  <xdr:twoCellAnchor editAs="oneCell">
    <xdr:from>
      <xdr:col>1</xdr:col>
      <xdr:colOff>83344</xdr:colOff>
      <xdr:row>10</xdr:row>
      <xdr:rowOff>71438</xdr:rowOff>
    </xdr:from>
    <xdr:to>
      <xdr:col>1</xdr:col>
      <xdr:colOff>2479206</xdr:colOff>
      <xdr:row>10</xdr:row>
      <xdr:rowOff>1511438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E0BA2104-BD69-4BBA-848F-2613CB6CA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250532" y="8108157"/>
          <a:ext cx="2395862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285751</xdr:colOff>
      <xdr:row>11</xdr:row>
      <xdr:rowOff>83343</xdr:rowOff>
    </xdr:from>
    <xdr:to>
      <xdr:col>1</xdr:col>
      <xdr:colOff>2310146</xdr:colOff>
      <xdr:row>11</xdr:row>
      <xdr:rowOff>1523343</xdr:rowOff>
    </xdr:to>
    <xdr:pic>
      <xdr:nvPicPr>
        <xdr:cNvPr id="32" name="Grafik 327">
          <a:extLst>
            <a:ext uri="{FF2B5EF4-FFF2-40B4-BE49-F238E27FC236}">
              <a16:creationId xmlns:a16="http://schemas.microsoft.com/office/drawing/2014/main" id="{9C679367-8C5C-446C-8635-A7EE7CB92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2939" y="9763124"/>
          <a:ext cx="2024395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2</xdr:col>
      <xdr:colOff>702469</xdr:colOff>
      <xdr:row>0</xdr:row>
      <xdr:rowOff>202407</xdr:rowOff>
    </xdr:from>
    <xdr:to>
      <xdr:col>2</xdr:col>
      <xdr:colOff>1616869</xdr:colOff>
      <xdr:row>3</xdr:row>
      <xdr:rowOff>188119</xdr:rowOff>
    </xdr:to>
    <xdr:pic macro="[0]!ger">
      <xdr:nvPicPr>
        <xdr:cNvPr id="10" name="Gráfico 9" descr="Seta com retorno na horizontal">
          <a:extLst>
            <a:ext uri="{FF2B5EF4-FFF2-40B4-BE49-F238E27FC236}">
              <a16:creationId xmlns:a16="http://schemas.microsoft.com/office/drawing/2014/main" id="{89410D6A-3354-40AD-BCDB-62F00776E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0800000">
          <a:off x="7429500" y="202407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1464469</xdr:colOff>
      <xdr:row>0</xdr:row>
      <xdr:rowOff>119063</xdr:rowOff>
    </xdr:from>
    <xdr:to>
      <xdr:col>0</xdr:col>
      <xdr:colOff>2378869</xdr:colOff>
      <xdr:row>3</xdr:row>
      <xdr:rowOff>104775</xdr:rowOff>
    </xdr:to>
    <xdr:pic macro="[0]!volta">
      <xdr:nvPicPr>
        <xdr:cNvPr id="11" name="Gráfico 10" descr="Seta com retorno na horizontal">
          <a:extLst>
            <a:ext uri="{FF2B5EF4-FFF2-40B4-BE49-F238E27FC236}">
              <a16:creationId xmlns:a16="http://schemas.microsoft.com/office/drawing/2014/main" id="{183A019B-3991-4901-AF0A-CCDE6D2E5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464469" y="119063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1290636</xdr:colOff>
      <xdr:row>0</xdr:row>
      <xdr:rowOff>130969</xdr:rowOff>
    </xdr:from>
    <xdr:to>
      <xdr:col>1</xdr:col>
      <xdr:colOff>2202655</xdr:colOff>
      <xdr:row>3</xdr:row>
      <xdr:rowOff>116681</xdr:rowOff>
    </xdr:to>
    <xdr:pic macro="[0]!prox">
      <xdr:nvPicPr>
        <xdr:cNvPr id="12" name="Gráfico 11" descr="Voltar DPE">
          <a:extLst>
            <a:ext uri="{FF2B5EF4-FFF2-40B4-BE49-F238E27FC236}">
              <a16:creationId xmlns:a16="http://schemas.microsoft.com/office/drawing/2014/main" id="{3FCEE073-3CDA-418A-A6A3-80237260F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457824" y="130969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3298032</xdr:colOff>
      <xdr:row>0</xdr:row>
      <xdr:rowOff>119063</xdr:rowOff>
    </xdr:from>
    <xdr:to>
      <xdr:col>1</xdr:col>
      <xdr:colOff>40481</xdr:colOff>
      <xdr:row>3</xdr:row>
      <xdr:rowOff>104775</xdr:rowOff>
    </xdr:to>
    <xdr:pic macro="[0]!ant">
      <xdr:nvPicPr>
        <xdr:cNvPr id="13" name="Gráfico 12" descr="Voltar">
          <a:extLst>
            <a:ext uri="{FF2B5EF4-FFF2-40B4-BE49-F238E27FC236}">
              <a16:creationId xmlns:a16="http://schemas.microsoft.com/office/drawing/2014/main" id="{69EA9B30-58AC-4E40-ACF3-515AC2EF2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298032" y="119063"/>
          <a:ext cx="909637" cy="914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690562</xdr:colOff>
      <xdr:row>6</xdr:row>
      <xdr:rowOff>59530</xdr:rowOff>
    </xdr:from>
    <xdr:to>
      <xdr:col>1</xdr:col>
      <xdr:colOff>2062162</xdr:colOff>
      <xdr:row>6</xdr:row>
      <xdr:rowOff>1564480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28249EB-A1F2-4739-8D14-90B913E4F00D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2128" r="1823" b="1305"/>
        <a:stretch/>
      </xdr:blipFill>
      <xdr:spPr bwMode="auto">
        <a:xfrm>
          <a:off x="4857750" y="1523999"/>
          <a:ext cx="1371600" cy="150495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607218</xdr:colOff>
      <xdr:row>7</xdr:row>
      <xdr:rowOff>178593</xdr:rowOff>
    </xdr:from>
    <xdr:to>
      <xdr:col>1</xdr:col>
      <xdr:colOff>2140551</xdr:colOff>
      <xdr:row>7</xdr:row>
      <xdr:rowOff>1454783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16FF9B01-1567-41E4-A70E-B9696C953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74406" y="3286124"/>
          <a:ext cx="1533333" cy="1276190"/>
        </a:xfrm>
        <a:prstGeom prst="rect">
          <a:avLst/>
        </a:prstGeom>
      </xdr:spPr>
    </xdr:pic>
    <xdr:clientData/>
  </xdr:twoCellAnchor>
  <xdr:twoCellAnchor>
    <xdr:from>
      <xdr:col>3</xdr:col>
      <xdr:colOff>1345405</xdr:colOff>
      <xdr:row>1</xdr:row>
      <xdr:rowOff>309560</xdr:rowOff>
    </xdr:from>
    <xdr:to>
      <xdr:col>5</xdr:col>
      <xdr:colOff>250663</xdr:colOff>
      <xdr:row>3</xdr:row>
      <xdr:rowOff>160219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76F6C1D9-C870-4BFA-8665-7484F278C4EC}"/>
            </a:ext>
          </a:extLst>
        </xdr:cNvPr>
        <xdr:cNvGrpSpPr/>
      </xdr:nvGrpSpPr>
      <xdr:grpSpPr>
        <a:xfrm>
          <a:off x="9394030" y="619123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8" name="Retângulo: Cantos Diagonais Recortados 7">
            <a:extLst>
              <a:ext uri="{FF2B5EF4-FFF2-40B4-BE49-F238E27FC236}">
                <a16:creationId xmlns:a16="http://schemas.microsoft.com/office/drawing/2014/main" id="{AFD30F6D-D725-4389-A906-D5F07BE1E3EB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9" name="Gráfico 3" descr="Borracha">
            <a:extLst>
              <a:ext uri="{FF2B5EF4-FFF2-40B4-BE49-F238E27FC236}">
                <a16:creationId xmlns:a16="http://schemas.microsoft.com/office/drawing/2014/main" id="{6B281365-3ADE-414B-81E9-DCDBD4DE1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2</xdr:col>
      <xdr:colOff>1547812</xdr:colOff>
      <xdr:row>0</xdr:row>
      <xdr:rowOff>214313</xdr:rowOff>
    </xdr:from>
    <xdr:to>
      <xdr:col>2</xdr:col>
      <xdr:colOff>2462212</xdr:colOff>
      <xdr:row>3</xdr:row>
      <xdr:rowOff>200025</xdr:rowOff>
    </xdr:to>
    <xdr:pic macro="[0]!ger">
      <xdr:nvPicPr>
        <xdr:cNvPr id="12" name="Gráfico 11" descr="Seta com retorno na horizontal">
          <a:extLst>
            <a:ext uri="{FF2B5EF4-FFF2-40B4-BE49-F238E27FC236}">
              <a16:creationId xmlns:a16="http://schemas.microsoft.com/office/drawing/2014/main" id="{E7D40162-43C0-4060-AF4D-EC28FB8A5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0800000">
          <a:off x="6822281" y="214313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857250</xdr:colOff>
      <xdr:row>0</xdr:row>
      <xdr:rowOff>130969</xdr:rowOff>
    </xdr:from>
    <xdr:to>
      <xdr:col>0</xdr:col>
      <xdr:colOff>1771650</xdr:colOff>
      <xdr:row>3</xdr:row>
      <xdr:rowOff>116681</xdr:rowOff>
    </xdr:to>
    <xdr:pic macro="[0]!volta">
      <xdr:nvPicPr>
        <xdr:cNvPr id="13" name="Gráfico 12" descr="Seta com retorno na horizontal">
          <a:extLst>
            <a:ext uri="{FF2B5EF4-FFF2-40B4-BE49-F238E27FC236}">
              <a16:creationId xmlns:a16="http://schemas.microsoft.com/office/drawing/2014/main" id="{E78A308B-3B53-493A-AC98-0310E54F4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" y="13096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2135980</xdr:colOff>
      <xdr:row>0</xdr:row>
      <xdr:rowOff>142875</xdr:rowOff>
    </xdr:from>
    <xdr:to>
      <xdr:col>2</xdr:col>
      <xdr:colOff>488155</xdr:colOff>
      <xdr:row>3</xdr:row>
      <xdr:rowOff>128587</xdr:rowOff>
    </xdr:to>
    <xdr:pic macro="[0]!prox">
      <xdr:nvPicPr>
        <xdr:cNvPr id="14" name="Gráfico 13" descr="Voltar DPE">
          <a:extLst>
            <a:ext uri="{FF2B5EF4-FFF2-40B4-BE49-F238E27FC236}">
              <a16:creationId xmlns:a16="http://schemas.microsoft.com/office/drawing/2014/main" id="{5DE26498-F7E6-4869-8131-8369EBFE2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850605" y="142875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2690813</xdr:colOff>
      <xdr:row>0</xdr:row>
      <xdr:rowOff>130969</xdr:rowOff>
    </xdr:from>
    <xdr:to>
      <xdr:col>1</xdr:col>
      <xdr:colOff>885825</xdr:colOff>
      <xdr:row>3</xdr:row>
      <xdr:rowOff>116681</xdr:rowOff>
    </xdr:to>
    <xdr:pic macro="[0]!ant">
      <xdr:nvPicPr>
        <xdr:cNvPr id="15" name="Gráfico 14" descr="Voltar">
          <a:extLst>
            <a:ext uri="{FF2B5EF4-FFF2-40B4-BE49-F238E27FC236}">
              <a16:creationId xmlns:a16="http://schemas.microsoft.com/office/drawing/2014/main" id="{B5E0E868-0753-45CE-9C1B-07EB4D4CE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690813" y="130969"/>
          <a:ext cx="909637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1047752</xdr:colOff>
      <xdr:row>2</xdr:row>
      <xdr:rowOff>95251</xdr:rowOff>
    </xdr:from>
    <xdr:to>
      <xdr:col>4</xdr:col>
      <xdr:colOff>560229</xdr:colOff>
      <xdr:row>3</xdr:row>
      <xdr:rowOff>255472</xdr:rowOff>
    </xdr:to>
    <xdr:grpSp>
      <xdr:nvGrpSpPr>
        <xdr:cNvPr id="57" name="Agrupar 56">
          <a:extLst>
            <a:ext uri="{FF2B5EF4-FFF2-40B4-BE49-F238E27FC236}">
              <a16:creationId xmlns:a16="http://schemas.microsoft.com/office/drawing/2014/main" id="{8B288A42-29E1-4B04-A7B0-A7294F5FB761}"/>
            </a:ext>
          </a:extLst>
        </xdr:cNvPr>
        <xdr:cNvGrpSpPr/>
      </xdr:nvGrpSpPr>
      <xdr:grpSpPr>
        <a:xfrm>
          <a:off x="10668002" y="714376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58" name="Retângulo: Cantos Diagonais Recortados 57">
            <a:extLst>
              <a:ext uri="{FF2B5EF4-FFF2-40B4-BE49-F238E27FC236}">
                <a16:creationId xmlns:a16="http://schemas.microsoft.com/office/drawing/2014/main" id="{0C6D517D-5BE0-4ECD-B6EB-6CEEB750475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62" name="Gráfico 3" descr="Borracha">
            <a:extLst>
              <a:ext uri="{FF2B5EF4-FFF2-40B4-BE49-F238E27FC236}">
                <a16:creationId xmlns:a16="http://schemas.microsoft.com/office/drawing/2014/main" id="{204E69B8-1632-4120-883A-0790DF23F6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381000</xdr:colOff>
      <xdr:row>6</xdr:row>
      <xdr:rowOff>71437</xdr:rowOff>
    </xdr:from>
    <xdr:to>
      <xdr:col>1</xdr:col>
      <xdr:colOff>2326974</xdr:colOff>
      <xdr:row>6</xdr:row>
      <xdr:rowOff>1511437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A023F550-3563-49EF-9D3D-B06AADE90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500563" y="1535906"/>
          <a:ext cx="1945974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666750</xdr:colOff>
      <xdr:row>7</xdr:row>
      <xdr:rowOff>71437</xdr:rowOff>
    </xdr:from>
    <xdr:to>
      <xdr:col>1</xdr:col>
      <xdr:colOff>1981210</xdr:colOff>
      <xdr:row>7</xdr:row>
      <xdr:rowOff>1511437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1F97B767-2F9D-4F2D-AC59-68CAFB820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86313" y="3178968"/>
          <a:ext cx="1314460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107157</xdr:colOff>
      <xdr:row>8</xdr:row>
      <xdr:rowOff>178593</xdr:rowOff>
    </xdr:from>
    <xdr:to>
      <xdr:col>1</xdr:col>
      <xdr:colOff>2627157</xdr:colOff>
      <xdr:row>8</xdr:row>
      <xdr:rowOff>1460225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7BB65751-5CC5-42DC-92CE-9C695FD61D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26720" y="4929187"/>
          <a:ext cx="2520000" cy="1281632"/>
        </a:xfrm>
        <a:prstGeom prst="rect">
          <a:avLst/>
        </a:prstGeom>
      </xdr:spPr>
    </xdr:pic>
    <xdr:clientData/>
  </xdr:twoCellAnchor>
  <xdr:twoCellAnchor editAs="oneCell">
    <xdr:from>
      <xdr:col>1</xdr:col>
      <xdr:colOff>511969</xdr:colOff>
      <xdr:row>9</xdr:row>
      <xdr:rowOff>95250</xdr:rowOff>
    </xdr:from>
    <xdr:to>
      <xdr:col>1</xdr:col>
      <xdr:colOff>2184696</xdr:colOff>
      <xdr:row>9</xdr:row>
      <xdr:rowOff>1535250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C7C7B8A2-2AE0-4BDC-A8F8-ECD252F62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1532" y="6488906"/>
          <a:ext cx="1672727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511970</xdr:colOff>
      <xdr:row>10</xdr:row>
      <xdr:rowOff>83344</xdr:rowOff>
    </xdr:from>
    <xdr:to>
      <xdr:col>1</xdr:col>
      <xdr:colOff>2328285</xdr:colOff>
      <xdr:row>10</xdr:row>
      <xdr:rowOff>1523344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3472F9B3-1339-43F7-B074-723B5325F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31533" y="8120063"/>
          <a:ext cx="1816315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440531</xdr:colOff>
      <xdr:row>11</xdr:row>
      <xdr:rowOff>83344</xdr:rowOff>
    </xdr:from>
    <xdr:to>
      <xdr:col>1</xdr:col>
      <xdr:colOff>2347899</xdr:colOff>
      <xdr:row>11</xdr:row>
      <xdr:rowOff>1523344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1C40440C-CA9F-440A-8825-9123290097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60094" y="9763125"/>
          <a:ext cx="1907368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428625</xdr:colOff>
      <xdr:row>12</xdr:row>
      <xdr:rowOff>83343</xdr:rowOff>
    </xdr:from>
    <xdr:to>
      <xdr:col>1</xdr:col>
      <xdr:colOff>2284365</xdr:colOff>
      <xdr:row>12</xdr:row>
      <xdr:rowOff>1523343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A50C29A2-E397-4EE5-BDC7-1DDCA6784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8188" y="11406187"/>
          <a:ext cx="1855740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202407</xdr:colOff>
      <xdr:row>13</xdr:row>
      <xdr:rowOff>83343</xdr:rowOff>
    </xdr:from>
    <xdr:to>
      <xdr:col>1</xdr:col>
      <xdr:colOff>2466862</xdr:colOff>
      <xdr:row>13</xdr:row>
      <xdr:rowOff>1523343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4A56FD5C-A2DF-4A06-ACEF-B8B780AAF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21970" y="13049249"/>
          <a:ext cx="2264455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14</xdr:row>
      <xdr:rowOff>83344</xdr:rowOff>
    </xdr:from>
    <xdr:to>
      <xdr:col>1</xdr:col>
      <xdr:colOff>2121319</xdr:colOff>
      <xdr:row>14</xdr:row>
      <xdr:rowOff>1523344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C6F01FCF-5186-41C8-885A-43F794AB7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38688" y="14692313"/>
          <a:ext cx="1502194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15</xdr:row>
      <xdr:rowOff>59531</xdr:rowOff>
    </xdr:from>
    <xdr:to>
      <xdr:col>1</xdr:col>
      <xdr:colOff>2148329</xdr:colOff>
      <xdr:row>15</xdr:row>
      <xdr:rowOff>1499531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D3DFA68D-DD79-4C5F-B7CB-3E3D5056B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38688" y="16311562"/>
          <a:ext cx="1529204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345282</xdr:colOff>
      <xdr:row>16</xdr:row>
      <xdr:rowOff>107157</xdr:rowOff>
    </xdr:from>
    <xdr:to>
      <xdr:col>1</xdr:col>
      <xdr:colOff>2292025</xdr:colOff>
      <xdr:row>16</xdr:row>
      <xdr:rowOff>1547157</xdr:rowOff>
    </xdr:to>
    <xdr:pic>
      <xdr:nvPicPr>
        <xdr:cNvPr id="72" name="image33.jpeg">
          <a:extLst>
            <a:ext uri="{FF2B5EF4-FFF2-40B4-BE49-F238E27FC236}">
              <a16:creationId xmlns:a16="http://schemas.microsoft.com/office/drawing/2014/main" id="{2CA96CE8-1D46-4790-80E0-0140EB449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4464845" y="18002251"/>
          <a:ext cx="1946743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476250</xdr:colOff>
      <xdr:row>17</xdr:row>
      <xdr:rowOff>95250</xdr:rowOff>
    </xdr:from>
    <xdr:to>
      <xdr:col>1</xdr:col>
      <xdr:colOff>2246948</xdr:colOff>
      <xdr:row>17</xdr:row>
      <xdr:rowOff>1535250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8AA0C25-D246-49FC-8628-535DBCB33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4595813" y="19633406"/>
          <a:ext cx="1770698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631032</xdr:colOff>
      <xdr:row>18</xdr:row>
      <xdr:rowOff>83344</xdr:rowOff>
    </xdr:from>
    <xdr:to>
      <xdr:col>1</xdr:col>
      <xdr:colOff>1953971</xdr:colOff>
      <xdr:row>18</xdr:row>
      <xdr:rowOff>1523344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D21C1F78-09D0-4DED-B6E7-98861A57D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0595" y="21264563"/>
          <a:ext cx="1322939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381000</xdr:colOff>
      <xdr:row>19</xdr:row>
      <xdr:rowOff>83344</xdr:rowOff>
    </xdr:from>
    <xdr:to>
      <xdr:col>1</xdr:col>
      <xdr:colOff>2242186</xdr:colOff>
      <xdr:row>19</xdr:row>
      <xdr:rowOff>1523344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7C73DED7-A772-4919-B15A-796D88BFA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0563" y="22907625"/>
          <a:ext cx="1861186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500062</xdr:colOff>
      <xdr:row>20</xdr:row>
      <xdr:rowOff>71437</xdr:rowOff>
    </xdr:from>
    <xdr:to>
      <xdr:col>1</xdr:col>
      <xdr:colOff>2253648</xdr:colOff>
      <xdr:row>20</xdr:row>
      <xdr:rowOff>1511437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6D4DA638-AF19-41A3-B784-049162C90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24538781"/>
          <a:ext cx="1753586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250031</xdr:colOff>
      <xdr:row>21</xdr:row>
      <xdr:rowOff>119062</xdr:rowOff>
    </xdr:from>
    <xdr:to>
      <xdr:col>1</xdr:col>
      <xdr:colOff>2489925</xdr:colOff>
      <xdr:row>21</xdr:row>
      <xdr:rowOff>1559062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CE48C173-A603-4A89-B4D7-7AF218017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4369594" y="26229468"/>
          <a:ext cx="2239894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226218</xdr:colOff>
      <xdr:row>22</xdr:row>
      <xdr:rowOff>95250</xdr:rowOff>
    </xdr:from>
    <xdr:to>
      <xdr:col>1</xdr:col>
      <xdr:colOff>2495165</xdr:colOff>
      <xdr:row>22</xdr:row>
      <xdr:rowOff>1535250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2BB82C93-78A9-4DB7-BCDD-C5E95431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345781" y="27848719"/>
          <a:ext cx="2268947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83343</xdr:colOff>
      <xdr:row>23</xdr:row>
      <xdr:rowOff>83344</xdr:rowOff>
    </xdr:from>
    <xdr:to>
      <xdr:col>1</xdr:col>
      <xdr:colOff>2638327</xdr:colOff>
      <xdr:row>23</xdr:row>
      <xdr:rowOff>1523344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D6B3DDB8-2CD5-42D3-A111-CFC3FCD0A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02906" y="29479875"/>
          <a:ext cx="2554984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142875</xdr:colOff>
      <xdr:row>24</xdr:row>
      <xdr:rowOff>95250</xdr:rowOff>
    </xdr:from>
    <xdr:to>
      <xdr:col>1</xdr:col>
      <xdr:colOff>2477191</xdr:colOff>
      <xdr:row>24</xdr:row>
      <xdr:rowOff>1535250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C6398A1D-7BED-437F-B6A3-5CBD8168B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4262438" y="31134844"/>
          <a:ext cx="2334316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178595</xdr:colOff>
      <xdr:row>25</xdr:row>
      <xdr:rowOff>83344</xdr:rowOff>
    </xdr:from>
    <xdr:to>
      <xdr:col>1</xdr:col>
      <xdr:colOff>2550360</xdr:colOff>
      <xdr:row>25</xdr:row>
      <xdr:rowOff>1523344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1D3B58-971D-4B17-B6A5-49D76025E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298158" y="32766000"/>
          <a:ext cx="2371765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464343</xdr:colOff>
      <xdr:row>26</xdr:row>
      <xdr:rowOff>95249</xdr:rowOff>
    </xdr:from>
    <xdr:to>
      <xdr:col>1</xdr:col>
      <xdr:colOff>2191132</xdr:colOff>
      <xdr:row>26</xdr:row>
      <xdr:rowOff>2435249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B14F3AC0-AADF-46A4-B202-B98204FD4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583906" y="34420968"/>
          <a:ext cx="1726789" cy="2340000"/>
        </a:xfrm>
        <a:prstGeom prst="rect">
          <a:avLst/>
        </a:prstGeom>
      </xdr:spPr>
    </xdr:pic>
    <xdr:clientData/>
  </xdr:twoCellAnchor>
  <xdr:twoCellAnchor editAs="absolute">
    <xdr:from>
      <xdr:col>2</xdr:col>
      <xdr:colOff>738187</xdr:colOff>
      <xdr:row>0</xdr:row>
      <xdr:rowOff>238125</xdr:rowOff>
    </xdr:from>
    <xdr:to>
      <xdr:col>2</xdr:col>
      <xdr:colOff>1652587</xdr:colOff>
      <xdr:row>3</xdr:row>
      <xdr:rowOff>223837</xdr:rowOff>
    </xdr:to>
    <xdr:pic macro="[0]!ger">
      <xdr:nvPicPr>
        <xdr:cNvPr id="26" name="Gráfico 25" descr="Seta com retorno na horizontal">
          <a:extLst>
            <a:ext uri="{FF2B5EF4-FFF2-40B4-BE49-F238E27FC236}">
              <a16:creationId xmlns:a16="http://schemas.microsoft.com/office/drawing/2014/main" id="{A370B681-09EC-44EB-8658-627FD1C4B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 rot="10800000">
          <a:off x="7572375" y="2381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1607344</xdr:colOff>
      <xdr:row>0</xdr:row>
      <xdr:rowOff>154781</xdr:rowOff>
    </xdr:from>
    <xdr:to>
      <xdr:col>0</xdr:col>
      <xdr:colOff>2521744</xdr:colOff>
      <xdr:row>3</xdr:row>
      <xdr:rowOff>140493</xdr:rowOff>
    </xdr:to>
    <xdr:pic macro="[0]!volta">
      <xdr:nvPicPr>
        <xdr:cNvPr id="27" name="Gráfico 26" descr="Seta com retorno na horizontal">
          <a:extLst>
            <a:ext uri="{FF2B5EF4-FFF2-40B4-BE49-F238E27FC236}">
              <a16:creationId xmlns:a16="http://schemas.microsoft.com/office/drawing/2014/main" id="{CBE4748E-60CE-4615-ADDA-8D0B424F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607344" y="154781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1481136</xdr:colOff>
      <xdr:row>0</xdr:row>
      <xdr:rowOff>166687</xdr:rowOff>
    </xdr:from>
    <xdr:to>
      <xdr:col>1</xdr:col>
      <xdr:colOff>2393155</xdr:colOff>
      <xdr:row>3</xdr:row>
      <xdr:rowOff>152399</xdr:rowOff>
    </xdr:to>
    <xdr:pic macro="[0]!prox">
      <xdr:nvPicPr>
        <xdr:cNvPr id="28" name="Gráfico 27" descr="Voltar DPE">
          <a:extLst>
            <a:ext uri="{FF2B5EF4-FFF2-40B4-BE49-F238E27FC236}">
              <a16:creationId xmlns:a16="http://schemas.microsoft.com/office/drawing/2014/main" id="{2EF03A2D-BAD6-425E-8C0E-01628D66F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5600699" y="166687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3440907</xdr:colOff>
      <xdr:row>0</xdr:row>
      <xdr:rowOff>154781</xdr:rowOff>
    </xdr:from>
    <xdr:to>
      <xdr:col>1</xdr:col>
      <xdr:colOff>230981</xdr:colOff>
      <xdr:row>3</xdr:row>
      <xdr:rowOff>140493</xdr:rowOff>
    </xdr:to>
    <xdr:pic macro="[0]!ant">
      <xdr:nvPicPr>
        <xdr:cNvPr id="29" name="Gráfico 28" descr="Voltar">
          <a:extLst>
            <a:ext uri="{FF2B5EF4-FFF2-40B4-BE49-F238E27FC236}">
              <a16:creationId xmlns:a16="http://schemas.microsoft.com/office/drawing/2014/main" id="{C63CDAC8-346F-4A07-B06F-19C4614E1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440907" y="154781"/>
          <a:ext cx="909637" cy="914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488156</xdr:colOff>
      <xdr:row>2</xdr:row>
      <xdr:rowOff>238124</xdr:rowOff>
    </xdr:from>
    <xdr:to>
      <xdr:col>8</xdr:col>
      <xdr:colOff>60164</xdr:colOff>
      <xdr:row>4</xdr:row>
      <xdr:rowOff>88783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54B30C5-BB26-42CE-BFA6-33C67AFCD1E2}"/>
            </a:ext>
          </a:extLst>
        </xdr:cNvPr>
        <xdr:cNvGrpSpPr/>
      </xdr:nvGrpSpPr>
      <xdr:grpSpPr>
        <a:xfrm>
          <a:off x="9894094" y="857249"/>
          <a:ext cx="1560351" cy="469784"/>
          <a:chOff x="3682768" y="3204594"/>
          <a:chExt cx="1560352" cy="469784"/>
        </a:xfrm>
      </xdr:grpSpPr>
      <xdr:sp macro="[0]!Limpar_Componentes" textlink="">
        <xdr:nvSpPr>
          <xdr:cNvPr id="6" name="Retângulo: Cantos Diagonais Recortados 5">
            <a:extLst>
              <a:ext uri="{FF2B5EF4-FFF2-40B4-BE49-F238E27FC236}">
                <a16:creationId xmlns:a16="http://schemas.microsoft.com/office/drawing/2014/main" id="{FCF67044-B3E1-41C7-B075-50240438CB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7" name="Gráfico 3" descr="Borracha">
            <a:extLst>
              <a:ext uri="{FF2B5EF4-FFF2-40B4-BE49-F238E27FC236}">
                <a16:creationId xmlns:a16="http://schemas.microsoft.com/office/drawing/2014/main" id="{73A5E351-E8AB-48F6-85DC-CFCBCC6E61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8</xdr:col>
      <xdr:colOff>107156</xdr:colOff>
      <xdr:row>8</xdr:row>
      <xdr:rowOff>154782</xdr:rowOff>
    </xdr:from>
    <xdr:to>
      <xdr:col>17</xdr:col>
      <xdr:colOff>81721</xdr:colOff>
      <xdr:row>13</xdr:row>
      <xdr:rowOff>407652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48FFBA4-544B-4F14-9075-FFE248827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87500" y="3357563"/>
          <a:ext cx="5439534" cy="3277057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10</xdr:col>
      <xdr:colOff>130969</xdr:colOff>
      <xdr:row>7</xdr:row>
      <xdr:rowOff>392906</xdr:rowOff>
    </xdr:from>
    <xdr:to>
      <xdr:col>14</xdr:col>
      <xdr:colOff>312611</xdr:colOff>
      <xdr:row>8</xdr:row>
      <xdr:rowOff>76230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3A9A89A2-DCAF-4C11-9087-B35C4B31C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25750" y="2964656"/>
          <a:ext cx="2610517" cy="314356"/>
        </a:xfrm>
        <a:prstGeom prst="rect">
          <a:avLst/>
        </a:prstGeom>
      </xdr:spPr>
    </xdr:pic>
    <xdr:clientData/>
  </xdr:twoCellAnchor>
  <xdr:twoCellAnchor editAs="absolute">
    <xdr:from>
      <xdr:col>4</xdr:col>
      <xdr:colOff>381000</xdr:colOff>
      <xdr:row>0</xdr:row>
      <xdr:rowOff>238125</xdr:rowOff>
    </xdr:from>
    <xdr:to>
      <xdr:col>4</xdr:col>
      <xdr:colOff>1295400</xdr:colOff>
      <xdr:row>3</xdr:row>
      <xdr:rowOff>223837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2663A54B-008E-44E7-B940-17F47E984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0800000">
          <a:off x="7298531" y="2381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821531</xdr:colOff>
      <xdr:row>0</xdr:row>
      <xdr:rowOff>154781</xdr:rowOff>
    </xdr:from>
    <xdr:to>
      <xdr:col>1</xdr:col>
      <xdr:colOff>1735931</xdr:colOff>
      <xdr:row>3</xdr:row>
      <xdr:rowOff>140493</xdr:rowOff>
    </xdr:to>
    <xdr:pic macro="[0]!volta">
      <xdr:nvPicPr>
        <xdr:cNvPr id="10" name="Gráfico 9" descr="Seta com retorno na horizontal">
          <a:extLst>
            <a:ext uri="{FF2B5EF4-FFF2-40B4-BE49-F238E27FC236}">
              <a16:creationId xmlns:a16="http://schemas.microsoft.com/office/drawing/2014/main" id="{9FDDD349-DF7B-42A1-A23F-4CB8ABCF0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33500" y="154781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1433511</xdr:colOff>
      <xdr:row>0</xdr:row>
      <xdr:rowOff>166687</xdr:rowOff>
    </xdr:from>
    <xdr:to>
      <xdr:col>3</xdr:col>
      <xdr:colOff>702468</xdr:colOff>
      <xdr:row>3</xdr:row>
      <xdr:rowOff>152399</xdr:rowOff>
    </xdr:to>
    <xdr:pic macro="[0]!prox">
      <xdr:nvPicPr>
        <xdr:cNvPr id="11" name="Gráfico 10" descr="Voltar DPE">
          <a:extLst>
            <a:ext uri="{FF2B5EF4-FFF2-40B4-BE49-F238E27FC236}">
              <a16:creationId xmlns:a16="http://schemas.microsoft.com/office/drawing/2014/main" id="{C21BFEAA-1138-470B-B95C-D865D18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6855" y="166687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2655094</xdr:colOff>
      <xdr:row>0</xdr:row>
      <xdr:rowOff>154781</xdr:rowOff>
    </xdr:from>
    <xdr:to>
      <xdr:col>2</xdr:col>
      <xdr:colOff>183356</xdr:colOff>
      <xdr:row>3</xdr:row>
      <xdr:rowOff>140493</xdr:rowOff>
    </xdr:to>
    <xdr:pic macro="[0]!ant">
      <xdr:nvPicPr>
        <xdr:cNvPr id="12" name="Gráfico 11" descr="Voltar">
          <a:extLst>
            <a:ext uri="{FF2B5EF4-FFF2-40B4-BE49-F238E27FC236}">
              <a16:creationId xmlns:a16="http://schemas.microsoft.com/office/drawing/2014/main" id="{AE388BBC-292A-438F-8671-559A0B90A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167063" y="154781"/>
          <a:ext cx="909637" cy="914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563450</xdr:colOff>
      <xdr:row>7</xdr:row>
      <xdr:rowOff>38101</xdr:rowOff>
    </xdr:from>
    <xdr:to>
      <xdr:col>9</xdr:col>
      <xdr:colOff>428625</xdr:colOff>
      <xdr:row>11</xdr:row>
      <xdr:rowOff>50837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3FCD5D2-EE1D-4478-9B13-5AB965050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5481" y="3002757"/>
          <a:ext cx="4806269" cy="2405892"/>
        </a:xfrm>
        <a:prstGeom prst="rect">
          <a:avLst/>
        </a:prstGeom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</xdr:pic>
    <xdr:clientData/>
  </xdr:twoCellAnchor>
  <xdr:twoCellAnchor editAs="oneCell">
    <xdr:from>
      <xdr:col>6</xdr:col>
      <xdr:colOff>35719</xdr:colOff>
      <xdr:row>6</xdr:row>
      <xdr:rowOff>369093</xdr:rowOff>
    </xdr:from>
    <xdr:to>
      <xdr:col>8</xdr:col>
      <xdr:colOff>491205</xdr:colOff>
      <xdr:row>7</xdr:row>
      <xdr:rowOff>52418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B212D24-035E-4DCB-9EC8-B30D2D8B4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30063" y="2464593"/>
          <a:ext cx="2610517" cy="314356"/>
        </a:xfrm>
        <a:prstGeom prst="rect">
          <a:avLst/>
        </a:prstGeom>
      </xdr:spPr>
    </xdr:pic>
    <xdr:clientData/>
  </xdr:twoCellAnchor>
  <xdr:twoCellAnchor>
    <xdr:from>
      <xdr:col>4</xdr:col>
      <xdr:colOff>666751</xdr:colOff>
      <xdr:row>1</xdr:row>
      <xdr:rowOff>83344</xdr:rowOff>
    </xdr:from>
    <xdr:to>
      <xdr:col>5</xdr:col>
      <xdr:colOff>512603</xdr:colOff>
      <xdr:row>2</xdr:row>
      <xdr:rowOff>243566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1F2A1008-7056-4224-8398-633FAC790D2C}"/>
            </a:ext>
          </a:extLst>
        </xdr:cNvPr>
        <xdr:cNvGrpSpPr/>
      </xdr:nvGrpSpPr>
      <xdr:grpSpPr>
        <a:xfrm>
          <a:off x="9441657" y="392907"/>
          <a:ext cx="1560352" cy="469784"/>
          <a:chOff x="3682768" y="3204594"/>
          <a:chExt cx="1560352" cy="469784"/>
        </a:xfrm>
      </xdr:grpSpPr>
      <xdr:sp macro="[0]!Limpar_Componentes" textlink="">
        <xdr:nvSpPr>
          <xdr:cNvPr id="7" name="Retângulo: Cantos Diagonais Recortados 6">
            <a:extLst>
              <a:ext uri="{FF2B5EF4-FFF2-40B4-BE49-F238E27FC236}">
                <a16:creationId xmlns:a16="http://schemas.microsoft.com/office/drawing/2014/main" id="{11774EA1-ED48-4890-9212-D2BFC9DE7BF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8" name="Gráfico 3" descr="Borracha">
            <a:extLst>
              <a:ext uri="{FF2B5EF4-FFF2-40B4-BE49-F238E27FC236}">
                <a16:creationId xmlns:a16="http://schemas.microsoft.com/office/drawing/2014/main" id="{61C4183C-C517-480D-87FB-D65B4D0993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2</xdr:col>
      <xdr:colOff>2797968</xdr:colOff>
      <xdr:row>0</xdr:row>
      <xdr:rowOff>226219</xdr:rowOff>
    </xdr:from>
    <xdr:to>
      <xdr:col>3</xdr:col>
      <xdr:colOff>521493</xdr:colOff>
      <xdr:row>3</xdr:row>
      <xdr:rowOff>211931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413255F2-5A5A-4170-9CCD-E84D41706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0800000">
          <a:off x="7000874" y="22621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214312</xdr:colOff>
      <xdr:row>0</xdr:row>
      <xdr:rowOff>142875</xdr:rowOff>
    </xdr:from>
    <xdr:to>
      <xdr:col>1</xdr:col>
      <xdr:colOff>1128712</xdr:colOff>
      <xdr:row>3</xdr:row>
      <xdr:rowOff>128587</xdr:rowOff>
    </xdr:to>
    <xdr:pic macro="[0]!volta">
      <xdr:nvPicPr>
        <xdr:cNvPr id="10" name="Gráfico 9" descr="Seta com retorno na horizontal">
          <a:extLst>
            <a:ext uri="{FF2B5EF4-FFF2-40B4-BE49-F238E27FC236}">
              <a16:creationId xmlns:a16="http://schemas.microsoft.com/office/drawing/2014/main" id="{AB1B8CD2-5B10-41C7-B156-AAA74DC9E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35843" y="14287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2</xdr:col>
      <xdr:colOff>826292</xdr:colOff>
      <xdr:row>0</xdr:row>
      <xdr:rowOff>154781</xdr:rowOff>
    </xdr:from>
    <xdr:to>
      <xdr:col>2</xdr:col>
      <xdr:colOff>1738311</xdr:colOff>
      <xdr:row>3</xdr:row>
      <xdr:rowOff>140493</xdr:rowOff>
    </xdr:to>
    <xdr:pic macro="[0]!prox">
      <xdr:nvPicPr>
        <xdr:cNvPr id="11" name="Gráfico 10" descr="Voltar DPE">
          <a:extLst>
            <a:ext uri="{FF2B5EF4-FFF2-40B4-BE49-F238E27FC236}">
              <a16:creationId xmlns:a16="http://schemas.microsoft.com/office/drawing/2014/main" id="{D2D00332-52DE-4479-A715-C5C963EF5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29198" y="154781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2047875</xdr:colOff>
      <xdr:row>0</xdr:row>
      <xdr:rowOff>142875</xdr:rowOff>
    </xdr:from>
    <xdr:to>
      <xdr:col>1</xdr:col>
      <xdr:colOff>2957512</xdr:colOff>
      <xdr:row>3</xdr:row>
      <xdr:rowOff>128587</xdr:rowOff>
    </xdr:to>
    <xdr:pic macro="[0]!ant">
      <xdr:nvPicPr>
        <xdr:cNvPr id="12" name="Gráfico 11" descr="Voltar">
          <a:extLst>
            <a:ext uri="{FF2B5EF4-FFF2-40B4-BE49-F238E27FC236}">
              <a16:creationId xmlns:a16="http://schemas.microsoft.com/office/drawing/2014/main" id="{311C25AD-2619-4F98-9925-EB24F2238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9406" y="142875"/>
          <a:ext cx="909637" cy="914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1452563</xdr:colOff>
      <xdr:row>0</xdr:row>
      <xdr:rowOff>130969</xdr:rowOff>
    </xdr:from>
    <xdr:to>
      <xdr:col>6</xdr:col>
      <xdr:colOff>1273970</xdr:colOff>
      <xdr:row>4</xdr:row>
      <xdr:rowOff>570877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AD38F2E-DBED-48E3-A58B-1557D9BA95CF}"/>
            </a:ext>
          </a:extLst>
        </xdr:cNvPr>
        <xdr:cNvGrpSpPr/>
      </xdr:nvGrpSpPr>
      <xdr:grpSpPr>
        <a:xfrm>
          <a:off x="12001501" y="130969"/>
          <a:ext cx="2940844" cy="2213939"/>
          <a:chOff x="11941970" y="3059905"/>
          <a:chExt cx="2940844" cy="2213939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6F7352BB-84B4-434D-B4D6-F92F8100E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941970" y="3321000"/>
            <a:ext cx="2940844" cy="1952844"/>
          </a:xfrm>
          <a:prstGeom prst="rect">
            <a:avLst/>
          </a:prstGeom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E61F50E2-3679-41BE-91C0-8E28E1FF57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418219" y="3059905"/>
            <a:ext cx="2035969" cy="24516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928687</xdr:colOff>
      <xdr:row>2</xdr:row>
      <xdr:rowOff>369094</xdr:rowOff>
    </xdr:from>
    <xdr:to>
      <xdr:col>4</xdr:col>
      <xdr:colOff>1107914</xdr:colOff>
      <xdr:row>3</xdr:row>
      <xdr:rowOff>457878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DE343F3C-0ADF-4123-BE18-2B5D425D12D5}"/>
            </a:ext>
          </a:extLst>
        </xdr:cNvPr>
        <xdr:cNvGrpSpPr/>
      </xdr:nvGrpSpPr>
      <xdr:grpSpPr>
        <a:xfrm>
          <a:off x="10096500" y="1131094"/>
          <a:ext cx="1560352" cy="469784"/>
          <a:chOff x="3682768" y="3204594"/>
          <a:chExt cx="1560352" cy="469784"/>
        </a:xfrm>
      </xdr:grpSpPr>
      <xdr:sp macro="[0]!Limpar_Comando" textlink="">
        <xdr:nvSpPr>
          <xdr:cNvPr id="11" name="Retângulo: Cantos Diagonais Recortados 10">
            <a:extLst>
              <a:ext uri="{FF2B5EF4-FFF2-40B4-BE49-F238E27FC236}">
                <a16:creationId xmlns:a16="http://schemas.microsoft.com/office/drawing/2014/main" id="{A3F0333A-3BB8-4F81-806B-95EC1B917422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12" name="Gráfico 3" descr="Borracha">
            <a:extLst>
              <a:ext uri="{FF2B5EF4-FFF2-40B4-BE49-F238E27FC236}">
                <a16:creationId xmlns:a16="http://schemas.microsoft.com/office/drawing/2014/main" id="{20DB1C36-A0A6-4F34-8865-DE09C8E41C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2</xdr:col>
      <xdr:colOff>1500187</xdr:colOff>
      <xdr:row>0</xdr:row>
      <xdr:rowOff>166688</xdr:rowOff>
    </xdr:from>
    <xdr:to>
      <xdr:col>2</xdr:col>
      <xdr:colOff>2414587</xdr:colOff>
      <xdr:row>2</xdr:row>
      <xdr:rowOff>319088</xdr:rowOff>
    </xdr:to>
    <xdr:pic macro="[0]!ger">
      <xdr:nvPicPr>
        <xdr:cNvPr id="8" name="Gráfico 7" descr="Seta com retorno na horizontal">
          <a:extLst>
            <a:ext uri="{FF2B5EF4-FFF2-40B4-BE49-F238E27FC236}">
              <a16:creationId xmlns:a16="http://schemas.microsoft.com/office/drawing/2014/main" id="{AF3DF616-7037-46F2-BD47-482B4F303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0800000">
          <a:off x="7477125" y="16668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1512094</xdr:colOff>
      <xdr:row>0</xdr:row>
      <xdr:rowOff>83344</xdr:rowOff>
    </xdr:from>
    <xdr:to>
      <xdr:col>0</xdr:col>
      <xdr:colOff>2426494</xdr:colOff>
      <xdr:row>2</xdr:row>
      <xdr:rowOff>235744</xdr:rowOff>
    </xdr:to>
    <xdr:pic macro="[0]!volta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6046ED7B-3EA1-4497-A623-0F4155653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12094" y="83344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2909886</xdr:colOff>
      <xdr:row>0</xdr:row>
      <xdr:rowOff>95250</xdr:rowOff>
    </xdr:from>
    <xdr:to>
      <xdr:col>2</xdr:col>
      <xdr:colOff>440530</xdr:colOff>
      <xdr:row>2</xdr:row>
      <xdr:rowOff>247650</xdr:rowOff>
    </xdr:to>
    <xdr:pic macro="[0]!prox">
      <xdr:nvPicPr>
        <xdr:cNvPr id="13" name="Gráfico 12" descr="Voltar DPE">
          <a:extLst>
            <a:ext uri="{FF2B5EF4-FFF2-40B4-BE49-F238E27FC236}">
              <a16:creationId xmlns:a16="http://schemas.microsoft.com/office/drawing/2014/main" id="{94D5D0DE-3D88-4D66-A08A-22B66AF2F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05449" y="95250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750094</xdr:colOff>
      <xdr:row>0</xdr:row>
      <xdr:rowOff>83344</xdr:rowOff>
    </xdr:from>
    <xdr:to>
      <xdr:col>1</xdr:col>
      <xdr:colOff>1659731</xdr:colOff>
      <xdr:row>2</xdr:row>
      <xdr:rowOff>235744</xdr:rowOff>
    </xdr:to>
    <xdr:pic macro="[0]!ant">
      <xdr:nvPicPr>
        <xdr:cNvPr id="14" name="Gráfico 13" descr="Voltar">
          <a:extLst>
            <a:ext uri="{FF2B5EF4-FFF2-40B4-BE49-F238E27FC236}">
              <a16:creationId xmlns:a16="http://schemas.microsoft.com/office/drawing/2014/main" id="{866E2BDA-FB04-4987-A086-E98FEFB32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345657" y="83344"/>
          <a:ext cx="909637" cy="914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1440655</xdr:colOff>
      <xdr:row>0</xdr:row>
      <xdr:rowOff>95250</xdr:rowOff>
    </xdr:from>
    <xdr:to>
      <xdr:col>7</xdr:col>
      <xdr:colOff>702468</xdr:colOff>
      <xdr:row>4</xdr:row>
      <xdr:rowOff>419136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D7C6404-681E-4C0B-A721-918E4183A983}"/>
            </a:ext>
          </a:extLst>
        </xdr:cNvPr>
        <xdr:cNvGrpSpPr/>
      </xdr:nvGrpSpPr>
      <xdr:grpSpPr>
        <a:xfrm>
          <a:off x="11989593" y="95250"/>
          <a:ext cx="3762375" cy="1966949"/>
          <a:chOff x="11513344" y="3809999"/>
          <a:chExt cx="3762375" cy="1966949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2DE489-42CC-485C-BF8F-5906355904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156281" y="3809999"/>
            <a:ext cx="2297907" cy="276712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4863AE93-0CBC-45FA-A0DD-23EDCCA386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513344" y="4069485"/>
            <a:ext cx="3762375" cy="1707463"/>
          </a:xfrm>
          <a:prstGeom prst="rect">
            <a:avLst/>
          </a:prstGeom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xdr:spPr>
      </xdr:pic>
    </xdr:grpSp>
    <xdr:clientData/>
  </xdr:twoCellAnchor>
  <xdr:twoCellAnchor>
    <xdr:from>
      <xdr:col>3</xdr:col>
      <xdr:colOff>595312</xdr:colOff>
      <xdr:row>3</xdr:row>
      <xdr:rowOff>23814</xdr:rowOff>
    </xdr:from>
    <xdr:to>
      <xdr:col>4</xdr:col>
      <xdr:colOff>774539</xdr:colOff>
      <xdr:row>3</xdr:row>
      <xdr:rowOff>493599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B21D54DC-F398-47E0-B2A9-E4C4600D4731}"/>
            </a:ext>
          </a:extLst>
        </xdr:cNvPr>
        <xdr:cNvGrpSpPr/>
      </xdr:nvGrpSpPr>
      <xdr:grpSpPr>
        <a:xfrm>
          <a:off x="9763125" y="1166814"/>
          <a:ext cx="1560352" cy="469785"/>
          <a:chOff x="3682768" y="3204594"/>
          <a:chExt cx="1560352" cy="469784"/>
        </a:xfrm>
      </xdr:grpSpPr>
      <xdr:sp macro="[0]!Limpar_Comando" textlink="">
        <xdr:nvSpPr>
          <xdr:cNvPr id="7" name="Retângulo: Cantos Diagonais Recortados 6">
            <a:extLst>
              <a:ext uri="{FF2B5EF4-FFF2-40B4-BE49-F238E27FC236}">
                <a16:creationId xmlns:a16="http://schemas.microsoft.com/office/drawing/2014/main" id="{B4832185-2D6E-43BA-AEB3-E7F314CFB183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8" name="Gráfico 3" descr="Borracha">
            <a:extLst>
              <a:ext uri="{FF2B5EF4-FFF2-40B4-BE49-F238E27FC236}">
                <a16:creationId xmlns:a16="http://schemas.microsoft.com/office/drawing/2014/main" id="{481229D0-46C8-4EE0-B5A1-1D7D9F1F8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2</xdr:col>
      <xdr:colOff>1035844</xdr:colOff>
      <xdr:row>0</xdr:row>
      <xdr:rowOff>178594</xdr:rowOff>
    </xdr:from>
    <xdr:to>
      <xdr:col>2</xdr:col>
      <xdr:colOff>1950244</xdr:colOff>
      <xdr:row>2</xdr:row>
      <xdr:rowOff>330994</xdr:rowOff>
    </xdr:to>
    <xdr:pic macro="[0]!ger">
      <xdr:nvPicPr>
        <xdr:cNvPr id="9" name="Gráfico 8" descr="Seta com retorno na horizontal">
          <a:extLst>
            <a:ext uri="{FF2B5EF4-FFF2-40B4-BE49-F238E27FC236}">
              <a16:creationId xmlns:a16="http://schemas.microsoft.com/office/drawing/2014/main" id="{64F36C6F-3054-4246-A76E-D4A73D7F1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 rot="10800000">
          <a:off x="7012782" y="178594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1047751</xdr:colOff>
      <xdr:row>0</xdr:row>
      <xdr:rowOff>95250</xdr:rowOff>
    </xdr:from>
    <xdr:to>
      <xdr:col>0</xdr:col>
      <xdr:colOff>1962151</xdr:colOff>
      <xdr:row>2</xdr:row>
      <xdr:rowOff>247650</xdr:rowOff>
    </xdr:to>
    <xdr:pic macro="[0]!volta">
      <xdr:nvPicPr>
        <xdr:cNvPr id="10" name="Gráfico 9" descr="Seta com retorno na horizontal">
          <a:extLst>
            <a:ext uri="{FF2B5EF4-FFF2-40B4-BE49-F238E27FC236}">
              <a16:creationId xmlns:a16="http://schemas.microsoft.com/office/drawing/2014/main" id="{6F40121E-5A7C-467F-BF2E-5043B5732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7751" y="952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2445543</xdr:colOff>
      <xdr:row>0</xdr:row>
      <xdr:rowOff>107156</xdr:rowOff>
    </xdr:from>
    <xdr:to>
      <xdr:col>1</xdr:col>
      <xdr:colOff>3357562</xdr:colOff>
      <xdr:row>2</xdr:row>
      <xdr:rowOff>259556</xdr:rowOff>
    </xdr:to>
    <xdr:pic macro="[0]!prox">
      <xdr:nvPicPr>
        <xdr:cNvPr id="11" name="Gráfico 10" descr="Voltar DPE">
          <a:extLst>
            <a:ext uri="{FF2B5EF4-FFF2-40B4-BE49-F238E27FC236}">
              <a16:creationId xmlns:a16="http://schemas.microsoft.com/office/drawing/2014/main" id="{BB3BD85E-ACEF-47A8-9FA9-B257860AE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1106" y="107156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285751</xdr:colOff>
      <xdr:row>0</xdr:row>
      <xdr:rowOff>95250</xdr:rowOff>
    </xdr:from>
    <xdr:to>
      <xdr:col>1</xdr:col>
      <xdr:colOff>1195388</xdr:colOff>
      <xdr:row>2</xdr:row>
      <xdr:rowOff>247650</xdr:rowOff>
    </xdr:to>
    <xdr:pic macro="[0]!ant">
      <xdr:nvPicPr>
        <xdr:cNvPr id="12" name="Gráfico 11" descr="Voltar">
          <a:extLst>
            <a:ext uri="{FF2B5EF4-FFF2-40B4-BE49-F238E27FC236}">
              <a16:creationId xmlns:a16="http://schemas.microsoft.com/office/drawing/2014/main" id="{77F4DA96-214B-4152-A990-C2D010AF5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81314" y="95250"/>
          <a:ext cx="909637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547688</xdr:colOff>
      <xdr:row>8</xdr:row>
      <xdr:rowOff>111410</xdr:rowOff>
    </xdr:from>
    <xdr:ext cx="1631250" cy="1440000"/>
    <xdr:pic>
      <xdr:nvPicPr>
        <xdr:cNvPr id="63" name="Imagem 62">
          <a:extLst>
            <a:ext uri="{FF2B5EF4-FFF2-40B4-BE49-F238E27FC236}">
              <a16:creationId xmlns:a16="http://schemas.microsoft.com/office/drawing/2014/main" id="{720B5B6E-1F79-4972-B127-F952AFF239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1" y="3218941"/>
          <a:ext cx="1631250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626270</xdr:colOff>
      <xdr:row>9</xdr:row>
      <xdr:rowOff>66674</xdr:rowOff>
    </xdr:from>
    <xdr:ext cx="1486828" cy="1440000"/>
    <xdr:pic>
      <xdr:nvPicPr>
        <xdr:cNvPr id="64" name="Imagem 63">
          <a:extLst>
            <a:ext uri="{FF2B5EF4-FFF2-40B4-BE49-F238E27FC236}">
              <a16:creationId xmlns:a16="http://schemas.microsoft.com/office/drawing/2014/main" id="{D5E573E0-FD3F-4A08-8DE0-4F5D2D638B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5833" y="4817268"/>
          <a:ext cx="1486828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678658</xdr:colOff>
      <xdr:row>11</xdr:row>
      <xdr:rowOff>50005</xdr:rowOff>
    </xdr:from>
    <xdr:ext cx="1429091" cy="1440000"/>
    <xdr:pic>
      <xdr:nvPicPr>
        <xdr:cNvPr id="65" name="Imagem 64">
          <a:extLst>
            <a:ext uri="{FF2B5EF4-FFF2-40B4-BE49-F238E27FC236}">
              <a16:creationId xmlns:a16="http://schemas.microsoft.com/office/drawing/2014/main" id="{E730D533-7EF5-43F1-AB7A-25D8D7BBE4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98221" y="6443661"/>
          <a:ext cx="1429091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632356</xdr:colOff>
      <xdr:row>6</xdr:row>
      <xdr:rowOff>104512</xdr:rowOff>
    </xdr:from>
    <xdr:to>
      <xdr:col>1</xdr:col>
      <xdr:colOff>2093657</xdr:colOff>
      <xdr:row>6</xdr:row>
      <xdr:rowOff>1544512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FB43AE94-2FB3-4C04-BF87-30DF39149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51919" y="1568981"/>
          <a:ext cx="1461301" cy="1440000"/>
        </a:xfrm>
        <a:prstGeom prst="rect">
          <a:avLst/>
        </a:prstGeom>
      </xdr:spPr>
    </xdr:pic>
    <xdr:clientData/>
  </xdr:twoCellAnchor>
  <xdr:oneCellAnchor>
    <xdr:from>
      <xdr:col>1</xdr:col>
      <xdr:colOff>295275</xdr:colOff>
      <xdr:row>12</xdr:row>
      <xdr:rowOff>190500</xdr:rowOff>
    </xdr:from>
    <xdr:ext cx="1111249" cy="944241"/>
    <xdr:pic>
      <xdr:nvPicPr>
        <xdr:cNvPr id="69" name="Imagem 68">
          <a:extLst>
            <a:ext uri="{FF2B5EF4-FFF2-40B4-BE49-F238E27FC236}">
              <a16:creationId xmlns:a16="http://schemas.microsoft.com/office/drawing/2014/main" id="{9B5074AF-FBD9-47C2-9F6F-C16C38E5DF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9944100"/>
          <a:ext cx="1111249" cy="944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1593056</xdr:colOff>
      <xdr:row>12</xdr:row>
      <xdr:rowOff>288132</xdr:rowOff>
    </xdr:from>
    <xdr:to>
      <xdr:col>1</xdr:col>
      <xdr:colOff>2466179</xdr:colOff>
      <xdr:row>12</xdr:row>
      <xdr:rowOff>1104043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D1453756-49A4-48BF-90C8-886DBA905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2619" y="8324851"/>
          <a:ext cx="873123" cy="815911"/>
        </a:xfrm>
        <a:prstGeom prst="rect">
          <a:avLst/>
        </a:prstGeom>
      </xdr:spPr>
    </xdr:pic>
    <xdr:clientData/>
  </xdr:twoCellAnchor>
  <xdr:twoCellAnchor editAs="oneCell">
    <xdr:from>
      <xdr:col>1</xdr:col>
      <xdr:colOff>566398</xdr:colOff>
      <xdr:row>13</xdr:row>
      <xdr:rowOff>107157</xdr:rowOff>
    </xdr:from>
    <xdr:to>
      <xdr:col>1</xdr:col>
      <xdr:colOff>2169910</xdr:colOff>
      <xdr:row>13</xdr:row>
      <xdr:rowOff>1547157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DEF10AC5-43F0-4002-8EB0-C64318363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685961" y="11430001"/>
          <a:ext cx="1603512" cy="1440000"/>
        </a:xfrm>
        <a:prstGeom prst="rect">
          <a:avLst/>
        </a:prstGeom>
      </xdr:spPr>
    </xdr:pic>
    <xdr:clientData/>
  </xdr:twoCellAnchor>
  <xdr:oneCellAnchor>
    <xdr:from>
      <xdr:col>1</xdr:col>
      <xdr:colOff>602457</xdr:colOff>
      <xdr:row>14</xdr:row>
      <xdr:rowOff>92870</xdr:rowOff>
    </xdr:from>
    <xdr:ext cx="1433656" cy="1440000"/>
    <xdr:pic>
      <xdr:nvPicPr>
        <xdr:cNvPr id="72" name="Imagem 71">
          <a:extLst>
            <a:ext uri="{FF2B5EF4-FFF2-40B4-BE49-F238E27FC236}">
              <a16:creationId xmlns:a16="http://schemas.microsoft.com/office/drawing/2014/main" id="{6C053193-E983-49C7-ABCF-582B48F999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2020" y="16344901"/>
          <a:ext cx="1433656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650083</xdr:colOff>
      <xdr:row>15</xdr:row>
      <xdr:rowOff>90487</xdr:rowOff>
    </xdr:from>
    <xdr:ext cx="1401291" cy="1440000"/>
    <xdr:pic>
      <xdr:nvPicPr>
        <xdr:cNvPr id="73" name="Imagem 72">
          <a:extLst>
            <a:ext uri="{FF2B5EF4-FFF2-40B4-BE49-F238E27FC236}">
              <a16:creationId xmlns:a16="http://schemas.microsoft.com/office/drawing/2014/main" id="{1967649B-625B-4EF5-83C7-A5A370ABD4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9646" y="17985581"/>
          <a:ext cx="1401291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633412</xdr:colOff>
      <xdr:row>16</xdr:row>
      <xdr:rowOff>95250</xdr:rowOff>
    </xdr:from>
    <xdr:ext cx="1522759" cy="1440000"/>
    <xdr:pic>
      <xdr:nvPicPr>
        <xdr:cNvPr id="74" name="Imagem 73">
          <a:extLst>
            <a:ext uri="{FF2B5EF4-FFF2-40B4-BE49-F238E27FC236}">
              <a16:creationId xmlns:a16="http://schemas.microsoft.com/office/drawing/2014/main" id="{01CFD005-466F-425B-858B-A5F032D90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5" y="19633406"/>
          <a:ext cx="1522759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631032</xdr:colOff>
      <xdr:row>17</xdr:row>
      <xdr:rowOff>119061</xdr:rowOff>
    </xdr:from>
    <xdr:ext cx="1515789" cy="1440000"/>
    <xdr:pic>
      <xdr:nvPicPr>
        <xdr:cNvPr id="75" name="Imagem 74">
          <a:extLst>
            <a:ext uri="{FF2B5EF4-FFF2-40B4-BE49-F238E27FC236}">
              <a16:creationId xmlns:a16="http://schemas.microsoft.com/office/drawing/2014/main" id="{FF914EE2-37B3-41B1-8671-0FD3FEE942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0595" y="21300280"/>
          <a:ext cx="1515789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633415</xdr:colOff>
      <xdr:row>18</xdr:row>
      <xdr:rowOff>104775</xdr:rowOff>
    </xdr:from>
    <xdr:ext cx="1467171" cy="1440000"/>
    <xdr:pic>
      <xdr:nvPicPr>
        <xdr:cNvPr id="76" name="Imagem 75">
          <a:extLst>
            <a:ext uri="{FF2B5EF4-FFF2-40B4-BE49-F238E27FC236}">
              <a16:creationId xmlns:a16="http://schemas.microsoft.com/office/drawing/2014/main" id="{5D4C79B3-57BD-4550-9762-7896B8BD06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52978" y="22929056"/>
          <a:ext cx="1467171" cy="14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666750</xdr:colOff>
      <xdr:row>7</xdr:row>
      <xdr:rowOff>119063</xdr:rowOff>
    </xdr:from>
    <xdr:to>
      <xdr:col>1</xdr:col>
      <xdr:colOff>2128051</xdr:colOff>
      <xdr:row>7</xdr:row>
      <xdr:rowOff>1559063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E84EB2C1-49BB-4B98-B6B0-923FD23BF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86313" y="3226594"/>
          <a:ext cx="1461301" cy="14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928688</xdr:colOff>
      <xdr:row>21</xdr:row>
      <xdr:rowOff>107156</xdr:rowOff>
    </xdr:from>
    <xdr:to>
      <xdr:col>1</xdr:col>
      <xdr:colOff>1784730</xdr:colOff>
      <xdr:row>21</xdr:row>
      <xdr:rowOff>1547156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264BF13D-3A18-4EB7-8CD2-5AD95D26D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48251" y="31146750"/>
          <a:ext cx="856042" cy="14400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3</xdr:col>
      <xdr:colOff>797718</xdr:colOff>
      <xdr:row>1</xdr:row>
      <xdr:rowOff>226218</xdr:rowOff>
    </xdr:from>
    <xdr:to>
      <xdr:col>4</xdr:col>
      <xdr:colOff>310195</xdr:colOff>
      <xdr:row>3</xdr:row>
      <xdr:rowOff>76877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1D800016-EAEB-46A4-91CE-B28CDC5A6270}"/>
            </a:ext>
          </a:extLst>
        </xdr:cNvPr>
        <xdr:cNvGrpSpPr/>
      </xdr:nvGrpSpPr>
      <xdr:grpSpPr>
        <a:xfrm>
          <a:off x="10429874" y="535781"/>
          <a:ext cx="1560352" cy="469784"/>
          <a:chOff x="3682768" y="3204594"/>
          <a:chExt cx="1560352" cy="469784"/>
        </a:xfrm>
      </xdr:grpSpPr>
      <xdr:sp macro="[0]!Limpar_Dispositivos" textlink="">
        <xdr:nvSpPr>
          <xdr:cNvPr id="46" name="Retângulo: Cantos Diagonais Recortados 45">
            <a:extLst>
              <a:ext uri="{FF2B5EF4-FFF2-40B4-BE49-F238E27FC236}">
                <a16:creationId xmlns:a16="http://schemas.microsoft.com/office/drawing/2014/main" id="{41F3712E-84A3-4ADB-B470-0C6524BA4F32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Dispositivos">
        <xdr:nvPicPr>
          <xdr:cNvPr id="47" name="Gráfico 3" descr="Borracha">
            <a:extLst>
              <a:ext uri="{FF2B5EF4-FFF2-40B4-BE49-F238E27FC236}">
                <a16:creationId xmlns:a16="http://schemas.microsoft.com/office/drawing/2014/main" id="{B7AD8119-3BA6-44CB-92FC-17757C0D5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oneCell">
    <xdr:from>
      <xdr:col>1</xdr:col>
      <xdr:colOff>404812</xdr:colOff>
      <xdr:row>10</xdr:row>
      <xdr:rowOff>154781</xdr:rowOff>
    </xdr:from>
    <xdr:to>
      <xdr:col>1</xdr:col>
      <xdr:colOff>2300287</xdr:colOff>
      <xdr:row>10</xdr:row>
      <xdr:rowOff>1421606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79EC15AF-82E5-4744-8B0A-5EECCCEBC7B8}"/>
            </a:ext>
          </a:extLst>
        </xdr:cNvPr>
        <xdr:cNvPicPr/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524375" y="6548437"/>
          <a:ext cx="1895475" cy="1266825"/>
        </a:xfrm>
        <a:prstGeom prst="rect">
          <a:avLst/>
        </a:prstGeom>
      </xdr:spPr>
    </xdr:pic>
    <xdr:clientData/>
  </xdr:twoCellAnchor>
  <xdr:twoCellAnchor editAs="absolute">
    <xdr:from>
      <xdr:col>2</xdr:col>
      <xdr:colOff>333374</xdr:colOff>
      <xdr:row>0</xdr:row>
      <xdr:rowOff>226219</xdr:rowOff>
    </xdr:from>
    <xdr:to>
      <xdr:col>2</xdr:col>
      <xdr:colOff>1247774</xdr:colOff>
      <xdr:row>3</xdr:row>
      <xdr:rowOff>211931</xdr:rowOff>
    </xdr:to>
    <xdr:pic macro="[0]!ger">
      <xdr:nvPicPr>
        <xdr:cNvPr id="20" name="Gráfico 19" descr="Seta com retorno na horizontal">
          <a:extLst>
            <a:ext uri="{FF2B5EF4-FFF2-40B4-BE49-F238E27FC236}">
              <a16:creationId xmlns:a16="http://schemas.microsoft.com/office/drawing/2014/main" id="{C141E414-4ED2-4D52-B151-41101FB75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7167562" y="22621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1202531</xdr:colOff>
      <xdr:row>0</xdr:row>
      <xdr:rowOff>142875</xdr:rowOff>
    </xdr:from>
    <xdr:to>
      <xdr:col>0</xdr:col>
      <xdr:colOff>2116931</xdr:colOff>
      <xdr:row>3</xdr:row>
      <xdr:rowOff>128587</xdr:rowOff>
    </xdr:to>
    <xdr:pic macro="[0]!volta">
      <xdr:nvPicPr>
        <xdr:cNvPr id="21" name="Gráfico 20" descr="Seta com retorno na horizontal">
          <a:extLst>
            <a:ext uri="{FF2B5EF4-FFF2-40B4-BE49-F238E27FC236}">
              <a16:creationId xmlns:a16="http://schemas.microsoft.com/office/drawing/2014/main" id="{317563C7-1A85-4250-A4B9-201E72A9C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02531" y="14287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1076323</xdr:colOff>
      <xdr:row>0</xdr:row>
      <xdr:rowOff>154781</xdr:rowOff>
    </xdr:from>
    <xdr:to>
      <xdr:col>1</xdr:col>
      <xdr:colOff>1988342</xdr:colOff>
      <xdr:row>3</xdr:row>
      <xdr:rowOff>140493</xdr:rowOff>
    </xdr:to>
    <xdr:pic macro="[0]!prox">
      <xdr:nvPicPr>
        <xdr:cNvPr id="22" name="Gráfico 21" descr="Voltar DPE">
          <a:extLst>
            <a:ext uri="{FF2B5EF4-FFF2-40B4-BE49-F238E27FC236}">
              <a16:creationId xmlns:a16="http://schemas.microsoft.com/office/drawing/2014/main" id="{782377F2-DFE9-4546-B103-0CACE4B93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195886" y="154781"/>
          <a:ext cx="912019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3036094</xdr:colOff>
      <xdr:row>0</xdr:row>
      <xdr:rowOff>142875</xdr:rowOff>
    </xdr:from>
    <xdr:to>
      <xdr:col>0</xdr:col>
      <xdr:colOff>3945731</xdr:colOff>
      <xdr:row>3</xdr:row>
      <xdr:rowOff>128587</xdr:rowOff>
    </xdr:to>
    <xdr:pic macro="[0]!ant">
      <xdr:nvPicPr>
        <xdr:cNvPr id="23" name="Gráfico 22" descr="Voltar">
          <a:extLst>
            <a:ext uri="{FF2B5EF4-FFF2-40B4-BE49-F238E27FC236}">
              <a16:creationId xmlns:a16="http://schemas.microsoft.com/office/drawing/2014/main" id="{26C7CF4F-E137-4EC8-83C7-694519AA44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036094" y="142875"/>
          <a:ext cx="909637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654875</xdr:colOff>
      <xdr:row>9</xdr:row>
      <xdr:rowOff>58207</xdr:rowOff>
    </xdr:from>
    <xdr:ext cx="2160000" cy="1675093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6850" y="1010707"/>
          <a:ext cx="2160000" cy="16750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685800</xdr:colOff>
      <xdr:row>15</xdr:row>
      <xdr:rowOff>57150</xdr:rowOff>
    </xdr:from>
    <xdr:ext cx="2160000" cy="1681128"/>
    <xdr:pic>
      <xdr:nvPicPr>
        <xdr:cNvPr id="11" name="Imagem 10">
          <a:extLst>
            <a:ext uri="{FF2B5EF4-FFF2-40B4-BE49-F238E27FC236}">
              <a16:creationId xmlns:a16="http://schemas.microsoft.com/office/drawing/2014/main" id="{DAAB8DEA-AD56-47B6-B08E-E141B6B2CD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0" y="4953000"/>
          <a:ext cx="2160000" cy="1681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21</xdr:row>
      <xdr:rowOff>123825</xdr:rowOff>
    </xdr:from>
    <xdr:ext cx="2160000" cy="1637361"/>
    <xdr:pic>
      <xdr:nvPicPr>
        <xdr:cNvPr id="12" name="Imagem 11">
          <a:extLst>
            <a:ext uri="{FF2B5EF4-FFF2-40B4-BE49-F238E27FC236}">
              <a16:creationId xmlns:a16="http://schemas.microsoft.com/office/drawing/2014/main" id="{3F4435FC-3EB7-46CB-B21D-88F91E54F2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8048625"/>
          <a:ext cx="2160000" cy="1637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695325</xdr:colOff>
      <xdr:row>27</xdr:row>
      <xdr:rowOff>85725</xdr:rowOff>
    </xdr:from>
    <xdr:ext cx="2160000" cy="1620851"/>
    <xdr:pic>
      <xdr:nvPicPr>
        <xdr:cNvPr id="13" name="Imagem 12">
          <a:extLst>
            <a:ext uri="{FF2B5EF4-FFF2-40B4-BE49-F238E27FC236}">
              <a16:creationId xmlns:a16="http://schemas.microsoft.com/office/drawing/2014/main" id="{DDB6929E-E236-4FAD-9785-6E4A531EF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1039475"/>
          <a:ext cx="2160000" cy="16208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647700</xdr:colOff>
      <xdr:row>33</xdr:row>
      <xdr:rowOff>85725</xdr:rowOff>
    </xdr:from>
    <xdr:ext cx="2160000" cy="1657470"/>
    <xdr:pic>
      <xdr:nvPicPr>
        <xdr:cNvPr id="15" name="Imagem 14">
          <a:extLst>
            <a:ext uri="{FF2B5EF4-FFF2-40B4-BE49-F238E27FC236}">
              <a16:creationId xmlns:a16="http://schemas.microsoft.com/office/drawing/2014/main" id="{7B721D85-7FDD-4EAA-85E3-F87A111CAE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15059025"/>
          <a:ext cx="2160000" cy="1657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676275</xdr:colOff>
      <xdr:row>39</xdr:row>
      <xdr:rowOff>76200</xdr:rowOff>
    </xdr:from>
    <xdr:ext cx="2160000" cy="1648890"/>
    <xdr:pic>
      <xdr:nvPicPr>
        <xdr:cNvPr id="17" name="Imagem 16">
          <a:extLst>
            <a:ext uri="{FF2B5EF4-FFF2-40B4-BE49-F238E27FC236}">
              <a16:creationId xmlns:a16="http://schemas.microsoft.com/office/drawing/2014/main" id="{A673675C-1AFE-4EA5-AE6C-8797F9BB22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975" y="17087850"/>
          <a:ext cx="2160000" cy="16488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5</xdr:col>
      <xdr:colOff>98050</xdr:colOff>
      <xdr:row>2</xdr:row>
      <xdr:rowOff>17369</xdr:rowOff>
    </xdr:from>
    <xdr:to>
      <xdr:col>7</xdr:col>
      <xdr:colOff>450409</xdr:colOff>
      <xdr:row>3</xdr:row>
      <xdr:rowOff>240064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BB78D7B-FF77-433C-884B-5520C61C7296}"/>
            </a:ext>
          </a:extLst>
        </xdr:cNvPr>
        <xdr:cNvGrpSpPr/>
      </xdr:nvGrpSpPr>
      <xdr:grpSpPr>
        <a:xfrm>
          <a:off x="9555815" y="510428"/>
          <a:ext cx="1551388" cy="469224"/>
          <a:chOff x="3682768" y="3204594"/>
          <a:chExt cx="1560352" cy="469784"/>
        </a:xfrm>
      </xdr:grpSpPr>
      <xdr:sp macro="[0]!limpar_IHM" textlink="">
        <xdr:nvSpPr>
          <xdr:cNvPr id="16" name="Retângulo: Cantos Diagonais Recortados 15">
            <a:extLst>
              <a:ext uri="{FF2B5EF4-FFF2-40B4-BE49-F238E27FC236}">
                <a16:creationId xmlns:a16="http://schemas.microsoft.com/office/drawing/2014/main" id="{FEBC982D-9477-4055-BB50-37FED8E38748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 macro="[0]!limpar_IHM">
        <xdr:nvPicPr>
          <xdr:cNvPr id="18" name="Gráfico 3" descr="Borracha">
            <a:extLst>
              <a:ext uri="{FF2B5EF4-FFF2-40B4-BE49-F238E27FC236}">
                <a16:creationId xmlns:a16="http://schemas.microsoft.com/office/drawing/2014/main" id="{0DB7B251-CE49-48A8-B0DB-EB0E3834B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2</xdr:col>
      <xdr:colOff>1213736</xdr:colOff>
      <xdr:row>1</xdr:row>
      <xdr:rowOff>16109</xdr:rowOff>
    </xdr:from>
    <xdr:to>
      <xdr:col>2</xdr:col>
      <xdr:colOff>2128136</xdr:colOff>
      <xdr:row>4</xdr:row>
      <xdr:rowOff>146097</xdr:rowOff>
    </xdr:to>
    <xdr:pic macro="[0]!ger">
      <xdr:nvPicPr>
        <xdr:cNvPr id="23" name="Gráfico 22" descr="Seta com retorno na horizontal">
          <a:extLst>
            <a:ext uri="{FF2B5EF4-FFF2-40B4-BE49-F238E27FC236}">
              <a16:creationId xmlns:a16="http://schemas.microsoft.com/office/drawing/2014/main" id="{36A9AAA8-CFD1-4CFD-AF0F-33A75A4B4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6771854" y="262638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806823</xdr:colOff>
      <xdr:row>0</xdr:row>
      <xdr:rowOff>179294</xdr:rowOff>
    </xdr:from>
    <xdr:to>
      <xdr:col>0</xdr:col>
      <xdr:colOff>1721223</xdr:colOff>
      <xdr:row>4</xdr:row>
      <xdr:rowOff>62753</xdr:rowOff>
    </xdr:to>
    <xdr:pic macro="[0]!volta">
      <xdr:nvPicPr>
        <xdr:cNvPr id="24" name="Gráfico 23" descr="Seta com retorno na horizontal">
          <a:extLst>
            <a:ext uri="{FF2B5EF4-FFF2-40B4-BE49-F238E27FC236}">
              <a16:creationId xmlns:a16="http://schemas.microsoft.com/office/drawing/2014/main" id="{8D30ACC2-10AC-4D34-8680-E5DD65D0A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06823" y="179294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466445</xdr:colOff>
      <xdr:row>0</xdr:row>
      <xdr:rowOff>179294</xdr:rowOff>
    </xdr:from>
    <xdr:to>
      <xdr:col>1</xdr:col>
      <xdr:colOff>1376082</xdr:colOff>
      <xdr:row>4</xdr:row>
      <xdr:rowOff>62753</xdr:rowOff>
    </xdr:to>
    <xdr:pic macro="[0]!ant">
      <xdr:nvPicPr>
        <xdr:cNvPr id="26" name="Gráfico 25" descr="Voltar">
          <a:extLst>
            <a:ext uri="{FF2B5EF4-FFF2-40B4-BE49-F238E27FC236}">
              <a16:creationId xmlns:a16="http://schemas.microsoft.com/office/drawing/2014/main" id="{82B07FCB-0E3B-48CF-8491-D8C8EFE72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640386" y="179294"/>
          <a:ext cx="909637" cy="9144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485215</xdr:colOff>
      <xdr:row>0</xdr:row>
      <xdr:rowOff>298637</xdr:rowOff>
    </xdr:from>
    <xdr:to>
      <xdr:col>8</xdr:col>
      <xdr:colOff>216767</xdr:colOff>
      <xdr:row>2</xdr:row>
      <xdr:rowOff>5860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4232549-B1D5-4A57-8D5F-5F2B7286EA19}"/>
            </a:ext>
          </a:extLst>
        </xdr:cNvPr>
        <xdr:cNvGrpSpPr/>
      </xdr:nvGrpSpPr>
      <xdr:grpSpPr>
        <a:xfrm>
          <a:off x="10424833" y="298637"/>
          <a:ext cx="1546905" cy="469223"/>
          <a:chOff x="3682768" y="3204594"/>
          <a:chExt cx="1560352" cy="469784"/>
        </a:xfrm>
      </xdr:grpSpPr>
      <xdr:sp macro="[0]!Limpar_exce" textlink="">
        <xdr:nvSpPr>
          <xdr:cNvPr id="3" name="Retângulo: Cantos Diagonais Recortados 2">
            <a:extLst>
              <a:ext uri="{FF2B5EF4-FFF2-40B4-BE49-F238E27FC236}">
                <a16:creationId xmlns:a16="http://schemas.microsoft.com/office/drawing/2014/main" id="{0BAA359E-4120-4D22-8704-79E1F0DB61B6}"/>
              </a:ext>
            </a:extLst>
          </xdr:cNvPr>
          <xdr:cNvSpPr/>
        </xdr:nvSpPr>
        <xdr:spPr>
          <a:xfrm>
            <a:off x="3682768" y="3204594"/>
            <a:ext cx="1560352" cy="469784"/>
          </a:xfrm>
          <a:prstGeom prst="snip2DiagRect">
            <a:avLst>
              <a:gd name="adj1" fmla="val 50000"/>
              <a:gd name="adj2" fmla="val 16667"/>
            </a:avLst>
          </a:prstGeom>
          <a:solidFill>
            <a:schemeClr val="bg1">
              <a:lumMod val="95000"/>
            </a:schemeClr>
          </a:solidFill>
          <a:ln>
            <a:solidFill>
              <a:schemeClr val="accent3">
                <a:lumMod val="75000"/>
              </a:schemeClr>
            </a:solidFill>
          </a:ln>
          <a:scene3d>
            <a:camera prst="orthographicFront"/>
            <a:lightRig rig="threePt" dir="t"/>
          </a:scene3d>
          <a:sp3d>
            <a:bevelT w="165100" prst="coolSlan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b="1">
                <a:solidFill>
                  <a:schemeClr val="accent3">
                    <a:lumMod val="75000"/>
                  </a:schemeClr>
                </a:solidFill>
              </a:rPr>
              <a:t>Limpar</a:t>
            </a:r>
          </a:p>
        </xdr:txBody>
      </xdr:sp>
      <xdr:pic>
        <xdr:nvPicPr>
          <xdr:cNvPr id="4" name="Gráfico 3" descr="Borracha">
            <a:extLst>
              <a:ext uri="{FF2B5EF4-FFF2-40B4-BE49-F238E27FC236}">
                <a16:creationId xmlns:a16="http://schemas.microsoft.com/office/drawing/2014/main" id="{72705F8D-85DF-4B2D-B9C9-92B5B6FA00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832878" y="3241309"/>
            <a:ext cx="375382" cy="375382"/>
          </a:xfrm>
          <a:prstGeom prst="rect">
            <a:avLst/>
          </a:prstGeom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</xdr:pic>
    </xdr:grpSp>
    <xdr:clientData/>
  </xdr:twoCellAnchor>
  <xdr:twoCellAnchor editAs="absolute">
    <xdr:from>
      <xdr:col>0</xdr:col>
      <xdr:colOff>638735</xdr:colOff>
      <xdr:row>0</xdr:row>
      <xdr:rowOff>112059</xdr:rowOff>
    </xdr:from>
    <xdr:to>
      <xdr:col>0</xdr:col>
      <xdr:colOff>1553135</xdr:colOff>
      <xdr:row>2</xdr:row>
      <xdr:rowOff>264459</xdr:rowOff>
    </xdr:to>
    <xdr:pic macro="[0]!volta">
      <xdr:nvPicPr>
        <xdr:cNvPr id="6" name="Gráfico 5" descr="Seta com retorno na horizontal">
          <a:extLst>
            <a:ext uri="{FF2B5EF4-FFF2-40B4-BE49-F238E27FC236}">
              <a16:creationId xmlns:a16="http://schemas.microsoft.com/office/drawing/2014/main" id="{1B5F2860-5423-48EB-804F-BEC17A74A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8735" y="112059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2472298</xdr:colOff>
      <xdr:row>0</xdr:row>
      <xdr:rowOff>112059</xdr:rowOff>
    </xdr:from>
    <xdr:to>
      <xdr:col>1</xdr:col>
      <xdr:colOff>401170</xdr:colOff>
      <xdr:row>2</xdr:row>
      <xdr:rowOff>264459</xdr:rowOff>
    </xdr:to>
    <xdr:pic macro="[0]!ant">
      <xdr:nvPicPr>
        <xdr:cNvPr id="8" name="Gráfico 7" descr="Voltar">
          <a:extLst>
            <a:ext uri="{FF2B5EF4-FFF2-40B4-BE49-F238E27FC236}">
              <a16:creationId xmlns:a16="http://schemas.microsoft.com/office/drawing/2014/main" id="{F3C92FAD-A651-4EAE-BB4B-218746181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2298" y="112059"/>
          <a:ext cx="909637" cy="914400"/>
        </a:xfrm>
        <a:prstGeom prst="rect">
          <a:avLst/>
        </a:prstGeom>
      </xdr:spPr>
    </xdr:pic>
    <xdr:clientData/>
  </xdr:twoCellAnchor>
  <xdr:twoCellAnchor editAs="absolute">
    <xdr:from>
      <xdr:col>1</xdr:col>
      <xdr:colOff>2252382</xdr:colOff>
      <xdr:row>0</xdr:row>
      <xdr:rowOff>156883</xdr:rowOff>
    </xdr:from>
    <xdr:to>
      <xdr:col>1</xdr:col>
      <xdr:colOff>3164401</xdr:colOff>
      <xdr:row>2</xdr:row>
      <xdr:rowOff>309283</xdr:rowOff>
    </xdr:to>
    <xdr:pic macro="[0]!prox">
      <xdr:nvPicPr>
        <xdr:cNvPr id="9" name="Gráfico 8" descr="Voltar DPE">
          <a:extLst>
            <a:ext uri="{FF2B5EF4-FFF2-40B4-BE49-F238E27FC236}">
              <a16:creationId xmlns:a16="http://schemas.microsoft.com/office/drawing/2014/main" id="{B0763C8C-0F13-4845-8141-FE18A32C6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33147" y="156883"/>
          <a:ext cx="912019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381002</xdr:colOff>
      <xdr:row>10</xdr:row>
      <xdr:rowOff>161926</xdr:rowOff>
    </xdr:from>
    <xdr:to>
      <xdr:col>8</xdr:col>
      <xdr:colOff>542926</xdr:colOff>
      <xdr:row>17</xdr:row>
      <xdr:rowOff>9525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600202" y="2066926"/>
          <a:ext cx="3819524" cy="1181099"/>
          <a:chOff x="2894202" y="1669409"/>
          <a:chExt cx="6920917" cy="2239861"/>
        </a:xfrm>
      </xdr:grpSpPr>
      <xdr:sp macro="[0]!Planilha7.Manual_Click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4202" y="1669409"/>
            <a:ext cx="6920917" cy="2239861"/>
          </a:xfrm>
          <a:prstGeom prst="roundRect">
            <a:avLst/>
          </a:prstGeom>
          <a:solidFill>
            <a:srgbClr val="660033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Gerar</a:t>
            </a:r>
            <a:r>
              <a:rPr lang="pt-BR" sz="3200">
                <a:solidFill>
                  <a:schemeClr val="bg1"/>
                </a:solidFill>
              </a:rPr>
              <a:t> </a:t>
            </a:r>
            <a:r>
              <a:rPr lang="pt-BR" sz="32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manual</a:t>
            </a:r>
            <a:endParaRPr lang="pt-BR" sz="3200">
              <a:solidFill>
                <a:schemeClr val="bg1"/>
              </a:solidFill>
            </a:endParaRPr>
          </a:p>
        </xdr:txBody>
      </xdr:sp>
      <xdr:pic macro="[0]!Manual.Manual">
        <xdr:nvPicPr>
          <xdr:cNvPr id="5" name="Gráfico 3" descr="Livro aberto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289954" y="2089552"/>
            <a:ext cx="1442004" cy="1442004"/>
          </a:xfrm>
          <a:prstGeom prst="rect">
            <a:avLst/>
          </a:prstGeom>
          <a:effectLst>
            <a:innerShdw blurRad="63500" dist="50800" dir="162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361950</xdr:colOff>
      <xdr:row>15</xdr:row>
      <xdr:rowOff>85725</xdr:rowOff>
    </xdr:from>
    <xdr:to>
      <xdr:col>17</xdr:col>
      <xdr:colOff>184212</xdr:colOff>
      <xdr:row>21</xdr:row>
      <xdr:rowOff>123824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2922493-4540-4BA8-8B18-4AA619C1F57E}"/>
            </a:ext>
          </a:extLst>
        </xdr:cNvPr>
        <xdr:cNvGrpSpPr/>
      </xdr:nvGrpSpPr>
      <xdr:grpSpPr>
        <a:xfrm>
          <a:off x="6457950" y="2943225"/>
          <a:ext cx="4089462" cy="1181099"/>
          <a:chOff x="7172587" y="2361328"/>
          <a:chExt cx="4089462" cy="1181099"/>
        </a:xfrm>
        <a:solidFill>
          <a:srgbClr val="002060"/>
        </a:solidFill>
      </xdr:grpSpPr>
      <xdr:sp macro="[0]!Planilha7.Imagens_Click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795AEF98-8DCC-487C-91BD-4F693271EDF6}"/>
              </a:ext>
            </a:extLst>
          </xdr:cNvPr>
          <xdr:cNvSpPr/>
        </xdr:nvSpPr>
        <xdr:spPr>
          <a:xfrm>
            <a:off x="7172587" y="2361328"/>
            <a:ext cx="4089462" cy="1181099"/>
          </a:xfrm>
          <a:prstGeom prst="roundRect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imagens</a:t>
            </a:r>
            <a:endParaRPr lang="pt-BR" sz="2800">
              <a:solidFill>
                <a:schemeClr val="bg1"/>
              </a:solidFill>
            </a:endParaRPr>
          </a:p>
        </xdr:txBody>
      </xdr:sp>
      <xdr:pic>
        <xdr:nvPicPr>
          <xdr:cNvPr id="11" name="Gráfico 20" descr="Imagens">
            <a:extLst>
              <a:ext uri="{FF2B5EF4-FFF2-40B4-BE49-F238E27FC236}">
                <a16:creationId xmlns:a16="http://schemas.microsoft.com/office/drawing/2014/main" id="{7F8A0977-DB92-4997-B4CA-6AA5DBA6F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384877" y="2555877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>
    <xdr:from>
      <xdr:col>10</xdr:col>
      <xdr:colOff>342900</xdr:colOff>
      <xdr:row>5</xdr:row>
      <xdr:rowOff>104775</xdr:rowOff>
    </xdr:from>
    <xdr:to>
      <xdr:col>17</xdr:col>
      <xdr:colOff>165300</xdr:colOff>
      <xdr:row>11</xdr:row>
      <xdr:rowOff>142575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39A3D4C-4354-432E-8B0B-1A5D2B3BA269}"/>
            </a:ext>
          </a:extLst>
        </xdr:cNvPr>
        <xdr:cNvGrpSpPr/>
      </xdr:nvGrpSpPr>
      <xdr:grpSpPr>
        <a:xfrm>
          <a:off x="6438900" y="1057275"/>
          <a:ext cx="4089600" cy="1180800"/>
          <a:chOff x="2402179" y="2951879"/>
          <a:chExt cx="4089600" cy="1180800"/>
        </a:xfrm>
        <a:solidFill>
          <a:srgbClr val="002060"/>
        </a:solidFill>
      </xdr:grpSpPr>
      <xdr:sp macro="[0]!Planilha7.Tabelas_Click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6996B7FA-93BF-4133-953A-5F09ECACBE16}"/>
              </a:ext>
            </a:extLst>
          </xdr:cNvPr>
          <xdr:cNvSpPr/>
        </xdr:nvSpPr>
        <xdr:spPr>
          <a:xfrm>
            <a:off x="2402179" y="2951879"/>
            <a:ext cx="4089600" cy="1180800"/>
          </a:xfrm>
          <a:prstGeom prst="roundRect">
            <a:avLst/>
          </a:prstGeom>
          <a:solidFill>
            <a:srgbClr val="0066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r"/>
            <a:r>
              <a:rPr lang="pt-BR" sz="2800" b="1" spc="50">
                <a:ln w="0"/>
                <a:solidFill>
                  <a:schemeClr val="bg1"/>
                </a:solidFill>
                <a:effectLst>
                  <a:innerShdw blurRad="63500" dist="50800" dir="13500000">
                    <a:srgbClr val="000000">
                      <a:alpha val="50000"/>
                    </a:srgbClr>
                  </a:innerShdw>
                </a:effectLst>
              </a:rPr>
              <a:t>Substituir tabelas</a:t>
            </a:r>
            <a:endParaRPr lang="pt-BR" sz="2800">
              <a:solidFill>
                <a:schemeClr val="bg1"/>
              </a:solidFill>
            </a:endParaRPr>
          </a:p>
        </xdr:txBody>
      </xdr:sp>
      <xdr:pic macro="[0]!ImageSubst.PopulateXL">
        <xdr:nvPicPr>
          <xdr:cNvPr id="14" name="Gráfico 15" descr="Tabela">
            <a:extLst>
              <a:ext uri="{FF2B5EF4-FFF2-40B4-BE49-F238E27FC236}">
                <a16:creationId xmlns:a16="http://schemas.microsoft.com/office/drawing/2014/main" id="{B7AA27D5-9584-4D4E-B518-903C31D896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624402" y="3146279"/>
            <a:ext cx="792000" cy="792000"/>
          </a:xfrm>
          <a:prstGeom prst="rect">
            <a:avLst/>
          </a:prstGeom>
          <a:effectLst>
            <a:innerShdw blurRad="63500" dist="50800" dir="8100000">
              <a:prstClr val="black">
                <a:alpha val="50000"/>
              </a:prstClr>
            </a:innerShdw>
          </a:effectLst>
        </xdr:spPr>
      </xdr:pic>
    </xdr:grpSp>
    <xdr:clientData/>
  </xdr:twoCellAnchor>
  <xdr:twoCellAnchor editAs="absolute">
    <xdr:from>
      <xdr:col>18</xdr:col>
      <xdr:colOff>428625</xdr:colOff>
      <xdr:row>13</xdr:row>
      <xdr:rowOff>0</xdr:rowOff>
    </xdr:from>
    <xdr:to>
      <xdr:col>20</xdr:col>
      <xdr:colOff>123825</xdr:colOff>
      <xdr:row>17</xdr:row>
      <xdr:rowOff>152400</xdr:rowOff>
    </xdr:to>
    <xdr:pic macro="[0]!volta">
      <xdr:nvPicPr>
        <xdr:cNvPr id="15" name="Gráfico 14" descr="Seta com retorno na horizontal">
          <a:extLst>
            <a:ext uri="{FF2B5EF4-FFF2-40B4-BE49-F238E27FC236}">
              <a16:creationId xmlns:a16="http://schemas.microsoft.com/office/drawing/2014/main" id="{C3D14C9A-6786-4B4B-B1B8-D6E2FC4CA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401425" y="24765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8750-123D-4B2E-B2E3-FEE04E620B9A}">
  <sheetPr codeName="Planilha2">
    <tabColor rgb="FFFFC000"/>
  </sheetPr>
  <dimension ref="A1:P10"/>
  <sheetViews>
    <sheetView showGridLines="0" tabSelected="1" zoomScale="80" zoomScaleNormal="80" workbookViewId="0">
      <selection activeCell="B13" sqref="B13"/>
    </sheetView>
  </sheetViews>
  <sheetFormatPr defaultRowHeight="15" x14ac:dyDescent="0.25"/>
  <cols>
    <col min="1" max="2" width="40.7109375" customWidth="1"/>
    <col min="5" max="5" width="4.28515625" customWidth="1"/>
    <col min="6" max="6" width="23.140625" bestFit="1" customWidth="1"/>
    <col min="8" max="8" width="21.85546875" customWidth="1"/>
    <col min="9" max="9" width="7.140625" customWidth="1"/>
    <col min="10" max="10" width="35" customWidth="1"/>
  </cols>
  <sheetData>
    <row r="1" spans="1:16" ht="120" customHeight="1" thickBot="1" x14ac:dyDescent="0.3">
      <c r="A1" s="2"/>
      <c r="B1" s="3"/>
    </row>
    <row r="2" spans="1:16" ht="45" customHeight="1" thickBot="1" x14ac:dyDescent="0.3">
      <c r="A2" s="138" t="s">
        <v>80</v>
      </c>
      <c r="B2" s="139"/>
      <c r="I2" s="141"/>
      <c r="J2" s="140"/>
      <c r="K2" s="118"/>
      <c r="N2" s="108"/>
      <c r="O2" s="108"/>
      <c r="P2" s="109"/>
    </row>
    <row r="3" spans="1:16" ht="18.75" customHeight="1" thickBot="1" x14ac:dyDescent="0.3">
      <c r="A3" s="4" t="s">
        <v>0</v>
      </c>
      <c r="B3" s="5" t="s">
        <v>78</v>
      </c>
      <c r="I3" s="141"/>
      <c r="J3" s="140"/>
      <c r="N3" s="108"/>
      <c r="O3" s="108"/>
      <c r="P3" s="109"/>
    </row>
    <row r="4" spans="1:16" ht="18.75" customHeight="1" thickBot="1" x14ac:dyDescent="0.3">
      <c r="A4" s="6" t="s">
        <v>21</v>
      </c>
      <c r="B4" s="5"/>
      <c r="I4" s="142" t="s">
        <v>2</v>
      </c>
      <c r="J4" s="143"/>
    </row>
    <row r="5" spans="1:16" ht="18.75" customHeight="1" x14ac:dyDescent="0.25">
      <c r="A5" s="6" t="s">
        <v>20</v>
      </c>
      <c r="B5" s="5" t="s">
        <v>81</v>
      </c>
      <c r="I5" s="7"/>
      <c r="J5" s="8" t="s">
        <v>3</v>
      </c>
    </row>
    <row r="6" spans="1:16" ht="18.75" customHeight="1" x14ac:dyDescent="0.25">
      <c r="A6" s="6" t="s">
        <v>32</v>
      </c>
      <c r="B6" s="5"/>
      <c r="I6" s="9"/>
      <c r="J6" s="10" t="s">
        <v>5</v>
      </c>
    </row>
    <row r="7" spans="1:16" ht="18.75" customHeight="1" x14ac:dyDescent="0.25">
      <c r="A7" s="6" t="s">
        <v>22</v>
      </c>
      <c r="B7" s="41"/>
      <c r="I7" s="11"/>
      <c r="J7" s="12" t="s">
        <v>6</v>
      </c>
    </row>
    <row r="8" spans="1:16" ht="18.75" customHeight="1" x14ac:dyDescent="0.25">
      <c r="A8" s="6" t="s">
        <v>4</v>
      </c>
      <c r="B8" s="5"/>
      <c r="I8" s="85"/>
      <c r="J8" s="10" t="s">
        <v>7</v>
      </c>
    </row>
    <row r="9" spans="1:16" ht="18.75" customHeight="1" thickBot="1" x14ac:dyDescent="0.3">
      <c r="A9" s="13" t="s">
        <v>1</v>
      </c>
      <c r="B9" s="5"/>
      <c r="I9" s="86"/>
      <c r="J9" s="84" t="s">
        <v>53</v>
      </c>
    </row>
    <row r="10" spans="1:16" x14ac:dyDescent="0.25">
      <c r="A10" s="14"/>
      <c r="B10" s="14"/>
    </row>
  </sheetData>
  <protectedRanges>
    <protectedRange sqref="B3:B9" name="Intervalo1"/>
  </protectedRanges>
  <mergeCells count="4">
    <mergeCell ref="A2:B2"/>
    <mergeCell ref="J2:J3"/>
    <mergeCell ref="I2:I3"/>
    <mergeCell ref="I4:J4"/>
  </mergeCells>
  <dataValidations count="3">
    <dataValidation type="list" allowBlank="1" showInputMessage="1" showErrorMessage="1" sqref="B4" xr:uid="{5D2EC59C-7169-481A-A132-9C052EEBCF11}">
      <formula1>"Innoline, Atualização IHM"</formula1>
    </dataValidation>
    <dataValidation type="list" allowBlank="1" showInputMessage="1" showErrorMessage="1" sqref="B7" xr:uid="{EBDED0CA-737C-4C8D-B56C-86CBF505D7FF}">
      <formula1>"'00,'01,'02,'03"</formula1>
    </dataValidation>
    <dataValidation type="list" allowBlank="1" showInputMessage="1" showErrorMessage="1" sqref="B5" xr:uid="{90E19B8B-8D5A-490A-B609-896F9A7870BD}">
      <formula1>"GTR"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D2073-B070-42A2-84DC-D12B24895808}">
  <sheetPr codeName="Planilha3">
    <tabColor rgb="FF92D050"/>
  </sheetPr>
  <dimension ref="A1:J37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A7" sqref="A7"/>
    </sheetView>
  </sheetViews>
  <sheetFormatPr defaultRowHeight="15" x14ac:dyDescent="0.25"/>
  <cols>
    <col min="1" max="2" width="50.7109375" customWidth="1"/>
    <col min="3" max="3" width="67.7109375" customWidth="1"/>
  </cols>
  <sheetData>
    <row r="1" spans="1:10" ht="24.95" customHeight="1" x14ac:dyDescent="0.3">
      <c r="A1" s="18"/>
      <c r="B1" s="17"/>
      <c r="C1" s="18"/>
    </row>
    <row r="2" spans="1:10" ht="24.95" customHeight="1" x14ac:dyDescent="0.3">
      <c r="A2" s="18"/>
      <c r="B2" s="17"/>
      <c r="C2" s="25"/>
      <c r="J2" s="43" t="s">
        <v>26</v>
      </c>
    </row>
    <row r="3" spans="1:10" ht="24.95" customHeight="1" x14ac:dyDescent="0.3">
      <c r="A3" s="18"/>
      <c r="C3" s="25"/>
    </row>
    <row r="4" spans="1:10" ht="24.95" customHeight="1" thickBot="1" x14ac:dyDescent="0.3">
      <c r="B4" s="17"/>
    </row>
    <row r="5" spans="1:10" ht="50.1" customHeight="1" thickTop="1" thickBot="1" x14ac:dyDescent="0.3">
      <c r="A5" s="144" t="s">
        <v>11</v>
      </c>
      <c r="B5" s="144"/>
      <c r="C5" s="144"/>
      <c r="D5" s="16"/>
    </row>
    <row r="6" spans="1:10" ht="50.1" customHeight="1" thickTop="1" thickBot="1" x14ac:dyDescent="0.3">
      <c r="A6" s="103" t="s">
        <v>10</v>
      </c>
      <c r="B6" s="104" t="s">
        <v>9</v>
      </c>
      <c r="C6" s="104" t="s">
        <v>8</v>
      </c>
    </row>
    <row r="7" spans="1:10" ht="39.950000000000003" customHeight="1" thickTop="1" thickBot="1" x14ac:dyDescent="0.3">
      <c r="A7" s="105"/>
      <c r="B7" s="106"/>
      <c r="C7" s="107"/>
    </row>
    <row r="8" spans="1:10" ht="39.950000000000003" customHeight="1" thickTop="1" thickBot="1" x14ac:dyDescent="0.3">
      <c r="A8" s="105"/>
      <c r="B8" s="106"/>
      <c r="C8" s="107"/>
    </row>
    <row r="9" spans="1:10" ht="39.950000000000003" customHeight="1" thickTop="1" thickBot="1" x14ac:dyDescent="0.3">
      <c r="A9" s="105"/>
      <c r="B9" s="106"/>
      <c r="C9" s="107"/>
    </row>
    <row r="10" spans="1:10" ht="39.950000000000003" customHeight="1" thickTop="1" thickBot="1" x14ac:dyDescent="0.3">
      <c r="A10" s="105"/>
      <c r="B10" s="106"/>
      <c r="C10" s="107"/>
    </row>
    <row r="11" spans="1:10" ht="39.950000000000003" customHeight="1" thickTop="1" thickBot="1" x14ac:dyDescent="0.3">
      <c r="A11" s="105"/>
      <c r="B11" s="106"/>
      <c r="C11" s="107"/>
    </row>
    <row r="12" spans="1:10" ht="39.950000000000003" customHeight="1" thickTop="1" thickBot="1" x14ac:dyDescent="0.3">
      <c r="A12" s="105"/>
      <c r="B12" s="106"/>
      <c r="C12" s="107"/>
    </row>
    <row r="13" spans="1:10" ht="39.950000000000003" customHeight="1" thickTop="1" thickBot="1" x14ac:dyDescent="0.3">
      <c r="A13" s="105"/>
      <c r="B13" s="106"/>
      <c r="C13" s="107"/>
    </row>
    <row r="14" spans="1:10" ht="39.950000000000003" customHeight="1" thickTop="1" thickBot="1" x14ac:dyDescent="0.3">
      <c r="A14" s="105"/>
      <c r="B14" s="106"/>
      <c r="C14" s="107"/>
    </row>
    <row r="15" spans="1:10" ht="39.950000000000003" customHeight="1" thickTop="1" thickBot="1" x14ac:dyDescent="0.3">
      <c r="A15" s="105"/>
      <c r="B15" s="106"/>
      <c r="C15" s="107"/>
    </row>
    <row r="16" spans="1:10" ht="39.950000000000003" customHeight="1" thickTop="1" thickBot="1" x14ac:dyDescent="0.3">
      <c r="A16" s="105"/>
      <c r="B16" s="106"/>
      <c r="C16" s="107"/>
    </row>
    <row r="17" spans="1:3" ht="39.950000000000003" customHeight="1" thickTop="1" thickBot="1" x14ac:dyDescent="0.3">
      <c r="A17" s="105"/>
      <c r="B17" s="106"/>
      <c r="C17" s="107"/>
    </row>
    <row r="18" spans="1:3" ht="39.950000000000003" customHeight="1" thickTop="1" thickBot="1" x14ac:dyDescent="0.3">
      <c r="A18" s="105"/>
      <c r="B18" s="106"/>
      <c r="C18" s="107"/>
    </row>
    <row r="19" spans="1:3" ht="39.950000000000003" customHeight="1" thickTop="1" thickBot="1" x14ac:dyDescent="0.3">
      <c r="A19" s="105"/>
      <c r="B19" s="106"/>
      <c r="C19" s="107"/>
    </row>
    <row r="20" spans="1:3" ht="39.950000000000003" customHeight="1" thickTop="1" thickBot="1" x14ac:dyDescent="0.3">
      <c r="A20" s="105"/>
      <c r="B20" s="106"/>
      <c r="C20" s="107"/>
    </row>
    <row r="21" spans="1:3" ht="39.950000000000003" customHeight="1" thickTop="1" thickBot="1" x14ac:dyDescent="0.3">
      <c r="A21" s="105"/>
      <c r="B21" s="106"/>
      <c r="C21" s="107"/>
    </row>
    <row r="22" spans="1:3" ht="39.950000000000003" customHeight="1" thickTop="1" thickBot="1" x14ac:dyDescent="0.3">
      <c r="A22" s="105"/>
      <c r="B22" s="106"/>
      <c r="C22" s="107"/>
    </row>
    <row r="23" spans="1:3" ht="39.950000000000003" customHeight="1" thickTop="1" thickBot="1" x14ac:dyDescent="0.3">
      <c r="A23" s="105"/>
      <c r="B23" s="106"/>
      <c r="C23" s="107"/>
    </row>
    <row r="24" spans="1:3" ht="39.950000000000003" customHeight="1" thickTop="1" thickBot="1" x14ac:dyDescent="0.3">
      <c r="A24" s="105"/>
      <c r="B24" s="106"/>
      <c r="C24" s="107"/>
    </row>
    <row r="25" spans="1:3" ht="39.950000000000003" customHeight="1" thickTop="1" thickBot="1" x14ac:dyDescent="0.3">
      <c r="A25" s="105"/>
      <c r="B25" s="106"/>
      <c r="C25" s="107"/>
    </row>
    <row r="26" spans="1:3" ht="39.950000000000003" customHeight="1" thickTop="1" thickBot="1" x14ac:dyDescent="0.3">
      <c r="A26" s="105"/>
      <c r="B26" s="106"/>
      <c r="C26" s="107"/>
    </row>
    <row r="27" spans="1:3" ht="39.950000000000003" customHeight="1" thickTop="1" thickBot="1" x14ac:dyDescent="0.3">
      <c r="A27" s="105"/>
      <c r="B27" s="106"/>
      <c r="C27" s="107"/>
    </row>
    <row r="28" spans="1:3" ht="39.950000000000003" customHeight="1" thickTop="1" thickBot="1" x14ac:dyDescent="0.3">
      <c r="A28" s="105"/>
      <c r="B28" s="106"/>
      <c r="C28" s="107"/>
    </row>
    <row r="29" spans="1:3" ht="39.950000000000003" customHeight="1" thickTop="1" thickBot="1" x14ac:dyDescent="0.3">
      <c r="A29" s="105"/>
      <c r="B29" s="106"/>
      <c r="C29" s="107"/>
    </row>
    <row r="30" spans="1:3" ht="39.950000000000003" customHeight="1" thickTop="1" thickBot="1" x14ac:dyDescent="0.3">
      <c r="A30" s="105"/>
      <c r="B30" s="106"/>
      <c r="C30" s="107"/>
    </row>
    <row r="31" spans="1:3" ht="39.950000000000003" customHeight="1" thickTop="1" thickBot="1" x14ac:dyDescent="0.3">
      <c r="A31" s="105"/>
      <c r="B31" s="106"/>
      <c r="C31" s="107"/>
    </row>
    <row r="32" spans="1:3" ht="39.950000000000003" customHeight="1" thickTop="1" thickBot="1" x14ac:dyDescent="0.3">
      <c r="A32" s="105"/>
      <c r="B32" s="106"/>
      <c r="C32" s="107"/>
    </row>
    <row r="33" spans="1:3" ht="39.950000000000003" customHeight="1" thickTop="1" thickBot="1" x14ac:dyDescent="0.3">
      <c r="A33" s="105"/>
      <c r="B33" s="106"/>
      <c r="C33" s="107"/>
    </row>
    <row r="34" spans="1:3" ht="39.950000000000003" customHeight="1" thickTop="1" thickBot="1" x14ac:dyDescent="0.3">
      <c r="A34" s="105"/>
      <c r="B34" s="106"/>
      <c r="C34" s="107"/>
    </row>
    <row r="35" spans="1:3" ht="39.950000000000003" customHeight="1" thickTop="1" thickBot="1" x14ac:dyDescent="0.3">
      <c r="A35" s="105"/>
      <c r="B35" s="106"/>
      <c r="C35" s="107"/>
    </row>
    <row r="36" spans="1:3" ht="39.950000000000003" customHeight="1" thickTop="1" thickBot="1" x14ac:dyDescent="0.3">
      <c r="A36" s="105"/>
      <c r="B36" s="106"/>
      <c r="C36" s="107"/>
    </row>
    <row r="37" spans="1:3" ht="15.75" thickTop="1" x14ac:dyDescent="0.25"/>
  </sheetData>
  <sheetProtection sheet="1" objects="1" scenarios="1"/>
  <protectedRanges>
    <protectedRange sqref="C1:D2 A7:G70" name="Intervalo1"/>
  </protectedRanges>
  <mergeCells count="1">
    <mergeCell ref="A5:C5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AF09-AB05-4E06-8100-BE7D0B76C2D6}">
  <sheetPr codeName="Planilha4">
    <tabColor rgb="FF92D050"/>
  </sheetPr>
  <dimension ref="A1:O82"/>
  <sheetViews>
    <sheetView showGridLines="0" zoomScale="80" zoomScaleNormal="80" workbookViewId="0">
      <pane ySplit="6" topLeftCell="A10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2.42578125" customWidth="1"/>
    <col min="2" max="2" width="38.42578125" customWidth="1"/>
    <col min="3" max="3" width="41" customWidth="1"/>
    <col min="4" max="4" width="30.7109375" customWidth="1"/>
    <col min="6" max="6" width="39" bestFit="1" customWidth="1"/>
  </cols>
  <sheetData>
    <row r="1" spans="1:13" ht="24.95" customHeight="1" x14ac:dyDescent="0.3">
      <c r="A1" s="18"/>
      <c r="B1" s="17"/>
      <c r="C1" s="18"/>
    </row>
    <row r="2" spans="1:13" ht="24.95" customHeight="1" x14ac:dyDescent="0.3">
      <c r="A2" s="18"/>
      <c r="B2" s="17"/>
      <c r="C2" s="25"/>
    </row>
    <row r="3" spans="1:13" ht="24.95" customHeight="1" x14ac:dyDescent="0.3">
      <c r="A3" s="18"/>
      <c r="C3" s="25"/>
    </row>
    <row r="4" spans="1:13" ht="24.95" customHeight="1" thickBot="1" x14ac:dyDescent="0.3">
      <c r="B4" s="17"/>
    </row>
    <row r="5" spans="1:13" ht="20.100000000000001" customHeight="1" thickTop="1" thickBot="1" x14ac:dyDescent="0.3">
      <c r="A5" s="145" t="s">
        <v>12</v>
      </c>
      <c r="B5" s="145" t="s">
        <v>31</v>
      </c>
      <c r="C5" s="148" t="s">
        <v>244</v>
      </c>
      <c r="D5" s="149"/>
      <c r="E5" s="150"/>
      <c r="F5" s="24"/>
    </row>
    <row r="6" spans="1:13" ht="20.100000000000001" customHeight="1" thickTop="1" thickBot="1" x14ac:dyDescent="0.3">
      <c r="A6" s="147"/>
      <c r="B6" s="146"/>
      <c r="C6" s="148"/>
      <c r="D6" s="149"/>
      <c r="E6" s="150"/>
      <c r="F6" s="23"/>
    </row>
    <row r="7" spans="1:13" ht="129.94999999999999" customHeight="1" thickTop="1" thickBot="1" x14ac:dyDescent="0.3">
      <c r="A7" s="44" t="s">
        <v>27</v>
      </c>
      <c r="B7" s="44"/>
      <c r="C7" s="20"/>
      <c r="D7" s="59"/>
      <c r="E7" s="54"/>
    </row>
    <row r="8" spans="1:13" ht="129.94999999999999" customHeight="1" thickTop="1" thickBot="1" x14ac:dyDescent="0.3">
      <c r="A8" s="44" t="s">
        <v>28</v>
      </c>
      <c r="B8" s="44"/>
      <c r="C8" s="20"/>
      <c r="D8" s="59"/>
      <c r="E8" s="54"/>
    </row>
    <row r="9" spans="1:13" ht="129.94999999999999" customHeight="1" thickTop="1" thickBot="1" x14ac:dyDescent="0.3">
      <c r="A9" s="44" t="s">
        <v>30</v>
      </c>
      <c r="B9" s="44"/>
      <c r="C9" s="22"/>
      <c r="D9" s="53"/>
      <c r="E9" s="54"/>
    </row>
    <row r="10" spans="1:13" ht="129.94999999999999" customHeight="1" thickTop="1" thickBot="1" x14ac:dyDescent="0.3">
      <c r="A10" s="44" t="s">
        <v>212</v>
      </c>
      <c r="B10" s="60" t="s">
        <v>213</v>
      </c>
      <c r="C10" s="22"/>
      <c r="D10" s="53"/>
      <c r="E10" s="48"/>
      <c r="F10" s="19"/>
      <c r="G10" s="19"/>
      <c r="H10" s="19"/>
      <c r="I10" s="19"/>
      <c r="J10" s="19"/>
      <c r="K10" s="19"/>
      <c r="L10" s="19"/>
      <c r="M10" s="19"/>
    </row>
    <row r="11" spans="1:13" ht="129.94999999999999" customHeight="1" thickTop="1" thickBot="1" x14ac:dyDescent="0.3">
      <c r="A11" s="44" t="s">
        <v>214</v>
      </c>
      <c r="B11" s="44"/>
      <c r="C11" s="22"/>
      <c r="D11" s="53"/>
      <c r="E11" s="48"/>
      <c r="F11" s="19"/>
      <c r="G11" s="19"/>
      <c r="H11" s="19"/>
      <c r="I11" s="19"/>
      <c r="J11" s="19"/>
      <c r="K11" s="19"/>
      <c r="L11" s="19"/>
      <c r="M11" s="19"/>
    </row>
    <row r="12" spans="1:13" ht="129.94999999999999" customHeight="1" thickTop="1" thickBot="1" x14ac:dyDescent="0.3">
      <c r="A12" s="44" t="s">
        <v>29</v>
      </c>
      <c r="B12" s="44"/>
      <c r="C12" s="21"/>
      <c r="D12" s="57"/>
      <c r="E12" s="58"/>
      <c r="F12" s="19"/>
      <c r="G12" s="19"/>
      <c r="H12" s="19"/>
      <c r="I12" s="19"/>
      <c r="J12" s="19"/>
      <c r="K12" s="19"/>
      <c r="L12" s="19"/>
      <c r="M12" s="19"/>
    </row>
    <row r="13" spans="1:13" ht="60" customHeight="1" thickTop="1" thickBot="1" x14ac:dyDescent="0.3">
      <c r="A13" s="45"/>
      <c r="B13" s="45"/>
      <c r="C13" s="46"/>
      <c r="D13" s="47"/>
      <c r="E13" s="48"/>
      <c r="F13" s="49"/>
    </row>
    <row r="14" spans="1:13" ht="50.1" customHeight="1" thickTop="1" thickBot="1" x14ac:dyDescent="0.3">
      <c r="A14" s="45"/>
      <c r="B14" s="45"/>
      <c r="C14" s="46"/>
      <c r="D14" s="47"/>
      <c r="E14" s="48"/>
      <c r="F14" s="49"/>
    </row>
    <row r="15" spans="1:13" ht="50.1" customHeight="1" thickTop="1" thickBot="1" x14ac:dyDescent="0.3">
      <c r="A15" s="45"/>
      <c r="B15" s="45"/>
      <c r="C15" s="46"/>
      <c r="D15" s="47"/>
      <c r="E15" s="48"/>
      <c r="F15" s="49"/>
    </row>
    <row r="16" spans="1:13" ht="50.1" customHeight="1" thickTop="1" thickBot="1" x14ac:dyDescent="0.3">
      <c r="A16" s="45"/>
      <c r="B16" s="45"/>
      <c r="C16" s="46"/>
      <c r="D16" s="47"/>
      <c r="E16" s="48"/>
      <c r="F16" s="49"/>
    </row>
    <row r="17" spans="1:6" ht="50.1" customHeight="1" thickTop="1" thickBot="1" x14ac:dyDescent="0.3">
      <c r="A17" s="45"/>
      <c r="B17" s="45"/>
      <c r="C17" s="46"/>
      <c r="D17" s="47"/>
      <c r="E17" s="48"/>
      <c r="F17" s="49"/>
    </row>
    <row r="18" spans="1:6" ht="15.75" thickTop="1" x14ac:dyDescent="0.25">
      <c r="A18" s="49"/>
      <c r="B18" s="49"/>
      <c r="C18" s="49"/>
      <c r="D18" s="49"/>
      <c r="E18" s="49"/>
      <c r="F18" s="49"/>
    </row>
    <row r="19" spans="1:6" x14ac:dyDescent="0.25">
      <c r="A19" s="49"/>
      <c r="B19" s="49"/>
      <c r="C19" s="49"/>
      <c r="D19" s="49"/>
      <c r="E19" s="49"/>
      <c r="F19" s="49"/>
    </row>
    <row r="20" spans="1:6" x14ac:dyDescent="0.25">
      <c r="A20" s="49"/>
      <c r="B20" s="49"/>
      <c r="C20" s="49"/>
      <c r="D20" s="49"/>
      <c r="E20" s="49"/>
      <c r="F20" s="49"/>
    </row>
    <row r="50" spans="1:15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</row>
    <row r="51" spans="1:15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2" spans="1:15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</row>
    <row r="53" spans="1:15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</row>
    <row r="54" spans="1:15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</row>
    <row r="55" spans="1:15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</row>
    <row r="56" spans="1:15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</row>
    <row r="57" spans="1:15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</row>
    <row r="59" spans="1:15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</row>
    <row r="60" spans="1:15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</row>
    <row r="61" spans="1:15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</row>
    <row r="62" spans="1:15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</row>
    <row r="63" spans="1:15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</row>
    <row r="64" spans="1:15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</row>
    <row r="65" spans="1:15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</row>
    <row r="66" spans="1:15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</row>
    <row r="67" spans="1:15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</row>
    <row r="68" spans="1:15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</row>
    <row r="69" spans="1:15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</row>
    <row r="70" spans="1:15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</row>
    <row r="72" spans="1:15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</row>
    <row r="73" spans="1:15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</row>
    <row r="74" spans="1:15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</row>
    <row r="75" spans="1:15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</row>
    <row r="76" spans="1:15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</row>
    <row r="77" spans="1:15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</row>
    <row r="78" spans="1:15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</row>
    <row r="79" spans="1:15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</row>
    <row r="80" spans="1:15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</row>
    <row r="81" spans="1:15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</row>
    <row r="82" spans="1:15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</row>
  </sheetData>
  <sheetProtection sheet="1" objects="1" scenarios="1"/>
  <protectedRanges>
    <protectedRange sqref="C1:D2 C7:D70" name="Intervalo1"/>
  </protectedRanges>
  <mergeCells count="5">
    <mergeCell ref="B5:B6"/>
    <mergeCell ref="A5:A6"/>
    <mergeCell ref="C5:C6"/>
    <mergeCell ref="D5:D6"/>
    <mergeCell ref="E5:E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CEF63-3932-4E68-8BD4-0C0993AFB465}">
  <sheetPr codeName="Planilha10">
    <tabColor rgb="FF92D050"/>
  </sheetPr>
  <dimension ref="A1:O82"/>
  <sheetViews>
    <sheetView showGridLines="0" zoomScale="80" zoomScaleNormal="80" workbookViewId="0">
      <pane ySplit="6" topLeftCell="A7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40.7109375" customWidth="1"/>
    <col min="2" max="2" width="38.42578125" customWidth="1"/>
    <col min="3" max="3" width="41.5703125" customWidth="1"/>
    <col min="4" max="4" width="30.7109375" customWidth="1"/>
    <col min="6" max="6" width="39" bestFit="1" customWidth="1"/>
  </cols>
  <sheetData>
    <row r="1" spans="1:13" ht="24.95" customHeight="1" x14ac:dyDescent="0.3">
      <c r="A1" s="18"/>
      <c r="B1" s="17"/>
      <c r="C1" s="18"/>
    </row>
    <row r="2" spans="1:13" ht="24.95" customHeight="1" x14ac:dyDescent="0.3">
      <c r="A2" s="18"/>
      <c r="B2" s="17"/>
      <c r="C2" s="25"/>
    </row>
    <row r="3" spans="1:13" ht="24.95" customHeight="1" x14ac:dyDescent="0.3">
      <c r="A3" s="18"/>
      <c r="C3" s="25"/>
    </row>
    <row r="4" spans="1:13" ht="24.95" customHeight="1" thickBot="1" x14ac:dyDescent="0.3">
      <c r="B4" s="17"/>
    </row>
    <row r="5" spans="1:13" ht="20.100000000000001" customHeight="1" thickTop="1" thickBot="1" x14ac:dyDescent="0.3">
      <c r="A5" s="145" t="s">
        <v>12</v>
      </c>
      <c r="B5" s="145" t="s">
        <v>31</v>
      </c>
      <c r="C5" s="148" t="s">
        <v>244</v>
      </c>
      <c r="D5" s="149"/>
      <c r="E5" s="150"/>
      <c r="F5" s="24"/>
    </row>
    <row r="6" spans="1:13" ht="20.100000000000001" customHeight="1" thickTop="1" thickBot="1" x14ac:dyDescent="0.3">
      <c r="A6" s="147"/>
      <c r="B6" s="146"/>
      <c r="C6" s="148"/>
      <c r="D6" s="149"/>
      <c r="E6" s="150"/>
      <c r="F6" s="23"/>
    </row>
    <row r="7" spans="1:13" ht="129.94999999999999" customHeight="1" thickTop="1" thickBot="1" x14ac:dyDescent="0.3">
      <c r="A7" s="44" t="s">
        <v>33</v>
      </c>
      <c r="B7" s="44"/>
      <c r="C7" s="20"/>
      <c r="D7" s="59"/>
      <c r="E7" s="54"/>
    </row>
    <row r="8" spans="1:13" ht="129.94999999999999" customHeight="1" thickTop="1" thickBot="1" x14ac:dyDescent="0.3">
      <c r="A8" s="44" t="s">
        <v>34</v>
      </c>
      <c r="B8" s="44"/>
      <c r="C8" s="20"/>
      <c r="D8" s="59"/>
      <c r="E8" s="54"/>
    </row>
    <row r="9" spans="1:13" ht="129.94999999999999" customHeight="1" thickTop="1" thickBot="1" x14ac:dyDescent="0.3">
      <c r="A9" s="51"/>
      <c r="B9" s="51"/>
      <c r="C9" s="52"/>
      <c r="D9" s="53"/>
      <c r="E9" s="54"/>
      <c r="F9" s="49"/>
    </row>
    <row r="10" spans="1:13" ht="129.94999999999999" customHeight="1" thickTop="1" thickBot="1" x14ac:dyDescent="0.3">
      <c r="A10" s="51"/>
      <c r="B10" s="51"/>
      <c r="C10" s="52"/>
      <c r="D10" s="53"/>
      <c r="E10" s="48"/>
      <c r="F10" s="55"/>
      <c r="G10" s="19"/>
      <c r="H10" s="19"/>
      <c r="I10" s="19"/>
      <c r="J10" s="19"/>
      <c r="K10" s="19"/>
      <c r="L10" s="19"/>
      <c r="M10" s="19"/>
    </row>
    <row r="11" spans="1:13" ht="129.94999999999999" customHeight="1" thickTop="1" thickBot="1" x14ac:dyDescent="0.3">
      <c r="A11" s="51"/>
      <c r="B11" s="51"/>
      <c r="C11" s="52"/>
      <c r="D11" s="53"/>
      <c r="E11" s="48"/>
      <c r="F11" s="55"/>
      <c r="G11" s="19"/>
      <c r="H11" s="19"/>
      <c r="I11" s="19"/>
      <c r="J11" s="19"/>
      <c r="K11" s="19"/>
      <c r="L11" s="19"/>
      <c r="M11" s="19"/>
    </row>
    <row r="12" spans="1:13" ht="129.94999999999999" customHeight="1" thickTop="1" thickBot="1" x14ac:dyDescent="0.3">
      <c r="A12" s="51"/>
      <c r="B12" s="51"/>
      <c r="C12" s="56"/>
      <c r="D12" s="57"/>
      <c r="E12" s="58"/>
      <c r="F12" s="55"/>
      <c r="G12" s="19"/>
      <c r="H12" s="19"/>
      <c r="I12" s="19"/>
      <c r="J12" s="19"/>
      <c r="K12" s="19"/>
      <c r="L12" s="19"/>
      <c r="M12" s="19"/>
    </row>
    <row r="13" spans="1:13" ht="60" customHeight="1" thickTop="1" thickBot="1" x14ac:dyDescent="0.3">
      <c r="A13" s="45"/>
      <c r="B13" s="45"/>
      <c r="C13" s="46"/>
      <c r="D13" s="47"/>
      <c r="E13" s="48"/>
      <c r="F13" s="49"/>
    </row>
    <row r="14" spans="1:13" ht="50.1" customHeight="1" thickTop="1" thickBot="1" x14ac:dyDescent="0.3">
      <c r="A14" s="45"/>
      <c r="B14" s="45"/>
      <c r="C14" s="46"/>
      <c r="D14" s="47"/>
      <c r="E14" s="48"/>
      <c r="F14" s="49"/>
    </row>
    <row r="15" spans="1:13" ht="50.1" customHeight="1" thickTop="1" thickBot="1" x14ac:dyDescent="0.3">
      <c r="A15" s="45"/>
      <c r="B15" s="45"/>
      <c r="C15" s="46"/>
      <c r="D15" s="47"/>
      <c r="E15" s="48"/>
      <c r="F15" s="49"/>
    </row>
    <row r="16" spans="1:13" ht="50.1" customHeight="1" thickTop="1" thickBot="1" x14ac:dyDescent="0.3">
      <c r="A16" s="45"/>
      <c r="B16" s="45"/>
      <c r="C16" s="46"/>
      <c r="D16" s="47"/>
      <c r="E16" s="48"/>
      <c r="F16" s="49"/>
    </row>
    <row r="17" spans="1:6" ht="50.1" customHeight="1" thickTop="1" thickBot="1" x14ac:dyDescent="0.3">
      <c r="A17" s="45"/>
      <c r="B17" s="45"/>
      <c r="C17" s="46"/>
      <c r="D17" s="47"/>
      <c r="E17" s="48"/>
      <c r="F17" s="49"/>
    </row>
    <row r="18" spans="1:6" ht="15.75" thickTop="1" x14ac:dyDescent="0.25">
      <c r="A18" s="49"/>
      <c r="B18" s="49"/>
      <c r="C18" s="49"/>
      <c r="D18" s="49"/>
      <c r="E18" s="49"/>
      <c r="F18" s="49"/>
    </row>
    <row r="19" spans="1:6" x14ac:dyDescent="0.25">
      <c r="A19" s="49"/>
      <c r="B19" s="49"/>
      <c r="C19" s="49"/>
      <c r="D19" s="49"/>
      <c r="E19" s="49"/>
      <c r="F19" s="49"/>
    </row>
    <row r="20" spans="1:6" x14ac:dyDescent="0.25">
      <c r="A20" s="49"/>
      <c r="B20" s="49"/>
      <c r="C20" s="49"/>
      <c r="D20" s="49"/>
      <c r="E20" s="49"/>
      <c r="F20" s="49"/>
    </row>
    <row r="50" spans="1:15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</row>
    <row r="51" spans="1:15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2" spans="1:15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</row>
    <row r="53" spans="1:15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</row>
    <row r="54" spans="1:15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</row>
    <row r="55" spans="1:15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</row>
    <row r="56" spans="1:15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</row>
    <row r="57" spans="1:15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</row>
    <row r="59" spans="1:15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</row>
    <row r="60" spans="1:15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</row>
    <row r="61" spans="1:15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</row>
    <row r="62" spans="1:15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</row>
    <row r="63" spans="1:15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</row>
    <row r="64" spans="1:15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</row>
    <row r="65" spans="1:15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</row>
    <row r="66" spans="1:15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</row>
    <row r="67" spans="1:15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</row>
    <row r="68" spans="1:15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</row>
    <row r="69" spans="1:15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</row>
    <row r="70" spans="1:15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</row>
    <row r="72" spans="1:15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</row>
    <row r="73" spans="1:15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</row>
    <row r="74" spans="1:15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</row>
    <row r="75" spans="1:15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</row>
    <row r="76" spans="1:15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</row>
    <row r="77" spans="1:15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</row>
    <row r="78" spans="1:15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</row>
    <row r="79" spans="1:15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</row>
    <row r="80" spans="1:15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</row>
    <row r="81" spans="1:15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</row>
    <row r="82" spans="1:15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</row>
  </sheetData>
  <sheetProtection sheet="1" objects="1" scenarios="1"/>
  <protectedRanges>
    <protectedRange sqref="C1:D2 C7:D70" name="Intervalo1"/>
  </protectedRanges>
  <mergeCells count="5">
    <mergeCell ref="A5:A6"/>
    <mergeCell ref="B5:B6"/>
    <mergeCell ref="C5:C6"/>
    <mergeCell ref="D5:D6"/>
    <mergeCell ref="E5:E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B0F20-586D-4CDC-98F2-B9D134B547C1}">
  <sheetPr codeName="Planilha5">
    <tabColor rgb="FF92D050"/>
  </sheetPr>
  <dimension ref="A1:O93"/>
  <sheetViews>
    <sheetView showGridLines="0" zoomScale="80" zoomScaleNormal="80" workbookViewId="0">
      <pane ySplit="6" topLeftCell="A28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1.85546875" customWidth="1"/>
    <col min="2" max="2" width="40.7109375" customWidth="1"/>
    <col min="3" max="3" width="41.85546875" customWidth="1"/>
    <col min="4" max="4" width="30.7109375" customWidth="1"/>
    <col min="5" max="6" width="8.7109375" customWidth="1"/>
  </cols>
  <sheetData>
    <row r="1" spans="1:13" ht="24.95" customHeight="1" x14ac:dyDescent="0.3">
      <c r="A1" s="18"/>
      <c r="B1" s="17"/>
      <c r="C1" s="18"/>
    </row>
    <row r="2" spans="1:13" ht="24.95" customHeight="1" x14ac:dyDescent="0.3">
      <c r="A2" s="18"/>
      <c r="B2" s="17"/>
      <c r="C2" s="25"/>
    </row>
    <row r="3" spans="1:13" ht="24.95" customHeight="1" x14ac:dyDescent="0.3">
      <c r="A3" s="18"/>
      <c r="C3" s="25"/>
    </row>
    <row r="4" spans="1:13" ht="24.95" customHeight="1" thickBot="1" x14ac:dyDescent="0.3">
      <c r="B4" s="17"/>
    </row>
    <row r="5" spans="1:13" ht="20.100000000000001" customHeight="1" thickTop="1" thickBot="1" x14ac:dyDescent="0.3">
      <c r="A5" s="145" t="s">
        <v>12</v>
      </c>
      <c r="B5" s="145" t="s">
        <v>31</v>
      </c>
      <c r="C5" s="148" t="s">
        <v>244</v>
      </c>
      <c r="D5" s="149"/>
      <c r="E5" s="150"/>
    </row>
    <row r="6" spans="1:13" ht="20.100000000000001" customHeight="1" thickTop="1" thickBot="1" x14ac:dyDescent="0.3">
      <c r="A6" s="147"/>
      <c r="B6" s="146"/>
      <c r="C6" s="148"/>
      <c r="D6" s="149"/>
      <c r="E6" s="150"/>
    </row>
    <row r="7" spans="1:13" ht="129.94999999999999" customHeight="1" thickTop="1" thickBot="1" x14ac:dyDescent="0.3">
      <c r="A7" s="44" t="s">
        <v>215</v>
      </c>
      <c r="B7" s="44"/>
      <c r="C7" s="20"/>
      <c r="D7" s="59"/>
      <c r="E7" s="54"/>
    </row>
    <row r="8" spans="1:13" ht="129.94999999999999" customHeight="1" thickTop="1" thickBot="1" x14ac:dyDescent="0.3">
      <c r="A8" s="44" t="s">
        <v>216</v>
      </c>
      <c r="B8" s="44"/>
      <c r="C8" s="20"/>
      <c r="D8" s="59"/>
      <c r="E8" s="54"/>
    </row>
    <row r="9" spans="1:13" ht="129.94999999999999" customHeight="1" thickTop="1" thickBot="1" x14ac:dyDescent="0.3">
      <c r="A9" s="44" t="s">
        <v>217</v>
      </c>
      <c r="B9" s="44"/>
      <c r="C9" s="22"/>
      <c r="D9" s="53"/>
      <c r="E9" s="54"/>
    </row>
    <row r="10" spans="1:13" ht="129.94999999999999" customHeight="1" thickTop="1" thickBot="1" x14ac:dyDescent="0.3">
      <c r="A10" s="44" t="s">
        <v>218</v>
      </c>
      <c r="B10" s="44"/>
      <c r="C10" s="22"/>
      <c r="D10" s="53"/>
      <c r="E10" s="48"/>
      <c r="G10" s="19"/>
      <c r="H10" s="19"/>
      <c r="I10" s="19"/>
    </row>
    <row r="11" spans="1:13" ht="129.94999999999999" customHeight="1" thickTop="1" thickBot="1" x14ac:dyDescent="0.3">
      <c r="A11" s="44" t="s">
        <v>219</v>
      </c>
      <c r="B11" s="44"/>
      <c r="C11" s="22"/>
      <c r="D11" s="53"/>
      <c r="E11" s="48"/>
      <c r="G11" s="19"/>
      <c r="H11" s="19"/>
      <c r="I11" s="19"/>
      <c r="J11" s="19"/>
      <c r="K11" s="19"/>
      <c r="L11" s="19"/>
      <c r="M11" s="19"/>
    </row>
    <row r="12" spans="1:13" ht="129.94999999999999" customHeight="1" thickTop="1" thickBot="1" x14ac:dyDescent="0.3">
      <c r="A12" s="44" t="s">
        <v>220</v>
      </c>
      <c r="B12" s="44"/>
      <c r="C12" s="21"/>
      <c r="D12" s="57"/>
      <c r="E12" s="58"/>
      <c r="G12" s="19"/>
      <c r="H12" s="19"/>
      <c r="I12" s="19"/>
      <c r="J12" s="19"/>
      <c r="K12" s="19"/>
      <c r="L12" s="19"/>
      <c r="M12" s="19"/>
    </row>
    <row r="13" spans="1:13" ht="129.94999999999999" customHeight="1" thickTop="1" thickBot="1" x14ac:dyDescent="0.3">
      <c r="A13" s="44" t="s">
        <v>221</v>
      </c>
      <c r="B13" s="44"/>
      <c r="C13" s="20"/>
      <c r="D13" s="59"/>
      <c r="E13" s="54"/>
      <c r="G13" s="49"/>
      <c r="J13" s="19"/>
      <c r="K13" s="19"/>
      <c r="L13" s="19"/>
      <c r="M13" s="19"/>
    </row>
    <row r="14" spans="1:13" ht="129.94999999999999" customHeight="1" thickTop="1" thickBot="1" x14ac:dyDescent="0.3">
      <c r="A14" s="44" t="s">
        <v>222</v>
      </c>
      <c r="B14" s="44"/>
      <c r="C14" s="20"/>
      <c r="D14" s="59"/>
      <c r="E14" s="54"/>
      <c r="G14" s="49"/>
      <c r="H14" s="49"/>
    </row>
    <row r="15" spans="1:13" ht="129.94999999999999" customHeight="1" thickTop="1" thickBot="1" x14ac:dyDescent="0.3">
      <c r="A15" s="44" t="s">
        <v>223</v>
      </c>
      <c r="B15" s="44"/>
      <c r="C15" s="22"/>
      <c r="D15" s="53"/>
      <c r="E15" s="54"/>
      <c r="G15" s="49"/>
      <c r="H15" s="49"/>
    </row>
    <row r="16" spans="1:13" ht="129.94999999999999" customHeight="1" thickTop="1" thickBot="1" x14ac:dyDescent="0.3">
      <c r="A16" s="44" t="s">
        <v>224</v>
      </c>
      <c r="B16" s="44"/>
      <c r="C16" s="22"/>
      <c r="D16" s="53"/>
      <c r="E16" s="48"/>
      <c r="G16" s="49"/>
      <c r="H16" s="49"/>
    </row>
    <row r="17" spans="1:8" ht="129.94999999999999" customHeight="1" thickTop="1" thickBot="1" x14ac:dyDescent="0.3">
      <c r="A17" s="44" t="s">
        <v>225</v>
      </c>
      <c r="B17" s="44"/>
      <c r="C17" s="22"/>
      <c r="D17" s="53"/>
      <c r="E17" s="48"/>
      <c r="G17" s="49"/>
      <c r="H17" s="49"/>
    </row>
    <row r="18" spans="1:8" ht="129.94999999999999" customHeight="1" thickTop="1" thickBot="1" x14ac:dyDescent="0.3">
      <c r="A18" s="44" t="s">
        <v>226</v>
      </c>
      <c r="B18" s="44"/>
      <c r="C18" s="21"/>
      <c r="D18" s="57"/>
      <c r="E18" s="58"/>
      <c r="G18" s="49"/>
      <c r="H18" s="49"/>
    </row>
    <row r="19" spans="1:8" ht="129.94999999999999" customHeight="1" thickTop="1" thickBot="1" x14ac:dyDescent="0.3">
      <c r="A19" s="44" t="s">
        <v>227</v>
      </c>
      <c r="B19" s="44"/>
      <c r="C19" s="20"/>
      <c r="D19" s="59"/>
      <c r="E19" s="54"/>
      <c r="G19" s="49"/>
      <c r="H19" s="49"/>
    </row>
    <row r="20" spans="1:8" ht="129.94999999999999" customHeight="1" thickTop="1" thickBot="1" x14ac:dyDescent="0.3">
      <c r="A20" s="44" t="s">
        <v>228</v>
      </c>
      <c r="B20" s="44"/>
      <c r="C20" s="20"/>
      <c r="D20" s="59"/>
      <c r="E20" s="54"/>
    </row>
    <row r="21" spans="1:8" ht="129.94999999999999" customHeight="1" thickTop="1" thickBot="1" x14ac:dyDescent="0.3">
      <c r="A21" s="44" t="s">
        <v>229</v>
      </c>
      <c r="B21" s="44"/>
      <c r="C21" s="22"/>
      <c r="D21" s="53"/>
      <c r="E21" s="54"/>
    </row>
    <row r="22" spans="1:8" ht="129.94999999999999" customHeight="1" thickTop="1" thickBot="1" x14ac:dyDescent="0.3">
      <c r="A22" s="44" t="s">
        <v>230</v>
      </c>
      <c r="B22" s="44"/>
      <c r="C22" s="22"/>
      <c r="D22" s="53"/>
      <c r="E22" s="48"/>
    </row>
    <row r="23" spans="1:8" ht="129.94999999999999" customHeight="1" thickTop="1" thickBot="1" x14ac:dyDescent="0.3">
      <c r="A23" s="44" t="s">
        <v>231</v>
      </c>
      <c r="B23" s="44"/>
      <c r="C23" s="22"/>
      <c r="D23" s="53"/>
      <c r="E23" s="48"/>
    </row>
    <row r="24" spans="1:8" ht="129.94999999999999" customHeight="1" thickTop="1" thickBot="1" x14ac:dyDescent="0.3">
      <c r="A24" s="44" t="s">
        <v>232</v>
      </c>
      <c r="B24" s="44"/>
      <c r="C24" s="21"/>
      <c r="D24" s="57"/>
      <c r="E24" s="58"/>
    </row>
    <row r="25" spans="1:8" ht="129.94999999999999" customHeight="1" thickTop="1" thickBot="1" x14ac:dyDescent="0.3">
      <c r="A25" s="44" t="s">
        <v>233</v>
      </c>
      <c r="B25" s="44"/>
      <c r="C25" s="20"/>
      <c r="D25" s="59"/>
      <c r="E25" s="54"/>
    </row>
    <row r="26" spans="1:8" ht="129.94999999999999" customHeight="1" thickTop="1" thickBot="1" x14ac:dyDescent="0.3">
      <c r="A26" s="44" t="s">
        <v>234</v>
      </c>
      <c r="B26" s="44"/>
      <c r="C26" s="20"/>
      <c r="D26" s="59"/>
      <c r="E26" s="54"/>
    </row>
    <row r="27" spans="1:8" ht="200.1" customHeight="1" thickTop="1" thickBot="1" x14ac:dyDescent="0.3">
      <c r="A27" s="44" t="s">
        <v>235</v>
      </c>
      <c r="B27" s="44"/>
      <c r="C27" s="22"/>
      <c r="D27" s="53"/>
      <c r="E27" s="54"/>
    </row>
    <row r="28" spans="1:8" ht="129.94999999999999" customHeight="1" thickTop="1" thickBot="1" x14ac:dyDescent="0.3">
      <c r="A28" s="44" t="s">
        <v>236</v>
      </c>
      <c r="B28" s="60" t="s">
        <v>238</v>
      </c>
      <c r="C28" s="22"/>
      <c r="D28" s="53"/>
      <c r="E28" s="48"/>
    </row>
    <row r="29" spans="1:8" ht="129.94999999999999" customHeight="1" thickTop="1" thickBot="1" x14ac:dyDescent="0.3">
      <c r="A29" s="44" t="s">
        <v>237</v>
      </c>
      <c r="B29" s="60" t="s">
        <v>238</v>
      </c>
      <c r="C29" s="22"/>
      <c r="D29" s="53"/>
      <c r="E29" s="48"/>
    </row>
    <row r="30" spans="1:8" ht="129.94999999999999" customHeight="1" thickTop="1" thickBot="1" x14ac:dyDescent="0.3">
      <c r="A30" s="51"/>
      <c r="B30" s="51"/>
      <c r="C30" s="52"/>
      <c r="D30" s="53"/>
      <c r="E30" s="48"/>
      <c r="F30" s="49"/>
      <c r="G30" s="49"/>
      <c r="H30" s="49"/>
    </row>
    <row r="31" spans="1:8" ht="129.94999999999999" customHeight="1" thickTop="1" thickBot="1" x14ac:dyDescent="0.3">
      <c r="A31" s="51"/>
      <c r="B31" s="51"/>
      <c r="C31" s="56"/>
      <c r="D31" s="57"/>
      <c r="E31" s="58"/>
      <c r="F31" s="49"/>
      <c r="G31" s="49"/>
      <c r="H31" s="49"/>
    </row>
    <row r="32" spans="1:8" ht="129.94999999999999" customHeight="1" thickTop="1" thickBot="1" x14ac:dyDescent="0.3">
      <c r="A32" s="51"/>
      <c r="B32" s="51"/>
      <c r="C32" s="46"/>
      <c r="D32" s="59"/>
      <c r="E32" s="54"/>
      <c r="F32" s="49"/>
      <c r="G32" s="49"/>
      <c r="H32" s="49"/>
    </row>
    <row r="33" spans="1:15" ht="129.94999999999999" customHeight="1" thickTop="1" thickBot="1" x14ac:dyDescent="0.3">
      <c r="A33" s="51"/>
      <c r="B33" s="51"/>
      <c r="C33" s="46"/>
      <c r="D33" s="59"/>
      <c r="E33" s="54"/>
      <c r="F33" s="49"/>
      <c r="G33" s="49"/>
      <c r="H33" s="49"/>
    </row>
    <row r="34" spans="1:15" ht="129.94999999999999" customHeight="1" thickTop="1" thickBot="1" x14ac:dyDescent="0.3">
      <c r="A34" s="51"/>
      <c r="B34" s="51"/>
      <c r="C34" s="52"/>
      <c r="D34" s="53"/>
      <c r="E34" s="54"/>
      <c r="F34" s="49"/>
      <c r="G34" s="49"/>
      <c r="H34" s="49"/>
    </row>
    <row r="35" spans="1:15" ht="129.94999999999999" customHeight="1" thickTop="1" thickBot="1" x14ac:dyDescent="0.3">
      <c r="A35" s="51"/>
      <c r="B35" s="51"/>
      <c r="C35" s="52"/>
      <c r="D35" s="53"/>
      <c r="E35" s="48"/>
      <c r="F35" s="49"/>
      <c r="G35" s="49"/>
      <c r="H35" s="49"/>
    </row>
    <row r="36" spans="1:15" ht="129.94999999999999" customHeight="1" thickTop="1" x14ac:dyDescent="0.25">
      <c r="A36" s="49"/>
      <c r="B36" s="49"/>
      <c r="C36" s="49"/>
      <c r="D36" s="49"/>
      <c r="E36" s="49"/>
      <c r="F36" s="49"/>
      <c r="G36" s="49"/>
      <c r="H36" s="49"/>
    </row>
    <row r="37" spans="1:15" ht="129.94999999999999" customHeight="1" x14ac:dyDescent="0.25"/>
    <row r="38" spans="1:15" ht="129.94999999999999" customHeight="1" x14ac:dyDescent="0.25"/>
    <row r="39" spans="1:15" ht="129.94999999999999" customHeight="1" x14ac:dyDescent="0.25"/>
    <row r="40" spans="1:15" ht="129.94999999999999" customHeight="1" x14ac:dyDescent="0.25"/>
    <row r="41" spans="1:15" ht="129.94999999999999" customHeight="1" x14ac:dyDescent="0.25">
      <c r="F41" s="19"/>
      <c r="G41" s="19"/>
      <c r="H41" s="19"/>
      <c r="I41" s="19"/>
      <c r="J41" s="19"/>
      <c r="K41" s="19"/>
      <c r="L41" s="19"/>
      <c r="M41" s="19"/>
      <c r="N41" s="19"/>
      <c r="O41" s="19"/>
    </row>
    <row r="42" spans="1:15" ht="129.94999999999999" customHeight="1" x14ac:dyDescent="0.25">
      <c r="F42" s="19"/>
      <c r="G42" s="19"/>
      <c r="H42" s="19"/>
      <c r="I42" s="19"/>
      <c r="J42" s="19"/>
      <c r="K42" s="19"/>
      <c r="L42" s="19"/>
      <c r="M42" s="19"/>
      <c r="N42" s="19"/>
      <c r="O42" s="19"/>
    </row>
    <row r="43" spans="1:15" ht="129.94999999999999" customHeight="1" x14ac:dyDescent="0.25">
      <c r="F43" s="19"/>
      <c r="G43" s="19"/>
      <c r="H43" s="19"/>
      <c r="I43" s="19"/>
      <c r="J43" s="19"/>
      <c r="K43" s="19"/>
      <c r="L43" s="19"/>
      <c r="M43" s="19"/>
      <c r="N43" s="19"/>
      <c r="O43" s="19"/>
    </row>
    <row r="44" spans="1:15" ht="129.94999999999999" customHeight="1" x14ac:dyDescent="0.25">
      <c r="F44" s="19"/>
      <c r="G44" s="19"/>
      <c r="H44" s="19"/>
      <c r="I44" s="19"/>
      <c r="J44" s="19"/>
      <c r="K44" s="19"/>
      <c r="L44" s="19"/>
      <c r="M44" s="19"/>
      <c r="N44" s="19"/>
      <c r="O44" s="19"/>
    </row>
    <row r="45" spans="1:15" ht="129.94999999999999" customHeight="1" x14ac:dyDescent="0.25">
      <c r="F45" s="19"/>
      <c r="G45" s="19"/>
      <c r="H45" s="19"/>
      <c r="I45" s="19"/>
      <c r="J45" s="19"/>
      <c r="K45" s="19"/>
      <c r="L45" s="19"/>
      <c r="M45" s="19"/>
      <c r="N45" s="19"/>
      <c r="O45" s="19"/>
    </row>
    <row r="46" spans="1:15" x14ac:dyDescent="0.25">
      <c r="F46" s="19"/>
      <c r="G46" s="19"/>
      <c r="H46" s="19"/>
      <c r="I46" s="19"/>
      <c r="J46" s="19"/>
      <c r="K46" s="19"/>
      <c r="L46" s="19"/>
      <c r="M46" s="19"/>
      <c r="N46" s="19"/>
      <c r="O46" s="19"/>
    </row>
    <row r="47" spans="1:15" x14ac:dyDescent="0.25">
      <c r="F47" s="19"/>
      <c r="G47" s="19"/>
      <c r="H47" s="19"/>
      <c r="I47" s="19"/>
      <c r="J47" s="19"/>
      <c r="K47" s="19"/>
      <c r="L47" s="19"/>
      <c r="M47" s="19"/>
      <c r="N47" s="19"/>
      <c r="O47" s="19"/>
    </row>
    <row r="48" spans="1:15" x14ac:dyDescent="0.25">
      <c r="F48" s="19"/>
      <c r="G48" s="19"/>
      <c r="H48" s="19"/>
      <c r="I48" s="19"/>
      <c r="J48" s="19"/>
      <c r="K48" s="19"/>
      <c r="L48" s="19"/>
      <c r="M48" s="19"/>
      <c r="N48" s="19"/>
      <c r="O48" s="19"/>
    </row>
    <row r="49" spans="1:15" x14ac:dyDescent="0.25">
      <c r="F49" s="19"/>
      <c r="G49" s="19"/>
      <c r="H49" s="19"/>
      <c r="I49" s="19"/>
      <c r="J49" s="19"/>
      <c r="K49" s="19"/>
      <c r="L49" s="19"/>
      <c r="M49" s="19"/>
      <c r="N49" s="19"/>
      <c r="O49" s="19"/>
    </row>
    <row r="50" spans="1:15" x14ac:dyDescent="0.25">
      <c r="F50" s="19"/>
      <c r="G50" s="19"/>
      <c r="H50" s="19"/>
      <c r="I50" s="19"/>
      <c r="J50" s="19"/>
      <c r="K50" s="19"/>
      <c r="L50" s="19"/>
      <c r="M50" s="19"/>
      <c r="N50" s="19"/>
      <c r="O50" s="19"/>
    </row>
    <row r="51" spans="1:15" x14ac:dyDescent="0.25"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2" spans="1:15" x14ac:dyDescent="0.25">
      <c r="F52" s="19"/>
      <c r="G52" s="19"/>
      <c r="H52" s="19"/>
      <c r="I52" s="19"/>
      <c r="J52" s="19"/>
      <c r="K52" s="19"/>
      <c r="L52" s="19"/>
      <c r="M52" s="19"/>
      <c r="N52" s="19"/>
      <c r="O52" s="19"/>
    </row>
    <row r="53" spans="1:15" x14ac:dyDescent="0.25">
      <c r="F53" s="19"/>
      <c r="G53" s="19"/>
      <c r="H53" s="19"/>
      <c r="I53" s="19"/>
      <c r="J53" s="19"/>
      <c r="K53" s="19"/>
      <c r="L53" s="19"/>
      <c r="M53" s="19"/>
      <c r="N53" s="19"/>
      <c r="O53" s="19"/>
    </row>
    <row r="54" spans="1:15" x14ac:dyDescent="0.25">
      <c r="F54" s="19"/>
      <c r="G54" s="19"/>
      <c r="H54" s="19"/>
      <c r="I54" s="19"/>
      <c r="J54" s="19"/>
      <c r="K54" s="19"/>
      <c r="L54" s="19"/>
      <c r="M54" s="19"/>
      <c r="N54" s="19"/>
      <c r="O54" s="19"/>
    </row>
    <row r="55" spans="1:15" x14ac:dyDescent="0.25">
      <c r="F55" s="19"/>
      <c r="G55" s="19"/>
      <c r="H55" s="19"/>
      <c r="I55" s="19"/>
      <c r="J55" s="19"/>
      <c r="K55" s="19"/>
      <c r="L55" s="19"/>
      <c r="M55" s="19"/>
      <c r="N55" s="19"/>
      <c r="O55" s="19"/>
    </row>
    <row r="56" spans="1:15" x14ac:dyDescent="0.25">
      <c r="F56" s="19"/>
      <c r="G56" s="19"/>
      <c r="H56" s="19"/>
      <c r="I56" s="19"/>
      <c r="J56" s="19"/>
      <c r="K56" s="19"/>
      <c r="L56" s="19"/>
      <c r="M56" s="19"/>
      <c r="N56" s="19"/>
      <c r="O56" s="19"/>
    </row>
    <row r="57" spans="1:15" x14ac:dyDescent="0.25"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x14ac:dyDescent="0.25">
      <c r="F58" s="19"/>
      <c r="G58" s="19"/>
      <c r="H58" s="19"/>
      <c r="I58" s="19"/>
      <c r="J58" s="19"/>
      <c r="K58" s="19"/>
      <c r="L58" s="19"/>
      <c r="M58" s="19"/>
      <c r="N58" s="19"/>
      <c r="O58" s="19"/>
    </row>
    <row r="59" spans="1:15" x14ac:dyDescent="0.25">
      <c r="F59" s="19"/>
      <c r="G59" s="19"/>
      <c r="H59" s="19"/>
      <c r="I59" s="19"/>
      <c r="J59" s="19"/>
      <c r="K59" s="19"/>
      <c r="L59" s="19"/>
      <c r="M59" s="19"/>
      <c r="N59" s="19"/>
      <c r="O59" s="19"/>
    </row>
    <row r="60" spans="1:15" x14ac:dyDescent="0.25">
      <c r="F60" s="19"/>
      <c r="G60" s="19"/>
      <c r="H60" s="19"/>
      <c r="I60" s="19"/>
      <c r="J60" s="19"/>
      <c r="K60" s="19"/>
      <c r="L60" s="19"/>
      <c r="M60" s="19"/>
      <c r="N60" s="19"/>
      <c r="O60" s="19"/>
    </row>
    <row r="61" spans="1:15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</row>
    <row r="62" spans="1:15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</row>
    <row r="63" spans="1:15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</row>
    <row r="64" spans="1:15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</row>
    <row r="65" spans="1:15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</row>
    <row r="66" spans="1:15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</row>
    <row r="67" spans="1:15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</row>
    <row r="68" spans="1:15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</row>
    <row r="69" spans="1:15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</row>
    <row r="70" spans="1:15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</row>
    <row r="72" spans="1:15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</row>
    <row r="73" spans="1:15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</row>
    <row r="74" spans="1:15" x14ac:dyDescent="0.25">
      <c r="A74" s="19"/>
      <c r="B74" s="19"/>
      <c r="C74" s="19"/>
      <c r="D74" s="19"/>
      <c r="E74" s="19"/>
    </row>
    <row r="75" spans="1:15" x14ac:dyDescent="0.25">
      <c r="A75" s="19"/>
      <c r="B75" s="19"/>
      <c r="C75" s="19"/>
      <c r="D75" s="19"/>
      <c r="E75" s="19"/>
    </row>
    <row r="76" spans="1:15" x14ac:dyDescent="0.25">
      <c r="A76" s="19"/>
      <c r="B76" s="19"/>
      <c r="C76" s="19"/>
      <c r="D76" s="19"/>
      <c r="E76" s="19"/>
    </row>
    <row r="77" spans="1:15" x14ac:dyDescent="0.25">
      <c r="A77" s="19"/>
      <c r="B77" s="19"/>
      <c r="C77" s="19"/>
      <c r="D77" s="19"/>
      <c r="E77" s="19"/>
    </row>
    <row r="78" spans="1:15" x14ac:dyDescent="0.25">
      <c r="A78" s="19"/>
      <c r="B78" s="19"/>
      <c r="C78" s="19"/>
      <c r="D78" s="19"/>
      <c r="E78" s="19"/>
    </row>
    <row r="79" spans="1:15" x14ac:dyDescent="0.25">
      <c r="A79" s="19"/>
      <c r="B79" s="19"/>
      <c r="C79" s="19"/>
      <c r="D79" s="19"/>
      <c r="E79" s="19"/>
    </row>
    <row r="80" spans="1:1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</sheetData>
  <sheetProtection sheet="1" objects="1" scenarios="1"/>
  <protectedRanges>
    <protectedRange sqref="C1:D2 C7:D70" name="Intervalo1"/>
  </protectedRanges>
  <mergeCells count="5">
    <mergeCell ref="E5:E6"/>
    <mergeCell ref="A5:A6"/>
    <mergeCell ref="B5:B6"/>
    <mergeCell ref="C5:C6"/>
    <mergeCell ref="D5:D6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FF34-917B-43B8-89E9-807F92F50C08}">
  <sheetPr codeName="Planilha9">
    <tabColor rgb="FF92D050"/>
  </sheetPr>
  <dimension ref="A1:J31"/>
  <sheetViews>
    <sheetView showGridLines="0" zoomScale="80" zoomScaleNormal="80" workbookViewId="0">
      <pane ySplit="6" topLeftCell="A7" activePane="bottomLeft" state="frozen"/>
      <selection pane="bottomLeft" activeCell="A7" sqref="A7"/>
    </sheetView>
  </sheetViews>
  <sheetFormatPr defaultRowHeight="15" x14ac:dyDescent="0.25"/>
  <cols>
    <col min="1" max="1" width="7.7109375" customWidth="1"/>
    <col min="2" max="2" width="50.7109375" customWidth="1"/>
    <col min="3" max="3" width="24.5703125" customWidth="1"/>
    <col min="4" max="4" width="20.7109375" customWidth="1"/>
    <col min="5" max="5" width="25.7109375" customWidth="1"/>
    <col min="6" max="6" width="11.5703125" customWidth="1"/>
    <col min="7" max="7" width="20.7109375" customWidth="1"/>
  </cols>
  <sheetData>
    <row r="1" spans="1:10" ht="24.95" customHeight="1" x14ac:dyDescent="0.3">
      <c r="A1" s="153"/>
      <c r="B1" s="153"/>
      <c r="C1" s="17"/>
      <c r="D1" s="18"/>
      <c r="E1" s="50"/>
    </row>
    <row r="2" spans="1:10" ht="24.95" customHeight="1" x14ac:dyDescent="0.3">
      <c r="A2" s="153"/>
      <c r="B2" s="153"/>
      <c r="C2" s="17"/>
      <c r="D2" s="25"/>
      <c r="E2" s="50"/>
    </row>
    <row r="3" spans="1:10" ht="24.95" customHeight="1" x14ac:dyDescent="0.3">
      <c r="A3" s="154"/>
      <c r="B3" s="154"/>
      <c r="C3" s="17"/>
      <c r="D3" s="25"/>
      <c r="E3" s="50"/>
    </row>
    <row r="4" spans="1:10" ht="24.95" customHeight="1" thickBot="1" x14ac:dyDescent="0.35">
      <c r="C4" s="25"/>
    </row>
    <row r="5" spans="1:10" ht="39.950000000000003" customHeight="1" thickBot="1" x14ac:dyDescent="0.3">
      <c r="A5" s="155" t="s">
        <v>242</v>
      </c>
      <c r="B5" s="156"/>
      <c r="C5" s="156"/>
      <c r="D5" s="156"/>
      <c r="E5" s="156"/>
    </row>
    <row r="6" spans="1:10" ht="39.950000000000003" customHeight="1" thickBot="1" x14ac:dyDescent="0.3">
      <c r="A6" s="61" t="s">
        <v>35</v>
      </c>
      <c r="B6" s="62" t="s">
        <v>241</v>
      </c>
      <c r="C6" s="62" t="s">
        <v>239</v>
      </c>
      <c r="D6" s="62" t="s">
        <v>240</v>
      </c>
      <c r="E6" s="62" t="s">
        <v>37</v>
      </c>
      <c r="F6" s="73"/>
      <c r="G6" s="73"/>
      <c r="H6" s="27"/>
    </row>
    <row r="7" spans="1:10" ht="50.1" customHeight="1" thickTop="1" thickBot="1" x14ac:dyDescent="0.3">
      <c r="A7" s="63"/>
      <c r="B7" s="64"/>
      <c r="C7" s="64"/>
      <c r="D7" s="64"/>
      <c r="E7" s="64"/>
    </row>
    <row r="8" spans="1:10" ht="50.1" customHeight="1" thickTop="1" thickBot="1" x14ac:dyDescent="0.3">
      <c r="A8" s="63"/>
      <c r="B8" s="64"/>
      <c r="C8" s="64"/>
      <c r="D8" s="64"/>
      <c r="E8" s="64"/>
      <c r="J8" s="43"/>
    </row>
    <row r="9" spans="1:10" ht="50.1" customHeight="1" thickTop="1" thickBot="1" x14ac:dyDescent="0.3">
      <c r="A9" s="63"/>
      <c r="B9" s="64"/>
      <c r="C9" s="64"/>
      <c r="D9" s="64"/>
      <c r="E9" s="64"/>
    </row>
    <row r="10" spans="1:10" ht="50.1" customHeight="1" thickTop="1" thickBot="1" x14ac:dyDescent="0.3">
      <c r="A10" s="63"/>
      <c r="B10" s="64"/>
      <c r="C10" s="64"/>
      <c r="D10" s="64"/>
      <c r="E10" s="64"/>
    </row>
    <row r="11" spans="1:10" ht="50.1" customHeight="1" thickTop="1" thickBot="1" x14ac:dyDescent="0.3">
      <c r="A11" s="63"/>
      <c r="B11" s="64"/>
      <c r="C11" s="64"/>
      <c r="D11" s="64"/>
      <c r="E11" s="64"/>
      <c r="F11" s="72"/>
      <c r="G11" s="72"/>
    </row>
    <row r="12" spans="1:10" ht="39.950000000000003" customHeight="1" thickTop="1" thickBot="1" x14ac:dyDescent="0.3">
      <c r="A12" s="63"/>
      <c r="B12" s="64"/>
      <c r="C12" s="64"/>
      <c r="D12" s="64"/>
      <c r="E12" s="64"/>
    </row>
    <row r="13" spans="1:10" ht="50.1" customHeight="1" thickTop="1" thickBot="1" x14ac:dyDescent="0.3">
      <c r="A13" s="63"/>
      <c r="B13" s="64"/>
      <c r="C13" s="64"/>
      <c r="D13" s="64"/>
      <c r="E13" s="64"/>
      <c r="F13" s="71"/>
      <c r="G13" s="71"/>
    </row>
    <row r="14" spans="1:10" ht="50.1" customHeight="1" thickTop="1" thickBot="1" x14ac:dyDescent="0.3">
      <c r="A14" s="63"/>
      <c r="B14" s="64"/>
      <c r="C14" s="64"/>
      <c r="D14" s="64"/>
      <c r="E14" s="64"/>
      <c r="F14" s="29"/>
      <c r="G14" s="29"/>
      <c r="H14" s="27"/>
    </row>
    <row r="15" spans="1:10" ht="50.1" customHeight="1" thickTop="1" thickBot="1" x14ac:dyDescent="0.3">
      <c r="A15" s="63"/>
      <c r="B15" s="64"/>
      <c r="C15" s="64"/>
      <c r="D15" s="64"/>
      <c r="E15" s="64"/>
      <c r="F15" s="27"/>
      <c r="G15" s="27"/>
      <c r="H15" s="27"/>
    </row>
    <row r="16" spans="1:10" ht="50.1" customHeight="1" thickTop="1" thickBot="1" x14ac:dyDescent="0.3">
      <c r="A16" s="63"/>
      <c r="B16" s="64"/>
      <c r="C16" s="64"/>
      <c r="D16" s="64"/>
      <c r="E16" s="64"/>
      <c r="F16" s="28"/>
      <c r="G16" s="28"/>
      <c r="H16" s="27"/>
    </row>
    <row r="17" spans="1:8" ht="50.1" customHeight="1" thickTop="1" thickBot="1" x14ac:dyDescent="0.3">
      <c r="A17" s="63"/>
      <c r="B17" s="64"/>
      <c r="C17" s="64"/>
      <c r="D17" s="64"/>
      <c r="E17" s="64"/>
      <c r="F17" s="27"/>
      <c r="G17" s="27"/>
      <c r="H17" s="27"/>
    </row>
    <row r="18" spans="1:8" ht="50.1" customHeight="1" thickTop="1" thickBot="1" x14ac:dyDescent="0.3">
      <c r="A18" s="63"/>
      <c r="B18" s="64"/>
      <c r="C18" s="64"/>
      <c r="D18" s="64"/>
      <c r="E18" s="64"/>
    </row>
    <row r="19" spans="1:8" ht="50.1" customHeight="1" thickTop="1" thickBot="1" x14ac:dyDescent="0.3">
      <c r="A19" s="63"/>
      <c r="B19" s="64"/>
      <c r="C19" s="64"/>
      <c r="D19" s="64"/>
      <c r="E19" s="64"/>
    </row>
    <row r="20" spans="1:8" ht="50.1" customHeight="1" thickTop="1" thickBot="1" x14ac:dyDescent="0.3">
      <c r="A20" s="63"/>
      <c r="B20" s="64"/>
      <c r="C20" s="64"/>
      <c r="D20" s="64"/>
      <c r="E20" s="64"/>
    </row>
    <row r="21" spans="1:8" ht="50.1" customHeight="1" thickTop="1" thickBot="1" x14ac:dyDescent="0.3">
      <c r="A21" s="26"/>
      <c r="B21" s="67"/>
      <c r="C21" s="68"/>
    </row>
    <row r="22" spans="1:8" ht="50.1" customHeight="1" thickTop="1" thickBot="1" x14ac:dyDescent="0.3">
      <c r="A22" s="26"/>
      <c r="B22" s="67"/>
      <c r="C22" s="68"/>
    </row>
    <row r="23" spans="1:8" ht="50.1" customHeight="1" thickTop="1" thickBot="1" x14ac:dyDescent="0.3">
      <c r="A23" s="26"/>
      <c r="B23" s="67"/>
      <c r="C23" s="68"/>
    </row>
    <row r="24" spans="1:8" ht="50.1" customHeight="1" thickTop="1" thickBot="1" x14ac:dyDescent="0.3">
      <c r="A24" s="26"/>
      <c r="B24" s="67"/>
      <c r="C24" s="68"/>
    </row>
    <row r="25" spans="1:8" ht="50.1" customHeight="1" thickTop="1" thickBot="1" x14ac:dyDescent="0.3">
      <c r="A25" s="26"/>
      <c r="B25" s="67"/>
      <c r="C25" s="68"/>
    </row>
    <row r="26" spans="1:8" ht="50.1" customHeight="1" thickTop="1" thickBot="1" x14ac:dyDescent="0.3">
      <c r="A26" s="26"/>
      <c r="B26" s="67"/>
      <c r="C26" s="68"/>
    </row>
    <row r="27" spans="1:8" ht="50.1" customHeight="1" thickTop="1" thickBot="1" x14ac:dyDescent="0.3">
      <c r="A27" s="26"/>
      <c r="B27" s="67"/>
      <c r="C27" s="68"/>
    </row>
    <row r="28" spans="1:8" ht="50.1" customHeight="1" thickTop="1" thickBot="1" x14ac:dyDescent="0.3">
      <c r="A28" s="26"/>
      <c r="B28" s="151"/>
      <c r="C28" s="152"/>
    </row>
    <row r="29" spans="1:8" ht="50.1" customHeight="1" thickTop="1" thickBot="1" x14ac:dyDescent="0.3">
      <c r="A29" s="26"/>
      <c r="B29" s="151"/>
      <c r="C29" s="152"/>
    </row>
    <row r="30" spans="1:8" ht="50.1" customHeight="1" thickTop="1" thickBot="1" x14ac:dyDescent="0.3">
      <c r="A30" s="26"/>
      <c r="B30" s="151"/>
      <c r="C30" s="152"/>
    </row>
    <row r="31" spans="1:8" ht="15.75" thickTop="1" x14ac:dyDescent="0.25"/>
  </sheetData>
  <sheetProtection sheet="1" objects="1" scenarios="1"/>
  <protectedRanges>
    <protectedRange sqref="D1:E2 A7:G70" name="Intervalo1"/>
  </protectedRanges>
  <mergeCells count="7">
    <mergeCell ref="B29:C29"/>
    <mergeCell ref="B30:C30"/>
    <mergeCell ref="A1:B1"/>
    <mergeCell ref="A2:B2"/>
    <mergeCell ref="A3:B3"/>
    <mergeCell ref="A5:E5"/>
    <mergeCell ref="B28:C28"/>
  </mergeCells>
  <phoneticPr fontId="20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30FF8-3D5D-455D-AD13-3C4343B8D2A4}">
  <sheetPr codeName="Planilha12">
    <tabColor rgb="FF00B0F0"/>
  </sheetPr>
  <dimension ref="A1:L30"/>
  <sheetViews>
    <sheetView showGridLines="0" zoomScale="80" zoomScaleNormal="80" workbookViewId="0">
      <pane ySplit="4" topLeftCell="A5" activePane="bottomLeft" state="frozen"/>
      <selection activeCell="K24" sqref="K24"/>
      <selection pane="bottomLeft" activeCell="A7" sqref="A7:A8"/>
    </sheetView>
  </sheetViews>
  <sheetFormatPr defaultRowHeight="15" x14ac:dyDescent="0.25"/>
  <cols>
    <col min="1" max="1" width="12.28515625" customWidth="1"/>
    <col min="2" max="2" width="50.7109375" customWidth="1"/>
    <col min="3" max="3" width="47.85546875" customWidth="1"/>
    <col min="4" max="4" width="20.7109375" customWidth="1"/>
    <col min="5" max="5" width="25.7109375" customWidth="1"/>
    <col min="6" max="6" width="21" customWidth="1"/>
    <col min="7" max="7" width="20.7109375" customWidth="1"/>
    <col min="8" max="8" width="11.5703125" customWidth="1"/>
    <col min="9" max="9" width="20.7109375" customWidth="1"/>
  </cols>
  <sheetData>
    <row r="1" spans="1:12" ht="24.95" customHeight="1" x14ac:dyDescent="0.3">
      <c r="A1" s="153"/>
      <c r="B1" s="153"/>
      <c r="C1" s="17"/>
      <c r="D1" s="18"/>
      <c r="E1" s="50"/>
    </row>
    <row r="2" spans="1:12" ht="24.95" customHeight="1" x14ac:dyDescent="0.3">
      <c r="A2" s="153"/>
      <c r="B2" s="153"/>
      <c r="C2" s="17"/>
      <c r="D2" s="25"/>
      <c r="E2" s="50"/>
    </row>
    <row r="3" spans="1:12" ht="24.95" customHeight="1" thickBot="1" x14ac:dyDescent="0.35">
      <c r="A3" s="154"/>
      <c r="B3" s="154"/>
      <c r="C3" s="25"/>
    </row>
    <row r="4" spans="1:12" ht="24.95" customHeight="1" thickBot="1" x14ac:dyDescent="0.3">
      <c r="A4" s="78"/>
      <c r="B4" s="79"/>
      <c r="C4" s="79"/>
      <c r="D4" s="79"/>
      <c r="E4" s="79"/>
      <c r="F4" s="79"/>
      <c r="G4" s="80"/>
    </row>
    <row r="5" spans="1:12" ht="39.950000000000003" customHeight="1" thickTop="1" thickBot="1" x14ac:dyDescent="0.3">
      <c r="A5" s="145" t="s">
        <v>38</v>
      </c>
      <c r="B5" s="157" t="s">
        <v>39</v>
      </c>
      <c r="C5" s="74" t="s">
        <v>40</v>
      </c>
      <c r="D5" s="76"/>
      <c r="E5" s="76"/>
      <c r="F5" s="76"/>
      <c r="G5" s="76"/>
      <c r="H5" s="73"/>
      <c r="I5" s="73"/>
      <c r="J5" s="27"/>
    </row>
    <row r="6" spans="1:12" ht="50.1" customHeight="1" thickTop="1" thickBot="1" x14ac:dyDescent="0.3">
      <c r="A6" s="147"/>
      <c r="B6" s="158"/>
      <c r="C6" s="62" t="s">
        <v>41</v>
      </c>
      <c r="D6" s="77"/>
      <c r="E6" s="77"/>
      <c r="F6" s="77"/>
      <c r="G6" s="77"/>
    </row>
    <row r="7" spans="1:12" ht="50.1" customHeight="1" thickTop="1" thickBot="1" x14ac:dyDescent="0.3">
      <c r="A7" s="159"/>
      <c r="B7" s="161"/>
      <c r="C7" s="75"/>
      <c r="D7" s="77"/>
      <c r="E7" s="77"/>
      <c r="G7" s="43"/>
      <c r="L7" s="43"/>
    </row>
    <row r="8" spans="1:12" ht="50.1" customHeight="1" thickTop="1" thickBot="1" x14ac:dyDescent="0.3">
      <c r="A8" s="160"/>
      <c r="B8" s="162"/>
      <c r="C8" s="75"/>
      <c r="D8" s="77"/>
      <c r="E8" s="77"/>
    </row>
    <row r="9" spans="1:12" ht="50.1" customHeight="1" thickTop="1" thickBot="1" x14ac:dyDescent="0.3">
      <c r="A9" s="159"/>
      <c r="B9" s="161"/>
      <c r="C9" s="75"/>
      <c r="D9" s="77"/>
      <c r="E9" s="77"/>
    </row>
    <row r="10" spans="1:12" ht="50.1" customHeight="1" thickTop="1" thickBot="1" x14ac:dyDescent="0.3">
      <c r="A10" s="160"/>
      <c r="B10" s="162"/>
      <c r="C10" s="75"/>
      <c r="D10" s="77"/>
      <c r="E10" s="77"/>
    </row>
    <row r="11" spans="1:12" ht="39.950000000000003" customHeight="1" thickTop="1" thickBot="1" x14ac:dyDescent="0.3">
      <c r="A11" s="159"/>
      <c r="B11" s="161"/>
      <c r="C11" s="75"/>
      <c r="D11" s="77"/>
      <c r="E11" s="77"/>
    </row>
    <row r="12" spans="1:12" ht="50.1" customHeight="1" thickTop="1" thickBot="1" x14ac:dyDescent="0.3">
      <c r="A12" s="160"/>
      <c r="B12" s="162"/>
      <c r="C12" s="75"/>
      <c r="D12" s="77"/>
      <c r="E12" s="77"/>
      <c r="F12" s="77"/>
      <c r="G12" s="77"/>
      <c r="H12" s="71"/>
      <c r="I12" s="71"/>
    </row>
    <row r="13" spans="1:12" ht="50.1" customHeight="1" thickTop="1" thickBot="1" x14ac:dyDescent="0.3">
      <c r="A13" s="159"/>
      <c r="B13" s="161"/>
      <c r="C13" s="75"/>
      <c r="D13" s="77"/>
      <c r="E13" s="77"/>
      <c r="F13" s="77"/>
      <c r="G13" s="77"/>
      <c r="H13" s="29"/>
      <c r="I13" s="29"/>
      <c r="J13" s="27"/>
    </row>
    <row r="14" spans="1:12" ht="50.1" customHeight="1" thickTop="1" thickBot="1" x14ac:dyDescent="0.3">
      <c r="A14" s="160"/>
      <c r="B14" s="162"/>
      <c r="C14" s="75"/>
      <c r="D14" s="77"/>
      <c r="E14" s="77"/>
      <c r="F14" s="77"/>
      <c r="G14" s="77"/>
      <c r="H14" s="27"/>
      <c r="I14" s="27"/>
      <c r="J14" s="27"/>
    </row>
    <row r="15" spans="1:12" ht="50.1" customHeight="1" thickTop="1" thickBot="1" x14ac:dyDescent="0.3">
      <c r="F15" s="28"/>
      <c r="G15" s="28"/>
      <c r="H15" s="28"/>
      <c r="I15" s="28"/>
      <c r="J15" s="27"/>
    </row>
    <row r="16" spans="1:12" ht="50.1" customHeight="1" thickTop="1" thickBot="1" x14ac:dyDescent="0.3">
      <c r="A16" s="65"/>
      <c r="B16" s="65"/>
      <c r="C16" s="65"/>
      <c r="D16" s="66"/>
      <c r="F16" s="27"/>
      <c r="G16" s="28"/>
      <c r="H16" s="27"/>
      <c r="I16" s="27"/>
      <c r="J16" s="27"/>
    </row>
    <row r="17" spans="1:4" ht="50.1" customHeight="1" thickTop="1" thickBot="1" x14ac:dyDescent="0.3">
      <c r="A17" s="65"/>
      <c r="B17" s="65"/>
      <c r="C17" s="65"/>
      <c r="D17" s="66"/>
    </row>
    <row r="18" spans="1:4" ht="50.1" customHeight="1" thickTop="1" thickBot="1" x14ac:dyDescent="0.3">
      <c r="A18" s="26"/>
      <c r="B18" s="69"/>
      <c r="C18" s="70"/>
    </row>
    <row r="19" spans="1:4" ht="50.1" customHeight="1" thickTop="1" thickBot="1" x14ac:dyDescent="0.3">
      <c r="A19" s="26"/>
      <c r="B19" s="67"/>
      <c r="C19" s="68"/>
    </row>
    <row r="20" spans="1:4" ht="50.1" customHeight="1" thickTop="1" thickBot="1" x14ac:dyDescent="0.3">
      <c r="A20" s="26"/>
      <c r="B20" s="67"/>
      <c r="C20" s="68"/>
    </row>
    <row r="21" spans="1:4" ht="50.1" customHeight="1" thickTop="1" thickBot="1" x14ac:dyDescent="0.3">
      <c r="A21" s="26"/>
      <c r="B21" s="67"/>
      <c r="C21" s="68"/>
    </row>
    <row r="22" spans="1:4" ht="50.1" customHeight="1" thickTop="1" thickBot="1" x14ac:dyDescent="0.3">
      <c r="A22" s="26"/>
      <c r="B22" s="67"/>
      <c r="C22" s="68"/>
    </row>
    <row r="23" spans="1:4" ht="50.1" customHeight="1" thickTop="1" thickBot="1" x14ac:dyDescent="0.3">
      <c r="A23" s="26"/>
      <c r="B23" s="67"/>
      <c r="C23" s="68"/>
    </row>
    <row r="24" spans="1:4" ht="50.1" customHeight="1" thickTop="1" thickBot="1" x14ac:dyDescent="0.3">
      <c r="A24" s="26"/>
      <c r="B24" s="67"/>
      <c r="C24" s="68"/>
    </row>
    <row r="25" spans="1:4" ht="50.1" customHeight="1" thickTop="1" thickBot="1" x14ac:dyDescent="0.3">
      <c r="A25" s="26"/>
      <c r="B25" s="67"/>
      <c r="C25" s="68"/>
    </row>
    <row r="26" spans="1:4" ht="50.1" customHeight="1" thickTop="1" thickBot="1" x14ac:dyDescent="0.3">
      <c r="A26" s="26"/>
      <c r="B26" s="67"/>
      <c r="C26" s="68"/>
    </row>
    <row r="27" spans="1:4" ht="50.1" customHeight="1" thickTop="1" thickBot="1" x14ac:dyDescent="0.3">
      <c r="A27" s="26"/>
      <c r="B27" s="151"/>
      <c r="C27" s="152"/>
    </row>
    <row r="28" spans="1:4" ht="50.1" customHeight="1" thickTop="1" thickBot="1" x14ac:dyDescent="0.3">
      <c r="A28" s="26"/>
      <c r="B28" s="151"/>
      <c r="C28" s="152"/>
    </row>
    <row r="29" spans="1:4" ht="50.1" customHeight="1" thickTop="1" thickBot="1" x14ac:dyDescent="0.3">
      <c r="A29" s="26"/>
      <c r="B29" s="151"/>
      <c r="C29" s="152"/>
    </row>
    <row r="30" spans="1:4" ht="15.75" thickTop="1" x14ac:dyDescent="0.25"/>
  </sheetData>
  <sheetProtection sheet="1" objects="1" scenarios="1"/>
  <protectedRanges>
    <protectedRange sqref="D1:E2 A7:G70" name="Intervalo1"/>
  </protectedRanges>
  <mergeCells count="16">
    <mergeCell ref="A1:B1"/>
    <mergeCell ref="A2:B2"/>
    <mergeCell ref="A3:B3"/>
    <mergeCell ref="B27:C27"/>
    <mergeCell ref="B28:C28"/>
    <mergeCell ref="B13:B14"/>
    <mergeCell ref="B29:C29"/>
    <mergeCell ref="A5:A6"/>
    <mergeCell ref="B5:B6"/>
    <mergeCell ref="A7:A8"/>
    <mergeCell ref="B7:B8"/>
    <mergeCell ref="A9:A10"/>
    <mergeCell ref="B9:B10"/>
    <mergeCell ref="A11:A12"/>
    <mergeCell ref="B11:B12"/>
    <mergeCell ref="A13:A14"/>
  </mergeCells>
  <phoneticPr fontId="20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7191-BDC4-4E6F-8BD1-C467FAD37735}">
  <sheetPr codeName="Planilha13">
    <tabColor rgb="FF00B0F0"/>
  </sheetPr>
  <dimension ref="A1:L71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39" customWidth="1"/>
    <col min="2" max="2" width="50.7109375" customWidth="1"/>
    <col min="3" max="3" width="47.85546875" customWidth="1"/>
    <col min="4" max="4" width="20.7109375" customWidth="1"/>
    <col min="5" max="5" width="25.7109375" customWidth="1"/>
    <col min="6" max="6" width="21" customWidth="1"/>
    <col min="7" max="7" width="20.7109375" customWidth="1"/>
    <col min="8" max="8" width="11.5703125" customWidth="1"/>
    <col min="9" max="9" width="20.7109375" customWidth="1"/>
  </cols>
  <sheetData>
    <row r="1" spans="1:12" ht="30" customHeight="1" x14ac:dyDescent="0.3">
      <c r="A1" s="50"/>
      <c r="B1" s="17"/>
      <c r="C1" s="18"/>
      <c r="E1" s="50"/>
    </row>
    <row r="2" spans="1:12" ht="30" customHeight="1" x14ac:dyDescent="0.3">
      <c r="A2" s="50"/>
      <c r="B2" s="17"/>
      <c r="C2" s="25"/>
      <c r="E2" s="50"/>
    </row>
    <row r="3" spans="1:12" ht="30" customHeight="1" thickBot="1" x14ac:dyDescent="0.35">
      <c r="A3" s="82"/>
      <c r="B3" s="82"/>
      <c r="C3" s="25"/>
    </row>
    <row r="4" spans="1:12" ht="50.1" customHeight="1" thickBot="1" x14ac:dyDescent="0.3">
      <c r="A4" s="163" t="s">
        <v>245</v>
      </c>
      <c r="B4" s="164"/>
      <c r="C4" s="164"/>
      <c r="D4" s="79"/>
      <c r="E4" s="79"/>
      <c r="F4" s="79"/>
      <c r="G4" s="80"/>
    </row>
    <row r="5" spans="1:12" ht="50.1" customHeight="1" thickTop="1" thickBot="1" x14ac:dyDescent="0.3">
      <c r="A5" s="15" t="s">
        <v>36</v>
      </c>
      <c r="B5" s="74" t="s">
        <v>42</v>
      </c>
      <c r="C5" s="74" t="s">
        <v>43</v>
      </c>
      <c r="D5" s="76"/>
      <c r="E5" s="76"/>
      <c r="F5" s="76"/>
      <c r="G5" s="76"/>
      <c r="H5" s="73"/>
      <c r="I5" s="73"/>
      <c r="J5" s="27"/>
    </row>
    <row r="6" spans="1:12" ht="39.950000000000003" customHeight="1" thickTop="1" thickBot="1" x14ac:dyDescent="0.3">
      <c r="A6" s="81"/>
      <c r="B6" s="75"/>
      <c r="C6" s="75"/>
      <c r="D6" s="77"/>
      <c r="E6" s="77"/>
      <c r="F6" s="77"/>
      <c r="G6" s="77"/>
    </row>
    <row r="7" spans="1:12" ht="39.950000000000003" customHeight="1" thickTop="1" thickBot="1" x14ac:dyDescent="0.3">
      <c r="A7" s="81"/>
      <c r="B7" s="75"/>
      <c r="C7" s="75"/>
      <c r="D7" s="77"/>
      <c r="E7" s="77"/>
      <c r="G7" s="43"/>
      <c r="L7" s="43"/>
    </row>
    <row r="8" spans="1:12" ht="39.950000000000003" customHeight="1" thickTop="1" thickBot="1" x14ac:dyDescent="0.3">
      <c r="A8" s="81"/>
      <c r="B8" s="75"/>
      <c r="C8" s="75"/>
      <c r="D8" s="77"/>
      <c r="E8" s="77"/>
    </row>
    <row r="9" spans="1:12" ht="39.950000000000003" customHeight="1" thickTop="1" thickBot="1" x14ac:dyDescent="0.3">
      <c r="A9" s="81"/>
      <c r="B9" s="75"/>
      <c r="C9" s="75"/>
      <c r="D9" s="77"/>
      <c r="E9" s="77"/>
    </row>
    <row r="10" spans="1:12" ht="39.950000000000003" customHeight="1" thickTop="1" thickBot="1" x14ac:dyDescent="0.3">
      <c r="A10" s="81"/>
      <c r="B10" s="75"/>
      <c r="C10" s="75"/>
      <c r="D10" s="77"/>
      <c r="E10" s="77"/>
    </row>
    <row r="11" spans="1:12" ht="39.950000000000003" customHeight="1" thickTop="1" thickBot="1" x14ac:dyDescent="0.3">
      <c r="A11" s="81"/>
      <c r="B11" s="75"/>
      <c r="C11" s="75"/>
      <c r="D11" s="77"/>
      <c r="E11" s="77"/>
    </row>
    <row r="12" spans="1:12" ht="39.950000000000003" customHeight="1" thickTop="1" thickBot="1" x14ac:dyDescent="0.3">
      <c r="A12" s="81"/>
      <c r="B12" s="75"/>
      <c r="C12" s="75"/>
      <c r="D12" s="77"/>
      <c r="E12" s="77"/>
      <c r="F12" s="77"/>
      <c r="G12" s="77"/>
      <c r="H12" s="71"/>
      <c r="I12" s="71"/>
    </row>
    <row r="13" spans="1:12" ht="39.950000000000003" customHeight="1" thickTop="1" thickBot="1" x14ac:dyDescent="0.3">
      <c r="A13" s="81"/>
      <c r="B13" s="75"/>
      <c r="C13" s="75"/>
      <c r="D13" s="77"/>
      <c r="E13" s="77"/>
      <c r="F13" s="77"/>
      <c r="G13" s="77"/>
      <c r="H13" s="29"/>
      <c r="I13" s="29"/>
      <c r="J13" s="27"/>
    </row>
    <row r="14" spans="1:12" ht="39.950000000000003" customHeight="1" thickTop="1" thickBot="1" x14ac:dyDescent="0.3">
      <c r="A14" s="81"/>
      <c r="B14" s="75"/>
      <c r="C14" s="75"/>
      <c r="D14" s="77"/>
      <c r="E14" s="77"/>
      <c r="F14" s="77"/>
      <c r="G14" s="77"/>
      <c r="H14" s="27"/>
      <c r="I14" s="27"/>
      <c r="J14" s="27"/>
    </row>
    <row r="15" spans="1:12" ht="39.950000000000003" customHeight="1" thickTop="1" thickBot="1" x14ac:dyDescent="0.3">
      <c r="A15" s="81"/>
      <c r="B15" s="75"/>
      <c r="C15" s="75"/>
      <c r="F15" s="28"/>
      <c r="G15" s="28"/>
      <c r="H15" s="28"/>
      <c r="I15" s="28"/>
      <c r="J15" s="27"/>
    </row>
    <row r="16" spans="1:12" ht="39.950000000000003" customHeight="1" thickTop="1" thickBot="1" x14ac:dyDescent="0.3">
      <c r="A16" s="81"/>
      <c r="B16" s="75"/>
      <c r="C16" s="75"/>
      <c r="D16" s="66"/>
      <c r="F16" s="27"/>
      <c r="G16" s="28"/>
      <c r="H16" s="27"/>
      <c r="I16" s="27"/>
      <c r="J16" s="27"/>
    </row>
    <row r="17" spans="1:4" ht="39.950000000000003" customHeight="1" thickTop="1" thickBot="1" x14ac:dyDescent="0.3">
      <c r="A17" s="81"/>
      <c r="B17" s="75"/>
      <c r="C17" s="75"/>
      <c r="D17" s="66"/>
    </row>
    <row r="18" spans="1:4" ht="39.950000000000003" customHeight="1" thickTop="1" thickBot="1" x14ac:dyDescent="0.3">
      <c r="A18" s="81"/>
      <c r="B18" s="75"/>
      <c r="C18" s="75"/>
    </row>
    <row r="19" spans="1:4" ht="39.950000000000003" customHeight="1" thickTop="1" thickBot="1" x14ac:dyDescent="0.3">
      <c r="A19" s="81"/>
      <c r="B19" s="75"/>
      <c r="C19" s="75"/>
    </row>
    <row r="20" spans="1:4" ht="39.950000000000003" customHeight="1" thickTop="1" thickBot="1" x14ac:dyDescent="0.3">
      <c r="A20" s="81"/>
      <c r="B20" s="75"/>
      <c r="C20" s="75"/>
    </row>
    <row r="21" spans="1:4" ht="39.950000000000003" customHeight="1" thickTop="1" thickBot="1" x14ac:dyDescent="0.3">
      <c r="A21" s="81"/>
      <c r="B21" s="75"/>
      <c r="C21" s="75"/>
    </row>
    <row r="22" spans="1:4" ht="39.950000000000003" customHeight="1" thickTop="1" thickBot="1" x14ac:dyDescent="0.3">
      <c r="A22" s="81"/>
      <c r="B22" s="75"/>
      <c r="C22" s="75"/>
    </row>
    <row r="23" spans="1:4" ht="39.950000000000003" customHeight="1" thickTop="1" thickBot="1" x14ac:dyDescent="0.3">
      <c r="A23" s="81"/>
      <c r="B23" s="75"/>
      <c r="C23" s="75"/>
    </row>
    <row r="24" spans="1:4" ht="39.950000000000003" customHeight="1" thickTop="1" thickBot="1" x14ac:dyDescent="0.3">
      <c r="A24" s="81"/>
      <c r="B24" s="75"/>
      <c r="C24" s="75"/>
    </row>
    <row r="25" spans="1:4" ht="39.950000000000003" customHeight="1" thickTop="1" thickBot="1" x14ac:dyDescent="0.3">
      <c r="A25" s="81"/>
      <c r="B25" s="75"/>
      <c r="C25" s="75"/>
    </row>
    <row r="26" spans="1:4" ht="39.950000000000003" customHeight="1" thickTop="1" thickBot="1" x14ac:dyDescent="0.3">
      <c r="A26" s="81"/>
      <c r="B26" s="75"/>
      <c r="C26" s="75"/>
    </row>
    <row r="27" spans="1:4" ht="39.950000000000003" customHeight="1" thickTop="1" thickBot="1" x14ac:dyDescent="0.3">
      <c r="A27" s="81"/>
      <c r="B27" s="75"/>
      <c r="C27" s="75"/>
    </row>
    <row r="28" spans="1:4" ht="39.950000000000003" customHeight="1" thickTop="1" thickBot="1" x14ac:dyDescent="0.3">
      <c r="A28" s="81"/>
      <c r="B28" s="75"/>
      <c r="C28" s="75"/>
    </row>
    <row r="29" spans="1:4" ht="39.950000000000003" customHeight="1" thickTop="1" thickBot="1" x14ac:dyDescent="0.3">
      <c r="A29" s="81"/>
      <c r="B29" s="75"/>
      <c r="C29" s="75"/>
    </row>
    <row r="30" spans="1:4" ht="39.950000000000003" customHeight="1" thickTop="1" thickBot="1" x14ac:dyDescent="0.3">
      <c r="A30" s="81"/>
      <c r="B30" s="75"/>
      <c r="C30" s="75"/>
    </row>
    <row r="31" spans="1:4" ht="39.950000000000003" customHeight="1" thickTop="1" thickBot="1" x14ac:dyDescent="0.3">
      <c r="A31" s="81"/>
      <c r="B31" s="75"/>
      <c r="C31" s="75"/>
    </row>
    <row r="32" spans="1:4" ht="39.950000000000003" customHeight="1" thickTop="1" thickBot="1" x14ac:dyDescent="0.3">
      <c r="A32" s="81"/>
      <c r="B32" s="75"/>
      <c r="C32" s="75"/>
    </row>
    <row r="33" spans="1:3" ht="39.950000000000003" customHeight="1" thickTop="1" thickBot="1" x14ac:dyDescent="0.3">
      <c r="A33" s="81"/>
      <c r="B33" s="75"/>
      <c r="C33" s="75"/>
    </row>
    <row r="34" spans="1:3" ht="39.950000000000003" customHeight="1" thickTop="1" thickBot="1" x14ac:dyDescent="0.3">
      <c r="A34" s="81"/>
      <c r="B34" s="75"/>
      <c r="C34" s="75"/>
    </row>
    <row r="35" spans="1:3" ht="39.950000000000003" customHeight="1" thickTop="1" thickBot="1" x14ac:dyDescent="0.3">
      <c r="A35" s="81"/>
      <c r="B35" s="75"/>
      <c r="C35" s="75"/>
    </row>
    <row r="36" spans="1:3" ht="39.950000000000003" customHeight="1" thickTop="1" thickBot="1" x14ac:dyDescent="0.3">
      <c r="A36" s="81"/>
      <c r="B36" s="75"/>
      <c r="C36" s="75"/>
    </row>
    <row r="37" spans="1:3" ht="39.950000000000003" customHeight="1" thickTop="1" thickBot="1" x14ac:dyDescent="0.3">
      <c r="A37" s="81"/>
      <c r="B37" s="75"/>
      <c r="C37" s="75"/>
    </row>
    <row r="38" spans="1:3" ht="39.950000000000003" customHeight="1" thickTop="1" thickBot="1" x14ac:dyDescent="0.3">
      <c r="A38" s="81"/>
      <c r="B38" s="75"/>
      <c r="C38" s="75"/>
    </row>
    <row r="39" spans="1:3" ht="39.950000000000003" customHeight="1" thickTop="1" thickBot="1" x14ac:dyDescent="0.3">
      <c r="A39" s="81"/>
      <c r="B39" s="75"/>
      <c r="C39" s="75"/>
    </row>
    <row r="40" spans="1:3" ht="39.950000000000003" customHeight="1" thickTop="1" thickBot="1" x14ac:dyDescent="0.3">
      <c r="A40" s="81"/>
      <c r="B40" s="75"/>
      <c r="C40" s="75"/>
    </row>
    <row r="41" spans="1:3" ht="39.950000000000003" customHeight="1" thickTop="1" thickBot="1" x14ac:dyDescent="0.3">
      <c r="A41" s="81"/>
      <c r="B41" s="75"/>
      <c r="C41" s="75"/>
    </row>
    <row r="42" spans="1:3" ht="39.950000000000003" customHeight="1" thickTop="1" thickBot="1" x14ac:dyDescent="0.3">
      <c r="A42" s="81"/>
      <c r="B42" s="75"/>
      <c r="C42" s="75"/>
    </row>
    <row r="43" spans="1:3" ht="39.950000000000003" customHeight="1" thickTop="1" thickBot="1" x14ac:dyDescent="0.3">
      <c r="A43" s="81"/>
      <c r="B43" s="75"/>
      <c r="C43" s="75"/>
    </row>
    <row r="44" spans="1:3" ht="39.950000000000003" customHeight="1" thickTop="1" thickBot="1" x14ac:dyDescent="0.3">
      <c r="A44" s="81"/>
      <c r="B44" s="75"/>
      <c r="C44" s="75"/>
    </row>
    <row r="45" spans="1:3" ht="39.950000000000003" customHeight="1" thickTop="1" thickBot="1" x14ac:dyDescent="0.3">
      <c r="A45" s="81"/>
      <c r="B45" s="75"/>
      <c r="C45" s="75"/>
    </row>
    <row r="46" spans="1:3" ht="39.950000000000003" customHeight="1" thickTop="1" thickBot="1" x14ac:dyDescent="0.3">
      <c r="A46" s="81"/>
      <c r="B46" s="75"/>
      <c r="C46" s="75"/>
    </row>
    <row r="47" spans="1:3" ht="39.950000000000003" customHeight="1" thickTop="1" thickBot="1" x14ac:dyDescent="0.3">
      <c r="A47" s="81"/>
      <c r="B47" s="75"/>
      <c r="C47" s="75"/>
    </row>
    <row r="48" spans="1:3" ht="39.950000000000003" customHeight="1" thickTop="1" thickBot="1" x14ac:dyDescent="0.3">
      <c r="A48" s="81"/>
      <c r="B48" s="75"/>
      <c r="C48" s="75"/>
    </row>
    <row r="49" spans="1:3" ht="39.950000000000003" customHeight="1" thickTop="1" thickBot="1" x14ac:dyDescent="0.3">
      <c r="A49" s="81"/>
      <c r="B49" s="75"/>
      <c r="C49" s="75"/>
    </row>
    <row r="50" spans="1:3" ht="39.950000000000003" customHeight="1" thickTop="1" thickBot="1" x14ac:dyDescent="0.3">
      <c r="A50" s="81"/>
      <c r="B50" s="75"/>
      <c r="C50" s="75"/>
    </row>
    <row r="51" spans="1:3" ht="39.950000000000003" customHeight="1" thickTop="1" thickBot="1" x14ac:dyDescent="0.3">
      <c r="A51" s="81"/>
      <c r="B51" s="75"/>
      <c r="C51" s="75"/>
    </row>
    <row r="52" spans="1:3" ht="39.950000000000003" customHeight="1" thickTop="1" thickBot="1" x14ac:dyDescent="0.3">
      <c r="A52" s="81"/>
      <c r="B52" s="75"/>
      <c r="C52" s="75"/>
    </row>
    <row r="53" spans="1:3" ht="39.950000000000003" customHeight="1" thickTop="1" thickBot="1" x14ac:dyDescent="0.3">
      <c r="A53" s="81"/>
      <c r="B53" s="75"/>
      <c r="C53" s="75"/>
    </row>
    <row r="54" spans="1:3" ht="39.950000000000003" customHeight="1" thickTop="1" thickBot="1" x14ac:dyDescent="0.3">
      <c r="A54" s="81"/>
      <c r="B54" s="75"/>
      <c r="C54" s="75"/>
    </row>
    <row r="55" spans="1:3" ht="39.950000000000003" customHeight="1" thickTop="1" thickBot="1" x14ac:dyDescent="0.3">
      <c r="A55" s="81"/>
      <c r="B55" s="75"/>
      <c r="C55" s="75"/>
    </row>
    <row r="56" spans="1:3" ht="39.950000000000003" customHeight="1" thickTop="1" thickBot="1" x14ac:dyDescent="0.3">
      <c r="A56" s="81"/>
      <c r="B56" s="75"/>
      <c r="C56" s="75"/>
    </row>
    <row r="57" spans="1:3" ht="39.950000000000003" customHeight="1" thickTop="1" thickBot="1" x14ac:dyDescent="0.3">
      <c r="A57" s="81"/>
      <c r="B57" s="75"/>
      <c r="C57" s="75"/>
    </row>
    <row r="58" spans="1:3" ht="39.950000000000003" customHeight="1" thickTop="1" thickBot="1" x14ac:dyDescent="0.3">
      <c r="A58" s="81"/>
      <c r="B58" s="75"/>
      <c r="C58" s="75"/>
    </row>
    <row r="59" spans="1:3" ht="39.950000000000003" customHeight="1" thickTop="1" thickBot="1" x14ac:dyDescent="0.3">
      <c r="A59" s="81"/>
      <c r="B59" s="75"/>
      <c r="C59" s="75"/>
    </row>
    <row r="60" spans="1:3" ht="39.950000000000003" customHeight="1" thickTop="1" thickBot="1" x14ac:dyDescent="0.3">
      <c r="A60" s="81"/>
      <c r="B60" s="75"/>
      <c r="C60" s="75"/>
    </row>
    <row r="61" spans="1:3" ht="39.950000000000003" customHeight="1" thickTop="1" thickBot="1" x14ac:dyDescent="0.3">
      <c r="A61" s="81"/>
      <c r="B61" s="75"/>
      <c r="C61" s="75"/>
    </row>
    <row r="62" spans="1:3" ht="39.950000000000003" customHeight="1" thickTop="1" thickBot="1" x14ac:dyDescent="0.3">
      <c r="A62" s="81"/>
      <c r="B62" s="75"/>
      <c r="C62" s="75"/>
    </row>
    <row r="63" spans="1:3" ht="39.950000000000003" customHeight="1" thickTop="1" thickBot="1" x14ac:dyDescent="0.3">
      <c r="A63" s="81"/>
      <c r="B63" s="75"/>
      <c r="C63" s="75"/>
    </row>
    <row r="64" spans="1:3" ht="39.950000000000003" customHeight="1" thickTop="1" thickBot="1" x14ac:dyDescent="0.3">
      <c r="A64" s="81"/>
      <c r="B64" s="75"/>
      <c r="C64" s="75"/>
    </row>
    <row r="65" spans="1:3" ht="39.950000000000003" customHeight="1" thickTop="1" thickBot="1" x14ac:dyDescent="0.3">
      <c r="A65" s="81"/>
      <c r="B65" s="75"/>
      <c r="C65" s="75"/>
    </row>
    <row r="66" spans="1:3" ht="39.950000000000003" customHeight="1" thickTop="1" thickBot="1" x14ac:dyDescent="0.3">
      <c r="A66" s="81"/>
      <c r="B66" s="75"/>
      <c r="C66" s="75"/>
    </row>
    <row r="67" spans="1:3" ht="39.950000000000003" customHeight="1" thickTop="1" thickBot="1" x14ac:dyDescent="0.3">
      <c r="A67" s="81"/>
      <c r="B67" s="75"/>
      <c r="C67" s="75"/>
    </row>
    <row r="68" spans="1:3" ht="39.950000000000003" customHeight="1" thickTop="1" thickBot="1" x14ac:dyDescent="0.3">
      <c r="A68" s="81"/>
      <c r="B68" s="75"/>
      <c r="C68" s="75"/>
    </row>
    <row r="69" spans="1:3" ht="39.950000000000003" customHeight="1" thickTop="1" thickBot="1" x14ac:dyDescent="0.3">
      <c r="A69" s="81"/>
      <c r="B69" s="75"/>
      <c r="C69" s="75"/>
    </row>
    <row r="70" spans="1:3" ht="39.950000000000003" customHeight="1" thickTop="1" thickBot="1" x14ac:dyDescent="0.3">
      <c r="A70" s="81"/>
      <c r="B70" s="75"/>
      <c r="C70" s="75"/>
    </row>
    <row r="71" spans="1:3" ht="15.75" thickTop="1" x14ac:dyDescent="0.25"/>
  </sheetData>
  <sheetProtection sheet="1" objects="1" scenarios="1"/>
  <protectedRanges>
    <protectedRange sqref="C1:D2 A6:C70" name="Intervalo1"/>
  </protectedRanges>
  <mergeCells count="1">
    <mergeCell ref="A4:C4"/>
  </mergeCells>
  <phoneticPr fontId="20" type="noConversion"/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EDF-8DD8-45EE-9FE3-CB579C2BF271}">
  <sheetPr codeName="Planilha14">
    <tabColor rgb="FF00B0F0"/>
  </sheetPr>
  <dimension ref="A1:L71"/>
  <sheetViews>
    <sheetView showGridLines="0" zoomScale="80" zoomScaleNormal="80" workbookViewId="0">
      <pane ySplit="5" topLeftCell="A6" activePane="bottomLeft" state="frozen"/>
      <selection pane="bottomLeft" activeCell="A6" sqref="A6"/>
    </sheetView>
  </sheetViews>
  <sheetFormatPr defaultRowHeight="15" x14ac:dyDescent="0.25"/>
  <cols>
    <col min="1" max="1" width="39" customWidth="1"/>
    <col min="2" max="2" width="50.7109375" customWidth="1"/>
    <col min="3" max="3" width="47.85546875" customWidth="1"/>
    <col min="4" max="4" width="20.7109375" customWidth="1"/>
    <col min="5" max="5" width="25.7109375" customWidth="1"/>
    <col min="6" max="6" width="21" customWidth="1"/>
    <col min="7" max="7" width="20.7109375" customWidth="1"/>
    <col min="8" max="8" width="11.5703125" customWidth="1"/>
    <col min="9" max="9" width="20.7109375" customWidth="1"/>
  </cols>
  <sheetData>
    <row r="1" spans="1:12" ht="30" customHeight="1" x14ac:dyDescent="0.3">
      <c r="A1" s="50"/>
      <c r="B1" s="17"/>
      <c r="C1" s="18"/>
      <c r="E1" s="50"/>
    </row>
    <row r="2" spans="1:12" ht="30" customHeight="1" x14ac:dyDescent="0.3">
      <c r="A2" s="50"/>
      <c r="B2" s="17"/>
      <c r="C2" s="25"/>
      <c r="E2" s="50"/>
    </row>
    <row r="3" spans="1:12" ht="30" customHeight="1" thickBot="1" x14ac:dyDescent="0.35">
      <c r="A3" s="82"/>
      <c r="B3" s="82"/>
      <c r="C3" s="25"/>
    </row>
    <row r="4" spans="1:12" ht="39.950000000000003" customHeight="1" thickBot="1" x14ac:dyDescent="0.3">
      <c r="A4" s="165" t="s">
        <v>246</v>
      </c>
      <c r="B4" s="166"/>
      <c r="C4" s="166"/>
      <c r="D4" s="79"/>
      <c r="F4" s="79"/>
      <c r="G4" s="80"/>
    </row>
    <row r="5" spans="1:12" ht="39.950000000000003" customHeight="1" thickTop="1" thickBot="1" x14ac:dyDescent="0.3">
      <c r="A5" s="15" t="s">
        <v>36</v>
      </c>
      <c r="B5" s="74" t="s">
        <v>42</v>
      </c>
      <c r="C5" s="74" t="s">
        <v>43</v>
      </c>
      <c r="D5" s="76"/>
      <c r="E5" s="79"/>
      <c r="F5" s="76"/>
      <c r="G5" s="76"/>
      <c r="H5" s="73"/>
      <c r="I5" s="73"/>
      <c r="J5" s="27"/>
    </row>
    <row r="6" spans="1:12" ht="39.950000000000003" customHeight="1" thickTop="1" thickBot="1" x14ac:dyDescent="0.3">
      <c r="A6" s="81"/>
      <c r="B6" s="75"/>
      <c r="C6" s="75"/>
      <c r="D6" s="77"/>
      <c r="E6" s="77"/>
      <c r="F6" s="77"/>
      <c r="G6" s="77"/>
    </row>
    <row r="7" spans="1:12" ht="39.950000000000003" customHeight="1" thickTop="1" thickBot="1" x14ac:dyDescent="0.3">
      <c r="A7" s="81"/>
      <c r="B7" s="75"/>
      <c r="C7" s="75"/>
      <c r="D7" s="77"/>
      <c r="E7" s="77"/>
      <c r="G7" s="43"/>
      <c r="L7" s="43"/>
    </row>
    <row r="8" spans="1:12" ht="39.950000000000003" customHeight="1" thickTop="1" thickBot="1" x14ac:dyDescent="0.3">
      <c r="A8" s="81"/>
      <c r="B8" s="75"/>
      <c r="C8" s="75"/>
      <c r="D8" s="77"/>
      <c r="E8" s="77"/>
    </row>
    <row r="9" spans="1:12" ht="39.950000000000003" customHeight="1" thickTop="1" thickBot="1" x14ac:dyDescent="0.3">
      <c r="A9" s="81"/>
      <c r="B9" s="75"/>
      <c r="C9" s="75"/>
      <c r="D9" s="77"/>
      <c r="E9" s="77"/>
    </row>
    <row r="10" spans="1:12" ht="39.950000000000003" customHeight="1" thickTop="1" thickBot="1" x14ac:dyDescent="0.3">
      <c r="A10" s="81"/>
      <c r="B10" s="75"/>
      <c r="C10" s="75"/>
      <c r="D10" s="77"/>
      <c r="E10" s="77"/>
    </row>
    <row r="11" spans="1:12" ht="39.950000000000003" customHeight="1" thickTop="1" thickBot="1" x14ac:dyDescent="0.3">
      <c r="A11" s="81"/>
      <c r="B11" s="75"/>
      <c r="C11" s="75"/>
      <c r="D11" s="77"/>
      <c r="E11" s="77"/>
    </row>
    <row r="12" spans="1:12" ht="39.950000000000003" customHeight="1" thickTop="1" thickBot="1" x14ac:dyDescent="0.3">
      <c r="A12" s="81"/>
      <c r="B12" s="75"/>
      <c r="C12" s="75"/>
      <c r="D12" s="77"/>
      <c r="E12" s="77"/>
      <c r="F12" s="77"/>
      <c r="G12" s="77"/>
      <c r="H12" s="71"/>
      <c r="I12" s="71"/>
    </row>
    <row r="13" spans="1:12" ht="39.950000000000003" customHeight="1" thickTop="1" thickBot="1" x14ac:dyDescent="0.3">
      <c r="A13" s="81"/>
      <c r="B13" s="75"/>
      <c r="C13" s="75"/>
      <c r="D13" s="77"/>
      <c r="E13" s="77"/>
      <c r="F13" s="77"/>
      <c r="G13" s="77"/>
      <c r="H13" s="29"/>
      <c r="I13" s="29"/>
      <c r="J13" s="27"/>
    </row>
    <row r="14" spans="1:12" ht="39.950000000000003" customHeight="1" thickTop="1" thickBot="1" x14ac:dyDescent="0.3">
      <c r="A14" s="81"/>
      <c r="B14" s="75"/>
      <c r="C14" s="75"/>
      <c r="D14" s="77"/>
      <c r="E14" s="77"/>
      <c r="F14" s="77"/>
      <c r="G14" s="77"/>
      <c r="H14" s="27"/>
      <c r="I14" s="27"/>
      <c r="J14" s="27"/>
    </row>
    <row r="15" spans="1:12" ht="39.950000000000003" customHeight="1" thickTop="1" thickBot="1" x14ac:dyDescent="0.3">
      <c r="A15" s="81"/>
      <c r="B15" s="75"/>
      <c r="C15" s="75"/>
      <c r="F15" s="28"/>
      <c r="G15" s="28"/>
      <c r="H15" s="28"/>
      <c r="I15" s="28"/>
      <c r="J15" s="27"/>
    </row>
    <row r="16" spans="1:12" ht="39.950000000000003" customHeight="1" thickTop="1" thickBot="1" x14ac:dyDescent="0.3">
      <c r="A16" s="81"/>
      <c r="B16" s="75"/>
      <c r="C16" s="75"/>
      <c r="D16" s="66"/>
      <c r="F16" s="27"/>
      <c r="G16" s="28"/>
      <c r="H16" s="27"/>
      <c r="I16" s="27"/>
      <c r="J16" s="27"/>
    </row>
    <row r="17" spans="1:4" ht="39.950000000000003" customHeight="1" thickTop="1" thickBot="1" x14ac:dyDescent="0.3">
      <c r="A17" s="81"/>
      <c r="B17" s="75"/>
      <c r="C17" s="75"/>
      <c r="D17" s="66"/>
    </row>
    <row r="18" spans="1:4" ht="39.950000000000003" customHeight="1" thickTop="1" thickBot="1" x14ac:dyDescent="0.3">
      <c r="A18" s="81"/>
      <c r="B18" s="75"/>
      <c r="C18" s="75"/>
    </row>
    <row r="19" spans="1:4" ht="39.950000000000003" customHeight="1" thickTop="1" thickBot="1" x14ac:dyDescent="0.3">
      <c r="A19" s="81"/>
      <c r="B19" s="75"/>
      <c r="C19" s="75"/>
    </row>
    <row r="20" spans="1:4" ht="39.950000000000003" customHeight="1" thickTop="1" thickBot="1" x14ac:dyDescent="0.3">
      <c r="A20" s="81"/>
      <c r="B20" s="75"/>
      <c r="C20" s="75"/>
    </row>
    <row r="21" spans="1:4" ht="39.950000000000003" customHeight="1" thickTop="1" thickBot="1" x14ac:dyDescent="0.3">
      <c r="A21" s="81"/>
      <c r="B21" s="75"/>
      <c r="C21" s="75"/>
    </row>
    <row r="22" spans="1:4" ht="39.950000000000003" customHeight="1" thickTop="1" thickBot="1" x14ac:dyDescent="0.3">
      <c r="A22" s="81"/>
      <c r="B22" s="75"/>
      <c r="C22" s="75"/>
    </row>
    <row r="23" spans="1:4" ht="39.950000000000003" customHeight="1" thickTop="1" thickBot="1" x14ac:dyDescent="0.3">
      <c r="A23" s="81"/>
      <c r="B23" s="75"/>
      <c r="C23" s="75"/>
    </row>
    <row r="24" spans="1:4" ht="39.950000000000003" customHeight="1" thickTop="1" thickBot="1" x14ac:dyDescent="0.3">
      <c r="A24" s="81"/>
      <c r="B24" s="75"/>
      <c r="C24" s="75"/>
    </row>
    <row r="25" spans="1:4" ht="39.950000000000003" customHeight="1" thickTop="1" thickBot="1" x14ac:dyDescent="0.3">
      <c r="A25" s="81"/>
      <c r="B25" s="75"/>
      <c r="C25" s="75"/>
    </row>
    <row r="26" spans="1:4" ht="39.950000000000003" customHeight="1" thickTop="1" thickBot="1" x14ac:dyDescent="0.3">
      <c r="A26" s="81"/>
      <c r="B26" s="75"/>
      <c r="C26" s="75"/>
    </row>
    <row r="27" spans="1:4" ht="39.950000000000003" customHeight="1" thickTop="1" thickBot="1" x14ac:dyDescent="0.3">
      <c r="A27" s="81"/>
      <c r="B27" s="75"/>
      <c r="C27" s="75"/>
    </row>
    <row r="28" spans="1:4" ht="39.950000000000003" customHeight="1" thickTop="1" thickBot="1" x14ac:dyDescent="0.3">
      <c r="A28" s="81"/>
      <c r="B28" s="75"/>
      <c r="C28" s="75"/>
    </row>
    <row r="29" spans="1:4" ht="39.950000000000003" customHeight="1" thickTop="1" thickBot="1" x14ac:dyDescent="0.3">
      <c r="A29" s="81"/>
      <c r="B29" s="75"/>
      <c r="C29" s="75"/>
    </row>
    <row r="30" spans="1:4" ht="39.950000000000003" customHeight="1" thickTop="1" thickBot="1" x14ac:dyDescent="0.3">
      <c r="A30" s="81"/>
      <c r="B30" s="75"/>
      <c r="C30" s="75"/>
    </row>
    <row r="31" spans="1:4" ht="39.950000000000003" customHeight="1" thickTop="1" thickBot="1" x14ac:dyDescent="0.3">
      <c r="A31" s="81"/>
      <c r="B31" s="75"/>
      <c r="C31" s="75"/>
    </row>
    <row r="32" spans="1:4" ht="39.950000000000003" customHeight="1" thickTop="1" thickBot="1" x14ac:dyDescent="0.3">
      <c r="A32" s="81"/>
      <c r="B32" s="75"/>
      <c r="C32" s="75"/>
    </row>
    <row r="33" spans="1:3" ht="39.950000000000003" customHeight="1" thickTop="1" thickBot="1" x14ac:dyDescent="0.3">
      <c r="A33" s="81"/>
      <c r="B33" s="75"/>
      <c r="C33" s="75"/>
    </row>
    <row r="34" spans="1:3" ht="39.950000000000003" customHeight="1" thickTop="1" thickBot="1" x14ac:dyDescent="0.3">
      <c r="A34" s="81"/>
      <c r="B34" s="75"/>
      <c r="C34" s="75"/>
    </row>
    <row r="35" spans="1:3" ht="39.950000000000003" customHeight="1" thickTop="1" thickBot="1" x14ac:dyDescent="0.3">
      <c r="A35" s="81"/>
      <c r="B35" s="75"/>
      <c r="C35" s="75"/>
    </row>
    <row r="36" spans="1:3" ht="39.950000000000003" customHeight="1" thickTop="1" thickBot="1" x14ac:dyDescent="0.3">
      <c r="A36" s="81"/>
      <c r="B36" s="75"/>
      <c r="C36" s="75"/>
    </row>
    <row r="37" spans="1:3" ht="39.950000000000003" customHeight="1" thickTop="1" thickBot="1" x14ac:dyDescent="0.3">
      <c r="A37" s="81"/>
      <c r="B37" s="75"/>
      <c r="C37" s="75"/>
    </row>
    <row r="38" spans="1:3" ht="39.950000000000003" customHeight="1" thickTop="1" thickBot="1" x14ac:dyDescent="0.3">
      <c r="A38" s="81"/>
      <c r="B38" s="75"/>
      <c r="C38" s="75"/>
    </row>
    <row r="39" spans="1:3" ht="39.950000000000003" customHeight="1" thickTop="1" thickBot="1" x14ac:dyDescent="0.3">
      <c r="A39" s="81"/>
      <c r="B39" s="75"/>
      <c r="C39" s="75"/>
    </row>
    <row r="40" spans="1:3" ht="39.950000000000003" customHeight="1" thickTop="1" thickBot="1" x14ac:dyDescent="0.3">
      <c r="A40" s="81"/>
      <c r="B40" s="75"/>
      <c r="C40" s="75"/>
    </row>
    <row r="41" spans="1:3" ht="39.950000000000003" customHeight="1" thickTop="1" thickBot="1" x14ac:dyDescent="0.3">
      <c r="A41" s="81"/>
      <c r="B41" s="75"/>
      <c r="C41" s="75"/>
    </row>
    <row r="42" spans="1:3" ht="39.950000000000003" customHeight="1" thickTop="1" thickBot="1" x14ac:dyDescent="0.3">
      <c r="A42" s="81"/>
      <c r="B42" s="75"/>
      <c r="C42" s="75"/>
    </row>
    <row r="43" spans="1:3" ht="39.950000000000003" customHeight="1" thickTop="1" thickBot="1" x14ac:dyDescent="0.3">
      <c r="A43" s="81"/>
      <c r="B43" s="75"/>
      <c r="C43" s="75"/>
    </row>
    <row r="44" spans="1:3" ht="39.950000000000003" customHeight="1" thickTop="1" thickBot="1" x14ac:dyDescent="0.3">
      <c r="A44" s="81"/>
      <c r="B44" s="75"/>
      <c r="C44" s="75"/>
    </row>
    <row r="45" spans="1:3" ht="39.950000000000003" customHeight="1" thickTop="1" thickBot="1" x14ac:dyDescent="0.3">
      <c r="A45" s="81"/>
      <c r="B45" s="75"/>
      <c r="C45" s="75"/>
    </row>
    <row r="46" spans="1:3" ht="39.950000000000003" customHeight="1" thickTop="1" thickBot="1" x14ac:dyDescent="0.3">
      <c r="A46" s="81"/>
      <c r="B46" s="75"/>
      <c r="C46" s="75"/>
    </row>
    <row r="47" spans="1:3" ht="39.950000000000003" customHeight="1" thickTop="1" thickBot="1" x14ac:dyDescent="0.3">
      <c r="A47" s="81"/>
      <c r="B47" s="75"/>
      <c r="C47" s="75"/>
    </row>
    <row r="48" spans="1:3" ht="39.950000000000003" customHeight="1" thickTop="1" thickBot="1" x14ac:dyDescent="0.3">
      <c r="A48" s="81"/>
      <c r="B48" s="75"/>
      <c r="C48" s="75"/>
    </row>
    <row r="49" spans="1:3" ht="39.950000000000003" customHeight="1" thickTop="1" thickBot="1" x14ac:dyDescent="0.3">
      <c r="A49" s="81"/>
      <c r="B49" s="75"/>
      <c r="C49" s="75"/>
    </row>
    <row r="50" spans="1:3" ht="39.950000000000003" customHeight="1" thickTop="1" thickBot="1" x14ac:dyDescent="0.3">
      <c r="A50" s="81"/>
      <c r="B50" s="75"/>
      <c r="C50" s="75"/>
    </row>
    <row r="51" spans="1:3" ht="39.950000000000003" customHeight="1" thickTop="1" thickBot="1" x14ac:dyDescent="0.3">
      <c r="A51" s="81"/>
      <c r="B51" s="75"/>
      <c r="C51" s="75"/>
    </row>
    <row r="52" spans="1:3" ht="39.950000000000003" customHeight="1" thickTop="1" thickBot="1" x14ac:dyDescent="0.3">
      <c r="A52" s="81"/>
      <c r="B52" s="75"/>
      <c r="C52" s="75"/>
    </row>
    <row r="53" spans="1:3" ht="39.950000000000003" customHeight="1" thickTop="1" thickBot="1" x14ac:dyDescent="0.3">
      <c r="A53" s="81"/>
      <c r="B53" s="75"/>
      <c r="C53" s="75"/>
    </row>
    <row r="54" spans="1:3" ht="39.950000000000003" customHeight="1" thickTop="1" thickBot="1" x14ac:dyDescent="0.3">
      <c r="A54" s="81"/>
      <c r="B54" s="75"/>
      <c r="C54" s="75"/>
    </row>
    <row r="55" spans="1:3" ht="39.950000000000003" customHeight="1" thickTop="1" thickBot="1" x14ac:dyDescent="0.3">
      <c r="A55" s="81"/>
      <c r="B55" s="75"/>
      <c r="C55" s="75"/>
    </row>
    <row r="56" spans="1:3" ht="39.950000000000003" customHeight="1" thickTop="1" thickBot="1" x14ac:dyDescent="0.3">
      <c r="A56" s="81"/>
      <c r="B56" s="75"/>
      <c r="C56" s="75"/>
    </row>
    <row r="57" spans="1:3" ht="39.950000000000003" customHeight="1" thickTop="1" thickBot="1" x14ac:dyDescent="0.3">
      <c r="A57" s="81"/>
      <c r="B57" s="75"/>
      <c r="C57" s="75"/>
    </row>
    <row r="58" spans="1:3" ht="39.950000000000003" customHeight="1" thickTop="1" thickBot="1" x14ac:dyDescent="0.3">
      <c r="A58" s="81"/>
      <c r="B58" s="75"/>
      <c r="C58" s="75"/>
    </row>
    <row r="59" spans="1:3" ht="39.950000000000003" customHeight="1" thickTop="1" thickBot="1" x14ac:dyDescent="0.3">
      <c r="A59" s="81"/>
      <c r="B59" s="75"/>
      <c r="C59" s="75"/>
    </row>
    <row r="60" spans="1:3" ht="39.950000000000003" customHeight="1" thickTop="1" thickBot="1" x14ac:dyDescent="0.3">
      <c r="A60" s="81"/>
      <c r="B60" s="75"/>
      <c r="C60" s="75"/>
    </row>
    <row r="61" spans="1:3" ht="39.950000000000003" customHeight="1" thickTop="1" thickBot="1" x14ac:dyDescent="0.3">
      <c r="A61" s="81"/>
      <c r="B61" s="75"/>
      <c r="C61" s="75"/>
    </row>
    <row r="62" spans="1:3" ht="39.950000000000003" customHeight="1" thickTop="1" thickBot="1" x14ac:dyDescent="0.3">
      <c r="A62" s="81"/>
      <c r="B62" s="75"/>
      <c r="C62" s="75"/>
    </row>
    <row r="63" spans="1:3" ht="39.950000000000003" customHeight="1" thickTop="1" thickBot="1" x14ac:dyDescent="0.3">
      <c r="A63" s="81"/>
      <c r="B63" s="75"/>
      <c r="C63" s="75"/>
    </row>
    <row r="64" spans="1:3" ht="39.950000000000003" customHeight="1" thickTop="1" thickBot="1" x14ac:dyDescent="0.3">
      <c r="A64" s="81"/>
      <c r="B64" s="75"/>
      <c r="C64" s="75"/>
    </row>
    <row r="65" spans="1:3" ht="39.950000000000003" customHeight="1" thickTop="1" thickBot="1" x14ac:dyDescent="0.3">
      <c r="A65" s="81"/>
      <c r="B65" s="75"/>
      <c r="C65" s="75"/>
    </row>
    <row r="66" spans="1:3" ht="39.950000000000003" customHeight="1" thickTop="1" thickBot="1" x14ac:dyDescent="0.3">
      <c r="A66" s="81"/>
      <c r="B66" s="75"/>
      <c r="C66" s="75"/>
    </row>
    <row r="67" spans="1:3" ht="39.950000000000003" customHeight="1" thickTop="1" thickBot="1" x14ac:dyDescent="0.3">
      <c r="A67" s="81"/>
      <c r="B67" s="75"/>
      <c r="C67" s="75"/>
    </row>
    <row r="68" spans="1:3" ht="39.950000000000003" customHeight="1" thickTop="1" thickBot="1" x14ac:dyDescent="0.3">
      <c r="A68" s="81"/>
      <c r="B68" s="75"/>
      <c r="C68" s="75"/>
    </row>
    <row r="69" spans="1:3" ht="39.950000000000003" customHeight="1" thickTop="1" thickBot="1" x14ac:dyDescent="0.3">
      <c r="A69" s="81"/>
      <c r="B69" s="75"/>
      <c r="C69" s="75"/>
    </row>
    <row r="70" spans="1:3" ht="39.950000000000003" customHeight="1" thickTop="1" thickBot="1" x14ac:dyDescent="0.3">
      <c r="A70" s="81"/>
      <c r="B70" s="75"/>
      <c r="C70" s="75"/>
    </row>
    <row r="71" spans="1:3" ht="15.75" thickTop="1" x14ac:dyDescent="0.25"/>
  </sheetData>
  <sheetProtection sheet="1" objects="1" scenarios="1"/>
  <protectedRanges>
    <protectedRange sqref="C1:D2 A6:C70" name="Intervalo1"/>
  </protectedRanges>
  <mergeCells count="1">
    <mergeCell ref="A4:C4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8482A-EEBC-41A0-ADFF-F4089CA0AC79}">
  <sheetPr codeName="Planilha11">
    <tabColor rgb="FF00B0F0"/>
  </sheetPr>
  <dimension ref="A1:O96"/>
  <sheetViews>
    <sheetView showGridLines="0" zoomScale="80" zoomScaleNormal="80" workbookViewId="0">
      <pane ySplit="6" topLeftCell="A22" activePane="bottomLeft" state="frozen"/>
      <selection activeCell="K24" sqref="K24"/>
      <selection pane="bottomLeft" activeCell="C7" sqref="C7"/>
    </sheetView>
  </sheetViews>
  <sheetFormatPr defaultRowHeight="15" x14ac:dyDescent="0.25"/>
  <cols>
    <col min="1" max="1" width="61.85546875" customWidth="1"/>
    <col min="2" max="2" width="40.7109375" customWidth="1"/>
    <col min="3" max="3" width="42" customWidth="1"/>
    <col min="4" max="4" width="30.7109375" customWidth="1"/>
    <col min="5" max="6" width="8.7109375" customWidth="1"/>
    <col min="9" max="11" width="9.140625" customWidth="1"/>
  </cols>
  <sheetData>
    <row r="1" spans="1:13" ht="24.95" customHeight="1" x14ac:dyDescent="0.3">
      <c r="A1" s="18"/>
      <c r="B1" s="17"/>
      <c r="C1" s="18"/>
    </row>
    <row r="2" spans="1:13" ht="24.95" customHeight="1" x14ac:dyDescent="0.3">
      <c r="A2" s="18"/>
      <c r="B2" s="17"/>
      <c r="C2" s="25"/>
    </row>
    <row r="3" spans="1:13" ht="24.95" customHeight="1" x14ac:dyDescent="0.3">
      <c r="A3" s="18"/>
      <c r="C3" s="25"/>
    </row>
    <row r="4" spans="1:13" ht="24.95" customHeight="1" thickBot="1" x14ac:dyDescent="0.3">
      <c r="B4" s="17"/>
    </row>
    <row r="5" spans="1:13" ht="20.100000000000001" customHeight="1" thickTop="1" thickBot="1" x14ac:dyDescent="0.3">
      <c r="A5" s="145" t="s">
        <v>12</v>
      </c>
      <c r="B5" s="145" t="s">
        <v>31</v>
      </c>
      <c r="C5" s="148" t="s">
        <v>244</v>
      </c>
      <c r="D5" s="149"/>
      <c r="E5" s="150"/>
    </row>
    <row r="6" spans="1:13" ht="20.100000000000001" customHeight="1" thickTop="1" thickBot="1" x14ac:dyDescent="0.3">
      <c r="A6" s="147"/>
      <c r="B6" s="146"/>
      <c r="C6" s="148"/>
      <c r="D6" s="149"/>
      <c r="E6" s="150"/>
    </row>
    <row r="7" spans="1:13" ht="129.94999999999999" customHeight="1" thickTop="1" thickBot="1" x14ac:dyDescent="0.3">
      <c r="A7" s="92" t="s">
        <v>68</v>
      </c>
      <c r="B7" s="44"/>
      <c r="C7" s="20"/>
      <c r="D7" s="59"/>
      <c r="E7" s="54"/>
    </row>
    <row r="8" spans="1:13" ht="129.94999999999999" customHeight="1" thickTop="1" thickBot="1" x14ac:dyDescent="0.3">
      <c r="A8" s="92" t="s">
        <v>71</v>
      </c>
      <c r="B8" s="44"/>
      <c r="C8" s="20"/>
      <c r="D8" s="59"/>
      <c r="E8" s="54"/>
    </row>
    <row r="9" spans="1:13" ht="129.94999999999999" customHeight="1" thickTop="1" thickBot="1" x14ac:dyDescent="0.3">
      <c r="A9" s="92" t="s">
        <v>67</v>
      </c>
      <c r="B9" s="44"/>
      <c r="C9" s="20"/>
      <c r="D9" s="59"/>
      <c r="E9" s="54"/>
    </row>
    <row r="10" spans="1:13" ht="129.94999999999999" customHeight="1" thickTop="1" thickBot="1" x14ac:dyDescent="0.3">
      <c r="A10" s="92" t="s">
        <v>45</v>
      </c>
      <c r="B10" s="44"/>
      <c r="C10" s="22"/>
      <c r="D10" s="53"/>
      <c r="E10" s="54"/>
    </row>
    <row r="11" spans="1:13" ht="129.94999999999999" customHeight="1" thickTop="1" thickBot="1" x14ac:dyDescent="0.3">
      <c r="A11" s="92" t="s">
        <v>243</v>
      </c>
      <c r="B11" s="44"/>
      <c r="C11" s="20"/>
      <c r="D11" s="59"/>
      <c r="E11" s="54"/>
    </row>
    <row r="12" spans="1:13" ht="129.94999999999999" customHeight="1" thickTop="1" thickBot="1" x14ac:dyDescent="0.3">
      <c r="A12" s="92" t="s">
        <v>66</v>
      </c>
      <c r="B12" s="44"/>
      <c r="C12" s="22"/>
      <c r="D12" s="53"/>
      <c r="E12" s="48"/>
      <c r="G12" s="19"/>
      <c r="H12" s="19"/>
      <c r="I12" s="19"/>
    </row>
    <row r="13" spans="1:13" ht="129.94999999999999" customHeight="1" thickTop="1" thickBot="1" x14ac:dyDescent="0.3">
      <c r="A13" s="92" t="s">
        <v>65</v>
      </c>
      <c r="B13" s="44"/>
      <c r="C13" s="22"/>
      <c r="D13" s="53"/>
      <c r="E13" s="48"/>
      <c r="G13" s="19"/>
      <c r="H13" s="19"/>
      <c r="I13" s="19"/>
      <c r="J13" s="19"/>
      <c r="K13" s="19"/>
      <c r="L13" s="19"/>
      <c r="M13" s="19"/>
    </row>
    <row r="14" spans="1:13" ht="129.94999999999999" customHeight="1" thickTop="1" thickBot="1" x14ac:dyDescent="0.3">
      <c r="A14" s="92" t="s">
        <v>44</v>
      </c>
      <c r="B14" s="44"/>
      <c r="C14" s="22"/>
      <c r="D14" s="53"/>
      <c r="E14" s="54"/>
      <c r="G14" s="49"/>
      <c r="H14" s="49"/>
    </row>
    <row r="15" spans="1:13" ht="129.94999999999999" customHeight="1" thickTop="1" thickBot="1" x14ac:dyDescent="0.3">
      <c r="A15" s="92" t="s">
        <v>64</v>
      </c>
      <c r="B15" s="44"/>
      <c r="C15" s="22"/>
      <c r="D15" s="53"/>
      <c r="E15" s="48"/>
      <c r="G15" s="49"/>
      <c r="H15" s="49"/>
    </row>
    <row r="16" spans="1:13" ht="129.94999999999999" customHeight="1" thickTop="1" thickBot="1" x14ac:dyDescent="0.3">
      <c r="A16" s="92" t="s">
        <v>63</v>
      </c>
      <c r="B16" s="44"/>
      <c r="C16" s="22"/>
      <c r="D16" s="53"/>
      <c r="E16" s="48"/>
      <c r="G16" s="49"/>
      <c r="H16" s="49"/>
    </row>
    <row r="17" spans="1:9" ht="129.94999999999999" customHeight="1" thickTop="1" thickBot="1" x14ac:dyDescent="0.3">
      <c r="A17" s="92" t="s">
        <v>62</v>
      </c>
      <c r="B17" s="44"/>
      <c r="C17" s="21"/>
      <c r="D17" s="57"/>
      <c r="E17" s="58"/>
      <c r="G17" s="49"/>
      <c r="H17" s="49"/>
    </row>
    <row r="18" spans="1:9" ht="129.94999999999999" customHeight="1" thickTop="1" thickBot="1" x14ac:dyDescent="0.3">
      <c r="A18" s="92" t="s">
        <v>61</v>
      </c>
      <c r="B18" s="44"/>
      <c r="C18" s="20"/>
      <c r="D18" s="59"/>
      <c r="E18" s="54"/>
      <c r="G18" s="49"/>
      <c r="H18" s="49"/>
    </row>
    <row r="19" spans="1:9" ht="129.94999999999999" customHeight="1" thickTop="1" thickBot="1" x14ac:dyDescent="0.3">
      <c r="A19" s="92" t="s">
        <v>60</v>
      </c>
      <c r="B19" s="44"/>
      <c r="C19" s="20"/>
      <c r="D19" s="59"/>
      <c r="E19" s="54"/>
    </row>
    <row r="20" spans="1:9" ht="129.94999999999999" customHeight="1" thickTop="1" thickBot="1" x14ac:dyDescent="0.3">
      <c r="A20" s="93" t="s">
        <v>59</v>
      </c>
      <c r="B20" s="98"/>
      <c r="C20" s="99"/>
      <c r="D20" s="59"/>
      <c r="E20" s="54"/>
      <c r="F20" s="49"/>
      <c r="G20" s="49"/>
      <c r="H20" s="49"/>
      <c r="I20" s="49"/>
    </row>
    <row r="21" spans="1:9" ht="129.94999999999999" customHeight="1" thickTop="1" thickBot="1" x14ac:dyDescent="0.3">
      <c r="A21" s="93" t="s">
        <v>70</v>
      </c>
      <c r="B21" s="98"/>
      <c r="C21" s="99"/>
      <c r="D21" s="59"/>
      <c r="E21" s="54"/>
      <c r="F21" s="49"/>
      <c r="G21" s="49"/>
      <c r="H21" s="49"/>
      <c r="I21" s="49"/>
    </row>
    <row r="22" spans="1:9" ht="129.94999999999999" customHeight="1" thickTop="1" thickBot="1" x14ac:dyDescent="0.3">
      <c r="A22" s="93" t="s">
        <v>76</v>
      </c>
      <c r="B22" s="98"/>
      <c r="C22" s="99"/>
      <c r="D22" s="59"/>
      <c r="E22" s="54"/>
      <c r="F22" s="49"/>
      <c r="G22" s="49"/>
      <c r="H22" s="49"/>
      <c r="I22" s="49"/>
    </row>
    <row r="23" spans="1:9" ht="129.94999999999999" customHeight="1" thickTop="1" thickBot="1" x14ac:dyDescent="0.3">
      <c r="A23" s="93" t="s">
        <v>79</v>
      </c>
      <c r="B23" s="98"/>
      <c r="C23" s="99"/>
      <c r="D23" s="59"/>
      <c r="E23" s="54"/>
      <c r="F23" s="49"/>
      <c r="G23" s="49"/>
      <c r="H23" s="49"/>
      <c r="I23" s="49"/>
    </row>
    <row r="24" spans="1:9" ht="129.94999999999999" customHeight="1" thickTop="1" thickBot="1" x14ac:dyDescent="0.3">
      <c r="A24" s="51"/>
      <c r="B24" s="51"/>
      <c r="C24" s="46"/>
      <c r="D24" s="59"/>
      <c r="E24" s="54"/>
      <c r="F24" s="49"/>
      <c r="G24" s="49"/>
      <c r="H24" s="49"/>
      <c r="I24" s="49"/>
    </row>
    <row r="25" spans="1:9" ht="129.94999999999999" customHeight="1" thickTop="1" thickBot="1" x14ac:dyDescent="0.3">
      <c r="A25" s="51"/>
      <c r="B25" s="51"/>
      <c r="C25" s="52"/>
      <c r="D25" s="53"/>
      <c r="E25" s="54"/>
      <c r="F25" s="49"/>
      <c r="G25" s="49"/>
      <c r="H25" s="49"/>
      <c r="I25" s="49"/>
    </row>
    <row r="26" spans="1:9" ht="129.94999999999999" customHeight="1" thickTop="1" thickBot="1" x14ac:dyDescent="0.3">
      <c r="A26" s="51"/>
      <c r="B26" s="83"/>
      <c r="C26" s="52"/>
      <c r="D26" s="53"/>
      <c r="E26" s="48"/>
      <c r="F26" s="49"/>
      <c r="G26" s="49"/>
      <c r="H26" s="49"/>
      <c r="I26" s="49"/>
    </row>
    <row r="27" spans="1:9" ht="129.94999999999999" customHeight="1" thickTop="1" thickBot="1" x14ac:dyDescent="0.3">
      <c r="A27" s="51"/>
      <c r="B27" s="83"/>
      <c r="C27" s="52"/>
      <c r="D27" s="53"/>
      <c r="E27" s="48"/>
      <c r="F27" s="49"/>
      <c r="G27" s="49"/>
      <c r="H27" s="49"/>
      <c r="I27" s="49"/>
    </row>
    <row r="28" spans="1:9" ht="129.94999999999999" customHeight="1" thickTop="1" thickBot="1" x14ac:dyDescent="0.3">
      <c r="A28" s="51"/>
      <c r="B28" s="83"/>
      <c r="C28" s="56"/>
      <c r="D28" s="57"/>
      <c r="E28" s="58"/>
      <c r="F28" s="49"/>
      <c r="G28" s="49"/>
      <c r="H28" s="49"/>
      <c r="I28" s="49"/>
    </row>
    <row r="29" spans="1:9" ht="129.94999999999999" customHeight="1" thickTop="1" thickBot="1" x14ac:dyDescent="0.3">
      <c r="A29" s="51"/>
      <c r="B29" s="83"/>
      <c r="C29" s="46"/>
      <c r="D29" s="59"/>
      <c r="E29" s="54"/>
      <c r="F29" s="49"/>
      <c r="G29" s="49"/>
      <c r="H29" s="49"/>
      <c r="I29" s="49"/>
    </row>
    <row r="30" spans="1:9" ht="129.94999999999999" customHeight="1" thickTop="1" thickBot="1" x14ac:dyDescent="0.3">
      <c r="A30" s="51"/>
      <c r="B30" s="83"/>
      <c r="C30" s="46"/>
      <c r="D30" s="59"/>
      <c r="E30" s="54"/>
      <c r="F30" s="49"/>
      <c r="G30" s="49"/>
      <c r="H30" s="49"/>
      <c r="I30" s="49"/>
    </row>
    <row r="31" spans="1:9" ht="129.94999999999999" customHeight="1" thickTop="1" thickBot="1" x14ac:dyDescent="0.3">
      <c r="A31" s="51"/>
      <c r="B31" s="83"/>
      <c r="C31" s="52"/>
      <c r="D31" s="53"/>
      <c r="E31" s="54"/>
      <c r="F31" s="49"/>
      <c r="G31" s="49"/>
      <c r="H31" s="49"/>
      <c r="I31" s="49"/>
    </row>
    <row r="32" spans="1:9" ht="129.94999999999999" customHeight="1" thickTop="1" thickBot="1" x14ac:dyDescent="0.3">
      <c r="A32" s="51"/>
      <c r="B32" s="51"/>
      <c r="C32" s="52"/>
      <c r="D32" s="53"/>
      <c r="E32" s="48"/>
      <c r="F32" s="49"/>
      <c r="G32" s="49"/>
      <c r="H32" s="49"/>
      <c r="I32" s="49"/>
    </row>
    <row r="33" spans="1:15" ht="129.94999999999999" customHeight="1" thickTop="1" thickBot="1" x14ac:dyDescent="0.3">
      <c r="A33" s="51"/>
      <c r="B33" s="51"/>
      <c r="C33" s="52"/>
      <c r="D33" s="53"/>
      <c r="E33" s="48"/>
      <c r="F33" s="49"/>
      <c r="G33" s="49"/>
      <c r="H33" s="49"/>
      <c r="I33" s="49"/>
    </row>
    <row r="34" spans="1:15" ht="129.94999999999999" customHeight="1" thickTop="1" thickBot="1" x14ac:dyDescent="0.3">
      <c r="A34" s="51"/>
      <c r="B34" s="51"/>
      <c r="C34" s="56"/>
      <c r="D34" s="57"/>
      <c r="E34" s="58"/>
      <c r="F34" s="49"/>
      <c r="G34" s="49"/>
      <c r="H34" s="49"/>
      <c r="I34" s="49"/>
    </row>
    <row r="35" spans="1:15" ht="129.94999999999999" customHeight="1" thickTop="1" thickBot="1" x14ac:dyDescent="0.3">
      <c r="A35" s="51"/>
      <c r="B35" s="51"/>
      <c r="C35" s="46"/>
      <c r="D35" s="59"/>
      <c r="E35" s="54"/>
      <c r="F35" s="49"/>
      <c r="G35" s="49"/>
      <c r="H35" s="49"/>
      <c r="I35" s="49"/>
    </row>
    <row r="36" spans="1:15" ht="129.94999999999999" customHeight="1" thickTop="1" thickBot="1" x14ac:dyDescent="0.3">
      <c r="A36" s="51"/>
      <c r="B36" s="51"/>
      <c r="C36" s="46"/>
      <c r="D36" s="59"/>
      <c r="E36" s="54"/>
      <c r="F36" s="49"/>
      <c r="G36" s="49"/>
      <c r="H36" s="49"/>
      <c r="I36" s="49"/>
    </row>
    <row r="37" spans="1:15" ht="129.94999999999999" customHeight="1" thickTop="1" thickBot="1" x14ac:dyDescent="0.3">
      <c r="A37" s="51"/>
      <c r="B37" s="51"/>
      <c r="C37" s="52"/>
      <c r="D37" s="53"/>
      <c r="E37" s="54"/>
      <c r="F37" s="49"/>
      <c r="G37" s="49"/>
      <c r="H37" s="49"/>
      <c r="I37" s="49"/>
    </row>
    <row r="38" spans="1:15" ht="129.94999999999999" customHeight="1" thickTop="1" thickBot="1" x14ac:dyDescent="0.3">
      <c r="A38" s="51"/>
      <c r="B38" s="51"/>
      <c r="C38" s="52"/>
      <c r="D38" s="53"/>
      <c r="E38" s="48"/>
      <c r="F38" s="49"/>
      <c r="G38" s="49"/>
      <c r="H38" s="49"/>
    </row>
    <row r="39" spans="1:15" ht="129.94999999999999" customHeight="1" thickTop="1" x14ac:dyDescent="0.25">
      <c r="A39" s="49"/>
      <c r="B39" s="49"/>
      <c r="C39" s="49"/>
      <c r="D39" s="49"/>
      <c r="E39" s="49"/>
      <c r="F39" s="49"/>
      <c r="G39" s="49"/>
      <c r="H39" s="49"/>
    </row>
    <row r="40" spans="1:15" ht="129.94999999999999" customHeight="1" x14ac:dyDescent="0.25"/>
    <row r="41" spans="1:15" ht="129.94999999999999" customHeight="1" x14ac:dyDescent="0.25"/>
    <row r="42" spans="1:15" ht="129.94999999999999" customHeight="1" x14ac:dyDescent="0.25"/>
    <row r="43" spans="1:15" ht="129.94999999999999" customHeight="1" x14ac:dyDescent="0.25"/>
    <row r="44" spans="1:15" ht="129.94999999999999" customHeight="1" x14ac:dyDescent="0.25">
      <c r="F44" s="19"/>
      <c r="G44" s="19"/>
      <c r="H44" s="19"/>
      <c r="I44" s="19"/>
      <c r="J44" s="19"/>
      <c r="K44" s="19"/>
      <c r="L44" s="19"/>
      <c r="M44" s="19"/>
      <c r="N44" s="19"/>
      <c r="O44" s="19"/>
    </row>
    <row r="45" spans="1:15" ht="129.94999999999999" customHeight="1" x14ac:dyDescent="0.25">
      <c r="F45" s="19"/>
      <c r="G45" s="19"/>
      <c r="H45" s="19"/>
      <c r="I45" s="19"/>
      <c r="J45" s="19"/>
      <c r="K45" s="19"/>
      <c r="L45" s="19"/>
      <c r="M45" s="19"/>
      <c r="N45" s="19"/>
      <c r="O45" s="19"/>
    </row>
    <row r="46" spans="1:15" ht="129.94999999999999" customHeight="1" x14ac:dyDescent="0.25">
      <c r="F46" s="19"/>
      <c r="G46" s="19"/>
      <c r="H46" s="19"/>
      <c r="I46" s="19"/>
      <c r="J46" s="19"/>
      <c r="K46" s="19"/>
      <c r="L46" s="19"/>
      <c r="M46" s="19"/>
      <c r="N46" s="19"/>
      <c r="O46" s="19"/>
    </row>
    <row r="47" spans="1:15" ht="129.94999999999999" customHeight="1" x14ac:dyDescent="0.25">
      <c r="F47" s="19"/>
      <c r="G47" s="19"/>
      <c r="H47" s="19"/>
      <c r="I47" s="19"/>
      <c r="J47" s="19"/>
      <c r="K47" s="19"/>
      <c r="L47" s="19"/>
      <c r="M47" s="19"/>
      <c r="N47" s="19"/>
      <c r="O47" s="19"/>
    </row>
    <row r="48" spans="1:15" ht="129.94999999999999" customHeight="1" x14ac:dyDescent="0.25">
      <c r="F48" s="19"/>
      <c r="G48" s="19"/>
      <c r="H48" s="19"/>
      <c r="I48" s="19"/>
      <c r="J48" s="19"/>
      <c r="K48" s="19"/>
      <c r="L48" s="19"/>
      <c r="M48" s="19"/>
      <c r="N48" s="19"/>
      <c r="O48" s="19"/>
    </row>
    <row r="49" spans="1:15" x14ac:dyDescent="0.25">
      <c r="F49" s="19"/>
      <c r="G49" s="19"/>
      <c r="H49" s="19"/>
      <c r="I49" s="19"/>
      <c r="J49" s="19"/>
      <c r="K49" s="19"/>
      <c r="L49" s="19"/>
      <c r="M49" s="19"/>
      <c r="N49" s="19"/>
      <c r="O49" s="19"/>
    </row>
    <row r="50" spans="1:15" x14ac:dyDescent="0.25">
      <c r="F50" s="19"/>
      <c r="G50" s="19"/>
      <c r="H50" s="19"/>
      <c r="I50" s="19"/>
      <c r="J50" s="19"/>
      <c r="K50" s="19"/>
      <c r="L50" s="19"/>
      <c r="M50" s="19"/>
      <c r="N50" s="19"/>
      <c r="O50" s="19"/>
    </row>
    <row r="51" spans="1:15" x14ac:dyDescent="0.25"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2" spans="1:15" x14ac:dyDescent="0.25">
      <c r="F52" s="19"/>
      <c r="G52" s="19"/>
      <c r="H52" s="19"/>
      <c r="I52" s="19"/>
      <c r="J52" s="19"/>
      <c r="K52" s="19"/>
      <c r="L52" s="19"/>
      <c r="M52" s="19"/>
      <c r="N52" s="19"/>
      <c r="O52" s="19"/>
    </row>
    <row r="53" spans="1:15" x14ac:dyDescent="0.25">
      <c r="F53" s="19"/>
      <c r="G53" s="19"/>
      <c r="H53" s="19"/>
      <c r="I53" s="19"/>
      <c r="J53" s="19"/>
      <c r="K53" s="19"/>
      <c r="L53" s="19"/>
      <c r="M53" s="19"/>
      <c r="N53" s="19"/>
      <c r="O53" s="19"/>
    </row>
    <row r="54" spans="1:15" x14ac:dyDescent="0.25">
      <c r="F54" s="19"/>
      <c r="G54" s="19"/>
      <c r="H54" s="19"/>
      <c r="I54" s="19"/>
      <c r="J54" s="19"/>
      <c r="K54" s="19"/>
      <c r="L54" s="19"/>
      <c r="M54" s="19"/>
      <c r="N54" s="19"/>
      <c r="O54" s="19"/>
    </row>
    <row r="55" spans="1:15" x14ac:dyDescent="0.25">
      <c r="F55" s="19"/>
      <c r="G55" s="19"/>
      <c r="H55" s="19"/>
      <c r="I55" s="19"/>
      <c r="J55" s="19"/>
      <c r="K55" s="19"/>
      <c r="L55" s="19"/>
      <c r="M55" s="19"/>
      <c r="N55" s="19"/>
      <c r="O55" s="19"/>
    </row>
    <row r="56" spans="1:15" x14ac:dyDescent="0.25">
      <c r="F56" s="19"/>
      <c r="G56" s="19"/>
      <c r="H56" s="19"/>
      <c r="I56" s="19"/>
      <c r="J56" s="19"/>
      <c r="K56" s="19"/>
      <c r="L56" s="19"/>
      <c r="M56" s="19"/>
      <c r="N56" s="19"/>
      <c r="O56" s="19"/>
    </row>
    <row r="57" spans="1:15" x14ac:dyDescent="0.25">
      <c r="F57" s="19"/>
      <c r="G57" s="19"/>
      <c r="H57" s="19"/>
      <c r="I57" s="19"/>
      <c r="J57" s="19"/>
      <c r="K57" s="19"/>
      <c r="L57" s="19"/>
      <c r="M57" s="19"/>
      <c r="N57" s="19"/>
      <c r="O57" s="19"/>
    </row>
    <row r="58" spans="1:15" x14ac:dyDescent="0.25">
      <c r="F58" s="19"/>
      <c r="G58" s="19"/>
      <c r="H58" s="19"/>
      <c r="I58" s="19"/>
      <c r="J58" s="19"/>
      <c r="K58" s="19"/>
      <c r="L58" s="19"/>
      <c r="M58" s="19"/>
      <c r="N58" s="19"/>
      <c r="O58" s="19"/>
    </row>
    <row r="59" spans="1:15" x14ac:dyDescent="0.25">
      <c r="F59" s="19"/>
      <c r="G59" s="19"/>
      <c r="H59" s="19"/>
      <c r="I59" s="19"/>
      <c r="J59" s="19"/>
      <c r="K59" s="19"/>
      <c r="L59" s="19"/>
      <c r="M59" s="19"/>
      <c r="N59" s="19"/>
      <c r="O59" s="19"/>
    </row>
    <row r="60" spans="1:15" x14ac:dyDescent="0.25">
      <c r="F60" s="19"/>
      <c r="G60" s="19"/>
      <c r="H60" s="19"/>
      <c r="I60" s="19"/>
      <c r="J60" s="19"/>
      <c r="K60" s="19"/>
      <c r="L60" s="19"/>
      <c r="M60" s="19"/>
      <c r="N60" s="19"/>
      <c r="O60" s="19"/>
    </row>
    <row r="61" spans="1:15" x14ac:dyDescent="0.25">
      <c r="F61" s="19"/>
      <c r="G61" s="19"/>
      <c r="H61" s="19"/>
      <c r="I61" s="19"/>
      <c r="J61" s="19"/>
      <c r="K61" s="19"/>
      <c r="L61" s="19"/>
      <c r="M61" s="19"/>
      <c r="N61" s="19"/>
      <c r="O61" s="19"/>
    </row>
    <row r="62" spans="1:15" x14ac:dyDescent="0.25">
      <c r="F62" s="19"/>
      <c r="G62" s="19"/>
      <c r="H62" s="19"/>
      <c r="I62" s="19"/>
      <c r="J62" s="19"/>
      <c r="K62" s="19"/>
      <c r="L62" s="19"/>
      <c r="M62" s="19"/>
      <c r="N62" s="19"/>
      <c r="O62" s="19"/>
    </row>
    <row r="63" spans="1:15" x14ac:dyDescent="0.25">
      <c r="F63" s="19"/>
      <c r="G63" s="19"/>
      <c r="H63" s="19"/>
      <c r="I63" s="19"/>
      <c r="J63" s="19"/>
      <c r="K63" s="19"/>
      <c r="L63" s="19"/>
      <c r="M63" s="19"/>
      <c r="N63" s="19"/>
      <c r="O63" s="19"/>
    </row>
    <row r="64" spans="1:15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</row>
    <row r="65" spans="1:15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</row>
    <row r="66" spans="1:15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</row>
    <row r="67" spans="1:15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</row>
    <row r="68" spans="1:15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</row>
    <row r="69" spans="1:15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</row>
    <row r="70" spans="1:15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</row>
    <row r="71" spans="1:15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</row>
    <row r="72" spans="1:15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</row>
    <row r="73" spans="1:15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</row>
    <row r="74" spans="1:15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</row>
    <row r="75" spans="1:15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</row>
    <row r="76" spans="1:15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</row>
    <row r="77" spans="1:15" x14ac:dyDescent="0.25">
      <c r="A77" s="19"/>
      <c r="B77" s="19"/>
      <c r="C77" s="19"/>
      <c r="D77" s="19"/>
      <c r="E77" s="19"/>
    </row>
    <row r="78" spans="1:15" x14ac:dyDescent="0.25">
      <c r="A78" s="19"/>
      <c r="B78" s="19"/>
      <c r="C78" s="19"/>
      <c r="D78" s="19"/>
      <c r="E78" s="19"/>
    </row>
    <row r="79" spans="1:15" x14ac:dyDescent="0.25">
      <c r="A79" s="19"/>
      <c r="B79" s="19"/>
      <c r="C79" s="19"/>
      <c r="D79" s="19"/>
      <c r="E79" s="19"/>
    </row>
    <row r="80" spans="1:1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</sheetData>
  <sheetProtection sheet="1" objects="1" scenarios="1"/>
  <protectedRanges>
    <protectedRange sqref="C1:D2 C7:D70" name="Intervalo1"/>
  </protectedRanges>
  <mergeCells count="5">
    <mergeCell ref="A5:A6"/>
    <mergeCell ref="B5:B6"/>
    <mergeCell ref="C5:C6"/>
    <mergeCell ref="D5:D6"/>
    <mergeCell ref="E5:E6"/>
  </mergeCells>
  <conditionalFormatting sqref="A12:A13">
    <cfRule type="duplicateValues" dxfId="0" priority="2"/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6CD1-D532-435A-8A15-6695F62A4074}">
  <sheetPr codeName="Planilha6">
    <tabColor rgb="FFFF0000"/>
  </sheetPr>
  <dimension ref="A1:G50"/>
  <sheetViews>
    <sheetView showGridLines="0" zoomScale="85" zoomScaleNormal="85" workbookViewId="0">
      <pane ySplit="7" topLeftCell="A8" activePane="bottomLeft" state="frozen"/>
      <selection pane="bottomLeft" activeCell="B6" sqref="B6"/>
    </sheetView>
  </sheetViews>
  <sheetFormatPr defaultRowHeight="15" x14ac:dyDescent="0.25"/>
  <cols>
    <col min="1" max="1" width="32.5703125" bestFit="1" customWidth="1"/>
    <col min="2" max="2" width="50.7109375" customWidth="1"/>
    <col min="3" max="3" width="40.7109375" customWidth="1"/>
    <col min="4" max="5" width="8.85546875" bestFit="1" customWidth="1"/>
    <col min="6" max="6" width="8.85546875" customWidth="1"/>
    <col min="9" max="9" width="38.140625" bestFit="1" customWidth="1"/>
  </cols>
  <sheetData>
    <row r="1" spans="1:7" ht="20.100000000000001" customHeight="1" x14ac:dyDescent="0.25">
      <c r="A1" s="113"/>
      <c r="B1" s="114"/>
      <c r="C1" s="113"/>
    </row>
    <row r="2" spans="1:7" ht="20.100000000000001" customHeight="1" x14ac:dyDescent="0.25">
      <c r="A2" s="113"/>
      <c r="B2" s="114"/>
      <c r="C2" s="113"/>
    </row>
    <row r="3" spans="1:7" ht="20.100000000000001" customHeight="1" x14ac:dyDescent="0.3">
      <c r="A3" s="113"/>
      <c r="B3" s="115"/>
      <c r="C3" s="113"/>
      <c r="E3" s="38"/>
      <c r="F3" s="38"/>
    </row>
    <row r="4" spans="1:7" ht="22.5" customHeight="1" x14ac:dyDescent="0.25">
      <c r="A4" s="115"/>
      <c r="B4" s="114"/>
      <c r="C4" s="115"/>
    </row>
    <row r="5" spans="1:7" ht="21.75" customHeight="1" thickBot="1" x14ac:dyDescent="0.3">
      <c r="B5" s="17"/>
    </row>
    <row r="6" spans="1:7" s="120" customFormat="1" ht="39.950000000000003" customHeight="1" thickTop="1" thickBot="1" x14ac:dyDescent="0.35">
      <c r="A6" s="126" t="s">
        <v>46</v>
      </c>
      <c r="B6" s="127"/>
      <c r="C6" s="119" t="str" cm="1">
        <f t="array" ref="C6">_xlfn.IFS(A10&lt;&gt;"","Clearline 3.0",A16&lt;&gt;"","Clearline 1.0",A22&lt;&gt;"","PV1500 plus Allen-Bradley",A34&lt;&gt;"","Rockwell",A40&lt;&gt;"","Siemens",AND(A10="",A16="",A22="",A34="",A40=""),"Não escolhido")</f>
        <v>Não escolhido</v>
      </c>
    </row>
    <row r="7" spans="1:7" ht="20.100000000000001" customHeight="1" thickTop="1" x14ac:dyDescent="0.25">
      <c r="A7" s="128"/>
      <c r="B7" s="129"/>
    </row>
    <row r="8" spans="1:7" ht="20.100000000000001" customHeight="1" thickBot="1" x14ac:dyDescent="0.3">
      <c r="A8" s="128"/>
      <c r="B8" s="129"/>
    </row>
    <row r="9" spans="1:7" ht="50.1" customHeight="1" thickTop="1" thickBot="1" x14ac:dyDescent="0.3">
      <c r="A9" s="130" t="s">
        <v>19</v>
      </c>
      <c r="B9" s="131" t="s">
        <v>18</v>
      </c>
      <c r="C9" s="37" t="s">
        <v>17</v>
      </c>
      <c r="D9" s="116"/>
      <c r="E9" s="31"/>
      <c r="F9" s="36"/>
    </row>
    <row r="10" spans="1:7" ht="39.950000000000003" customHeight="1" thickTop="1" thickBot="1" x14ac:dyDescent="0.3">
      <c r="A10" s="168"/>
      <c r="B10" s="167" t="s">
        <v>51</v>
      </c>
      <c r="C10" s="32" t="s">
        <v>16</v>
      </c>
      <c r="D10" s="117"/>
      <c r="E10" s="31"/>
      <c r="F10" s="36"/>
    </row>
    <row r="11" spans="1:7" ht="39.950000000000003" customHeight="1" thickTop="1" thickBot="1" x14ac:dyDescent="0.3">
      <c r="A11" s="169"/>
      <c r="B11" s="167"/>
      <c r="C11" s="32" t="s">
        <v>15</v>
      </c>
      <c r="D11" s="117"/>
      <c r="E11" s="31"/>
      <c r="F11" s="36"/>
      <c r="G11" s="35"/>
    </row>
    <row r="12" spans="1:7" ht="39.950000000000003" customHeight="1" thickTop="1" thickBot="1" x14ac:dyDescent="0.3">
      <c r="A12" s="169"/>
      <c r="B12" s="167"/>
      <c r="C12" s="32" t="s">
        <v>14</v>
      </c>
      <c r="D12" s="117"/>
      <c r="E12" s="34"/>
      <c r="F12" s="33"/>
    </row>
    <row r="13" spans="1:7" ht="39.950000000000003" customHeight="1" thickTop="1" thickBot="1" x14ac:dyDescent="0.3">
      <c r="A13" s="170"/>
      <c r="B13" s="167"/>
      <c r="C13" s="32" t="s">
        <v>13</v>
      </c>
      <c r="D13" s="117"/>
      <c r="E13" s="31"/>
      <c r="F13" s="30"/>
    </row>
    <row r="14" spans="1:7" ht="50.1" customHeight="1" thickTop="1" thickBot="1" x14ac:dyDescent="0.3">
      <c r="A14" s="132"/>
      <c r="B14" s="133"/>
      <c r="C14" s="30"/>
      <c r="D14" s="30"/>
      <c r="E14" s="30"/>
      <c r="F14" s="30"/>
    </row>
    <row r="15" spans="1:7" ht="50.1" customHeight="1" thickTop="1" thickBot="1" x14ac:dyDescent="0.3">
      <c r="A15" s="130" t="s">
        <v>19</v>
      </c>
      <c r="B15" s="131" t="s">
        <v>18</v>
      </c>
      <c r="C15" s="37" t="s">
        <v>17</v>
      </c>
      <c r="D15" s="30"/>
      <c r="E15" s="30"/>
      <c r="F15" s="30"/>
    </row>
    <row r="16" spans="1:7" ht="39.950000000000003" customHeight="1" thickTop="1" thickBot="1" x14ac:dyDescent="0.3">
      <c r="A16" s="168"/>
      <c r="B16" s="167" t="s">
        <v>50</v>
      </c>
      <c r="C16" s="32" t="s">
        <v>16</v>
      </c>
      <c r="D16" s="30"/>
      <c r="E16" s="30"/>
      <c r="F16" s="30"/>
    </row>
    <row r="17" spans="1:6" ht="39.950000000000003" customHeight="1" thickTop="1" thickBot="1" x14ac:dyDescent="0.3">
      <c r="A17" s="169"/>
      <c r="B17" s="167"/>
      <c r="C17" s="32" t="s">
        <v>15</v>
      </c>
      <c r="D17" s="30"/>
      <c r="E17" s="30"/>
      <c r="F17" s="30"/>
    </row>
    <row r="18" spans="1:6" ht="39.950000000000003" customHeight="1" thickTop="1" thickBot="1" x14ac:dyDescent="0.3">
      <c r="A18" s="169"/>
      <c r="B18" s="167"/>
      <c r="C18" s="32" t="s">
        <v>14</v>
      </c>
      <c r="D18" s="30"/>
      <c r="E18" s="30"/>
      <c r="F18" s="30"/>
    </row>
    <row r="19" spans="1:6" ht="39.950000000000003" customHeight="1" thickTop="1" thickBot="1" x14ac:dyDescent="0.3">
      <c r="A19" s="170"/>
      <c r="B19" s="167"/>
      <c r="C19" s="32" t="s">
        <v>13</v>
      </c>
      <c r="D19" s="30"/>
      <c r="E19" s="30"/>
      <c r="F19" s="30"/>
    </row>
    <row r="20" spans="1:6" ht="39.950000000000003" customHeight="1" thickTop="1" thickBot="1" x14ac:dyDescent="0.3">
      <c r="A20" s="132"/>
      <c r="B20" s="133"/>
      <c r="C20" s="30"/>
      <c r="D20" s="30"/>
      <c r="E20" s="30"/>
      <c r="F20" s="30"/>
    </row>
    <row r="21" spans="1:6" ht="39.950000000000003" customHeight="1" thickTop="1" thickBot="1" x14ac:dyDescent="0.3">
      <c r="A21" s="130" t="s">
        <v>19</v>
      </c>
      <c r="B21" s="131" t="s">
        <v>18</v>
      </c>
      <c r="C21" s="37" t="s">
        <v>17</v>
      </c>
      <c r="D21" s="30"/>
      <c r="E21" s="30"/>
      <c r="F21" s="30"/>
    </row>
    <row r="22" spans="1:6" ht="39.950000000000003" customHeight="1" thickTop="1" thickBot="1" x14ac:dyDescent="0.3">
      <c r="A22" s="168"/>
      <c r="B22" s="167" t="s">
        <v>47</v>
      </c>
      <c r="C22" s="32" t="s">
        <v>16</v>
      </c>
      <c r="D22" s="30"/>
      <c r="E22" s="30"/>
      <c r="F22" s="30"/>
    </row>
    <row r="23" spans="1:6" ht="39.950000000000003" customHeight="1" thickTop="1" thickBot="1" x14ac:dyDescent="0.3">
      <c r="A23" s="169"/>
      <c r="B23" s="167"/>
      <c r="C23" s="32" t="s">
        <v>15</v>
      </c>
      <c r="D23" s="30"/>
      <c r="E23" s="30"/>
      <c r="F23" s="30"/>
    </row>
    <row r="24" spans="1:6" ht="39.950000000000003" customHeight="1" thickTop="1" thickBot="1" x14ac:dyDescent="0.3">
      <c r="A24" s="169"/>
      <c r="B24" s="167"/>
      <c r="C24" s="32" t="s">
        <v>14</v>
      </c>
      <c r="D24" s="30"/>
      <c r="E24" s="30"/>
      <c r="F24" s="30"/>
    </row>
    <row r="25" spans="1:6" ht="39.950000000000003" customHeight="1" thickTop="1" thickBot="1" x14ac:dyDescent="0.3">
      <c r="A25" s="170"/>
      <c r="B25" s="167"/>
      <c r="C25" s="32" t="s">
        <v>13</v>
      </c>
      <c r="D25" s="30"/>
      <c r="E25" s="30"/>
      <c r="F25" s="30"/>
    </row>
    <row r="26" spans="1:6" ht="39.950000000000003" customHeight="1" thickTop="1" thickBot="1" x14ac:dyDescent="0.3">
      <c r="A26" s="134"/>
      <c r="B26" s="135"/>
      <c r="C26" s="30"/>
      <c r="D26" s="30"/>
      <c r="E26" s="30"/>
      <c r="F26" s="30"/>
    </row>
    <row r="27" spans="1:6" ht="39.950000000000003" customHeight="1" thickTop="1" thickBot="1" x14ac:dyDescent="0.3">
      <c r="A27" s="130" t="s">
        <v>19</v>
      </c>
      <c r="B27" s="131" t="s">
        <v>18</v>
      </c>
      <c r="C27" s="37" t="s">
        <v>17</v>
      </c>
      <c r="D27" s="30"/>
      <c r="E27" s="30"/>
      <c r="F27" s="30"/>
    </row>
    <row r="28" spans="1:6" ht="39.950000000000003" customHeight="1" thickTop="1" thickBot="1" x14ac:dyDescent="0.3">
      <c r="A28" s="168"/>
      <c r="B28" s="167"/>
      <c r="C28" s="32" t="s">
        <v>16</v>
      </c>
      <c r="D28" s="30"/>
      <c r="E28" s="30"/>
      <c r="F28" s="30"/>
    </row>
    <row r="29" spans="1:6" ht="39.950000000000003" customHeight="1" thickTop="1" thickBot="1" x14ac:dyDescent="0.3">
      <c r="A29" s="169"/>
      <c r="B29" s="167"/>
      <c r="C29" s="32" t="s">
        <v>15</v>
      </c>
      <c r="D29" s="30"/>
      <c r="E29" s="30"/>
      <c r="F29" s="30"/>
    </row>
    <row r="30" spans="1:6" ht="39.950000000000003" customHeight="1" thickTop="1" thickBot="1" x14ac:dyDescent="0.3">
      <c r="A30" s="169"/>
      <c r="B30" s="167"/>
      <c r="C30" s="32" t="s">
        <v>14</v>
      </c>
      <c r="D30" s="30"/>
      <c r="E30" s="30"/>
      <c r="F30" s="30"/>
    </row>
    <row r="31" spans="1:6" ht="39.950000000000003" customHeight="1" thickTop="1" thickBot="1" x14ac:dyDescent="0.3">
      <c r="A31" s="170"/>
      <c r="B31" s="167"/>
      <c r="C31" s="32" t="s">
        <v>13</v>
      </c>
      <c r="D31" s="30"/>
      <c r="E31" s="30"/>
      <c r="F31" s="30"/>
    </row>
    <row r="32" spans="1:6" ht="39.950000000000003" customHeight="1" thickTop="1" thickBot="1" x14ac:dyDescent="0.3">
      <c r="A32" s="136"/>
      <c r="B32" s="137"/>
      <c r="C32" s="30"/>
      <c r="D32" s="30"/>
      <c r="E32" s="30"/>
      <c r="F32" s="30"/>
    </row>
    <row r="33" spans="1:6" ht="39.950000000000003" customHeight="1" thickTop="1" thickBot="1" x14ac:dyDescent="0.3">
      <c r="A33" s="130" t="s">
        <v>19</v>
      </c>
      <c r="B33" s="131" t="s">
        <v>18</v>
      </c>
      <c r="C33" s="37" t="s">
        <v>17</v>
      </c>
      <c r="D33" s="30"/>
      <c r="E33" s="30"/>
      <c r="F33" s="30"/>
    </row>
    <row r="34" spans="1:6" ht="39.950000000000003" customHeight="1" thickTop="1" thickBot="1" x14ac:dyDescent="0.3">
      <c r="A34" s="168"/>
      <c r="B34" s="167" t="s">
        <v>48</v>
      </c>
      <c r="C34" s="32" t="s">
        <v>16</v>
      </c>
      <c r="D34" s="30"/>
      <c r="E34" s="30"/>
      <c r="F34" s="30"/>
    </row>
    <row r="35" spans="1:6" ht="39.950000000000003" customHeight="1" thickTop="1" thickBot="1" x14ac:dyDescent="0.3">
      <c r="A35" s="169"/>
      <c r="B35" s="167"/>
      <c r="C35" s="32" t="s">
        <v>15</v>
      </c>
      <c r="D35" s="30"/>
      <c r="E35" s="30"/>
      <c r="F35" s="30"/>
    </row>
    <row r="36" spans="1:6" ht="39.950000000000003" customHeight="1" thickTop="1" thickBot="1" x14ac:dyDescent="0.3">
      <c r="A36" s="169"/>
      <c r="B36" s="167"/>
      <c r="C36" s="32" t="s">
        <v>14</v>
      </c>
      <c r="D36" s="30"/>
      <c r="E36" s="30"/>
      <c r="F36" s="30"/>
    </row>
    <row r="37" spans="1:6" ht="39.950000000000003" customHeight="1" thickTop="1" thickBot="1" x14ac:dyDescent="0.3">
      <c r="A37" s="170"/>
      <c r="B37" s="167"/>
      <c r="C37" s="32" t="s">
        <v>13</v>
      </c>
    </row>
    <row r="38" spans="1:6" ht="39.950000000000003" customHeight="1" thickTop="1" thickBot="1" x14ac:dyDescent="0.3">
      <c r="A38" s="128"/>
      <c r="B38" s="128"/>
    </row>
    <row r="39" spans="1:6" ht="39.950000000000003" customHeight="1" thickTop="1" thickBot="1" x14ac:dyDescent="0.3">
      <c r="A39" s="130" t="s">
        <v>19</v>
      </c>
      <c r="B39" s="131" t="s">
        <v>18</v>
      </c>
      <c r="C39" s="37" t="s">
        <v>17</v>
      </c>
    </row>
    <row r="40" spans="1:6" ht="39.950000000000003" customHeight="1" thickTop="1" thickBot="1" x14ac:dyDescent="0.3">
      <c r="A40" s="168"/>
      <c r="B40" s="167" t="s">
        <v>49</v>
      </c>
      <c r="C40" s="32" t="s">
        <v>16</v>
      </c>
    </row>
    <row r="41" spans="1:6" ht="39.950000000000003" customHeight="1" thickTop="1" thickBot="1" x14ac:dyDescent="0.3">
      <c r="A41" s="169"/>
      <c r="B41" s="167"/>
      <c r="C41" s="32" t="s">
        <v>15</v>
      </c>
    </row>
    <row r="42" spans="1:6" ht="39.950000000000003" customHeight="1" thickTop="1" thickBot="1" x14ac:dyDescent="0.3">
      <c r="A42" s="169"/>
      <c r="B42" s="167"/>
      <c r="C42" s="32" t="s">
        <v>14</v>
      </c>
    </row>
    <row r="43" spans="1:6" ht="39.950000000000003" customHeight="1" thickTop="1" thickBot="1" x14ac:dyDescent="0.3">
      <c r="A43" s="170"/>
      <c r="B43" s="167"/>
      <c r="C43" s="32" t="s">
        <v>13</v>
      </c>
    </row>
    <row r="44" spans="1:6" ht="39.950000000000003" customHeight="1" thickTop="1" x14ac:dyDescent="0.25"/>
    <row r="45" spans="1:6" ht="39.950000000000003" customHeight="1" x14ac:dyDescent="0.25"/>
    <row r="46" spans="1:6" ht="39.950000000000003" customHeight="1" x14ac:dyDescent="0.25"/>
    <row r="47" spans="1:6" ht="39.950000000000003" customHeight="1" x14ac:dyDescent="0.25"/>
    <row r="48" spans="1:6" ht="99.95" customHeight="1" x14ac:dyDescent="0.25"/>
    <row r="49" ht="99.95" customHeight="1" x14ac:dyDescent="0.25"/>
    <row r="50" ht="99.95" customHeight="1" x14ac:dyDescent="0.25"/>
  </sheetData>
  <sheetProtection sheet="1" objects="1" scenarios="1"/>
  <protectedRanges>
    <protectedRange sqref="C1:D2 B6 A10:A14 A16:A20 A22:A26 A28:A32 A34:A38 A40:A44" name="Intervalo1"/>
  </protectedRanges>
  <mergeCells count="12">
    <mergeCell ref="B10:B13"/>
    <mergeCell ref="A10:A13"/>
    <mergeCell ref="A40:A43"/>
    <mergeCell ref="B40:B43"/>
    <mergeCell ref="A28:A31"/>
    <mergeCell ref="B28:B31"/>
    <mergeCell ref="A16:A19"/>
    <mergeCell ref="B16:B19"/>
    <mergeCell ref="A22:A25"/>
    <mergeCell ref="B22:B25"/>
    <mergeCell ref="A34:A37"/>
    <mergeCell ref="B34:B37"/>
  </mergeCells>
  <dataValidations count="1">
    <dataValidation type="list" allowBlank="1" showInputMessage="1" showErrorMessage="1" sqref="B6" xr:uid="{AA15AF8E-9437-4F9D-80B1-CDEBAB87B1F7}">
      <formula1>"Clearline, Siemens"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F3DC2-43BF-41F6-A89F-44C550D0BF4F}">
  <sheetPr codeName="Planilha8">
    <tabColor rgb="FFA141C7"/>
  </sheetPr>
  <dimension ref="A1:E30"/>
  <sheetViews>
    <sheetView showGridLines="0" zoomScale="85" zoomScaleNormal="85" workbookViewId="0">
      <pane ySplit="4" topLeftCell="A5" activePane="bottomLeft" state="frozen"/>
      <selection pane="bottomLeft" activeCell="C5" sqref="C5"/>
    </sheetView>
  </sheetViews>
  <sheetFormatPr defaultRowHeight="15" x14ac:dyDescent="0.25"/>
  <cols>
    <col min="1" max="1" width="44.7109375" customWidth="1"/>
    <col min="2" max="2" width="60.5703125" customWidth="1"/>
    <col min="3" max="3" width="25.7109375" style="90" customWidth="1"/>
  </cols>
  <sheetData>
    <row r="1" spans="1:5" ht="30" customHeight="1" x14ac:dyDescent="0.25">
      <c r="C1"/>
    </row>
    <row r="2" spans="1:5" ht="30" customHeight="1" x14ac:dyDescent="0.25">
      <c r="C2"/>
    </row>
    <row r="3" spans="1:5" ht="30" customHeight="1" thickBot="1" x14ac:dyDescent="0.3">
      <c r="B3" s="87"/>
      <c r="C3" s="87"/>
    </row>
    <row r="4" spans="1:5" ht="50.1" customHeight="1" thickTop="1" thickBot="1" x14ac:dyDescent="0.35">
      <c r="A4" s="121" t="s">
        <v>56</v>
      </c>
      <c r="B4" s="121" t="s">
        <v>249</v>
      </c>
      <c r="C4" s="122" t="s">
        <v>57</v>
      </c>
      <c r="D4" s="87"/>
      <c r="E4" s="18" t="s">
        <v>55</v>
      </c>
    </row>
    <row r="5" spans="1:5" ht="50.1" customHeight="1" thickTop="1" thickBot="1" x14ac:dyDescent="0.3">
      <c r="A5" s="123" t="s">
        <v>54</v>
      </c>
      <c r="B5" s="125" t="s">
        <v>250</v>
      </c>
      <c r="C5" s="124"/>
      <c r="D5" s="88"/>
    </row>
    <row r="6" spans="1:5" ht="50.1" customHeight="1" thickTop="1" thickBot="1" x14ac:dyDescent="0.3">
      <c r="A6" s="123" t="s">
        <v>58</v>
      </c>
      <c r="B6" s="125" t="s">
        <v>251</v>
      </c>
      <c r="C6" s="124"/>
      <c r="D6" s="87"/>
    </row>
    <row r="7" spans="1:5" ht="50.1" customHeight="1" thickTop="1" thickBot="1" x14ac:dyDescent="0.3">
      <c r="A7" s="123" t="s">
        <v>69</v>
      </c>
      <c r="B7" s="125" t="s">
        <v>252</v>
      </c>
      <c r="C7" s="124"/>
    </row>
    <row r="8" spans="1:5" ht="50.1" customHeight="1" thickTop="1" thickBot="1" x14ac:dyDescent="0.3">
      <c r="A8" s="123" t="s">
        <v>72</v>
      </c>
      <c r="B8" s="125" t="s">
        <v>253</v>
      </c>
      <c r="C8" s="124"/>
    </row>
    <row r="9" spans="1:5" ht="50.1" customHeight="1" thickTop="1" thickBot="1" x14ac:dyDescent="0.3">
      <c r="A9" s="123" t="s">
        <v>73</v>
      </c>
      <c r="B9" s="125" t="s">
        <v>254</v>
      </c>
      <c r="C9" s="124"/>
    </row>
    <row r="10" spans="1:5" ht="50.1" customHeight="1" thickTop="1" thickBot="1" x14ac:dyDescent="0.3">
      <c r="A10" s="123" t="s">
        <v>74</v>
      </c>
      <c r="B10" s="125" t="s">
        <v>255</v>
      </c>
      <c r="C10" s="124"/>
    </row>
    <row r="11" spans="1:5" ht="50.1" customHeight="1" thickTop="1" thickBot="1" x14ac:dyDescent="0.3">
      <c r="A11" s="123" t="s">
        <v>75</v>
      </c>
      <c r="B11" s="125" t="s">
        <v>256</v>
      </c>
      <c r="C11" s="124"/>
    </row>
    <row r="12" spans="1:5" ht="50.1" customHeight="1" thickTop="1" thickBot="1" x14ac:dyDescent="0.3">
      <c r="A12" s="123" t="s">
        <v>77</v>
      </c>
      <c r="B12" s="125" t="s">
        <v>257</v>
      </c>
      <c r="C12" s="124"/>
      <c r="D12" s="49"/>
      <c r="E12" s="49"/>
    </row>
    <row r="13" spans="1:5" ht="24.95" customHeight="1" thickTop="1" thickBot="1" x14ac:dyDescent="0.3">
      <c r="B13" s="94"/>
      <c r="C13" s="95"/>
      <c r="D13" s="49"/>
      <c r="E13" s="49"/>
    </row>
    <row r="14" spans="1:5" ht="24.95" customHeight="1" thickTop="1" thickBot="1" x14ac:dyDescent="0.3">
      <c r="B14" s="94"/>
      <c r="C14" s="95"/>
      <c r="D14" s="49"/>
      <c r="E14" s="49"/>
    </row>
    <row r="15" spans="1:5" ht="24.95" customHeight="1" thickTop="1" thickBot="1" x14ac:dyDescent="0.3">
      <c r="B15" s="94"/>
      <c r="C15" s="95"/>
      <c r="D15" s="49"/>
      <c r="E15" s="49"/>
    </row>
    <row r="16" spans="1:5" ht="24.95" customHeight="1" thickTop="1" thickBot="1" x14ac:dyDescent="0.3">
      <c r="B16" s="94"/>
      <c r="C16" s="95"/>
      <c r="D16" s="49"/>
      <c r="E16" s="49"/>
    </row>
    <row r="17" spans="2:5" ht="24.95" customHeight="1" thickTop="1" thickBot="1" x14ac:dyDescent="0.3">
      <c r="B17" s="94"/>
      <c r="C17" s="95"/>
      <c r="D17" s="49"/>
      <c r="E17" s="49"/>
    </row>
    <row r="18" spans="2:5" ht="24.95" customHeight="1" thickTop="1" thickBot="1" x14ac:dyDescent="0.3">
      <c r="B18" s="94"/>
      <c r="C18" s="95"/>
      <c r="D18" s="49"/>
      <c r="E18" s="49"/>
    </row>
    <row r="19" spans="2:5" ht="24.95" customHeight="1" thickTop="1" thickBot="1" x14ac:dyDescent="0.3">
      <c r="B19" s="94"/>
      <c r="C19" s="95"/>
      <c r="D19" s="49"/>
      <c r="E19" s="49"/>
    </row>
    <row r="20" spans="2:5" ht="24.95" customHeight="1" thickTop="1" thickBot="1" x14ac:dyDescent="0.3">
      <c r="B20" s="94"/>
      <c r="C20" s="95"/>
      <c r="D20" s="49"/>
      <c r="E20" s="49"/>
    </row>
    <row r="21" spans="2:5" ht="24.95" customHeight="1" thickTop="1" thickBot="1" x14ac:dyDescent="0.3">
      <c r="B21" s="94"/>
      <c r="C21" s="95"/>
      <c r="D21" s="49"/>
      <c r="E21" s="49"/>
    </row>
    <row r="22" spans="2:5" ht="24.95" customHeight="1" thickTop="1" thickBot="1" x14ac:dyDescent="0.3">
      <c r="B22" s="94"/>
      <c r="C22" s="95"/>
      <c r="D22" s="49"/>
      <c r="E22" s="49"/>
    </row>
    <row r="23" spans="2:5" ht="24.95" customHeight="1" thickTop="1" thickBot="1" x14ac:dyDescent="0.3">
      <c r="B23" s="94"/>
      <c r="C23" s="95"/>
      <c r="D23" s="49"/>
      <c r="E23" s="49"/>
    </row>
    <row r="24" spans="2:5" ht="24.95" customHeight="1" thickTop="1" x14ac:dyDescent="0.25">
      <c r="B24" s="49"/>
      <c r="C24" s="96"/>
      <c r="D24" s="49"/>
      <c r="E24" s="49"/>
    </row>
    <row r="25" spans="2:5" ht="24.95" customHeight="1" x14ac:dyDescent="0.25">
      <c r="B25" s="49"/>
      <c r="C25" s="96"/>
      <c r="D25" s="49"/>
      <c r="E25" s="49"/>
    </row>
    <row r="26" spans="2:5" ht="24.95" customHeight="1" x14ac:dyDescent="0.25">
      <c r="C26" s="89"/>
    </row>
    <row r="27" spans="2:5" ht="24.95" customHeight="1" x14ac:dyDescent="0.25">
      <c r="C27" s="89"/>
    </row>
    <row r="28" spans="2:5" ht="24.95" customHeight="1" x14ac:dyDescent="0.25">
      <c r="C28" s="89"/>
    </row>
    <row r="29" spans="2:5" ht="24.95" customHeight="1" x14ac:dyDescent="0.25">
      <c r="C29" s="89"/>
    </row>
    <row r="30" spans="2:5" ht="24.95" customHeight="1" x14ac:dyDescent="0.25"/>
  </sheetData>
  <sheetProtection sheet="1" objects="1" scenarios="1"/>
  <protectedRanges>
    <protectedRange sqref="C5:C12" name="Intervalo1"/>
  </protectedRanges>
  <pageMargins left="0.511811024" right="0.511811024" top="0.78740157499999996" bottom="0.78740157499999996" header="0.31496062000000002" footer="0.31496062000000002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AB19-726F-4C0E-9A44-0FB1BE8CB237}">
  <sheetPr codeName="Planilha7">
    <tabColor rgb="FFA141C7"/>
  </sheetPr>
  <dimension ref="A1"/>
  <sheetViews>
    <sheetView showGridLines="0" workbookViewId="0">
      <selection activeCell="T6" sqref="T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C1BC4-083B-4175-BA07-684DB12DB09D}">
  <sheetPr codeName="Planilha15">
    <tabColor rgb="FF7030A0"/>
  </sheetPr>
  <dimension ref="A1:B70"/>
  <sheetViews>
    <sheetView workbookViewId="0">
      <selection sqref="A1:B1"/>
    </sheetView>
  </sheetViews>
  <sheetFormatPr defaultRowHeight="15" x14ac:dyDescent="0.25"/>
  <cols>
    <col min="1" max="1" width="64.42578125" customWidth="1"/>
    <col min="2" max="2" width="164.7109375" customWidth="1"/>
  </cols>
  <sheetData>
    <row r="1" spans="1:2" s="111" customFormat="1" ht="24.95" customHeight="1" x14ac:dyDescent="0.25">
      <c r="A1" s="112"/>
      <c r="B1" s="112"/>
    </row>
    <row r="2" spans="1:2" s="111" customFormat="1" ht="24.95" customHeight="1" x14ac:dyDescent="0.25">
      <c r="B2" s="111" t="s">
        <v>258</v>
      </c>
    </row>
    <row r="3" spans="1:2" s="111" customFormat="1" ht="24.95" customHeight="1" x14ac:dyDescent="0.25"/>
    <row r="4" spans="1:2" s="111" customFormat="1" ht="24.95" customHeight="1" x14ac:dyDescent="0.25"/>
    <row r="5" spans="1:2" s="111" customFormat="1" ht="24.95" customHeight="1" x14ac:dyDescent="0.25"/>
    <row r="6" spans="1:2" s="111" customFormat="1" ht="24.95" customHeight="1" x14ac:dyDescent="0.25"/>
    <row r="7" spans="1:2" s="111" customFormat="1" ht="24.95" customHeight="1" x14ac:dyDescent="0.25"/>
    <row r="8" spans="1:2" s="111" customFormat="1" ht="24.95" customHeight="1" x14ac:dyDescent="0.25"/>
    <row r="9" spans="1:2" s="111" customFormat="1" ht="24.95" customHeight="1" x14ac:dyDescent="0.25"/>
    <row r="10" spans="1:2" s="111" customFormat="1" ht="24.95" customHeight="1" x14ac:dyDescent="0.25"/>
    <row r="11" spans="1:2" s="111" customFormat="1" ht="24.95" customHeight="1" x14ac:dyDescent="0.25"/>
    <row r="12" spans="1:2" s="111" customFormat="1" ht="24.95" customHeight="1" x14ac:dyDescent="0.25"/>
    <row r="13" spans="1:2" s="111" customFormat="1" ht="24.95" customHeight="1" x14ac:dyDescent="0.25"/>
    <row r="14" spans="1:2" s="111" customFormat="1" ht="24.95" customHeight="1" x14ac:dyDescent="0.25"/>
    <row r="15" spans="1:2" s="111" customFormat="1" ht="24.95" customHeight="1" x14ac:dyDescent="0.25"/>
    <row r="16" spans="1:2" s="111" customFormat="1" ht="24.95" customHeight="1" x14ac:dyDescent="0.25"/>
    <row r="17" s="111" customFormat="1" ht="24.95" customHeight="1" x14ac:dyDescent="0.25"/>
    <row r="18" s="111" customFormat="1" ht="24.95" customHeight="1" x14ac:dyDescent="0.25"/>
    <row r="19" s="111" customFormat="1" ht="24.95" customHeight="1" x14ac:dyDescent="0.25"/>
    <row r="20" s="111" customFormat="1" ht="24.95" customHeight="1" x14ac:dyDescent="0.25"/>
    <row r="21" s="111" customFormat="1" ht="24.95" customHeight="1" x14ac:dyDescent="0.25"/>
    <row r="22" s="111" customFormat="1" ht="24.95" customHeight="1" x14ac:dyDescent="0.25"/>
    <row r="23" s="111" customFormat="1" ht="24.95" customHeight="1" x14ac:dyDescent="0.25"/>
    <row r="24" s="111" customFormat="1" ht="24.95" customHeight="1" x14ac:dyDescent="0.25"/>
    <row r="25" s="111" customFormat="1" ht="24.95" customHeight="1" x14ac:dyDescent="0.25"/>
    <row r="26" s="111" customFormat="1" ht="24.95" customHeight="1" x14ac:dyDescent="0.25"/>
    <row r="27" s="111" customFormat="1" ht="24.95" customHeight="1" x14ac:dyDescent="0.25"/>
    <row r="28" s="111" customFormat="1" ht="24.95" customHeight="1" x14ac:dyDescent="0.25"/>
    <row r="29" s="111" customFormat="1" ht="24.95" customHeight="1" x14ac:dyDescent="0.25"/>
    <row r="30" s="111" customFormat="1" ht="24.95" customHeight="1" x14ac:dyDescent="0.25"/>
    <row r="31" s="111" customFormat="1" ht="24.95" customHeight="1" x14ac:dyDescent="0.25"/>
    <row r="32" s="111" customFormat="1" ht="24.95" customHeight="1" x14ac:dyDescent="0.25"/>
    <row r="33" s="111" customFormat="1" ht="24.95" customHeight="1" x14ac:dyDescent="0.25"/>
    <row r="34" s="111" customFormat="1" ht="24.95" customHeight="1" x14ac:dyDescent="0.25"/>
    <row r="35" s="111" customFormat="1" ht="24.95" customHeight="1" x14ac:dyDescent="0.25"/>
    <row r="36" s="111" customFormat="1" ht="24.95" customHeight="1" x14ac:dyDescent="0.25"/>
    <row r="37" s="111" customFormat="1" ht="24.95" customHeight="1" x14ac:dyDescent="0.25"/>
    <row r="38" s="111" customFormat="1" ht="24.95" customHeight="1" x14ac:dyDescent="0.25"/>
    <row r="39" s="111" customFormat="1" ht="24.95" customHeight="1" x14ac:dyDescent="0.25"/>
    <row r="40" s="111" customFormat="1" ht="24.95" customHeight="1" x14ac:dyDescent="0.25"/>
    <row r="41" s="111" customFormat="1" ht="24.95" customHeight="1" x14ac:dyDescent="0.25"/>
    <row r="42" s="111" customFormat="1" ht="24.95" customHeight="1" x14ac:dyDescent="0.25"/>
    <row r="43" s="111" customFormat="1" ht="24.95" customHeight="1" x14ac:dyDescent="0.25"/>
    <row r="44" s="111" customFormat="1" ht="24.95" customHeight="1" x14ac:dyDescent="0.25"/>
    <row r="45" s="111" customFormat="1" ht="24.95" customHeight="1" x14ac:dyDescent="0.25"/>
    <row r="46" s="111" customFormat="1" ht="24.95" customHeight="1" x14ac:dyDescent="0.25"/>
    <row r="47" s="111" customFormat="1" ht="24.95" customHeight="1" x14ac:dyDescent="0.25"/>
    <row r="48" s="111" customFormat="1" ht="24.95" customHeight="1" x14ac:dyDescent="0.25"/>
    <row r="49" s="111" customFormat="1" ht="24.95" customHeight="1" x14ac:dyDescent="0.25"/>
    <row r="50" s="111" customFormat="1" ht="24.95" customHeight="1" x14ac:dyDescent="0.25"/>
    <row r="51" s="111" customFormat="1" ht="24.95" customHeight="1" x14ac:dyDescent="0.25"/>
    <row r="52" s="111" customFormat="1" ht="24.95" customHeight="1" x14ac:dyDescent="0.25"/>
    <row r="53" s="111" customFormat="1" ht="24.95" customHeight="1" x14ac:dyDescent="0.25"/>
    <row r="54" s="111" customFormat="1" ht="24.95" customHeight="1" x14ac:dyDescent="0.25"/>
    <row r="55" s="111" customFormat="1" ht="24.95" customHeight="1" x14ac:dyDescent="0.25"/>
    <row r="56" s="111" customFormat="1" ht="24.95" customHeight="1" x14ac:dyDescent="0.25"/>
    <row r="57" s="111" customFormat="1" ht="24.95" customHeight="1" x14ac:dyDescent="0.25"/>
    <row r="58" s="111" customFormat="1" ht="24.95" customHeight="1" x14ac:dyDescent="0.25"/>
    <row r="59" s="111" customFormat="1" ht="24.95" customHeight="1" x14ac:dyDescent="0.25"/>
    <row r="60" s="111" customFormat="1" ht="24.95" customHeight="1" x14ac:dyDescent="0.25"/>
    <row r="61" s="111" customFormat="1" ht="24.95" customHeight="1" x14ac:dyDescent="0.25"/>
    <row r="62" s="111" customFormat="1" ht="24.95" customHeight="1" x14ac:dyDescent="0.25"/>
    <row r="63" s="111" customFormat="1" ht="24.95" customHeight="1" x14ac:dyDescent="0.25"/>
    <row r="64" s="111" customFormat="1" ht="24.95" customHeight="1" x14ac:dyDescent="0.25"/>
    <row r="65" s="111" customFormat="1" ht="24.95" customHeight="1" x14ac:dyDescent="0.25"/>
    <row r="66" s="111" customFormat="1" ht="24.95" customHeight="1" x14ac:dyDescent="0.25"/>
    <row r="67" s="111" customFormat="1" ht="24.95" customHeight="1" x14ac:dyDescent="0.25"/>
    <row r="68" s="111" customFormat="1" ht="24.95" customHeight="1" x14ac:dyDescent="0.25"/>
    <row r="69" s="111" customFormat="1" ht="24.95" customHeight="1" x14ac:dyDescent="0.25"/>
    <row r="70" s="111" customFormat="1" ht="24.9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757D6-5094-4767-9B21-B101F827EAD6}">
  <sheetPr codeName="Planilha1"/>
  <dimension ref="A1:C157"/>
  <sheetViews>
    <sheetView topLeftCell="A103" workbookViewId="0">
      <selection activeCell="C130" sqref="C130"/>
    </sheetView>
  </sheetViews>
  <sheetFormatPr defaultRowHeight="15" x14ac:dyDescent="0.25"/>
  <cols>
    <col min="1" max="1" width="39" customWidth="1"/>
    <col min="3" max="3" width="192.7109375" bestFit="1" customWidth="1"/>
    <col min="4" max="4" width="64.42578125" bestFit="1" customWidth="1"/>
    <col min="7" max="7" width="63.5703125" bestFit="1" customWidth="1"/>
  </cols>
  <sheetData>
    <row r="1" spans="1:3" x14ac:dyDescent="0.25">
      <c r="A1" s="42" t="s">
        <v>23</v>
      </c>
      <c r="B1" s="42" t="s">
        <v>24</v>
      </c>
      <c r="C1" s="42" t="s">
        <v>25</v>
      </c>
    </row>
    <row r="2" spans="1:3" x14ac:dyDescent="0.25">
      <c r="B2" s="91" t="s">
        <v>52</v>
      </c>
      <c r="C2" s="100" t="s">
        <v>209</v>
      </c>
    </row>
    <row r="3" spans="1:3" x14ac:dyDescent="0.25">
      <c r="B3" s="91" t="s">
        <v>52</v>
      </c>
      <c r="C3" s="100" t="s">
        <v>211</v>
      </c>
    </row>
    <row r="4" spans="1:3" x14ac:dyDescent="0.25">
      <c r="B4" s="97" t="str">
        <f>IF('Informações Gerais'!B4="Atualização IHM","Yes","No")</f>
        <v>No</v>
      </c>
      <c r="C4" s="100" t="s">
        <v>82</v>
      </c>
    </row>
    <row r="5" spans="1:3" x14ac:dyDescent="0.25">
      <c r="B5" s="1" t="str">
        <f>IF('Componentes integrados'!A7&lt;&gt;"","Yes","No")</f>
        <v>No</v>
      </c>
      <c r="C5" s="101" t="s">
        <v>83</v>
      </c>
    </row>
    <row r="6" spans="1:3" x14ac:dyDescent="0.25">
      <c r="B6" s="1" t="str">
        <f>IF(OR(B5="Yes",B4="Yes"),"No","Yes")</f>
        <v>Yes</v>
      </c>
      <c r="C6" s="100" t="s">
        <v>84</v>
      </c>
    </row>
    <row r="7" spans="1:3" x14ac:dyDescent="0.25">
      <c r="B7" s="1" t="str">
        <f>IF(B8="No","Yes","No")</f>
        <v>Yes</v>
      </c>
      <c r="C7" s="101" t="s">
        <v>85</v>
      </c>
    </row>
    <row r="8" spans="1:3" x14ac:dyDescent="0.25">
      <c r="A8" s="39"/>
      <c r="B8" s="1" t="str">
        <f>IF(Exceções!C5&lt;&gt;"","Yes","No")</f>
        <v>No</v>
      </c>
      <c r="C8" s="100" t="s">
        <v>86</v>
      </c>
    </row>
    <row r="9" spans="1:3" x14ac:dyDescent="0.25">
      <c r="B9" s="1" t="str">
        <f>IF(AND(Exceções!C6&lt;&gt;"",'Componentes elétricos'!C14&lt;&gt;""),"Yes","No")</f>
        <v>No</v>
      </c>
      <c r="C9" s="101" t="s">
        <v>87</v>
      </c>
    </row>
    <row r="10" spans="1:3" x14ac:dyDescent="0.25">
      <c r="B10" s="1" t="str">
        <f>IF(AND('Componentes elétricos'!C14&lt;&gt;"",B9="No"),"Yes","No")</f>
        <v>No</v>
      </c>
      <c r="C10" s="100" t="s">
        <v>88</v>
      </c>
    </row>
    <row r="11" spans="1:3" x14ac:dyDescent="0.25">
      <c r="B11" s="1" t="str">
        <f>IF(AND(Exceções!C6&lt;&gt;"",'Componentes elétricos'!C13&lt;&gt;""),"Yes","No")</f>
        <v>No</v>
      </c>
      <c r="C11" s="101" t="s">
        <v>89</v>
      </c>
    </row>
    <row r="12" spans="1:3" x14ac:dyDescent="0.25">
      <c r="B12" s="1" t="str">
        <f>IF(AND('Componentes elétricos'!C13&lt;&gt;"",B11="No"),"Yes","No")</f>
        <v>No</v>
      </c>
      <c r="C12" s="100" t="s">
        <v>90</v>
      </c>
    </row>
    <row r="13" spans="1:3" x14ac:dyDescent="0.25">
      <c r="B13" s="1" t="s">
        <v>52</v>
      </c>
      <c r="C13" s="101" t="s">
        <v>91</v>
      </c>
    </row>
    <row r="14" spans="1:3" x14ac:dyDescent="0.25">
      <c r="B14" s="1" t="str">
        <f>IF('Dispositivos de proteção'!C9&lt;&gt;"","Yes","No")</f>
        <v>No</v>
      </c>
      <c r="C14" s="100" t="s">
        <v>92</v>
      </c>
    </row>
    <row r="15" spans="1:3" x14ac:dyDescent="0.25">
      <c r="B15" s="1" t="str">
        <f>IF('Dispositivos de proteção'!C7&lt;&gt;"","Yes","No")</f>
        <v>No</v>
      </c>
      <c r="C15" s="101" t="s">
        <v>93</v>
      </c>
    </row>
    <row r="16" spans="1:3" x14ac:dyDescent="0.25">
      <c r="A16" s="39"/>
      <c r="B16" s="1" t="str">
        <f>IF('Dispositivos de proteção'!C8&lt;&gt;"","Yes","No")</f>
        <v>No</v>
      </c>
      <c r="C16" s="100" t="s">
        <v>94</v>
      </c>
    </row>
    <row r="17" spans="1:3" x14ac:dyDescent="0.25">
      <c r="B17" s="1" t="str">
        <f>IF('Dispositivos de proteção'!C10&lt;&gt;"","Yes","No")</f>
        <v>No</v>
      </c>
      <c r="C17" s="101" t="s">
        <v>95</v>
      </c>
    </row>
    <row r="18" spans="1:3" x14ac:dyDescent="0.25">
      <c r="A18" s="40"/>
      <c r="B18" s="1" t="str">
        <f>IF('Dispositivos de proteção'!C11&lt;&gt;"","Yes","No")</f>
        <v>No</v>
      </c>
      <c r="C18" s="100" t="s">
        <v>96</v>
      </c>
    </row>
    <row r="19" spans="1:3" x14ac:dyDescent="0.25">
      <c r="A19" s="39"/>
      <c r="B19" s="1" t="str">
        <f>IF('Dispositivos de proteção'!C12&lt;&gt;"","Yes","No")</f>
        <v>No</v>
      </c>
      <c r="C19" s="101" t="s">
        <v>97</v>
      </c>
    </row>
    <row r="20" spans="1:3" x14ac:dyDescent="0.25">
      <c r="B20" s="91" t="s">
        <v>52</v>
      </c>
      <c r="C20" s="100" t="s">
        <v>98</v>
      </c>
    </row>
    <row r="21" spans="1:3" x14ac:dyDescent="0.25">
      <c r="B21" s="1" t="str">
        <f>IF(B22="No","Yes","No")</f>
        <v>Yes</v>
      </c>
      <c r="C21" s="101" t="s">
        <v>99</v>
      </c>
    </row>
    <row r="22" spans="1:3" x14ac:dyDescent="0.25">
      <c r="B22" s="1" t="str" cm="1">
        <f t="array" ref="B22">IF(OR('Tipo de  IHM'!A10:A13&lt;&gt;"",'Tipo de  IHM'!C6="Clearline 3.0",'Tipo de  IHM'!B6="Clearline"),"Yes","No")</f>
        <v>No</v>
      </c>
      <c r="C22" s="100" t="s">
        <v>100</v>
      </c>
    </row>
    <row r="23" spans="1:3" x14ac:dyDescent="0.25">
      <c r="A23" s="40"/>
      <c r="B23" s="91" t="s">
        <v>52</v>
      </c>
      <c r="C23" s="101" t="s">
        <v>101</v>
      </c>
    </row>
    <row r="24" spans="1:3" x14ac:dyDescent="0.25">
      <c r="B24" s="1" t="str">
        <f>IF(Transportadores!C7&lt;&gt;"","Yes","No")</f>
        <v>No</v>
      </c>
      <c r="C24" s="100" t="s">
        <v>102</v>
      </c>
    </row>
    <row r="25" spans="1:3" x14ac:dyDescent="0.25">
      <c r="B25" s="1" t="str">
        <f>IF(Transportadores!C8&lt;&gt;"","Yes","No")</f>
        <v>No</v>
      </c>
      <c r="C25" s="101" t="s">
        <v>103</v>
      </c>
    </row>
    <row r="26" spans="1:3" x14ac:dyDescent="0.25">
      <c r="B26" s="1" t="str">
        <f>IF(Transportadores!C9&lt;&gt;"","Yes","No")</f>
        <v>No</v>
      </c>
      <c r="C26" s="100" t="s">
        <v>104</v>
      </c>
    </row>
    <row r="27" spans="1:3" x14ac:dyDescent="0.25">
      <c r="B27" s="1" t="str">
        <f>IF(Transportadores!C10&lt;&gt;"","Yes","No")</f>
        <v>No</v>
      </c>
      <c r="C27" s="101" t="s">
        <v>105</v>
      </c>
    </row>
    <row r="28" spans="1:3" x14ac:dyDescent="0.25">
      <c r="B28" s="1" t="str">
        <f>IF(Transportadores!C11&lt;&gt;"","Yes","No")</f>
        <v>No</v>
      </c>
      <c r="C28" s="100" t="s">
        <v>106</v>
      </c>
    </row>
    <row r="29" spans="1:3" x14ac:dyDescent="0.25">
      <c r="B29" s="1" t="str">
        <f>IF(Transportadores!C12&lt;&gt;"","Yes","No")</f>
        <v>No</v>
      </c>
      <c r="C29" s="101" t="s">
        <v>107</v>
      </c>
    </row>
    <row r="30" spans="1:3" x14ac:dyDescent="0.25">
      <c r="B30" s="1" t="str">
        <f>IF(Transportadores!C13&lt;&gt;"","Yes","No")</f>
        <v>No</v>
      </c>
      <c r="C30" s="100" t="s">
        <v>108</v>
      </c>
    </row>
    <row r="31" spans="1:3" x14ac:dyDescent="0.25">
      <c r="B31" s="1" t="str">
        <f>IF(Transportadores!C14&lt;&gt;"","Yes","No")</f>
        <v>No</v>
      </c>
      <c r="C31" s="101" t="s">
        <v>109</v>
      </c>
    </row>
    <row r="32" spans="1:3" x14ac:dyDescent="0.25">
      <c r="A32" s="40"/>
      <c r="B32" s="1" t="str">
        <f>IF(Transportadores!C15&lt;&gt;"","Yes","No")</f>
        <v>No</v>
      </c>
      <c r="C32" s="100" t="s">
        <v>110</v>
      </c>
    </row>
    <row r="33" spans="1:3" x14ac:dyDescent="0.25">
      <c r="A33" s="40"/>
      <c r="B33" s="1" t="str">
        <f>IF(Transportadores!C16&lt;&gt;"","Yes","No")</f>
        <v>No</v>
      </c>
      <c r="C33" s="101" t="s">
        <v>111</v>
      </c>
    </row>
    <row r="34" spans="1:3" x14ac:dyDescent="0.25">
      <c r="B34" s="1" t="str">
        <f>IF(Transportadores!C17&lt;&gt;"","Yes","No")</f>
        <v>No</v>
      </c>
      <c r="C34" s="100" t="s">
        <v>112</v>
      </c>
    </row>
    <row r="35" spans="1:3" x14ac:dyDescent="0.25">
      <c r="B35" s="1" t="str">
        <f>IF(Transportadores!C18&lt;&gt;"","Yes","No")</f>
        <v>No</v>
      </c>
      <c r="C35" s="101" t="s">
        <v>113</v>
      </c>
    </row>
    <row r="36" spans="1:3" x14ac:dyDescent="0.25">
      <c r="B36" s="1" t="str">
        <f>IF(Transportadores!C19&lt;&gt;"","Yes","No")</f>
        <v>No</v>
      </c>
      <c r="C36" s="100" t="s">
        <v>114</v>
      </c>
    </row>
    <row r="37" spans="1:3" x14ac:dyDescent="0.25">
      <c r="B37" s="1" t="str">
        <f>IF(Transportadores!C20&lt;&gt;"","Yes","No")</f>
        <v>No</v>
      </c>
      <c r="C37" s="101" t="s">
        <v>115</v>
      </c>
    </row>
    <row r="38" spans="1:3" x14ac:dyDescent="0.25">
      <c r="B38" s="1" t="str">
        <f>IF(Transportadores!C21&lt;&gt;"","Yes","No")</f>
        <v>No</v>
      </c>
      <c r="C38" s="100" t="s">
        <v>116</v>
      </c>
    </row>
    <row r="39" spans="1:3" x14ac:dyDescent="0.25">
      <c r="B39" s="1" t="str">
        <f>IF(Transportadores!C22&lt;&gt;"","Yes","No")</f>
        <v>No</v>
      </c>
      <c r="C39" s="101" t="s">
        <v>117</v>
      </c>
    </row>
    <row r="40" spans="1:3" x14ac:dyDescent="0.25">
      <c r="B40" s="1" t="str">
        <f>IF(Transportadores!C23&lt;&gt;"","Yes","No")</f>
        <v>No</v>
      </c>
      <c r="C40" s="100" t="s">
        <v>118</v>
      </c>
    </row>
    <row r="41" spans="1:3" x14ac:dyDescent="0.25">
      <c r="B41" s="1" t="str">
        <f>IF(Transportadores!C24&lt;&gt;"","Yes","No")</f>
        <v>No</v>
      </c>
      <c r="C41" s="101" t="s">
        <v>119</v>
      </c>
    </row>
    <row r="42" spans="1:3" x14ac:dyDescent="0.25">
      <c r="B42" s="1" t="str">
        <f>IF(Transportadores!C25&lt;&gt;"","Yes","No")</f>
        <v>No</v>
      </c>
      <c r="C42" s="100" t="s">
        <v>120</v>
      </c>
    </row>
    <row r="43" spans="1:3" x14ac:dyDescent="0.25">
      <c r="B43" s="1" t="str">
        <f>IF(Transportadores!C26&lt;&gt;"","Yes","No")</f>
        <v>No</v>
      </c>
      <c r="C43" s="101" t="s">
        <v>121</v>
      </c>
    </row>
    <row r="44" spans="1:3" x14ac:dyDescent="0.25">
      <c r="B44" s="1" t="str">
        <f>IF(Transportadores!C27&lt;&gt;"","Yes","No")</f>
        <v>No</v>
      </c>
      <c r="C44" s="100" t="s">
        <v>122</v>
      </c>
    </row>
    <row r="45" spans="1:3" x14ac:dyDescent="0.25">
      <c r="B45" s="1" t="str">
        <f>IF(Transportadores!C28&lt;&gt;"","Yes","No")</f>
        <v>No</v>
      </c>
      <c r="C45" s="101" t="s">
        <v>123</v>
      </c>
    </row>
    <row r="46" spans="1:3" x14ac:dyDescent="0.25">
      <c r="B46" s="1" t="str">
        <f>IF(Transportadores!C29&lt;&gt;"","Yes","No")</f>
        <v>No</v>
      </c>
      <c r="C46" s="100" t="s">
        <v>124</v>
      </c>
    </row>
    <row r="47" spans="1:3" x14ac:dyDescent="0.25">
      <c r="B47" s="1" t="str">
        <f>IF(Exceções!C7&lt;&gt;"","Yes","No")</f>
        <v>No</v>
      </c>
      <c r="C47" s="101" t="s">
        <v>125</v>
      </c>
    </row>
    <row r="48" spans="1:3" x14ac:dyDescent="0.25">
      <c r="B48" s="1" t="str">
        <f>IF(B47="No","Yes","No")</f>
        <v>Yes</v>
      </c>
      <c r="C48" s="100" t="s">
        <v>126</v>
      </c>
    </row>
    <row r="49" spans="1:3" x14ac:dyDescent="0.25">
      <c r="B49" s="110" t="str">
        <f>IF(AND('Componentes elétricos'!$C$7&lt;&gt;"",'Componentes elétricos'!$C$8="",'Componentes elétricos'!$C$21&lt;&gt;""),"Yes","No")</f>
        <v>No</v>
      </c>
      <c r="C49" s="100" t="s">
        <v>127</v>
      </c>
    </row>
    <row r="50" spans="1:3" x14ac:dyDescent="0.25">
      <c r="B50" s="110" t="str">
        <f>IF(AND('Componentes elétricos'!$C$7&lt;&gt;"",'Componentes elétricos'!$C$8&lt;&gt;"",'Componentes elétricos'!$C$21&lt;&gt;""),"Yes","No")</f>
        <v>No</v>
      </c>
      <c r="C50" s="101" t="s">
        <v>128</v>
      </c>
    </row>
    <row r="51" spans="1:3" x14ac:dyDescent="0.25">
      <c r="B51" s="110" t="str">
        <f>IF(AND('Componentes elétricos'!$C$7&lt;&gt;"",'Componentes elétricos'!$C$8&lt;&gt;"",'Componentes elétricos'!$C$21=""),"Yes","No")</f>
        <v>No</v>
      </c>
      <c r="C51" s="100" t="s">
        <v>129</v>
      </c>
    </row>
    <row r="52" spans="1:3" x14ac:dyDescent="0.25">
      <c r="B52" s="110" t="str">
        <f>IF(AND('Componentes elétricos'!$C$7&lt;&gt;"",'Componentes elétricos'!$C$8="",'Componentes elétricos'!$C$21=""),"Yes","No")</f>
        <v>No</v>
      </c>
      <c r="C52" s="101" t="s">
        <v>130</v>
      </c>
    </row>
    <row r="53" spans="1:3" x14ac:dyDescent="0.25">
      <c r="B53" s="1" t="s">
        <v>247</v>
      </c>
      <c r="C53" s="100" t="s">
        <v>131</v>
      </c>
    </row>
    <row r="54" spans="1:3" x14ac:dyDescent="0.25">
      <c r="B54" s="91" t="s">
        <v>52</v>
      </c>
      <c r="C54" s="101" t="s">
        <v>132</v>
      </c>
    </row>
    <row r="55" spans="1:3" x14ac:dyDescent="0.25">
      <c r="B55" s="1" t="str">
        <f>IF(OR(B11="Yes",B12="Yes"),"Yes","No")</f>
        <v>No</v>
      </c>
      <c r="C55" s="101" t="s">
        <v>138</v>
      </c>
    </row>
    <row r="56" spans="1:3" x14ac:dyDescent="0.25">
      <c r="B56" s="1" t="str" cm="1">
        <f t="array" ref="B56">IF(OR('Tipo de  IHM'!A10:A13&lt;&gt;"",'Tipo de  IHM'!C6="Clearline 3.0",'Tipo de  IHM'!B6="Clearline"),"Yes","No")</f>
        <v>No</v>
      </c>
      <c r="C56" s="100" t="s">
        <v>139</v>
      </c>
    </row>
    <row r="57" spans="1:3" x14ac:dyDescent="0.25">
      <c r="B57" s="1" t="str" cm="1">
        <f t="array" ref="B57">IF(AND(OR('Tipo de  IHM'!A40:A43&lt;&gt;"",'Tipo de  IHM'!C6="Siemens",'Tipo de  IHM'!B6="Siemens"),B44="Yes"),"Yes","No")</f>
        <v>No</v>
      </c>
      <c r="C57" s="100" t="s">
        <v>140</v>
      </c>
    </row>
    <row r="58" spans="1:3" x14ac:dyDescent="0.25">
      <c r="A58" s="1"/>
      <c r="B58" s="102" t="str" cm="1">
        <f t="array" ref="B58">IF(AND(OR('Tipo de  IHM'!A40:A43&lt;&gt;"",'Tipo de  IHM'!C6="Siemens",'Tipo de  IHM'!B6="Siemens"),B44="No"),"Yes","No")</f>
        <v>No</v>
      </c>
      <c r="C58" s="101" t="s">
        <v>141</v>
      </c>
    </row>
    <row r="59" spans="1:3" x14ac:dyDescent="0.25">
      <c r="B59" s="1" t="str">
        <f>IF('Componentes elétricos'!C20&lt;&gt;"","Yes","No")</f>
        <v>No</v>
      </c>
      <c r="C59" s="100" t="s">
        <v>142</v>
      </c>
    </row>
    <row r="60" spans="1:3" x14ac:dyDescent="0.25">
      <c r="B60" s="1" t="str">
        <f>IF('Componentes elétricos'!C9&lt;&gt;"","Yes","No")</f>
        <v>No</v>
      </c>
      <c r="C60" s="101" t="s">
        <v>143</v>
      </c>
    </row>
    <row r="61" spans="1:3" x14ac:dyDescent="0.25">
      <c r="B61" s="1" t="str">
        <f>IF('Componentes elétricos'!C10&lt;&gt;"","Yes","No")</f>
        <v>No</v>
      </c>
      <c r="C61" s="100" t="s">
        <v>144</v>
      </c>
    </row>
    <row r="62" spans="1:3" x14ac:dyDescent="0.25">
      <c r="A62" s="40"/>
      <c r="B62" s="1" t="str">
        <f>IF('Componentes elétricos'!C12&lt;&gt;"","Yes","No")</f>
        <v>No</v>
      </c>
      <c r="C62" s="101" t="s">
        <v>145</v>
      </c>
    </row>
    <row r="63" spans="1:3" x14ac:dyDescent="0.25">
      <c r="B63" s="1" t="str">
        <f>IF('Componentes elétricos'!C11&lt;&gt;"","Yes","No")</f>
        <v>No</v>
      </c>
      <c r="C63" s="100" t="s">
        <v>146</v>
      </c>
    </row>
    <row r="64" spans="1:3" x14ac:dyDescent="0.25">
      <c r="B64" s="1" t="str">
        <f>B26</f>
        <v>No</v>
      </c>
      <c r="C64" s="101" t="s">
        <v>147</v>
      </c>
    </row>
    <row r="65" spans="2:3" x14ac:dyDescent="0.25">
      <c r="B65" s="1" t="str">
        <f>B44</f>
        <v>No</v>
      </c>
      <c r="C65" s="100" t="s">
        <v>148</v>
      </c>
    </row>
    <row r="66" spans="2:3" x14ac:dyDescent="0.25">
      <c r="B66" s="91" t="s">
        <v>52</v>
      </c>
      <c r="C66" s="101" t="s">
        <v>149</v>
      </c>
    </row>
    <row r="67" spans="2:3" x14ac:dyDescent="0.25">
      <c r="B67" s="1" t="str">
        <f>IF('Componentes elétricos'!C15&lt;&gt;"","Yes","No")</f>
        <v>No</v>
      </c>
      <c r="C67" s="100" t="s">
        <v>150</v>
      </c>
    </row>
    <row r="68" spans="2:3" x14ac:dyDescent="0.25">
      <c r="B68" s="1" t="str">
        <f>IF('Componentes elétricos'!C16&lt;&gt;"","Yes","No")</f>
        <v>No</v>
      </c>
      <c r="C68" s="101" t="s">
        <v>151</v>
      </c>
    </row>
    <row r="69" spans="2:3" x14ac:dyDescent="0.25">
      <c r="B69" s="1" t="str">
        <f>IF('Componentes elétricos'!C17&lt;&gt;"","Yes","No")</f>
        <v>No</v>
      </c>
      <c r="C69" s="100" t="s">
        <v>152</v>
      </c>
    </row>
    <row r="70" spans="2:3" x14ac:dyDescent="0.25">
      <c r="B70" s="1" t="str">
        <f>IF('Componentes elétricos'!C18&lt;&gt;"","Yes","No")</f>
        <v>No</v>
      </c>
      <c r="C70" s="101" t="s">
        <v>153</v>
      </c>
    </row>
    <row r="71" spans="2:3" x14ac:dyDescent="0.25">
      <c r="B71" s="1" t="str">
        <f>IF('Componentes elétricos'!C19&lt;&gt;"","Yes","No")</f>
        <v>No</v>
      </c>
      <c r="C71" s="100" t="s">
        <v>154</v>
      </c>
    </row>
    <row r="72" spans="2:3" x14ac:dyDescent="0.25">
      <c r="B72" s="1" t="str">
        <f>B44</f>
        <v>No</v>
      </c>
      <c r="C72" s="101" t="s">
        <v>155</v>
      </c>
    </row>
    <row r="73" spans="2:3" x14ac:dyDescent="0.25">
      <c r="B73" s="110" t="str">
        <f>IF(AND('Componentes elétricos'!$C$7="",'Componentes elétricos'!$C$8="",'Componentes elétricos'!$C$12&lt;&gt;"",Exceções!$C$7=""),"Yes","No")</f>
        <v>No</v>
      </c>
      <c r="C73" s="100" t="s">
        <v>156</v>
      </c>
    </row>
    <row r="74" spans="2:3" x14ac:dyDescent="0.25">
      <c r="B74" s="110" t="str">
        <f>IF(Exceções!$C$7&lt;&gt;"","Yes","No")</f>
        <v>No</v>
      </c>
      <c r="C74" s="101" t="s">
        <v>157</v>
      </c>
    </row>
    <row r="75" spans="2:3" x14ac:dyDescent="0.25">
      <c r="B75" s="110" t="str">
        <f>IF(AND('Componentes elétricos'!$C$7&lt;&gt;"",'Componentes elétricos'!$C$8="",'Componentes elétricos'!$C$12="",Exceções!$C$7=""),"Yes","No")</f>
        <v>No</v>
      </c>
      <c r="C75" s="100" t="s">
        <v>158</v>
      </c>
    </row>
    <row r="76" spans="2:3" x14ac:dyDescent="0.25">
      <c r="B76" s="110" t="str">
        <f>IF(AND('Componentes elétricos'!$C$7&lt;&gt;"",'Componentes elétricos'!$C$8&lt;&gt;"",'Componentes elétricos'!$C$12="",Exceções!$C$7=""),"Yes","No")</f>
        <v>No</v>
      </c>
      <c r="C76" s="101" t="s">
        <v>159</v>
      </c>
    </row>
    <row r="77" spans="2:3" x14ac:dyDescent="0.25">
      <c r="B77" s="110" t="str">
        <f>IF(AND('Componentes elétricos'!$C$7&lt;&gt;"",'Componentes elétricos'!$C$8&lt;&gt;"",'Componentes elétricos'!$C$12&lt;&gt;"",Exceções!$C$7=""),"Yes","No")</f>
        <v>No</v>
      </c>
      <c r="C77" s="100" t="s">
        <v>160</v>
      </c>
    </row>
    <row r="78" spans="2:3" x14ac:dyDescent="0.25">
      <c r="B78" s="1" t="str">
        <f>B56</f>
        <v>No</v>
      </c>
      <c r="C78" s="101" t="s">
        <v>161</v>
      </c>
    </row>
    <row r="79" spans="2:3" x14ac:dyDescent="0.25">
      <c r="B79" s="1" t="str">
        <f>B74</f>
        <v>No</v>
      </c>
      <c r="C79" s="100" t="s">
        <v>162</v>
      </c>
    </row>
    <row r="80" spans="2:3" x14ac:dyDescent="0.25">
      <c r="B80" s="1" t="str">
        <f>B57</f>
        <v>No</v>
      </c>
      <c r="C80" s="101" t="s">
        <v>163</v>
      </c>
    </row>
    <row r="81" spans="2:3" x14ac:dyDescent="0.25">
      <c r="B81" s="91" t="s">
        <v>52</v>
      </c>
      <c r="C81" s="100" t="s">
        <v>164</v>
      </c>
    </row>
    <row r="82" spans="2:3" x14ac:dyDescent="0.25">
      <c r="B82" s="1" t="str">
        <f>IF(Exceções!C9&lt;&gt;"","Yes","No")</f>
        <v>No</v>
      </c>
      <c r="C82" s="101" t="s">
        <v>165</v>
      </c>
    </row>
    <row r="83" spans="2:3" x14ac:dyDescent="0.25">
      <c r="B83" s="1" t="str">
        <f>B56</f>
        <v>No</v>
      </c>
      <c r="C83" s="100" t="s">
        <v>166</v>
      </c>
    </row>
    <row r="84" spans="2:3" x14ac:dyDescent="0.25">
      <c r="B84" s="1" t="str">
        <f>B57</f>
        <v>No</v>
      </c>
      <c r="C84" s="101" t="s">
        <v>167</v>
      </c>
    </row>
    <row r="85" spans="2:3" x14ac:dyDescent="0.25">
      <c r="B85" s="1" t="str">
        <f>B34</f>
        <v>No</v>
      </c>
      <c r="C85" s="100" t="s">
        <v>168</v>
      </c>
    </row>
    <row r="86" spans="2:3" x14ac:dyDescent="0.25">
      <c r="B86" s="1" t="str">
        <f>B35</f>
        <v>No</v>
      </c>
      <c r="C86" s="101" t="s">
        <v>169</v>
      </c>
    </row>
    <row r="87" spans="2:3" x14ac:dyDescent="0.25">
      <c r="B87" s="110" t="str">
        <f>B73</f>
        <v>No</v>
      </c>
      <c r="C87" s="100" t="s">
        <v>133</v>
      </c>
    </row>
    <row r="88" spans="2:3" x14ac:dyDescent="0.25">
      <c r="B88" s="110" t="str">
        <f t="shared" ref="B88:B91" si="0">B74</f>
        <v>No</v>
      </c>
      <c r="C88" s="101" t="s">
        <v>134</v>
      </c>
    </row>
    <row r="89" spans="2:3" x14ac:dyDescent="0.25">
      <c r="B89" s="110" t="str">
        <f t="shared" si="0"/>
        <v>No</v>
      </c>
      <c r="C89" s="100" t="s">
        <v>135</v>
      </c>
    </row>
    <row r="90" spans="2:3" x14ac:dyDescent="0.25">
      <c r="B90" s="110" t="str">
        <f t="shared" si="0"/>
        <v>No</v>
      </c>
      <c r="C90" s="101" t="s">
        <v>136</v>
      </c>
    </row>
    <row r="91" spans="2:3" x14ac:dyDescent="0.25">
      <c r="B91" s="110" t="str">
        <f t="shared" si="0"/>
        <v>No</v>
      </c>
      <c r="C91" s="100" t="s">
        <v>137</v>
      </c>
    </row>
    <row r="92" spans="2:3" x14ac:dyDescent="0.25">
      <c r="B92" s="1" t="s">
        <v>52</v>
      </c>
      <c r="C92" s="100" t="s">
        <v>170</v>
      </c>
    </row>
    <row r="93" spans="2:3" x14ac:dyDescent="0.25">
      <c r="B93" s="110" t="str">
        <f>IF(AND(B73="Yes",Exceções!$C$10&lt;&gt;"",$B$19="No"),"Yes","No")</f>
        <v>No</v>
      </c>
      <c r="C93" s="100" t="s">
        <v>171</v>
      </c>
    </row>
    <row r="94" spans="2:3" x14ac:dyDescent="0.25">
      <c r="B94" s="110" t="str">
        <f>IF(AND(B73="Yes",Exceções!$C$10="",$B$19="No"),"Yes","No")</f>
        <v>No</v>
      </c>
      <c r="C94" s="101" t="s">
        <v>172</v>
      </c>
    </row>
    <row r="95" spans="2:3" x14ac:dyDescent="0.25">
      <c r="B95" s="110" t="str">
        <f>IF(AND(B73="Yes",Exceções!$C$10&lt;&gt;"",$B$19="Yes"),"Yes","No")</f>
        <v>No</v>
      </c>
      <c r="C95" s="100" t="s">
        <v>173</v>
      </c>
    </row>
    <row r="96" spans="2:3" x14ac:dyDescent="0.25">
      <c r="B96" s="110" t="str">
        <f>IF(AND(B73="Yes",Exceções!$C$10="",$B$19="Yes"),"Yes","No")</f>
        <v>No</v>
      </c>
      <c r="C96" s="101" t="s">
        <v>174</v>
      </c>
    </row>
    <row r="97" spans="2:3" x14ac:dyDescent="0.25">
      <c r="B97" s="110" t="str">
        <f>B88</f>
        <v>No</v>
      </c>
      <c r="C97" s="100" t="s">
        <v>175</v>
      </c>
    </row>
    <row r="98" spans="2:3" x14ac:dyDescent="0.25">
      <c r="B98" s="110" t="str">
        <f>IF(AND(B75="Yes",Exceções!$C$10&lt;&gt;"",$B$19="No"),"Yes","No")</f>
        <v>No</v>
      </c>
      <c r="C98" s="101" t="s">
        <v>176</v>
      </c>
    </row>
    <row r="99" spans="2:3" x14ac:dyDescent="0.25">
      <c r="B99" s="110" t="str">
        <f>IF(AND(B75="Yes",Exceções!$C$10="",$B$19="No"),"Yes","No")</f>
        <v>No</v>
      </c>
      <c r="C99" s="100" t="s">
        <v>177</v>
      </c>
    </row>
    <row r="100" spans="2:3" x14ac:dyDescent="0.25">
      <c r="B100" s="110" t="str">
        <f>IF(AND(B76="Yes",Exceções!$C$10&lt;&gt;"",$B$19="No"),"Yes","No")</f>
        <v>No</v>
      </c>
      <c r="C100" s="101" t="s">
        <v>178</v>
      </c>
    </row>
    <row r="101" spans="2:3" x14ac:dyDescent="0.25">
      <c r="B101" s="110" t="str">
        <f>IF(AND(B76="Yes",Exceções!$C$10="",$B$19="No"),"Yes","No")</f>
        <v>No</v>
      </c>
      <c r="C101" s="100" t="s">
        <v>179</v>
      </c>
    </row>
    <row r="102" spans="2:3" x14ac:dyDescent="0.25">
      <c r="B102" s="110" t="str">
        <f>IF(AND(B77="Yes",Exceções!$C$10&lt;&gt;"",$B$19="No"),"Yes","No")</f>
        <v>No</v>
      </c>
      <c r="C102" s="101" t="s">
        <v>180</v>
      </c>
    </row>
    <row r="103" spans="2:3" x14ac:dyDescent="0.25">
      <c r="B103" s="110" t="str">
        <f>IF(AND(B77="Yes",Exceções!$C$10="",$B$19="No"),"Yes","No")</f>
        <v>No</v>
      </c>
      <c r="C103" s="100" t="s">
        <v>181</v>
      </c>
    </row>
    <row r="104" spans="2:3" x14ac:dyDescent="0.25">
      <c r="B104" s="110" t="str">
        <f>IF(AND(B77="Yes",Exceções!$C$10&lt;&gt;"",$B$19="Yes"),"Yes","No")</f>
        <v>No</v>
      </c>
      <c r="C104" s="101" t="s">
        <v>182</v>
      </c>
    </row>
    <row r="105" spans="2:3" x14ac:dyDescent="0.25">
      <c r="B105" s="110" t="str">
        <f>IF(AND(B77="Yes",Exceções!$C$10="",$B$19="Yes"),"Yes","No")</f>
        <v>No</v>
      </c>
      <c r="C105" s="100" t="s">
        <v>183</v>
      </c>
    </row>
    <row r="106" spans="2:3" x14ac:dyDescent="0.25">
      <c r="B106" s="110" t="str">
        <f>IF(AND(B76="Yes",Exceções!$C$10&lt;&gt;"",$B$19="Yes"),"Yes","No")</f>
        <v>No</v>
      </c>
      <c r="C106" s="101" t="s">
        <v>184</v>
      </c>
    </row>
    <row r="107" spans="2:3" x14ac:dyDescent="0.25">
      <c r="B107" s="110" t="str">
        <f>IF(AND(B76="Yes",Exceções!$C$10="",$B$19="Yes"),"Yes","No")</f>
        <v>No</v>
      </c>
      <c r="C107" s="100" t="s">
        <v>185</v>
      </c>
    </row>
    <row r="108" spans="2:3" x14ac:dyDescent="0.25">
      <c r="B108" s="110" t="str">
        <f>IF(AND(B75="Yes",Exceções!$C$10&lt;&gt;"",$B$19="Yes"),"Yes","No")</f>
        <v>No</v>
      </c>
      <c r="C108" s="101" t="s">
        <v>186</v>
      </c>
    </row>
    <row r="109" spans="2:3" x14ac:dyDescent="0.25">
      <c r="B109" s="110" t="str">
        <f>IF(AND(B75="Yes",Exceções!$C$10="",$B$19="Yes"),"Yes","No")</f>
        <v>No</v>
      </c>
      <c r="C109" s="100" t="s">
        <v>187</v>
      </c>
    </row>
    <row r="110" spans="2:3" x14ac:dyDescent="0.25">
      <c r="B110" s="1" t="str">
        <f>IF(AND(B19="No",'Chave seccionadora'!C7&lt;&gt;""),"Yes","No")</f>
        <v>No</v>
      </c>
      <c r="C110" s="101" t="s">
        <v>188</v>
      </c>
    </row>
    <row r="111" spans="2:3" x14ac:dyDescent="0.25">
      <c r="B111" s="1" t="str">
        <f>IF(AND(B19="Yes",'Chave seccionadora'!C7&lt;&gt;""),"Yes","No")</f>
        <v>No</v>
      </c>
      <c r="C111" s="100" t="s">
        <v>189</v>
      </c>
    </row>
    <row r="112" spans="2:3" x14ac:dyDescent="0.25">
      <c r="B112" s="1" t="str">
        <f>IF(AND(B19="No",'Chave seccionadora'!C8&lt;&gt;""),"Yes","No")</f>
        <v>No</v>
      </c>
      <c r="C112" s="101" t="s">
        <v>190</v>
      </c>
    </row>
    <row r="113" spans="2:3" x14ac:dyDescent="0.25">
      <c r="B113" s="1" t="str">
        <f>IF(AND(B19="Yes",'Chave seccionadora'!C8&lt;&gt;""),"Yes","No")</f>
        <v>No</v>
      </c>
      <c r="C113" s="100" t="s">
        <v>191</v>
      </c>
    </row>
    <row r="114" spans="2:3" x14ac:dyDescent="0.25">
      <c r="B114" s="110" t="str">
        <f>IF(AND('Componentes elétricos'!$C$22="",'Componentes elétricos'!$C$23=""),"Yes","No")</f>
        <v>Yes</v>
      </c>
      <c r="C114" s="101" t="s">
        <v>192</v>
      </c>
    </row>
    <row r="115" spans="2:3" x14ac:dyDescent="0.25">
      <c r="B115" s="110" t="str">
        <f>IF(AND('Componentes elétricos'!$C$22="",'Componentes elétricos'!$C$23&lt;&gt;""),"Yes","No")</f>
        <v>No</v>
      </c>
      <c r="C115" s="100" t="s">
        <v>193</v>
      </c>
    </row>
    <row r="116" spans="2:3" x14ac:dyDescent="0.25">
      <c r="B116" s="110" t="str">
        <f>IF(AND('Componentes elétricos'!$C$22&lt;&gt;"",'Componentes elétricos'!$C$23=""),"Yes","No")</f>
        <v>No</v>
      </c>
      <c r="C116" s="101" t="s">
        <v>194</v>
      </c>
    </row>
    <row r="117" spans="2:3" x14ac:dyDescent="0.25">
      <c r="B117" s="110" t="str">
        <f>IF(AND('Componentes elétricos'!$C$22&lt;&gt;"",'Componentes elétricos'!$C$23&lt;&gt;""),"Yes","No")</f>
        <v>No</v>
      </c>
      <c r="C117" s="100" t="s">
        <v>195</v>
      </c>
    </row>
    <row r="118" spans="2:3" x14ac:dyDescent="0.25">
      <c r="B118" s="1" t="str">
        <f>IF(B119="No","Yes","No")</f>
        <v>Yes</v>
      </c>
      <c r="C118" s="101" t="s">
        <v>196</v>
      </c>
    </row>
    <row r="119" spans="2:3" x14ac:dyDescent="0.25">
      <c r="B119" s="1" t="str">
        <f>B19</f>
        <v>No</v>
      </c>
      <c r="C119" s="100" t="s">
        <v>197</v>
      </c>
    </row>
    <row r="120" spans="2:3" x14ac:dyDescent="0.25">
      <c r="B120" s="1" t="str">
        <f>IF(AND(B56="Yes",B122="No"),"Yes","No")</f>
        <v>No</v>
      </c>
      <c r="C120" s="101" t="s">
        <v>198</v>
      </c>
    </row>
    <row r="121" spans="2:3" x14ac:dyDescent="0.25">
      <c r="B121" s="1" t="str">
        <f>IF(OR(B57="Yes",B58="Yes"),"Yes","No")</f>
        <v>No</v>
      </c>
      <c r="C121" s="100" t="s">
        <v>199</v>
      </c>
    </row>
    <row r="122" spans="2:3" x14ac:dyDescent="0.25">
      <c r="B122" s="1" t="str">
        <f>IF(AND(B56="Yes",Exceções!C12&lt;&gt;""),"Yes","No")</f>
        <v>No</v>
      </c>
      <c r="C122" s="101" t="s">
        <v>200</v>
      </c>
    </row>
    <row r="123" spans="2:3" x14ac:dyDescent="0.25">
      <c r="B123" s="1" t="str">
        <f>IF(B124="No","Yes","No")</f>
        <v>Yes</v>
      </c>
      <c r="C123" s="100" t="s">
        <v>201</v>
      </c>
    </row>
    <row r="124" spans="2:3" x14ac:dyDescent="0.25">
      <c r="B124" s="1" t="str">
        <f>IF(Exceções!C11&lt;&gt;"","Yes","No")</f>
        <v>No</v>
      </c>
      <c r="C124" s="101" t="s">
        <v>202</v>
      </c>
    </row>
    <row r="125" spans="2:3" x14ac:dyDescent="0.25">
      <c r="B125" s="1" t="s">
        <v>52</v>
      </c>
      <c r="C125" s="100" t="s">
        <v>203</v>
      </c>
    </row>
    <row r="126" spans="2:3" x14ac:dyDescent="0.25">
      <c r="B126" s="1" t="str">
        <f>IF(Exceções!C11&lt;&gt;"","Yes","No")</f>
        <v>No</v>
      </c>
      <c r="C126" s="101" t="s">
        <v>204</v>
      </c>
    </row>
    <row r="127" spans="2:3" x14ac:dyDescent="0.25">
      <c r="B127" s="1" t="str">
        <f>IF(B126="No","Yes","No")</f>
        <v>Yes</v>
      </c>
      <c r="C127" s="100" t="s">
        <v>205</v>
      </c>
    </row>
    <row r="128" spans="2:3" x14ac:dyDescent="0.25">
      <c r="B128" s="1" t="str">
        <f>IF(Exceções!C11&lt;&gt;"","Yes","No")</f>
        <v>No</v>
      </c>
      <c r="C128" s="101" t="s">
        <v>206</v>
      </c>
    </row>
    <row r="129" spans="1:3" x14ac:dyDescent="0.25">
      <c r="B129" s="1" t="str">
        <f>IF(B128="No","Yes","No")</f>
        <v>Yes</v>
      </c>
      <c r="C129" s="100" t="s">
        <v>207</v>
      </c>
    </row>
    <row r="130" spans="1:3" x14ac:dyDescent="0.25">
      <c r="B130" s="1" t="str">
        <f>IF($B$4="Yes","No","Yes")</f>
        <v>Yes</v>
      </c>
      <c r="C130" s="101" t="s">
        <v>208</v>
      </c>
    </row>
    <row r="131" spans="1:3" x14ac:dyDescent="0.25">
      <c r="B131" s="91" t="s">
        <v>52</v>
      </c>
      <c r="C131" s="101" t="s">
        <v>210</v>
      </c>
    </row>
    <row r="132" spans="1:3" x14ac:dyDescent="0.25">
      <c r="B132" s="1"/>
    </row>
    <row r="133" spans="1:3" x14ac:dyDescent="0.25">
      <c r="B133" s="1"/>
    </row>
    <row r="134" spans="1:3" x14ac:dyDescent="0.25">
      <c r="A134" t="s">
        <v>248</v>
      </c>
      <c r="B134" s="1"/>
    </row>
    <row r="135" spans="1:3" x14ac:dyDescent="0.25">
      <c r="B135" s="1"/>
    </row>
    <row r="136" spans="1:3" x14ac:dyDescent="0.25">
      <c r="B136" s="1"/>
    </row>
    <row r="137" spans="1:3" x14ac:dyDescent="0.25">
      <c r="B137" s="1"/>
    </row>
    <row r="138" spans="1:3" x14ac:dyDescent="0.25">
      <c r="B138" s="1"/>
    </row>
    <row r="139" spans="1:3" x14ac:dyDescent="0.25">
      <c r="B139" s="1"/>
    </row>
    <row r="140" spans="1:3" x14ac:dyDescent="0.25">
      <c r="B140" s="1"/>
    </row>
    <row r="141" spans="1:3" x14ac:dyDescent="0.25">
      <c r="B141" s="1"/>
    </row>
    <row r="142" spans="1:3" x14ac:dyDescent="0.25">
      <c r="B142" s="1"/>
    </row>
    <row r="143" spans="1:3" x14ac:dyDescent="0.25">
      <c r="B143" s="1"/>
    </row>
    <row r="144" spans="1:3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</sheetData>
  <sheetProtection algorithmName="SHA-512" hashValue="dYR2egrzDcagE8x0uwaGSiKDCQZkesMkt0n/efR/6EJmXRzbuMbd0KVl+es/TlTG3AA6K3HTxEtdwLn5h2GrsA==" saltValue="/zS8YOmSvEnusSeQ9X0KZw==" spinCount="100000" sheet="1" objects="1" scenarios="1"/>
  <pageMargins left="0.511811024" right="0.511811024" top="0.78740157499999996" bottom="0.78740157499999996" header="0.31496062000000002" footer="0.31496062000000002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1BDCBE-D326-4A84-98B4-C93EF927043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</vt:i4>
      </vt:variant>
    </vt:vector>
  </HeadingPairs>
  <TitlesOfParts>
    <vt:vector size="18" baseType="lpstr">
      <vt:lpstr>Informações Gerais</vt:lpstr>
      <vt:lpstr>Componentes integrados</vt:lpstr>
      <vt:lpstr>Dispositivos de proteção</vt:lpstr>
      <vt:lpstr>Chave seccionadora</vt:lpstr>
      <vt:lpstr>Transportadores</vt:lpstr>
      <vt:lpstr>Tipos de embalagens</vt:lpstr>
      <vt:lpstr>Áreas</vt:lpstr>
      <vt:lpstr>Dispositivos de comando</vt:lpstr>
      <vt:lpstr>Dispositivos de aviso</vt:lpstr>
      <vt:lpstr>Componentes elétricos</vt:lpstr>
      <vt:lpstr>Tipo de  IHM</vt:lpstr>
      <vt:lpstr>Exceções</vt:lpstr>
      <vt:lpstr>Gerador</vt:lpstr>
      <vt:lpstr>Substituir conteúdo</vt:lpstr>
      <vt:lpstr>Base de dados</vt:lpstr>
      <vt:lpstr>Áreas!_Hlk85617766</vt:lpstr>
      <vt:lpstr>'Dispositivos de aviso'!_Hlk85617766</vt:lpstr>
      <vt:lpstr>'Dispositivos de comando'!_Hlk85617766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Lima Golpian</dc:creator>
  <cp:lastModifiedBy>Krystalas, Matheus</cp:lastModifiedBy>
  <dcterms:created xsi:type="dcterms:W3CDTF">2020-04-07T14:31:40Z</dcterms:created>
  <dcterms:modified xsi:type="dcterms:W3CDTF">2022-07-08T14:42:42Z</dcterms:modified>
</cp:coreProperties>
</file>