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Abteilungen\SaoPaulo\PQK-M\Extern\Config_BA\Teste gerador 2\"/>
    </mc:Choice>
  </mc:AlternateContent>
  <xr:revisionPtr revIDLastSave="0" documentId="13_ncr:1_{9B623911-141D-4810-B32D-FE5597A409A9}" xr6:coauthVersionLast="45" xr6:coauthVersionMax="45" xr10:uidLastSave="{00000000-0000-0000-0000-000000000000}"/>
  <bookViews>
    <workbookView xWindow="-25320" yWindow="1485" windowWidth="25440" windowHeight="15390" xr2:uid="{00000000-000D-0000-FFFF-FFFF00000000}"/>
  </bookViews>
  <sheets>
    <sheet name="Informações Gerais" sheetId="11" r:id="rId1"/>
    <sheet name="Componentes integrados" sheetId="12" r:id="rId2"/>
    <sheet name="Dispositivos gerais" sheetId="13" r:id="rId3"/>
    <sheet name="Estrutura" sheetId="29" r:id="rId4"/>
    <sheet name="Dados Técnicos" sheetId="30" r:id="rId5"/>
    <sheet name="Dispositivos Elétricos" sheetId="31" r:id="rId6"/>
    <sheet name="Tipo de  IHM" sheetId="17" r:id="rId7"/>
    <sheet name="Exceções" sheetId="27" r:id="rId8"/>
    <sheet name="Gerador" sheetId="18" r:id="rId9"/>
    <sheet name="Substituir conteúdo" sheetId="32" state="hidden" r:id="rId10"/>
    <sheet name="Base de dados" sheetId="8" state="hidden" r:id="rId11"/>
  </sheets>
  <functionGroups builtInGroupCount="19"/>
  <definedNames>
    <definedName name="_xlnm._FilterDatabase" localSheetId="5" hidden="1">'Dispositivos Elétricos'!$A$1:$D$10</definedName>
    <definedName name="_xlnm._FilterDatabase" localSheetId="3" hidden="1">Estrutura!$A$1:$D$7</definedName>
    <definedName name="_xlnm._FilterDatabase" localSheetId="6" hidden="1">'Tipo de  IHM'!$A$1:$C$11</definedName>
    <definedName name="diretorio">#REF!</definedName>
    <definedName name="familias">#REF!</definedName>
    <definedName name="modelo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1" i="8" l="1"/>
  <c r="B32" i="8"/>
  <c r="B33" i="8"/>
  <c r="B34" i="8"/>
  <c r="B35" i="8"/>
  <c r="B36" i="8"/>
  <c r="B37" i="8"/>
  <c r="B38" i="8"/>
  <c r="B39" i="8"/>
  <c r="B40" i="8"/>
  <c r="B41" i="8"/>
  <c r="B42" i="8"/>
  <c r="B43" i="8"/>
  <c r="B30" i="8"/>
  <c r="B11" i="8"/>
  <c r="B12" i="8"/>
  <c r="B10" i="8"/>
  <c r="B25" i="8" l="1"/>
  <c r="B26" i="8"/>
  <c r="B50" i="8" s="1"/>
  <c r="B29" i="8"/>
  <c r="B28" i="8"/>
  <c r="B48" i="8"/>
  <c r="C6" i="17" a="1"/>
  <c r="C6" i="17" s="1"/>
  <c r="B47" i="8" s="1" a="1"/>
  <c r="B47" i="8" s="1"/>
  <c r="B53" i="8"/>
  <c r="B57" i="8"/>
  <c r="B52" i="8" s="1"/>
  <c r="B70" i="8"/>
  <c r="B71" i="8" s="1"/>
  <c r="B73" i="8"/>
  <c r="B74" i="8" s="1"/>
  <c r="B16" i="8"/>
  <c r="B14" i="8"/>
  <c r="B21" i="8" s="1"/>
  <c r="B13" i="8"/>
  <c r="B8" i="8"/>
  <c r="B7" i="8" s="1"/>
  <c r="B5" i="8"/>
  <c r="B6" i="8" s="1"/>
  <c r="B4" i="8"/>
  <c r="B23" i="8" l="1"/>
  <c r="B24" i="8"/>
  <c r="B63" i="8"/>
  <c r="B66" i="8" s="1"/>
  <c r="B56" i="8"/>
  <c r="B61" i="8"/>
  <c r="B62" i="8" s="1"/>
  <c r="B22" i="8"/>
  <c r="B59" i="8"/>
  <c r="B60" i="8" s="1"/>
  <c r="B20" i="8"/>
  <c r="B55" i="8" a="1"/>
  <c r="B55" i="8" s="1"/>
  <c r="B54" i="8" a="1"/>
  <c r="B54" i="8" s="1"/>
  <c r="B65" i="8"/>
  <c r="B64" i="8" l="1"/>
  <c r="B4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<sst xmlns="http://schemas.openxmlformats.org/spreadsheetml/2006/main" count="253" uniqueCount="202">
  <si>
    <t xml:space="preserve">Algumas planilhas apresentam arquivos linkados, os mesmos são exclusivamente para conferência de conteúdo. </t>
  </si>
  <si>
    <t>Projeto:</t>
  </si>
  <si>
    <t>Cliente:</t>
  </si>
  <si>
    <t>*ABAS - LEGENDA</t>
  </si>
  <si>
    <t>Geral</t>
  </si>
  <si>
    <t>Ano de Fabricação:</t>
  </si>
  <si>
    <t>Mecânica</t>
  </si>
  <si>
    <t>Elétrica</t>
  </si>
  <si>
    <t>Automação / Software</t>
  </si>
  <si>
    <t>Número de encomenda da KHS / Número de posição da KHS</t>
  </si>
  <si>
    <t>Fabricante / Identificação</t>
  </si>
  <si>
    <t>Componente</t>
  </si>
  <si>
    <t>Componentes integrados</t>
  </si>
  <si>
    <t>Dispositivos</t>
  </si>
  <si>
    <t>4. Falhas</t>
  </si>
  <si>
    <t>3. Descritivo de operação (Produção e setup)</t>
  </si>
  <si>
    <t>2. Estados de operação e modos do operação</t>
  </si>
  <si>
    <t>1. Interface IHM</t>
  </si>
  <si>
    <t>Divisões de Descritivo</t>
  </si>
  <si>
    <t>Modelo de IHM - Preview</t>
  </si>
  <si>
    <t>Aplicável ?
 (Selecione uma opção valida)</t>
  </si>
  <si>
    <t>Modelo:</t>
  </si>
  <si>
    <t>Tipo:</t>
  </si>
  <si>
    <t>Revisão:</t>
  </si>
  <si>
    <t>Número da máquina:</t>
  </si>
  <si>
    <t>Máquina:</t>
  </si>
  <si>
    <t>Conteúdo</t>
  </si>
  <si>
    <t>Yes/No</t>
  </si>
  <si>
    <t>Local da base</t>
  </si>
  <si>
    <t>**EXEMPLO DE PREENCHIMENTO**</t>
  </si>
  <si>
    <t>SAP Nr.:</t>
  </si>
  <si>
    <t>IHM UTILIZADA</t>
  </si>
  <si>
    <t>KHS CLEARLINE HMI 3.0 - 21,5 inch full hd panel</t>
  </si>
  <si>
    <t>Yes</t>
  </si>
  <si>
    <t>Exceções/Gerador</t>
  </si>
  <si>
    <t>Cognitas</t>
  </si>
  <si>
    <t>Está planilha relaciona as exceções técnicas do manual de instruções, não é necessário o preenchimento</t>
  </si>
  <si>
    <t>Exceção</t>
  </si>
  <si>
    <t>Aplicável</t>
  </si>
  <si>
    <t>ReDiS</t>
  </si>
  <si>
    <t>Interruptor UPS</t>
  </si>
  <si>
    <t>Layout dos isolamentos de energia</t>
  </si>
  <si>
    <t>Direcionar para normas KHS</t>
  </si>
  <si>
    <t>Sem lista de falhas</t>
  </si>
  <si>
    <t>894xxxxx-xxxxxx</t>
  </si>
  <si>
    <t>V:\Abteilungen\SaoPaulo\PQK-M\Extern\Config_BA\CMX\PT\CAPA\Capa - innopro.docx</t>
  </si>
  <si>
    <t>V:\Abteilungen\SaoPaulo\PQK-M\Extern\Config_BA\CMX\PT\SUMÁRIO\Indice.doc</t>
  </si>
  <si>
    <t>V:\Abteilungen\SaoPaulo\PQK-M\Extern\Config_BA\CMX\PT\C1 - Informações Gerais\P1 -Informações Gerais\S001 - Atualização de IHM\PTC1P1S001.docx</t>
  </si>
  <si>
    <t>V:\Abteilungen\SaoPaulo\PQK-M\Extern\Config_BA\CMX\PT\C1 - Informações Gerais\P1 -Informações Gerais\S001 - Com componentes Integrados\PTC1P1S001.docx</t>
  </si>
  <si>
    <t>V:\Abteilungen\SaoPaulo\PQK-M\Extern\Config_BA\CMX\PT\C1 - Informações Gerais\P1 -Informações Gerais\S001 - Sem Componentes Integrados\PTC1P1S001.docx</t>
  </si>
  <si>
    <t>V:\Abteilungen\SaoPaulo\PQK-M\Extern\Config_BA\CMX\PT\C2 - Segurança\P1 - Descritivo Padrão\S001 - (BR - Manualtech)\PTC2P1S001.docx</t>
  </si>
  <si>
    <t>V:\Abteilungen\SaoPaulo\PQK-M\Extern\Config_BA\CMX\PT\C2 - Segurança\P1 - Descritivo Padrão\S001 - (DE - Cognitas)\PTC2P1S001.docx</t>
  </si>
  <si>
    <t>V:\Abteilungen\SaoPaulo\PQK-M\Extern\Config_BA\CMX\PT\C2 - Segurança\P2 - Dispositivos de Proteção\S001 - Interruptor parada de emergência\PTC2P2S001.docx</t>
  </si>
  <si>
    <t>V:\Abteilungen\SaoPaulo\PQK-M\Extern\Config_BA\CMX\PT\C2 - Segurança\P2 - Dispositivos de Proteção\S002 - Válvula de segurança\PTC2P2S002.docx</t>
  </si>
  <si>
    <t>V:\Abteilungen\SaoPaulo\PQK-M\Extern\Config_BA\CMX\PT\C2 - Segurança\P2 - Dispositivos de Proteção\S003 - Enclausuramento de proteção\PTC2P2S003.docx</t>
  </si>
  <si>
    <t>V:\Abteilungen\SaoPaulo\PQK-M\Extern\Config_BA\CMX\PT\C2 - Segurança\P2 - Dispositivos de Proteção\S004 - Isolamento\PTC2P2S004.docx</t>
  </si>
  <si>
    <t>V:\Abteilungen\SaoPaulo\PQK-M\Extern\Config_BA\CMX\PT\C2 - Segurança\P2 - Dispositivos de Proteção\S005 - Dispositivos para desligar e proteger\PTC2P2S005.docx</t>
  </si>
  <si>
    <t>V:\Abteilungen\SaoPaulo\PQK-M\Extern\Config_BA\CMX\PT\C2 - Segurança\P2 - Dispositivos de Proteção\S006 - Interruptor UPS\PTC2P2S006.docx</t>
  </si>
  <si>
    <t>V:\Abteilungen\SaoPaulo\PQK-M\Extern\Config_BA\CMX\PT\C2 - Segurança\P2 - Dispositivos de Proteção\S007 - Válvulas de bloqueio manual\PTC2P2S007.docx</t>
  </si>
  <si>
    <t>V:\Abteilungen\SaoPaulo\PQK-M\Extern\Config_BA\CMX\PT\C2 - Segurança\P2 - Dispositivos de Proteção\S008 - Interruptor para reparações\PTC2P2S008.docx</t>
  </si>
  <si>
    <t>V:\Abteilungen\SaoPaulo\PQK-M\Extern\Config_BA\CMX\PT\C2 - Segurança\P3 - Conduta e Estados Operacionais\S001 - Padrão\PTC2P3S001.docx</t>
  </si>
  <si>
    <t>V:\Abteilungen\SaoPaulo\PQK-M\Extern\Config_BA\CMX\PT\C3 - Estrutura e Funcionamento\P1 - Descritivo padrão\S001 - Descritivo padrão\PTC3P1S001.docx</t>
  </si>
  <si>
    <t>V:\Abteilungen\SaoPaulo\PQK-M\Extern\Config_BA\CMX\PT\C3 - Estrutura e Funcionamento\P2 - Postos e dispositivos\S001 - Controle e avisos\PTC3P2S001.docx</t>
  </si>
  <si>
    <t>V:\Abteilungen\SaoPaulo\PQK-M\Extern\Config_BA\CMX\PT\C3 - Estrutura e Funcionamento\P3 - Armário de distribuição\S001 - (IHM, PE, ATS, ARC)\PTC3P7S001.docx</t>
  </si>
  <si>
    <t>V:\Abteilungen\SaoPaulo\PQK-M\Extern\Config_BA\CMX\PT\C3 - Estrutura e Funcionamento\P3 - Armário de distribuição\S001 - (IHM, PE, ATS, RGD, ARC)\PTC3P7S001.docx</t>
  </si>
  <si>
    <t>V:\Abteilungen\SaoPaulo\PQK-M\Extern\Config_BA\CMX\PT\C3 - Estrutura e Funcionamento\P3 - Armário de distribuição\S001 - (IHM, PE, ATS, UPS, ARC)\PTC3P7S001.docx</t>
  </si>
  <si>
    <t>V:\Abteilungen\SaoPaulo\PQK-M\Extern\Config_BA\CMX\PT\C3 - Estrutura e Funcionamento\P3 - Armário de distribuição\S001 - (IHM, PE, ATS, UPS, RGD, ARC)\PTC3P7S001.docx</t>
  </si>
  <si>
    <t>V:\Abteilungen\SaoPaulo\PQK-M\Extern\Config_BA\CMX\PT\C3 - Estrutura e Funcionamento\P3 - Armário de distribuição\S001 - (IHM, PE, ATS, UPS, RGD, TOM, ARC)\PTC3P7S001.docx</t>
  </si>
  <si>
    <t>V:\Abteilungen\SaoPaulo\PQK-M\Extern\Config_BA\CMX\PT\C3 - Estrutura e Funcionamento\P4 - Distribuição de fluído\S001 - Manifold de válvulas\PTC3P4S001.docx</t>
  </si>
  <si>
    <t>V:\Abteilungen\SaoPaulo\PQK-M\Extern\Config_BA\CMX\PT\C3 - Estrutura e Funcionamento\P4 - Distribuição de fluído\S001 - Placa de distribuição\PTC3P4S001.docx</t>
  </si>
  <si>
    <t>V:\Abteilungen\SaoPaulo\PQK-M\Extern\Config_BA\CMX\PT\C3 - Estrutura e Funcionamento\P5 - Sistema pneumático\S001 - Unidade de Manutenção\PTC3P8S001.docx</t>
  </si>
  <si>
    <t>V:\Abteilungen\SaoPaulo\PQK-M\Extern\Config_BA\CMX\PT\C3 - Estrutura e Funcionamento\P5 - Sistema pneumático\S002 -  Ilha de Válvula\PTC3P8S001.docx</t>
  </si>
  <si>
    <t>V:\Abteilungen\SaoPaulo\PQK-M\Extern\Config_BA\CMX\PT\C3 - Estrutura e Funcionamento\P5 - Sistema pneumático\S003 -  Válvulas Pneumáticas\PTC3P8S001.docx</t>
  </si>
  <si>
    <t>V:\Abteilungen\SaoPaulo\PQK-M\Extern\Config_BA\CMX\PT\C3 - Estrutura e Funcionamento\P6 - Equipamentos de medição\S001 - Sensor de pressão\PTC3P9S001.docx</t>
  </si>
  <si>
    <t>V:\Abteilungen\SaoPaulo\PQK-M\Extern\Config_BA\CMX\PT\C3 - Estrutura e Funcionamento\P6 - Equipamentos de medição\S002 - Manômetro\PTC3P9S002.docx</t>
  </si>
  <si>
    <t>V:\Abteilungen\SaoPaulo\PQK-M\Extern\Config_BA\CMX\PT\C3 - Estrutura e Funcionamento\P6 - Equipamentos de medição\S003 - Medidor de vazão\PTC3P9S003.docx</t>
  </si>
  <si>
    <t>V:\Abteilungen\SaoPaulo\PQK-M\Extern\Config_BA\CMX\PT\C3 - Estrutura e Funcionamento\P6 - Equipamentos de medição\S004 - Medidor de fluxo Coriolis\PTC3P9S003.docx</t>
  </si>
  <si>
    <t>V:\Abteilungen\SaoPaulo\PQK-M\Extern\Config_BA\CMX\PT\C3 - Estrutura e Funcionamento\P6 - Equipamentos de medição\S005 - Medidor de fluxo indutivo-magnético\PTC3P9S003.docx</t>
  </si>
  <si>
    <t>V:\Abteilungen\SaoPaulo\PQK-M\Extern\Config_BA\CMX\PT\C3 - Estrutura e Funcionamento\P6 - Equipamentos de medição\S006 - Medidor de condutividade\PTC3P9S005.docx</t>
  </si>
  <si>
    <t>V:\Abteilungen\SaoPaulo\PQK-M\Extern\Config_BA\CMX\PT\C3 - Estrutura e Funcionamento\P6 - Equipamentos de medição\S007 - Válvula de coleta de amostra\PTC3P9S006.docx</t>
  </si>
  <si>
    <t>V:\Abteilungen\SaoPaulo\PQK-M\Extern\Config_BA\CMX\PT\C3 - Estrutura e Funcionamento\P6 - Equipamentos de medição\S008 - Visor de inspeção\PTC3P9S007.docx</t>
  </si>
  <si>
    <t>V:\Abteilungen\SaoPaulo\PQK-M\Extern\Config_BA\CMX\PT\C3 - Estrutura e Funcionamento\P6 - Equipamentos de medição\S009 - Sensor de temperatura\PTC3P9S008.docx</t>
  </si>
  <si>
    <t>V:\Abteilungen\SaoPaulo\PQK-M\Extern\Config_BA\CMX\PT\C3 - Estrutura e Funcionamento\P6 - Equipamentos de medição\S010 - Termômetro\PTC3P9S009.docx</t>
  </si>
  <si>
    <t>V:\Abteilungen\SaoPaulo\PQK-M\Extern\Config_BA\CMX\PT\C3 - Estrutura e Funcionamento\P6 - Equipamentos de medição\S011 - Controlador de fluxo\PTC3P9S010.docx</t>
  </si>
  <si>
    <t>V:\Abteilungen\SaoPaulo\PQK-M\Extern\Config_BA\CMX\PT\C3 - Estrutura e Funcionamento\P6 - Equipamentos de medição\S012 - Sensor de nível\PTC3P9S010.docx</t>
  </si>
  <si>
    <t>V:\Abteilungen\SaoPaulo\PQK-M\Extern\Config_BA\CMX\PT\C3 - Estrutura e Funcionamento\P6 - Equipamentos de medição\S013 - Transdutor de pressão\PTC3P9S010.docx</t>
  </si>
  <si>
    <t>V:\Abteilungen\SaoPaulo\PQK-M\Extern\Config_BA\CMX\PT\C3 - Estrutura e Funcionamento\P6 - Equipamentos de medição\S014 - Sensor de presença de líquido\PTC3P9S004.docx</t>
  </si>
  <si>
    <t>V:\Abteilungen\SaoPaulo\PQK-M\Extern\Config_BA\CMX\PT\C3 - Estrutura e Funcionamento\P6 - Equipamentos de medição\S015 - Alimentação elétrica\PTC3P9S011.docx</t>
  </si>
  <si>
    <t>V:\Abteilungen\SaoPaulo\PQK-M\Extern\Config_BA\CMX\PT\C4 - Montagem\P1 - Montagem padrão\S001 - Padrão\PTC4P1S001.docx</t>
  </si>
  <si>
    <t>V:\Abteilungen\SaoPaulo\PQK-M\Extern\Config_BA\CMX\PT\C5 - Operação\P1 - Descritivo padrão\S001 - Botão parada de emergência\PTC5P1S001.docx</t>
  </si>
  <si>
    <t>V:\Abteilungen\SaoPaulo\PQK-M\Extern\Config_BA\CMX\PT\C5 - Operação\P2 - Dispositivo de comando (IHM)\S001 - CLEARLINE 21,5\PTC5P3S001 PDF.docx</t>
  </si>
  <si>
    <t>V:\Abteilungen\SaoPaulo\PQK-M\Extern\Config_BA\CMX\PT\C5 - Operação\P3 - Dispositivo de comando (Diversos)\S001 - ReDiS\PTC5P4S001.docx</t>
  </si>
  <si>
    <t>V:\Abteilungen\SaoPaulo\PQK-M\Extern\Config_BA\CMX\PT\C5 - Operação\P3 - Dispositivo de comando (Diversos)\S002 - Válvulas de bloqueio manual\PTC5P4S002.docx</t>
  </si>
  <si>
    <t>V:\Abteilungen\SaoPaulo\PQK-M\Extern\Config_BA\CMX\PT\C5 - Operação\P3 - Dispositivo de comando (Diversos)\S003 - Placa de distribuição\PTC5P3S004 - Traduzido.docx</t>
  </si>
  <si>
    <t>V:\Abteilungen\SaoPaulo\PQK-M\Extern\Config_BA\CMX\PT\C5 - Operação\P4 - Dispositivos de aviso\S001 - Sinalizador tipo coluna + Buzina\PTC5P5S001.docx</t>
  </si>
  <si>
    <t>V:\Abteilungen\SaoPaulo\PQK-M\Extern\Config_BA\CMX\PT\C5 - Operação\P5 - Estabelecer prontidão operacional\S001 - INP\PTC5P6S001.docx</t>
  </si>
  <si>
    <t>V:\Abteilungen\SaoPaulo\PQK-M\Extern\Config_BA\CMX\PT\C5 - Operação\P5 - Estabelecer prontidão operacional\S001 - INP, UPS\PTC5P6S001.docx</t>
  </si>
  <si>
    <t>V:\Abteilungen\SaoPaulo\PQK-M\Extern\Config_BA\CMX\PT\C5 - Operação\P6 - Produção\S001 - Clearline 21,5\PTC5P7S003.docx</t>
  </si>
  <si>
    <t>V:\Abteilungen\SaoPaulo\PQK-M\Extern\Config_BA\CMX\PT\C5 - Operação\P7 - Limpeza\S001 - Clearline 21,5\PTC5P7S001.docx</t>
  </si>
  <si>
    <t>V:\Abteilungen\SaoPaulo\PQK-M\Extern\Config_BA\CMX\PT\C5 - Operação\P8 - Cancelar prontidão operacional\S001 - INP\PTC5P8S001.docx</t>
  </si>
  <si>
    <t>V:\Abteilungen\SaoPaulo\PQK-M\Extern\Config_BA\CMX\PT\C5 - Operação\P8 - Cancelar prontidão operacional\S001 - INP, UPS\PTC5P8S001.docx</t>
  </si>
  <si>
    <t>V:\Abteilungen\SaoPaulo\PQK-M\Extern\Config_BA\CMX\PT\C6 - Manutenção\P1 - Normas e segurança\S001 - Padrão\PTC6P1S001.docx</t>
  </si>
  <si>
    <t>V:\Abteilungen\SaoPaulo\PQK-M\Extern\Config_BA\CMX\PT\C6 - Manutenção\P2 - Isolamento e bloqueio de energias\S001 - INP\PTC6P2S003.docx</t>
  </si>
  <si>
    <t>V:\Abteilungen\SaoPaulo\PQK-M\Extern\Config_BA\CMX\PT\C6 - Manutenção\P2 - Isolamento e bloqueio de energias\S001 - INP - Sem imagem\PTC6P2S003.docx</t>
  </si>
  <si>
    <t>V:\Abteilungen\SaoPaulo\PQK-M\Extern\Config_BA\CMX\PT\C6 - Manutenção\P2 - Isolamento e bloqueio de energias\S001 - INP, ET\PTC6P2S003.docx</t>
  </si>
  <si>
    <t>V:\Abteilungen\SaoPaulo\PQK-M\Extern\Config_BA\CMX\PT\C6 - Manutenção\P2 - Isolamento e bloqueio de energias\S001 - INP, ET - Sem imagem\PTC6P2S003.docx</t>
  </si>
  <si>
    <t>V:\Abteilungen\SaoPaulo\PQK-M\Extern\Config_BA\CMX\PT\C6 - Manutenção\P2 - Isolamento e bloqueio de energias\S001 - INP, UPS\PTC6P2S003.docx</t>
  </si>
  <si>
    <t>V:\Abteilungen\SaoPaulo\PQK-M\Extern\Config_BA\CMX\PT\C6 - Manutenção\P2 - Isolamento e bloqueio de energias\S001 - INP, UPS - Sem imagem\PTC6P2S003.docx</t>
  </si>
  <si>
    <t>V:\Abteilungen\SaoPaulo\PQK-M\Extern\Config_BA\CMX\PT\C6 - Manutenção\P2 - Isolamento e bloqueio de energias\S001 - INP, UPS, ET\PTC6P2S003.docx</t>
  </si>
  <si>
    <t>V:\Abteilungen\SaoPaulo\PQK-M\Extern\Config_BA\CMX\PT\C6 - Manutenção\P2 - Isolamento e bloqueio de energias\S001 - INP, UPS, ET - Sem imagem\PTC6P2S003.docx</t>
  </si>
  <si>
    <t>V:\Abteilungen\SaoPaulo\PQK-M\Extern\Config_BA\CMX\PT\C6 - Manutenção\P3 - Manutenção preventiva\S001 - Padrão\PTC6P3S001.docx</t>
  </si>
  <si>
    <t>V:\Abteilungen\SaoPaulo\PQK-M\Extern\Config_BA\CMX\PT\C7 - Falhas\P1 - Sem lista\S001 - Padrão\PTC7P1S001.docx</t>
  </si>
  <si>
    <t>V:\Abteilungen\SaoPaulo\PQK-M\Extern\Config_BA\CMX\PT\C8 - Dados técnicos\P1 - Exigências Relativas ao meio\S001 - Padrão\PTC8P1S001.docx</t>
  </si>
  <si>
    <t>V:\Abteilungen\SaoPaulo\PQK-M\Extern\Config_BA\CMX\PT\C8 - Dados técnicos\P2 - Requisitos para fluidos\S001 - Norma K0255, Energia elétrica\PTC8P2S001.docx</t>
  </si>
  <si>
    <t>V:\Abteilungen\SaoPaulo\PQK-M\Extern\Config_BA\CMX\PT\C8 - Dados técnicos\P2 - Requisitos para fluidos\S001 - Requisitos gerais\PTC8P2S001.docx</t>
  </si>
  <si>
    <t>V:\Abteilungen\SaoPaulo\PQK-M\Extern\Config_BA\CMX\PT\C8 - Dados técnicos\P3 - Operação\S001 - Padrão\PTC8P3S001.docx</t>
  </si>
  <si>
    <t>V:\Abteilungen\SaoPaulo\PQK-M\Extern\Config_BA\CMX\PT\C8 - Dados técnicos\P4 - Sinalização dos dispositivos de isolamento\S001 - Direciona a leitura para a norma  adicional KHS K0357\PTC8P4S002.docx</t>
  </si>
  <si>
    <t>V:\Abteilungen\SaoPaulo\PQK-M\Extern\Config_BA\CMX\PT\C8 - Dados técnicos\P4 - Sinalização dos dispositivos de isolamento\S001 - Identificação padrão (2019)\PTC8P4S001.docx</t>
  </si>
  <si>
    <t>V:\Abteilungen\SaoPaulo\PQK-M\Extern\Config_BA\CMX\PT\C8 - Dados técnicos\P5 - Limpeza\S001 - Produtos de Limpeza\PTC8P5S002.docx</t>
  </si>
  <si>
    <t>V:\Abteilungen\SaoPaulo\PQK-M\Extern\Config_BA\CMX\PT\CONTRA CAPA\Contra Capa.docx</t>
  </si>
  <si>
    <t>CMX</t>
  </si>
  <si>
    <t xml:space="preserve"> Válvula de segurança</t>
  </si>
  <si>
    <t>Protege o sistema pressurizado e os módulos contra um excesso de pressão não permitido.</t>
  </si>
  <si>
    <t>Enclausuramento de proteção</t>
  </si>
  <si>
    <t>Painéis de revestimento fixados nas partes externas da armação da máquina.</t>
  </si>
  <si>
    <t>Isolamento</t>
  </si>
  <si>
    <t>Envolve as tubulações, através das quais fluem fluidos quentes. Protege os operadores contra queimaduras.</t>
  </si>
  <si>
    <t>Descrição</t>
  </si>
  <si>
    <t>Sensor de pressão</t>
  </si>
  <si>
    <t>Determina a pressão do meio no tubo</t>
  </si>
  <si>
    <t>Manômetro</t>
  </si>
  <si>
    <t>Registra a pressão dos meios na tubulação.</t>
  </si>
  <si>
    <t>Medidor de vazão</t>
  </si>
  <si>
    <t>Determina a quantidade do meio fluindo pela tubulação em um período definido</t>
  </si>
  <si>
    <t>Medidor de fluxo Coriolis</t>
  </si>
  <si>
    <t>Mede o fluxo de massa de líquidos e gases. Ao mesmo tempo, são medidas a espessura e a temperatura, a partir das quais pode ser calculado a taxa de fluxo volumétrico.</t>
  </si>
  <si>
    <t>Medidor de fluxo indutivo-magnético</t>
  </si>
  <si>
    <t>Mede a taxa de fluxo volumétrico dos líquidos.</t>
  </si>
  <si>
    <t>Medidor de condutividade</t>
  </si>
  <si>
    <t>Determina a condutividade elétrica dos meios na tubulação.</t>
  </si>
  <si>
    <t>Válvula de coleta de amostra</t>
  </si>
  <si>
    <t>Usada para coletar amostras do tanque ou da tubulação como parte do controle de qualidade.</t>
  </si>
  <si>
    <t>Visor de inspeção</t>
  </si>
  <si>
    <t>Usado para controlar os fluidos que passam pelo tubo.</t>
  </si>
  <si>
    <t>Sensor de temperatura</t>
  </si>
  <si>
    <t>Registra a temperatura do meio no tubo.</t>
  </si>
  <si>
    <t>Termômetro</t>
  </si>
  <si>
    <t>Mostra a temperatura do meio no tubo ou no recipiente.</t>
  </si>
  <si>
    <t>Controlador de fluxo</t>
  </si>
  <si>
    <t>Detecta se há ou não fluxo disponível em uma área definida.</t>
  </si>
  <si>
    <t>Sensor de nível</t>
  </si>
  <si>
    <t xml:space="preserve">O interruptor de nível na posição superior avisa o nível de enchimento máximo. O interruptor de nível na posição inferior avisa o nível de enchimento mínimo. </t>
  </si>
  <si>
    <t>Transdutor de pressão</t>
  </si>
  <si>
    <t>Montado um transdutor de pressão na posição inferior do tanque. Transmite a pressão medida ao controle.</t>
  </si>
  <si>
    <t>Sensor de presença de líquido</t>
  </si>
  <si>
    <t xml:space="preserve">Módulos </t>
  </si>
  <si>
    <t>Definição (Selecione uma opção válida)</t>
  </si>
  <si>
    <t>Distribuição de fluidos</t>
  </si>
  <si>
    <t>Sistema pneumático</t>
  </si>
  <si>
    <t>KHS Plant IT</t>
  </si>
  <si>
    <t>KHS Proleit</t>
  </si>
  <si>
    <t>Exemplo de tabela - Projeto 89407064</t>
  </si>
  <si>
    <t>Dimensões gerais</t>
  </si>
  <si>
    <t>Peso</t>
  </si>
  <si>
    <t>Especificação</t>
  </si>
  <si>
    <t>Valor</t>
  </si>
  <si>
    <t>Unidade</t>
  </si>
  <si>
    <t>Comprimento</t>
  </si>
  <si>
    <t>mm</t>
  </si>
  <si>
    <t>Vazio</t>
  </si>
  <si>
    <t>Kg</t>
  </si>
  <si>
    <t>Largura</t>
  </si>
  <si>
    <t>Cheio</t>
  </si>
  <si>
    <t>Altura</t>
  </si>
  <si>
    <t>Capacidades</t>
  </si>
  <si>
    <t>m³/h</t>
  </si>
  <si>
    <t>bar (g)</t>
  </si>
  <si>
    <t>Temperatura máxima do produto de limpeza no avanço dos circuitos</t>
  </si>
  <si>
    <t>°C</t>
  </si>
  <si>
    <t>Pressão exigida do vapor</t>
  </si>
  <si>
    <t>Tanques - Volume</t>
  </si>
  <si>
    <t>Fluido</t>
  </si>
  <si>
    <t>Estrutura</t>
  </si>
  <si>
    <t>Interruptor Principal (Chave geral)</t>
  </si>
  <si>
    <t>Dispositivo de registro de dados</t>
  </si>
  <si>
    <t>Tomada no armário de distribuição</t>
  </si>
  <si>
    <t>Chave seccionadora (Interruptor de manutenção das bombas)</t>
  </si>
  <si>
    <t>Vazão nominal</t>
  </si>
  <si>
    <t>Tanque pulmão</t>
  </si>
  <si>
    <t>Tanque desaerador</t>
  </si>
  <si>
    <t>Tanque de xarope</t>
  </si>
  <si>
    <t>Litros</t>
  </si>
  <si>
    <t>Volume</t>
  </si>
  <si>
    <t/>
  </si>
  <si>
    <t>Evita que a bomba funcione a seco, pois isso pode danificar ou destruir a bomba. 
Se não detectar líquido no tubo de sucção, bloqueia a bomba desde que ela esteja ligada.</t>
  </si>
  <si>
    <t>INNOPRO CMX
Desenvolvimento  de Manuais de Instruções (BA)</t>
  </si>
  <si>
    <t>Aplicável (X)</t>
  </si>
  <si>
    <t>Descritivo de segurança usado pela alemanha em manuais traduzidos para português.</t>
  </si>
  <si>
    <t>Layout do posicionamento dos bloqueios manuais para energias ou fluidos</t>
  </si>
  <si>
    <t>Direciona para normas padrões KHS em relação à fluidos, lubrificação e limpeza</t>
  </si>
  <si>
    <t>Quando a lista de falhas não pode ser especificada.</t>
  </si>
  <si>
    <t>V:\Abteilungen\SaoPaulo\PQK-M\Extern\Config_BA\Teste gerador 2\CMX.docx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</si>
</sst>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00B05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3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6"/>
      <color theme="1"/>
      <name val="Calibri"/>
      <family val="2"/>
      <scheme val="minor"/>
    </font>
    <font>
      <sz val="11"/>
      <color rgb="FFFF0000"/>
      <name val="Arial"/>
      <family val="2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4"/>
      <color theme="1"/>
      <name val="Arial"/>
      <family val="2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Arial"/>
      <family val="2"/>
    </font>
    <font>
      <b/>
      <sz val="12"/>
      <color theme="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A141C7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theme="0"/>
      </left>
      <right style="thin">
        <color indexed="64"/>
      </right>
      <top/>
      <bottom/>
      <diagonal/>
    </border>
    <border>
      <left style="medium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medium">
        <color theme="0"/>
      </left>
      <right/>
      <top/>
      <bottom/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/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ck">
        <color rgb="FFFFFFFF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rgb="FFFFFFFF"/>
      </left>
      <right/>
      <top style="thick">
        <color rgb="FFFFFFFF"/>
      </top>
      <bottom/>
      <diagonal/>
    </border>
    <border>
      <left/>
      <right/>
      <top style="thick">
        <color rgb="FFFFFFFF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indexed="64"/>
      </bottom>
      <diagonal/>
    </border>
    <border>
      <left style="thick">
        <color rgb="FFFFFFFF"/>
      </left>
      <right/>
      <top/>
      <bottom/>
      <diagonal/>
    </border>
    <border>
      <left style="thick">
        <color theme="0"/>
      </left>
      <right style="thick">
        <color theme="0"/>
      </right>
      <top style="thin">
        <color indexed="64"/>
      </top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rgb="FFFFFFFF"/>
      </bottom>
      <diagonal/>
    </border>
    <border>
      <left style="thick">
        <color theme="0"/>
      </left>
      <right style="thick">
        <color theme="0"/>
      </right>
      <top style="thick">
        <color rgb="FFFFFFFF"/>
      </top>
      <bottom style="thick">
        <color rgb="FFFFFFFF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rgb="FFFFFFFF"/>
      </top>
      <bottom style="thick">
        <color rgb="FFFFFFFF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</borders>
  <cellStyleXfs count="1">
    <xf numFmtId="0" fontId="0" fillId="0" borderId="0"/>
  </cellStyleXfs>
  <cellXfs count="20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2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5" borderId="12" xfId="0" applyFill="1" applyBorder="1"/>
    <xf numFmtId="0" fontId="0" fillId="0" borderId="8" xfId="0" applyBorder="1"/>
    <xf numFmtId="0" fontId="0" fillId="6" borderId="13" xfId="0" applyFill="1" applyBorder="1"/>
    <xf numFmtId="0" fontId="0" fillId="0" borderId="11" xfId="0" applyBorder="1"/>
    <xf numFmtId="3" fontId="3" fillId="0" borderId="8" xfId="0" applyNumberFormat="1" applyFont="1" applyBorder="1" applyAlignment="1">
      <alignment horizontal="left" vertical="center"/>
    </xf>
    <xf numFmtId="0" fontId="0" fillId="7" borderId="13" xfId="0" applyFill="1" applyBorder="1"/>
    <xf numFmtId="0" fontId="0" fillId="0" borderId="14" xfId="0" applyBorder="1"/>
    <xf numFmtId="0" fontId="2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0" fillId="0" borderId="24" xfId="0" applyBorder="1"/>
    <xf numFmtId="0" fontId="2" fillId="0" borderId="0" xfId="0" applyFont="1" applyAlignment="1">
      <alignment horizontal="left" vertical="top"/>
    </xf>
    <xf numFmtId="0" fontId="2" fillId="0" borderId="0" xfId="0" applyFont="1"/>
    <xf numFmtId="0" fontId="6" fillId="0" borderId="0" xfId="0" applyFont="1"/>
    <xf numFmtId="0" fontId="6" fillId="11" borderId="26" xfId="0" applyFont="1" applyFill="1" applyBorder="1"/>
    <xf numFmtId="0" fontId="7" fillId="11" borderId="26" xfId="0" applyFont="1" applyFill="1" applyBorder="1" applyAlignment="1">
      <alignment horizontal="center" vertical="center" wrapText="1"/>
    </xf>
    <xf numFmtId="0" fontId="7" fillId="11" borderId="28" xfId="0" applyFont="1" applyFill="1" applyBorder="1" applyAlignment="1">
      <alignment horizontal="center" vertical="center" wrapText="1"/>
    </xf>
    <xf numFmtId="0" fontId="0" fillId="11" borderId="26" xfId="0" applyFill="1" applyBorder="1"/>
    <xf numFmtId="0" fontId="0" fillId="12" borderId="0" xfId="0" applyFill="1" applyAlignment="1">
      <alignment vertical="center"/>
    </xf>
    <xf numFmtId="0" fontId="1" fillId="12" borderId="0" xfId="0" applyFont="1" applyFill="1"/>
    <xf numFmtId="0" fontId="10" fillId="0" borderId="0" xfId="0" applyFont="1"/>
    <xf numFmtId="0" fontId="4" fillId="0" borderId="21" xfId="0" applyFont="1" applyBorder="1" applyAlignment="1">
      <alignment horizontal="center" vertical="center" wrapText="1"/>
    </xf>
    <xf numFmtId="0" fontId="4" fillId="12" borderId="21" xfId="0" applyFont="1" applyFill="1" applyBorder="1" applyAlignment="1">
      <alignment horizontal="justify" vertical="center" wrapText="1"/>
    </xf>
    <xf numFmtId="0" fontId="4" fillId="12" borderId="20" xfId="0" applyFont="1" applyFill="1" applyBorder="1" applyAlignment="1">
      <alignment horizontal="justify" vertical="center" wrapText="1"/>
    </xf>
    <xf numFmtId="0" fontId="4" fillId="9" borderId="26" xfId="0" applyFont="1" applyFill="1" applyBorder="1" applyAlignment="1">
      <alignment horizontal="left" vertical="center" wrapText="1" indent="1"/>
    </xf>
    <xf numFmtId="0" fontId="4" fillId="0" borderId="21" xfId="0" applyFont="1" applyBorder="1" applyAlignment="1">
      <alignment horizontal="justify" vertical="center" wrapText="1"/>
    </xf>
    <xf numFmtId="0" fontId="4" fillId="0" borderId="20" xfId="0" applyFont="1" applyBorder="1" applyAlignment="1">
      <alignment horizontal="justify" vertical="center" wrapText="1"/>
    </xf>
    <xf numFmtId="0" fontId="14" fillId="0" borderId="0" xfId="0" applyFont="1"/>
    <xf numFmtId="0" fontId="8" fillId="12" borderId="21" xfId="0" applyFont="1" applyFill="1" applyBorder="1" applyAlignment="1">
      <alignment horizontal="justify" vertical="center" wrapText="1"/>
    </xf>
    <xf numFmtId="0" fontId="5" fillId="10" borderId="26" xfId="0" applyFont="1" applyFill="1" applyBorder="1" applyAlignment="1">
      <alignment horizontal="left" vertical="center" wrapText="1" indent="1"/>
    </xf>
    <xf numFmtId="0" fontId="2" fillId="0" borderId="0" xfId="0" applyFont="1" applyAlignment="1">
      <alignment horizontal="left"/>
    </xf>
    <xf numFmtId="0" fontId="15" fillId="0" borderId="0" xfId="0" applyFont="1"/>
    <xf numFmtId="0" fontId="16" fillId="0" borderId="0" xfId="0" applyFont="1"/>
    <xf numFmtId="1" fontId="3" fillId="0" borderId="8" xfId="0" quotePrefix="1" applyNumberFormat="1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7" fillId="0" borderId="0" xfId="0" applyFont="1"/>
    <xf numFmtId="0" fontId="4" fillId="0" borderId="26" xfId="0" applyFont="1" applyFill="1" applyBorder="1" applyAlignment="1">
      <alignment horizontal="left" vertical="center" wrapText="1" indent="1"/>
    </xf>
    <xf numFmtId="0" fontId="0" fillId="0" borderId="0" xfId="0" applyFill="1"/>
    <xf numFmtId="0" fontId="11" fillId="0" borderId="26" xfId="0" applyFont="1" applyFill="1" applyBorder="1" applyAlignment="1">
      <alignment horizontal="center" vertical="center" wrapText="1"/>
    </xf>
    <xf numFmtId="0" fontId="0" fillId="13" borderId="36" xfId="0" applyNumberFormat="1" applyFont="1" applyFill="1" applyBorder="1"/>
    <xf numFmtId="0" fontId="0" fillId="0" borderId="36" xfId="0" applyNumberFormat="1" applyFont="1" applyBorder="1"/>
    <xf numFmtId="0" fontId="0" fillId="0" borderId="38" xfId="0" applyBorder="1"/>
    <xf numFmtId="0" fontId="0" fillId="8" borderId="13" xfId="0" applyFill="1" applyBorder="1"/>
    <xf numFmtId="0" fontId="0" fillId="14" borderId="37" xfId="0" applyFill="1" applyBorder="1"/>
    <xf numFmtId="0" fontId="0" fillId="0" borderId="39" xfId="0" applyBorder="1"/>
    <xf numFmtId="0" fontId="0" fillId="0" borderId="30" xfId="0" applyBorder="1"/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26" xfId="0" applyFill="1" applyBorder="1" applyAlignment="1">
      <alignment horizontal="left" vertical="center" indent="1"/>
    </xf>
    <xf numFmtId="0" fontId="19" fillId="0" borderId="26" xfId="0" applyFont="1" applyFill="1" applyBorder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 indent="2"/>
    </xf>
    <xf numFmtId="0" fontId="0" fillId="0" borderId="36" xfId="0" applyNumberFormat="1" applyFont="1" applyFill="1" applyBorder="1"/>
    <xf numFmtId="0" fontId="8" fillId="9" borderId="21" xfId="0" applyFont="1" applyFill="1" applyBorder="1" applyAlignment="1">
      <alignment horizontal="left" vertical="center" wrapText="1" indent="1"/>
    </xf>
    <xf numFmtId="0" fontId="4" fillId="11" borderId="26" xfId="0" applyFont="1" applyFill="1" applyBorder="1" applyAlignment="1">
      <alignment horizontal="left" vertical="center" wrapText="1" indent="1"/>
    </xf>
    <xf numFmtId="0" fontId="4" fillId="11" borderId="25" xfId="0" applyFont="1" applyFill="1" applyBorder="1" applyAlignment="1">
      <alignment horizontal="left" vertical="center" wrapText="1" inden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20" fillId="2" borderId="26" xfId="0" applyFont="1" applyFill="1" applyBorder="1" applyAlignment="1">
      <alignment horizontal="center" vertical="center" wrapText="1"/>
    </xf>
    <xf numFmtId="0" fontId="2" fillId="2" borderId="26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1" fillId="0" borderId="26" xfId="0" applyFont="1" applyBorder="1" applyAlignment="1">
      <alignment vertical="center" wrapText="1"/>
    </xf>
    <xf numFmtId="0" fontId="11" fillId="0" borderId="26" xfId="0" applyFont="1" applyBorder="1" applyAlignment="1">
      <alignment horizontal="center" vertical="center" wrapText="1"/>
    </xf>
    <xf numFmtId="0" fontId="11" fillId="0" borderId="35" xfId="0" applyFont="1" applyBorder="1" applyAlignment="1">
      <alignment horizontal="left" vertical="center" wrapText="1" indent="2"/>
    </xf>
    <xf numFmtId="0" fontId="11" fillId="0" borderId="35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1" fillId="0" borderId="0" xfId="0" applyFont="1" applyAlignment="1">
      <alignment horizontal="center"/>
    </xf>
    <xf numFmtId="0" fontId="20" fillId="0" borderId="26" xfId="0" applyFont="1" applyFill="1" applyBorder="1" applyAlignment="1">
      <alignment horizontal="center" vertical="center" wrapText="1"/>
    </xf>
    <xf numFmtId="0" fontId="2" fillId="0" borderId="26" xfId="0" applyFont="1" applyFill="1" applyBorder="1" applyAlignment="1">
      <alignment horizontal="center" vertical="center"/>
    </xf>
    <xf numFmtId="3" fontId="11" fillId="0" borderId="26" xfId="0" applyNumberFormat="1" applyFont="1" applyFill="1" applyBorder="1" applyAlignment="1">
      <alignment horizontal="center" vertical="center" wrapText="1"/>
    </xf>
    <xf numFmtId="0" fontId="4" fillId="0" borderId="26" xfId="0" applyFont="1" applyFill="1" applyBorder="1" applyAlignment="1">
      <alignment horizontal="center" vertical="center" wrapText="1"/>
    </xf>
    <xf numFmtId="0" fontId="4" fillId="9" borderId="51" xfId="0" applyFont="1" applyFill="1" applyBorder="1" applyAlignment="1">
      <alignment horizontal="left" vertical="center" wrapText="1" indent="1"/>
    </xf>
    <xf numFmtId="0" fontId="7" fillId="11" borderId="53" xfId="0" applyFont="1" applyFill="1" applyBorder="1" applyAlignment="1">
      <alignment horizontal="left" vertical="center" wrapText="1" indent="1"/>
    </xf>
    <xf numFmtId="0" fontId="8" fillId="9" borderId="31" xfId="0" applyFont="1" applyFill="1" applyBorder="1" applyAlignment="1">
      <alignment horizontal="left" vertical="center" wrapText="1" indent="1"/>
    </xf>
    <xf numFmtId="0" fontId="7" fillId="11" borderId="28" xfId="0" applyFont="1" applyFill="1" applyBorder="1" applyAlignment="1">
      <alignment horizontal="left" vertical="center" wrapText="1" indent="1"/>
    </xf>
    <xf numFmtId="0" fontId="4" fillId="11" borderId="49" xfId="0" applyFont="1" applyFill="1" applyBorder="1" applyAlignment="1">
      <alignment horizontal="left" vertical="center" wrapText="1" indent="1"/>
    </xf>
    <xf numFmtId="0" fontId="7" fillId="11" borderId="54" xfId="0" applyFont="1" applyFill="1" applyBorder="1" applyAlignment="1">
      <alignment horizontal="left" vertical="center" wrapText="1" indent="1"/>
    </xf>
    <xf numFmtId="0" fontId="4" fillId="11" borderId="34" xfId="0" applyFont="1" applyFill="1" applyBorder="1" applyAlignment="1">
      <alignment horizontal="left" vertical="center" wrapText="1" indent="1"/>
    </xf>
    <xf numFmtId="0" fontId="4" fillId="11" borderId="55" xfId="0" applyFont="1" applyFill="1" applyBorder="1" applyAlignment="1">
      <alignment vertical="center" wrapText="1"/>
    </xf>
    <xf numFmtId="0" fontId="4" fillId="11" borderId="56" xfId="0" applyFont="1" applyFill="1" applyBorder="1" applyAlignment="1">
      <alignment vertical="center" wrapText="1"/>
    </xf>
    <xf numFmtId="0" fontId="8" fillId="0" borderId="21" xfId="0" applyFont="1" applyFill="1" applyBorder="1" applyAlignment="1">
      <alignment horizontal="left" vertical="center" wrapText="1" indent="1"/>
    </xf>
    <xf numFmtId="0" fontId="0" fillId="0" borderId="0" xfId="0" applyFont="1"/>
    <xf numFmtId="0" fontId="0" fillId="11" borderId="26" xfId="0" applyFont="1" applyFill="1" applyBorder="1"/>
    <xf numFmtId="0" fontId="4" fillId="11" borderId="28" xfId="0" applyFont="1" applyFill="1" applyBorder="1" applyAlignment="1">
      <alignment horizontal="left" vertical="center" wrapText="1" indent="1"/>
    </xf>
    <xf numFmtId="0" fontId="4" fillId="11" borderId="31" xfId="0" applyFont="1" applyFill="1" applyBorder="1" applyAlignment="1">
      <alignment horizontal="left" vertical="center" wrapText="1" indent="1"/>
    </xf>
    <xf numFmtId="0" fontId="4" fillId="9" borderId="26" xfId="0" applyFont="1" applyFill="1" applyBorder="1" applyAlignment="1">
      <alignment horizontal="center" vertical="center" wrapText="1"/>
    </xf>
    <xf numFmtId="0" fontId="5" fillId="2" borderId="23" xfId="0" applyFont="1" applyFill="1" applyBorder="1" applyAlignment="1">
      <alignment horizontal="center" vertical="center" wrapText="1"/>
    </xf>
    <xf numFmtId="0" fontId="5" fillId="2" borderId="22" xfId="0" applyFont="1" applyFill="1" applyBorder="1" applyAlignment="1">
      <alignment horizontal="center" vertical="center" wrapText="1"/>
    </xf>
    <xf numFmtId="0" fontId="4" fillId="15" borderId="21" xfId="0" applyFont="1" applyFill="1" applyBorder="1" applyAlignment="1">
      <alignment horizontal="center" vertical="center" wrapText="1"/>
    </xf>
    <xf numFmtId="0" fontId="4" fillId="15" borderId="20" xfId="0" applyFont="1" applyFill="1" applyBorder="1" applyAlignment="1">
      <alignment horizontal="center" vertical="center" wrapText="1"/>
    </xf>
    <xf numFmtId="0" fontId="4" fillId="15" borderId="20" xfId="0" applyFont="1" applyFill="1" applyBorder="1" applyAlignment="1">
      <alignment horizontal="left" vertical="center" wrapText="1"/>
    </xf>
    <xf numFmtId="0" fontId="20" fillId="2" borderId="26" xfId="0" applyFont="1" applyFill="1" applyBorder="1" applyAlignment="1">
      <alignment vertical="center" wrapText="1"/>
    </xf>
    <xf numFmtId="0" fontId="12" fillId="0" borderId="26" xfId="0" applyFont="1" applyFill="1" applyBorder="1" applyAlignment="1">
      <alignment vertical="center"/>
    </xf>
    <xf numFmtId="0" fontId="4" fillId="15" borderId="26" xfId="0" applyFont="1" applyFill="1" applyBorder="1" applyAlignment="1">
      <alignment vertical="center" wrapText="1"/>
    </xf>
    <xf numFmtId="3" fontId="11" fillId="15" borderId="26" xfId="0" applyNumberFormat="1" applyFont="1" applyFill="1" applyBorder="1" applyAlignment="1">
      <alignment horizontal="center" vertical="center" wrapText="1"/>
    </xf>
    <xf numFmtId="0" fontId="11" fillId="15" borderId="26" xfId="0" applyFont="1" applyFill="1" applyBorder="1" applyAlignment="1">
      <alignment horizontal="center" vertical="center" wrapText="1"/>
    </xf>
    <xf numFmtId="0" fontId="11" fillId="15" borderId="26" xfId="0" applyFont="1" applyFill="1" applyBorder="1" applyAlignment="1">
      <alignment vertical="center" wrapText="1"/>
    </xf>
    <xf numFmtId="0" fontId="4" fillId="15" borderId="26" xfId="0" applyFont="1" applyFill="1" applyBorder="1" applyAlignment="1">
      <alignment horizontal="center" vertical="center" wrapText="1"/>
    </xf>
    <xf numFmtId="0" fontId="4" fillId="15" borderId="26" xfId="0" applyFont="1" applyFill="1" applyBorder="1" applyAlignment="1">
      <alignment horizontal="left" vertical="center" wrapText="1" indent="1"/>
    </xf>
    <xf numFmtId="0" fontId="20" fillId="2" borderId="26" xfId="0" applyFont="1" applyFill="1" applyBorder="1" applyAlignment="1">
      <alignment horizontal="left" vertical="center" wrapText="1" indent="1"/>
    </xf>
    <xf numFmtId="0" fontId="4" fillId="15" borderId="28" xfId="0" applyFont="1" applyFill="1" applyBorder="1" applyAlignment="1">
      <alignment horizontal="left" vertical="center" wrapText="1" indent="1"/>
    </xf>
    <xf numFmtId="0" fontId="11" fillId="15" borderId="28" xfId="0" applyFont="1" applyFill="1" applyBorder="1" applyAlignment="1">
      <alignment horizontal="left" vertical="center" wrapText="1" indent="1"/>
    </xf>
    <xf numFmtId="0" fontId="1" fillId="0" borderId="0" xfId="0" applyFont="1" applyAlignment="1">
      <alignment vertical="center"/>
    </xf>
    <xf numFmtId="0" fontId="22" fillId="0" borderId="0" xfId="0" applyFont="1"/>
    <xf numFmtId="0" fontId="22" fillId="0" borderId="0" xfId="0" applyFont="1" applyAlignment="1">
      <alignment horizontal="left" vertical="top"/>
    </xf>
    <xf numFmtId="0" fontId="23" fillId="0" borderId="0" xfId="0" applyFont="1"/>
    <xf numFmtId="0" fontId="20" fillId="9" borderId="26" xfId="0" applyFont="1" applyFill="1" applyBorder="1" applyAlignment="1">
      <alignment horizontal="left" vertical="center" wrapText="1" indent="1"/>
    </xf>
    <xf numFmtId="0" fontId="3" fillId="0" borderId="0" xfId="0" applyFont="1"/>
    <xf numFmtId="0" fontId="23" fillId="15" borderId="26" xfId="0" applyFont="1" applyFill="1" applyBorder="1" applyAlignment="1">
      <alignment horizontal="left" vertical="center" wrapText="1" indent="1"/>
    </xf>
    <xf numFmtId="0" fontId="22" fillId="3" borderId="26" xfId="0" applyFont="1" applyFill="1" applyBorder="1" applyAlignment="1">
      <alignment horizontal="center" vertical="center"/>
    </xf>
    <xf numFmtId="0" fontId="22" fillId="3" borderId="35" xfId="0" applyFont="1" applyFill="1" applyBorder="1" applyAlignment="1">
      <alignment horizontal="center" vertical="center"/>
    </xf>
    <xf numFmtId="0" fontId="23" fillId="15" borderId="26" xfId="0" applyFont="1" applyFill="1" applyBorder="1" applyAlignment="1">
      <alignment horizontal="left" vertical="center" indent="1"/>
    </xf>
    <xf numFmtId="0" fontId="25" fillId="15" borderId="26" xfId="0" applyFont="1" applyFill="1" applyBorder="1" applyAlignment="1">
      <alignment horizontal="center" vertical="center"/>
    </xf>
    <xf numFmtId="0" fontId="20" fillId="10" borderId="26" xfId="0" applyFont="1" applyFill="1" applyBorder="1" applyAlignment="1" applyProtection="1">
      <alignment horizontal="center" vertical="center" wrapText="1"/>
      <protection locked="0"/>
    </xf>
    <xf numFmtId="0" fontId="24" fillId="9" borderId="26" xfId="0" applyFont="1" applyFill="1" applyBorder="1" applyAlignment="1" applyProtection="1">
      <alignment horizontal="left" vertical="center" wrapText="1" indent="1"/>
      <protection locked="0"/>
    </xf>
    <xf numFmtId="0" fontId="0" fillId="0" borderId="0" xfId="0" applyProtection="1">
      <protection locked="0"/>
    </xf>
    <xf numFmtId="0" fontId="2" fillId="0" borderId="0" xfId="0" applyFont="1" applyAlignment="1" applyProtection="1">
      <alignment horizontal="left" vertical="top"/>
      <protection locked="0"/>
    </xf>
    <xf numFmtId="0" fontId="5" fillId="10" borderId="26" xfId="0" applyFont="1" applyFill="1" applyBorder="1" applyAlignment="1" applyProtection="1">
      <alignment horizontal="center" vertical="center" wrapText="1"/>
      <protection locked="0"/>
    </xf>
    <xf numFmtId="0" fontId="5" fillId="10" borderId="26" xfId="0" applyFont="1" applyFill="1" applyBorder="1" applyAlignment="1" applyProtection="1">
      <alignment horizontal="left" vertical="center" wrapText="1" indent="1"/>
      <protection locked="0"/>
    </xf>
    <xf numFmtId="0" fontId="5" fillId="12" borderId="29" xfId="0" applyFont="1" applyFill="1" applyBorder="1" applyAlignment="1" applyProtection="1">
      <alignment vertical="center" wrapText="1"/>
      <protection locked="0"/>
    </xf>
    <xf numFmtId="0" fontId="13" fillId="12" borderId="29" xfId="0" applyFont="1" applyFill="1" applyBorder="1" applyAlignment="1" applyProtection="1">
      <alignment wrapText="1"/>
      <protection locked="0"/>
    </xf>
    <xf numFmtId="0" fontId="5" fillId="12" borderId="21" xfId="0" applyFont="1" applyFill="1" applyBorder="1" applyAlignment="1" applyProtection="1">
      <alignment vertical="center" wrapText="1"/>
      <protection locked="0"/>
    </xf>
    <xf numFmtId="0" fontId="13" fillId="12" borderId="21" xfId="0" applyFont="1" applyFill="1" applyBorder="1" applyAlignment="1" applyProtection="1">
      <alignment wrapText="1"/>
      <protection locked="0"/>
    </xf>
    <xf numFmtId="0" fontId="2" fillId="3" borderId="3" xfId="0" applyFont="1" applyFill="1" applyBorder="1" applyAlignment="1">
      <alignment horizontal="center" vertical="top" wrapText="1"/>
    </xf>
    <xf numFmtId="0" fontId="2" fillId="3" borderId="4" xfId="0" applyFont="1" applyFill="1" applyBorder="1" applyAlignment="1">
      <alignment horizontal="center" vertical="top" wrapText="1"/>
    </xf>
    <xf numFmtId="0" fontId="0" fillId="4" borderId="6" xfId="0" applyFill="1" applyBorder="1" applyAlignment="1">
      <alignment horizontal="left" vertical="center" wrapText="1"/>
    </xf>
    <xf numFmtId="0" fontId="0" fillId="4" borderId="4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5" fillId="2" borderId="25" xfId="0" applyFont="1" applyFill="1" applyBorder="1" applyAlignment="1">
      <alignment horizontal="center" vertical="center" wrapText="1"/>
    </xf>
    <xf numFmtId="0" fontId="4" fillId="9" borderId="26" xfId="0" applyFont="1" applyFill="1" applyBorder="1" applyAlignment="1">
      <alignment horizontal="left" vertical="center" wrapText="1" indent="1"/>
    </xf>
    <xf numFmtId="0" fontId="4" fillId="9" borderId="51" xfId="0" applyFont="1" applyFill="1" applyBorder="1" applyAlignment="1">
      <alignment horizontal="left" vertical="center" wrapText="1" indent="1"/>
    </xf>
    <xf numFmtId="0" fontId="4" fillId="9" borderId="40" xfId="0" applyFont="1" applyFill="1" applyBorder="1" applyAlignment="1">
      <alignment horizontal="left" vertical="center" wrapText="1" indent="1"/>
    </xf>
    <xf numFmtId="0" fontId="4" fillId="11" borderId="26" xfId="0" applyFont="1" applyFill="1" applyBorder="1" applyAlignment="1">
      <alignment horizontal="left" vertical="center" wrapText="1" indent="1"/>
    </xf>
    <xf numFmtId="0" fontId="4" fillId="11" borderId="53" xfId="0" applyFont="1" applyFill="1" applyBorder="1" applyAlignment="1">
      <alignment horizontal="left" vertical="center" wrapText="1" indent="1"/>
    </xf>
    <xf numFmtId="0" fontId="4" fillId="11" borderId="40" xfId="0" applyFont="1" applyFill="1" applyBorder="1" applyAlignment="1">
      <alignment horizontal="left" vertical="center" wrapText="1" indent="1"/>
    </xf>
    <xf numFmtId="0" fontId="5" fillId="10" borderId="48" xfId="0" applyFont="1" applyFill="1" applyBorder="1" applyAlignment="1">
      <alignment horizontal="center" vertical="center" wrapText="1"/>
    </xf>
    <xf numFmtId="0" fontId="5" fillId="10" borderId="31" xfId="0" applyFont="1" applyFill="1" applyBorder="1" applyAlignment="1">
      <alignment horizontal="center" vertical="center" wrapText="1"/>
    </xf>
    <xf numFmtId="0" fontId="5" fillId="0" borderId="32" xfId="0" applyFont="1" applyFill="1" applyBorder="1" applyAlignment="1">
      <alignment horizontal="center" vertical="center" wrapText="1"/>
    </xf>
    <xf numFmtId="0" fontId="5" fillId="0" borderId="21" xfId="0" applyFont="1" applyFill="1" applyBorder="1" applyAlignment="1">
      <alignment horizontal="center" vertical="center" wrapText="1"/>
    </xf>
    <xf numFmtId="0" fontId="9" fillId="10" borderId="26" xfId="0" applyFont="1" applyFill="1" applyBorder="1" applyAlignment="1">
      <alignment horizontal="center" vertical="center" wrapText="1"/>
    </xf>
    <xf numFmtId="0" fontId="5" fillId="10" borderId="26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4" fillId="11" borderId="34" xfId="0" applyFont="1" applyFill="1" applyBorder="1" applyAlignment="1">
      <alignment horizontal="center" vertical="center" wrapText="1"/>
    </xf>
    <xf numFmtId="0" fontId="4" fillId="11" borderId="58" xfId="0" applyFont="1" applyFill="1" applyBorder="1" applyAlignment="1">
      <alignment horizontal="center" vertical="center" wrapText="1"/>
    </xf>
    <xf numFmtId="0" fontId="4" fillId="11" borderId="42" xfId="0" applyFont="1" applyFill="1" applyBorder="1" applyAlignment="1">
      <alignment horizontal="center" vertical="center" wrapText="1"/>
    </xf>
    <xf numFmtId="0" fontId="4" fillId="11" borderId="43" xfId="0" applyFont="1" applyFill="1" applyBorder="1" applyAlignment="1">
      <alignment horizontal="center" vertical="center" wrapText="1"/>
    </xf>
    <xf numFmtId="0" fontId="5" fillId="10" borderId="54" xfId="0" applyFont="1" applyFill="1" applyBorder="1" applyAlignment="1">
      <alignment horizontal="center" vertical="center" wrapText="1"/>
    </xf>
    <xf numFmtId="0" fontId="5" fillId="10" borderId="47" xfId="0" applyFont="1" applyFill="1" applyBorder="1" applyAlignment="1">
      <alignment horizontal="center" vertical="center" wrapText="1"/>
    </xf>
    <xf numFmtId="0" fontId="5" fillId="10" borderId="59" xfId="0" applyFont="1" applyFill="1" applyBorder="1" applyAlignment="1">
      <alignment horizontal="center" vertical="center" wrapText="1"/>
    </xf>
    <xf numFmtId="0" fontId="5" fillId="10" borderId="60" xfId="0" applyFont="1" applyFill="1" applyBorder="1" applyAlignment="1">
      <alignment horizontal="center" vertical="center" wrapText="1"/>
    </xf>
    <xf numFmtId="0" fontId="9" fillId="10" borderId="54" xfId="0" applyFont="1" applyFill="1" applyBorder="1" applyAlignment="1">
      <alignment horizontal="center" vertical="center" wrapText="1"/>
    </xf>
    <xf numFmtId="0" fontId="9" fillId="10" borderId="57" xfId="0" applyFont="1" applyFill="1" applyBorder="1" applyAlignment="1">
      <alignment horizontal="center" vertical="center" wrapText="1"/>
    </xf>
    <xf numFmtId="0" fontId="9" fillId="10" borderId="47" xfId="0" applyFont="1" applyFill="1" applyBorder="1" applyAlignment="1">
      <alignment horizontal="center" vertical="center" wrapText="1"/>
    </xf>
    <xf numFmtId="0" fontId="9" fillId="10" borderId="53" xfId="0" applyFont="1" applyFill="1" applyBorder="1" applyAlignment="1">
      <alignment horizontal="center" vertical="center" wrapText="1"/>
    </xf>
    <xf numFmtId="0" fontId="9" fillId="10" borderId="0" xfId="0" applyFont="1" applyFill="1" applyBorder="1" applyAlignment="1">
      <alignment horizontal="center" vertical="center" wrapText="1"/>
    </xf>
    <xf numFmtId="0" fontId="9" fillId="10" borderId="40" xfId="0" applyFont="1" applyFill="1" applyBorder="1" applyAlignment="1">
      <alignment horizontal="center" vertical="center" wrapText="1"/>
    </xf>
    <xf numFmtId="0" fontId="4" fillId="0" borderId="34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46" xfId="0" applyFont="1" applyFill="1" applyBorder="1" applyAlignment="1">
      <alignment horizontal="left" vertical="center" wrapText="1" indent="2"/>
    </xf>
    <xf numFmtId="0" fontId="4" fillId="0" borderId="47" xfId="0" applyFont="1" applyFill="1" applyBorder="1" applyAlignment="1">
      <alignment horizontal="left" vertical="center" wrapText="1" indent="2"/>
    </xf>
    <xf numFmtId="0" fontId="11" fillId="15" borderId="28" xfId="0" applyFont="1" applyFill="1" applyBorder="1" applyAlignment="1">
      <alignment horizontal="left" vertical="center" wrapText="1" indent="2"/>
    </xf>
    <xf numFmtId="0" fontId="11" fillId="15" borderId="41" xfId="0" applyFont="1" applyFill="1" applyBorder="1" applyAlignment="1">
      <alignment horizontal="left" vertical="center" wrapText="1" indent="2"/>
    </xf>
    <xf numFmtId="0" fontId="0" fillId="0" borderId="0" xfId="0" applyFill="1" applyBorder="1" applyAlignment="1">
      <alignment horizontal="left" vertical="center" wrapText="1" indent="7"/>
    </xf>
    <xf numFmtId="0" fontId="4" fillId="0" borderId="28" xfId="0" applyFont="1" applyFill="1" applyBorder="1" applyAlignment="1">
      <alignment horizontal="left" vertical="center" wrapText="1" indent="2"/>
    </xf>
    <xf numFmtId="0" fontId="4" fillId="0" borderId="41" xfId="0" applyFont="1" applyFill="1" applyBorder="1" applyAlignment="1">
      <alignment horizontal="left" vertical="center" wrapText="1" indent="2"/>
    </xf>
    <xf numFmtId="0" fontId="20" fillId="0" borderId="26" xfId="0" applyFont="1" applyFill="1" applyBorder="1" applyAlignment="1">
      <alignment horizontal="center" vertical="center" wrapText="1"/>
    </xf>
    <xf numFmtId="0" fontId="12" fillId="2" borderId="26" xfId="0" applyFont="1" applyFill="1" applyBorder="1" applyAlignment="1">
      <alignment horizontal="center" vertical="center"/>
    </xf>
    <xf numFmtId="0" fontId="12" fillId="0" borderId="26" xfId="0" applyFont="1" applyFill="1" applyBorder="1" applyAlignment="1">
      <alignment horizontal="center" vertical="center"/>
    </xf>
    <xf numFmtId="0" fontId="20" fillId="2" borderId="26" xfId="0" applyFont="1" applyFill="1" applyBorder="1" applyAlignment="1">
      <alignment horizontal="center" vertical="center" wrapText="1"/>
    </xf>
    <xf numFmtId="0" fontId="4" fillId="15" borderId="28" xfId="0" applyFont="1" applyFill="1" applyBorder="1" applyAlignment="1">
      <alignment horizontal="left" vertical="center" wrapText="1" indent="2"/>
    </xf>
    <xf numFmtId="0" fontId="4" fillId="15" borderId="41" xfId="0" applyFont="1" applyFill="1" applyBorder="1" applyAlignment="1">
      <alignment horizontal="left" vertical="center" wrapText="1" indent="2"/>
    </xf>
    <xf numFmtId="0" fontId="2" fillId="0" borderId="0" xfId="0" applyFont="1" applyAlignment="1">
      <alignment horizontal="left" vertical="center"/>
    </xf>
    <xf numFmtId="0" fontId="0" fillId="0" borderId="44" xfId="0" applyBorder="1" applyAlignment="1">
      <alignment horizontal="center"/>
    </xf>
    <xf numFmtId="0" fontId="0" fillId="0" borderId="37" xfId="0" applyBorder="1" applyAlignment="1">
      <alignment horizontal="center"/>
    </xf>
    <xf numFmtId="0" fontId="3" fillId="0" borderId="19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2" fillId="2" borderId="28" xfId="0" applyFont="1" applyFill="1" applyBorder="1" applyAlignment="1">
      <alignment horizontal="center" vertical="center"/>
    </xf>
    <xf numFmtId="0" fontId="12" fillId="2" borderId="30" xfId="0" applyFont="1" applyFill="1" applyBorder="1" applyAlignment="1">
      <alignment horizontal="center" vertical="center"/>
    </xf>
    <xf numFmtId="0" fontId="12" fillId="2" borderId="41" xfId="0" applyFont="1" applyFill="1" applyBorder="1" applyAlignment="1">
      <alignment horizontal="center" vertical="center"/>
    </xf>
    <xf numFmtId="0" fontId="1" fillId="2" borderId="50" xfId="0" applyFont="1" applyFill="1" applyBorder="1" applyAlignment="1">
      <alignment horizontal="center"/>
    </xf>
    <xf numFmtId="0" fontId="1" fillId="2" borderId="52" xfId="0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 vertical="center" wrapText="1"/>
    </xf>
    <xf numFmtId="0" fontId="4" fillId="11" borderId="28" xfId="0" applyFont="1" applyFill="1" applyBorder="1" applyAlignment="1">
      <alignment horizontal="center" vertical="center" wrapText="1"/>
    </xf>
    <xf numFmtId="0" fontId="4" fillId="11" borderId="41" xfId="0" applyFont="1" applyFill="1" applyBorder="1" applyAlignment="1">
      <alignment horizontal="center" vertical="center" wrapText="1"/>
    </xf>
    <xf numFmtId="0" fontId="4" fillId="11" borderId="26" xfId="0" applyFont="1" applyFill="1" applyBorder="1" applyAlignment="1">
      <alignment horizontal="center" vertical="center" wrapText="1"/>
    </xf>
    <xf numFmtId="0" fontId="5" fillId="9" borderId="26" xfId="0" applyFont="1" applyFill="1" applyBorder="1" applyAlignment="1" applyProtection="1">
      <alignment horizontal="center" wrapText="1"/>
      <protection locked="0"/>
    </xf>
    <xf numFmtId="0" fontId="7" fillId="9" borderId="27" xfId="0" applyFont="1" applyFill="1" applyBorder="1" applyAlignment="1" applyProtection="1">
      <alignment horizontal="center" vertical="center" wrapText="1"/>
      <protection locked="0"/>
    </xf>
    <xf numFmtId="0" fontId="7" fillId="9" borderId="33" xfId="0" applyFont="1" applyFill="1" applyBorder="1" applyAlignment="1" applyProtection="1">
      <alignment horizontal="center" vertical="center" wrapText="1"/>
      <protection locked="0"/>
    </xf>
    <xf numFmtId="0" fontId="7" fillId="9" borderId="35" xfId="0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141C7"/>
      <color rgb="FF006600"/>
      <color rgb="FF008000"/>
      <color rgb="FF000099"/>
      <color rgb="FF660033"/>
      <color rgb="FF660066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openxmlformats.org/officeDocument/2006/relationships/image" Target="../media/image1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5.svg"/><Relationship Id="rId7" Type="http://schemas.openxmlformats.org/officeDocument/2006/relationships/image" Target="../media/image20.svg"/><Relationship Id="rId2" Type="http://schemas.openxmlformats.org/officeDocument/2006/relationships/image" Target="../media/image4.png"/><Relationship Id="rId1" Type="http://schemas.openxmlformats.org/officeDocument/2006/relationships/image" Target="../media/image16.png"/><Relationship Id="rId6" Type="http://schemas.openxmlformats.org/officeDocument/2006/relationships/image" Target="../media/image19.png"/><Relationship Id="rId5" Type="http://schemas.openxmlformats.org/officeDocument/2006/relationships/image" Target="../media/image18.svg"/><Relationship Id="rId4" Type="http://schemas.openxmlformats.org/officeDocument/2006/relationships/image" Target="../media/image17.png"/><Relationship Id="rId9" Type="http://schemas.openxmlformats.org/officeDocument/2006/relationships/image" Target="../media/image9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file:///\\uac.xorb.net\vdfs\Abteilungen\SaoPaulo\PQK-M\Extern\Config_BA\Links\CIP\Man&#244;metro.pdf" TargetMode="External"/><Relationship Id="rId13" Type="http://schemas.openxmlformats.org/officeDocument/2006/relationships/hyperlink" Target="file:///\\uac.xorb.net\vdfs\Abteilungen\SaoPaulo\PQK-M\Extern\Config_BA\Links\CIP\V&#225;lvula%2520de%2520coleta%2520de%2520amostra.pdf" TargetMode="External"/><Relationship Id="rId18" Type="http://schemas.openxmlformats.org/officeDocument/2006/relationships/hyperlink" Target="file:///\\uac.xorb.net\vdfs\Abteilungen\SaoPaulo\PQK-M\Extern\Config_BA\Links\CIP\Sensor%2520de%2520n&#237;vel.pdf" TargetMode="External"/><Relationship Id="rId26" Type="http://schemas.openxmlformats.org/officeDocument/2006/relationships/image" Target="../media/image27.png"/><Relationship Id="rId3" Type="http://schemas.openxmlformats.org/officeDocument/2006/relationships/hyperlink" Target="file:///\\uac.xorb.net\vdfs\Abteilungen\SaoPaulo\PQK-M\Extern\Config_BA\Links\CIP\V&#225;lvula%2520de%2520seguran&#231;a.pdf" TargetMode="External"/><Relationship Id="rId21" Type="http://schemas.openxmlformats.org/officeDocument/2006/relationships/image" Target="../media/image22.png"/><Relationship Id="rId34" Type="http://schemas.openxmlformats.org/officeDocument/2006/relationships/image" Target="../media/image9.svg"/><Relationship Id="rId7" Type="http://schemas.openxmlformats.org/officeDocument/2006/relationships/hyperlink" Target="file:///\\uac.xorb.net\vdfs\Abteilungen\SaoPaulo\PQK-M\Extern\Config_BA\Links\CIP\Sensor%2520de%2520press&#227;o.pdf" TargetMode="External"/><Relationship Id="rId12" Type="http://schemas.openxmlformats.org/officeDocument/2006/relationships/hyperlink" Target="file:///\\uac.xorb.net\vdfs\Abteilungen\SaoPaulo\PQK-M\Extern\Config_BA\Links\CIP\Medidor%2520de%2520condutividade.pdf" TargetMode="External"/><Relationship Id="rId17" Type="http://schemas.openxmlformats.org/officeDocument/2006/relationships/hyperlink" Target="file:///\\uac.xorb.net\vdfs\Abteilungen\SaoPaulo\PQK-M\Extern\Config_BA\Links\CIP\Controlador%2520de%2520fluxo.pdf" TargetMode="External"/><Relationship Id="rId25" Type="http://schemas.openxmlformats.org/officeDocument/2006/relationships/image" Target="../media/image26.png"/><Relationship Id="rId33" Type="http://schemas.openxmlformats.org/officeDocument/2006/relationships/image" Target="../media/image8.png"/><Relationship Id="rId2" Type="http://schemas.openxmlformats.org/officeDocument/2006/relationships/image" Target="../media/image5.svg"/><Relationship Id="rId16" Type="http://schemas.openxmlformats.org/officeDocument/2006/relationships/hyperlink" Target="file:///\\uac.xorb.net\vdfs\Abteilungen\SaoPaulo\PQK-M\Extern\Config_BA\Links\CIP\Term&#244;metro.pdf" TargetMode="External"/><Relationship Id="rId20" Type="http://schemas.openxmlformats.org/officeDocument/2006/relationships/hyperlink" Target="file:///\\uac.xorb.net\vdfs\Abteilungen\SaoPaulo\PQK-M\Extern\Config_BA\Links\CIP\Sensor%2520de%2520presen&#231;a%2520de%2520l&#237;quido.pdf" TargetMode="External"/><Relationship Id="rId29" Type="http://schemas.openxmlformats.org/officeDocument/2006/relationships/image" Target="../media/image17.png"/><Relationship Id="rId1" Type="http://schemas.openxmlformats.org/officeDocument/2006/relationships/image" Target="../media/image4.png"/><Relationship Id="rId6" Type="http://schemas.openxmlformats.org/officeDocument/2006/relationships/hyperlink" Target="file:///\\uac.xorb.net\vdfs\Abteilungen\SaoPaulo\PQK-M\Extern\Config_BA\Links\CIP\Isolamento.pdf" TargetMode="External"/><Relationship Id="rId11" Type="http://schemas.openxmlformats.org/officeDocument/2006/relationships/hyperlink" Target="file:///\\uac.xorb.net\vdfs\Abteilungen\SaoPaulo\PQK-M\Extern\Config_BA\Links\CIP\Medidor%2520de%2520fluxo%2520indutivo-magn&#233;tico.pdf" TargetMode="External"/><Relationship Id="rId24" Type="http://schemas.openxmlformats.org/officeDocument/2006/relationships/image" Target="../media/image25.png"/><Relationship Id="rId32" Type="http://schemas.openxmlformats.org/officeDocument/2006/relationships/image" Target="../media/image20.svg"/><Relationship Id="rId5" Type="http://schemas.openxmlformats.org/officeDocument/2006/relationships/hyperlink" Target="file:///\\uac.xorb.net\vdfs\Abteilungen\SaoPaulo\PQK-M\Extern\Config_BA\Links\CIP\Revestimento.pdf" TargetMode="External"/><Relationship Id="rId15" Type="http://schemas.openxmlformats.org/officeDocument/2006/relationships/hyperlink" Target="file:///\\uac.xorb.net\vdfs\Abteilungen\SaoPaulo\PQK-M\Extern\Config_BA\Links\CIP\Sensor%2520de%2520temperatura.pdf" TargetMode="External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1.svg"/><Relationship Id="rId10" Type="http://schemas.openxmlformats.org/officeDocument/2006/relationships/hyperlink" Target="file:///\\uac.xorb.net\vdfs\Abteilungen\SaoPaulo\PQK-M\Extern\Config_BA\Links\CIP\Medidor%2520de%2520fluxo%2520coriolis.pdf" TargetMode="External"/><Relationship Id="rId19" Type="http://schemas.openxmlformats.org/officeDocument/2006/relationships/hyperlink" Target="file:///\\uac.xorb.net\vdfs\Abteilungen\SaoPaulo\PQK-M\Extern\Config_BA\Links\CIP\Transdutor%2520de%2520press&#227;o.pdf" TargetMode="External"/><Relationship Id="rId31" Type="http://schemas.openxmlformats.org/officeDocument/2006/relationships/image" Target="../media/image19.png"/><Relationship Id="rId4" Type="http://schemas.openxmlformats.org/officeDocument/2006/relationships/image" Target="../media/image21.png"/><Relationship Id="rId9" Type="http://schemas.openxmlformats.org/officeDocument/2006/relationships/hyperlink" Target="file:///\\uac.xorb.net\vdfs\Abteilungen\SaoPaulo\PQK-M\Extern\Config_BA\Links\CIP\Medidor%2520de%2520vaz&#227;o.pdf" TargetMode="External"/><Relationship Id="rId14" Type="http://schemas.openxmlformats.org/officeDocument/2006/relationships/hyperlink" Target="file:///\\uac.xorb.net\vdfs\Abteilungen\SaoPaulo\PQK-M\Extern\Config_BA\Links\CIP\Visor%2520de%2520inspe&#231;&#227;o.pdf" TargetMode="External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18.svg"/><Relationship Id="rId35" Type="http://schemas.openxmlformats.org/officeDocument/2006/relationships/image" Target="../media/image3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20.svg"/><Relationship Id="rId3" Type="http://schemas.openxmlformats.org/officeDocument/2006/relationships/hyperlink" Target="file:///\\uac.xorb.net\vdfs\Abteilungen\SaoPaulo\PQK-M\Extern\Config_BA\Links\CIP\Distribui&#231;&#227;o%2520de%2520fluidos.pdf" TargetMode="External"/><Relationship Id="rId7" Type="http://schemas.openxmlformats.org/officeDocument/2006/relationships/image" Target="../media/image33.png"/><Relationship Id="rId12" Type="http://schemas.openxmlformats.org/officeDocument/2006/relationships/image" Target="../media/image19.png"/><Relationship Id="rId17" Type="http://schemas.openxmlformats.org/officeDocument/2006/relationships/image" Target="../media/image31.svg"/><Relationship Id="rId2" Type="http://schemas.openxmlformats.org/officeDocument/2006/relationships/image" Target="../media/image5.svg"/><Relationship Id="rId16" Type="http://schemas.openxmlformats.org/officeDocument/2006/relationships/image" Target="../media/image30.png"/><Relationship Id="rId1" Type="http://schemas.openxmlformats.org/officeDocument/2006/relationships/image" Target="../media/image4.png"/><Relationship Id="rId6" Type="http://schemas.openxmlformats.org/officeDocument/2006/relationships/image" Target="../media/image32.png"/><Relationship Id="rId11" Type="http://schemas.openxmlformats.org/officeDocument/2006/relationships/image" Target="../media/image18.svg"/><Relationship Id="rId5" Type="http://schemas.openxmlformats.org/officeDocument/2006/relationships/hyperlink" Target="file:///\\uac.xorb.net\vdfs\Abteilungen\SaoPaulo\PQK-M\Extern\Config_BA\Links\CIP\Sistema%2520pneum&#225;tico.pdf" TargetMode="External"/><Relationship Id="rId15" Type="http://schemas.openxmlformats.org/officeDocument/2006/relationships/image" Target="../media/image9.svg"/><Relationship Id="rId10" Type="http://schemas.openxmlformats.org/officeDocument/2006/relationships/image" Target="../media/image17.png"/><Relationship Id="rId4" Type="http://schemas.openxmlformats.org/officeDocument/2006/relationships/image" Target="../media/image21.png"/><Relationship Id="rId9" Type="http://schemas.openxmlformats.org/officeDocument/2006/relationships/image" Target="../media/image35.png"/><Relationship Id="rId14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svg"/><Relationship Id="rId3" Type="http://schemas.openxmlformats.org/officeDocument/2006/relationships/image" Target="../media/image4.png"/><Relationship Id="rId7" Type="http://schemas.openxmlformats.org/officeDocument/2006/relationships/image" Target="../media/image19.png"/><Relationship Id="rId12" Type="http://schemas.openxmlformats.org/officeDocument/2006/relationships/image" Target="../media/image31.svg"/><Relationship Id="rId2" Type="http://schemas.openxmlformats.org/officeDocument/2006/relationships/image" Target="../media/image21.png"/><Relationship Id="rId1" Type="http://schemas.openxmlformats.org/officeDocument/2006/relationships/hyperlink" Target="file:///\\uac.xorb.net\vdfs\Abteilungen\SaoPaulo\PQK-M\Extern\Config_BA\Links\CIP\Dados%2520-%2520Exemplo.pdf" TargetMode="External"/><Relationship Id="rId6" Type="http://schemas.openxmlformats.org/officeDocument/2006/relationships/image" Target="../media/image18.svg"/><Relationship Id="rId11" Type="http://schemas.openxmlformats.org/officeDocument/2006/relationships/image" Target="../media/image30.png"/><Relationship Id="rId5" Type="http://schemas.openxmlformats.org/officeDocument/2006/relationships/image" Target="../media/image17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13" Type="http://schemas.openxmlformats.org/officeDocument/2006/relationships/image" Target="../media/image39.png"/><Relationship Id="rId18" Type="http://schemas.openxmlformats.org/officeDocument/2006/relationships/image" Target="../media/image12.png"/><Relationship Id="rId3" Type="http://schemas.openxmlformats.org/officeDocument/2006/relationships/hyperlink" Target="file:///\\uac.xorb.net\vdfs\Abteilungen\SaoPaulo\PQK-M\Extern\Config_BA\Links\CIP\Interruptor%2520de%2520repara&#231;&#245;es.pdf" TargetMode="External"/><Relationship Id="rId21" Type="http://schemas.openxmlformats.org/officeDocument/2006/relationships/image" Target="../media/image31.svg"/><Relationship Id="rId7" Type="http://schemas.openxmlformats.org/officeDocument/2006/relationships/image" Target="../media/image36.png"/><Relationship Id="rId12" Type="http://schemas.openxmlformats.org/officeDocument/2006/relationships/image" Target="../media/image38.png"/><Relationship Id="rId17" Type="http://schemas.openxmlformats.org/officeDocument/2006/relationships/image" Target="../media/image20.svg"/><Relationship Id="rId2" Type="http://schemas.openxmlformats.org/officeDocument/2006/relationships/image" Target="../media/image5.svg"/><Relationship Id="rId16" Type="http://schemas.openxmlformats.org/officeDocument/2006/relationships/image" Target="../media/image19.png"/><Relationship Id="rId20" Type="http://schemas.openxmlformats.org/officeDocument/2006/relationships/image" Target="../media/image30.png"/><Relationship Id="rId1" Type="http://schemas.openxmlformats.org/officeDocument/2006/relationships/image" Target="../media/image4.png"/><Relationship Id="rId6" Type="http://schemas.openxmlformats.org/officeDocument/2006/relationships/hyperlink" Target="file:///\\uac.xorb.net\vdfs\Abteilungen\SaoPaulo\PQK-M\Extern\Config_BA\Links\CIP\INP.pdf" TargetMode="External"/><Relationship Id="rId11" Type="http://schemas.openxmlformats.org/officeDocument/2006/relationships/hyperlink" Target="file:///\\uac.xorb.net\vdfs\Abteilungen\SaoPaulo\PQK-M\Extern\Config_BA\Links\CIP\Tomada.pdf" TargetMode="External"/><Relationship Id="rId5" Type="http://schemas.openxmlformats.org/officeDocument/2006/relationships/hyperlink" Target="file:///\\uac.xorb.net\vdfs\Abteilungen\SaoPaulo\PQK-M\Extern\Config_BA\Links\CIP\UPS.pdf" TargetMode="External"/><Relationship Id="rId15" Type="http://schemas.openxmlformats.org/officeDocument/2006/relationships/image" Target="../media/image18.svg"/><Relationship Id="rId10" Type="http://schemas.openxmlformats.org/officeDocument/2006/relationships/hyperlink" Target="file:///\\uac.xorb.net\vdfs\Abteilungen\SaoPaulo\PQK-M\Extern\Config_BA\Links\CIP\ReDis.pdf" TargetMode="External"/><Relationship Id="rId19" Type="http://schemas.openxmlformats.org/officeDocument/2006/relationships/image" Target="../media/image13.svg"/><Relationship Id="rId4" Type="http://schemas.openxmlformats.org/officeDocument/2006/relationships/image" Target="../media/image21.png"/><Relationship Id="rId9" Type="http://schemas.openxmlformats.org/officeDocument/2006/relationships/hyperlink" Target="file:///\\uac.xorb.net\vdfs\Abteilungen\SaoPaulo\PQK-M\Extern\Config_BA\Links\CIP\RGD.pdf" TargetMode="External"/><Relationship Id="rId14" Type="http://schemas.openxmlformats.org/officeDocument/2006/relationships/image" Target="../media/image17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image" Target="../media/image5.svg"/><Relationship Id="rId7" Type="http://schemas.openxmlformats.org/officeDocument/2006/relationships/image" Target="../media/image18.svg"/><Relationship Id="rId2" Type="http://schemas.openxmlformats.org/officeDocument/2006/relationships/image" Target="../media/image4.png"/><Relationship Id="rId1" Type="http://schemas.openxmlformats.org/officeDocument/2006/relationships/image" Target="../media/image40.png"/><Relationship Id="rId6" Type="http://schemas.openxmlformats.org/officeDocument/2006/relationships/image" Target="../media/image17.png"/><Relationship Id="rId11" Type="http://schemas.openxmlformats.org/officeDocument/2006/relationships/image" Target="../media/image44.svg"/><Relationship Id="rId5" Type="http://schemas.openxmlformats.org/officeDocument/2006/relationships/image" Target="../media/image42.png"/><Relationship Id="rId10" Type="http://schemas.openxmlformats.org/officeDocument/2006/relationships/image" Target="../media/image43.png"/><Relationship Id="rId4" Type="http://schemas.openxmlformats.org/officeDocument/2006/relationships/image" Target="../media/image41.png"/><Relationship Id="rId9" Type="http://schemas.openxmlformats.org/officeDocument/2006/relationships/image" Target="../media/image20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svg"/><Relationship Id="rId3" Type="http://schemas.openxmlformats.org/officeDocument/2006/relationships/image" Target="../media/image17.png"/><Relationship Id="rId7" Type="http://schemas.openxmlformats.org/officeDocument/2006/relationships/image" Target="../media/image45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15.svg"/><Relationship Id="rId5" Type="http://schemas.openxmlformats.org/officeDocument/2006/relationships/image" Target="../media/image14.png"/><Relationship Id="rId4" Type="http://schemas.openxmlformats.org/officeDocument/2006/relationships/image" Target="../media/image18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49.png"/><Relationship Id="rId7" Type="http://schemas.openxmlformats.org/officeDocument/2006/relationships/image" Target="../media/image17.png"/><Relationship Id="rId2" Type="http://schemas.openxmlformats.org/officeDocument/2006/relationships/image" Target="../media/image48.svg"/><Relationship Id="rId1" Type="http://schemas.openxmlformats.org/officeDocument/2006/relationships/image" Target="../media/image47.png"/><Relationship Id="rId6" Type="http://schemas.openxmlformats.org/officeDocument/2006/relationships/image" Target="../media/image52.svg"/><Relationship Id="rId5" Type="http://schemas.openxmlformats.org/officeDocument/2006/relationships/image" Target="../media/image51.png"/><Relationship Id="rId4" Type="http://schemas.openxmlformats.org/officeDocument/2006/relationships/image" Target="../media/image5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0</xdr:row>
      <xdr:rowOff>228600</xdr:rowOff>
    </xdr:from>
    <xdr:to>
      <xdr:col>1</xdr:col>
      <xdr:colOff>1647375</xdr:colOff>
      <xdr:row>0</xdr:row>
      <xdr:rowOff>1219200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62000" y="228600"/>
          <a:ext cx="3600000" cy="990600"/>
          <a:chOff x="7496175" y="5476875"/>
          <a:chExt cx="3219450" cy="990600"/>
        </a:xfrm>
      </xdr:grpSpPr>
      <xdr:pic>
        <xdr:nvPicPr>
          <xdr:cNvPr id="3" name="Picture 1" descr="image005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39350" y="5476875"/>
            <a:ext cx="676275" cy="9906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" name="Imagem 3" descr="cid:image001.png@01D3E2C0.0356E160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96175" y="5553075"/>
            <a:ext cx="2533650" cy="781050"/>
          </a:xfrm>
          <a:prstGeom prst="rect">
            <a:avLst/>
          </a:prstGeom>
          <a:noFill/>
        </xdr:spPr>
      </xdr:pic>
    </xdr:grpSp>
    <xdr:clientData/>
  </xdr:twoCellAnchor>
  <xdr:oneCellAnchor>
    <xdr:from>
      <xdr:col>8</xdr:col>
      <xdr:colOff>178594</xdr:colOff>
      <xdr:row>1</xdr:row>
      <xdr:rowOff>166687</xdr:rowOff>
    </xdr:from>
    <xdr:ext cx="114316" cy="433448"/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91875" y="1690687"/>
          <a:ext cx="114316" cy="433448"/>
        </a:xfrm>
        <a:prstGeom prst="rect">
          <a:avLst/>
        </a:prstGeom>
      </xdr:spPr>
    </xdr:pic>
    <xdr:clientData/>
  </xdr:oneCellAnchor>
  <xdr:twoCellAnchor>
    <xdr:from>
      <xdr:col>4</xdr:col>
      <xdr:colOff>130969</xdr:colOff>
      <xdr:row>1</xdr:row>
      <xdr:rowOff>11907</xdr:rowOff>
    </xdr:from>
    <xdr:to>
      <xdr:col>5</xdr:col>
      <xdr:colOff>1405571</xdr:colOff>
      <xdr:row>1</xdr:row>
      <xdr:rowOff>481691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4661E28E-D331-4FA5-BEF6-BEB28721AF25}"/>
            </a:ext>
          </a:extLst>
        </xdr:cNvPr>
        <xdr:cNvGrpSpPr/>
      </xdr:nvGrpSpPr>
      <xdr:grpSpPr>
        <a:xfrm>
          <a:off x="6774657" y="1535907"/>
          <a:ext cx="1560352" cy="469784"/>
          <a:chOff x="3682768" y="3204594"/>
          <a:chExt cx="1560352" cy="469784"/>
        </a:xfrm>
      </xdr:grpSpPr>
      <xdr:sp macro="[0]!Limpar_Informações" textlink="">
        <xdr:nvSpPr>
          <xdr:cNvPr id="16" name="Retângulo: Cantos Diagonais Recortados 15">
            <a:extLst>
              <a:ext uri="{FF2B5EF4-FFF2-40B4-BE49-F238E27FC236}">
                <a16:creationId xmlns:a16="http://schemas.microsoft.com/office/drawing/2014/main" id="{C363B1FF-DDB5-4AA4-8853-F2B604AF6D35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18" name="Gráfico 3" descr="Borracha">
            <a:extLst>
              <a:ext uri="{FF2B5EF4-FFF2-40B4-BE49-F238E27FC236}">
                <a16:creationId xmlns:a16="http://schemas.microsoft.com/office/drawing/2014/main" id="{5F928571-2118-40B0-97E1-59A04FC7D6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3</xdr:col>
      <xdr:colOff>190502</xdr:colOff>
      <xdr:row>4</xdr:row>
      <xdr:rowOff>154780</xdr:rowOff>
    </xdr:from>
    <xdr:to>
      <xdr:col>7</xdr:col>
      <xdr:colOff>273844</xdr:colOff>
      <xdr:row>9</xdr:row>
      <xdr:rowOff>214115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58D2C6D4-6F43-4880-B737-A342D21C75F2}"/>
            </a:ext>
          </a:extLst>
        </xdr:cNvPr>
        <xdr:cNvGrpSpPr/>
      </xdr:nvGrpSpPr>
      <xdr:grpSpPr>
        <a:xfrm>
          <a:off x="6226971" y="2726530"/>
          <a:ext cx="3131342" cy="1249960"/>
          <a:chOff x="5670959" y="1602297"/>
          <a:chExt cx="3131342" cy="1249960"/>
        </a:xfrm>
      </xdr:grpSpPr>
      <xdr:sp macro="[0]!Limpar_tudo" textlink="">
        <xdr:nvSpPr>
          <xdr:cNvPr id="20" name="Seta: Pentágono 19">
            <a:extLst>
              <a:ext uri="{FF2B5EF4-FFF2-40B4-BE49-F238E27FC236}">
                <a16:creationId xmlns:a16="http://schemas.microsoft.com/office/drawing/2014/main" id="{B1987870-8A0C-4BC6-BDD9-430609E59E2C}"/>
              </a:ext>
            </a:extLst>
          </xdr:cNvPr>
          <xdr:cNvSpPr/>
        </xdr:nvSpPr>
        <xdr:spPr>
          <a:xfrm>
            <a:off x="5670959" y="1602297"/>
            <a:ext cx="3131342" cy="1249960"/>
          </a:xfrm>
          <a:prstGeom prst="homePlate">
            <a:avLst>
              <a:gd name="adj" fmla="val 0"/>
            </a:avLst>
          </a:prstGeom>
          <a:solidFill>
            <a:srgbClr val="FF0000"/>
          </a:solidFill>
          <a:ln>
            <a:solidFill>
              <a:schemeClr val="accent4">
                <a:lumMod val="60000"/>
                <a:lumOff val="40000"/>
              </a:schemeClr>
            </a:solidFill>
          </a:ln>
          <a:effectLst>
            <a:glow rad="101600">
              <a:srgbClr val="FF0000">
                <a:alpha val="60000"/>
              </a:srgbClr>
            </a:glow>
            <a:reflection endPos="0" dir="5400000" sy="-100000" algn="bl" rotWithShape="0"/>
          </a:effectLst>
          <a:scene3d>
            <a:camera prst="orthographicFront"/>
            <a:lightRig rig="threePt" dir="t"/>
          </a:scene3d>
          <a:sp3d>
            <a:bevelT w="114300" prst="hardEdg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2" algn="ctr"/>
            <a:r>
              <a:rPr lang="pt-BR" b="1"/>
              <a:t>Reiniciar processo</a:t>
            </a:r>
          </a:p>
        </xdr:txBody>
      </xdr:sp>
      <xdr:pic>
        <xdr:nvPicPr>
          <xdr:cNvPr id="24" name="Gráfico 6" descr="Sem sinal">
            <a:extLst>
              <a:ext uri="{FF2B5EF4-FFF2-40B4-BE49-F238E27FC236}">
                <a16:creationId xmlns:a16="http://schemas.microsoft.com/office/drawing/2014/main" id="{06E256C9-BC32-4FDC-BCD4-4C81FF99EF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789802" y="1770077"/>
            <a:ext cx="914400" cy="914400"/>
          </a:xfrm>
          <a:prstGeom prst="rect">
            <a:avLst/>
          </a:prstGeom>
          <a:effectLst>
            <a:glow rad="101600">
              <a:schemeClr val="accent4">
                <a:satMod val="175000"/>
                <a:alpha val="40000"/>
              </a:schemeClr>
            </a:glow>
          </a:effectLst>
        </xdr:spPr>
      </xdr:pic>
    </xdr:grpSp>
    <xdr:clientData/>
  </xdr:twoCellAnchor>
  <xdr:twoCellAnchor editAs="oneCell">
    <xdr:from>
      <xdr:col>10</xdr:col>
      <xdr:colOff>423843</xdr:colOff>
      <xdr:row>1</xdr:row>
      <xdr:rowOff>376219</xdr:rowOff>
    </xdr:from>
    <xdr:to>
      <xdr:col>12</xdr:col>
      <xdr:colOff>123804</xdr:colOff>
      <xdr:row>5</xdr:row>
      <xdr:rowOff>4744</xdr:rowOff>
    </xdr:to>
    <xdr:pic macro="[0]!Planilha2.mec">
      <xdr:nvPicPr>
        <xdr:cNvPr id="25" name="Gráfico 24" descr="Voltar DPE">
          <a:extLst>
            <a:ext uri="{FF2B5EF4-FFF2-40B4-BE49-F238E27FC236}">
              <a16:creationId xmlns:a16="http://schemas.microsoft.com/office/drawing/2014/main" id="{7A63B904-21C5-4B40-BD14-4B403365C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4311293" y="1900219"/>
          <a:ext cx="919162" cy="91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433368</xdr:colOff>
      <xdr:row>4</xdr:row>
      <xdr:rowOff>159525</xdr:rowOff>
    </xdr:from>
    <xdr:to>
      <xdr:col>12</xdr:col>
      <xdr:colOff>133329</xdr:colOff>
      <xdr:row>8</xdr:row>
      <xdr:rowOff>121425</xdr:rowOff>
    </xdr:to>
    <xdr:pic macro="[0]!Planilha2.ele">
      <xdr:nvPicPr>
        <xdr:cNvPr id="26" name="Gráfico 25" descr="Voltar DPE">
          <a:extLst>
            <a:ext uri="{FF2B5EF4-FFF2-40B4-BE49-F238E27FC236}">
              <a16:creationId xmlns:a16="http://schemas.microsoft.com/office/drawing/2014/main" id="{B47ADE56-4C6B-4B1E-B8B1-5C172D10C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4320818" y="2731275"/>
          <a:ext cx="919162" cy="91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407174</xdr:colOff>
      <xdr:row>8</xdr:row>
      <xdr:rowOff>26175</xdr:rowOff>
    </xdr:from>
    <xdr:to>
      <xdr:col>12</xdr:col>
      <xdr:colOff>107135</xdr:colOff>
      <xdr:row>12</xdr:row>
      <xdr:rowOff>35700</xdr:rowOff>
    </xdr:to>
    <xdr:pic macro="[0]!Planilha2.soft">
      <xdr:nvPicPr>
        <xdr:cNvPr id="27" name="Gráfico 26" descr="Voltar DPE">
          <a:extLst>
            <a:ext uri="{FF2B5EF4-FFF2-40B4-BE49-F238E27FC236}">
              <a16:creationId xmlns:a16="http://schemas.microsoft.com/office/drawing/2014/main" id="{B524D7A7-A8C7-4C84-8868-2182B109B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4294624" y="3550425"/>
          <a:ext cx="919162" cy="91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440512</xdr:colOff>
      <xdr:row>11</xdr:row>
      <xdr:rowOff>83325</xdr:rowOff>
    </xdr:from>
    <xdr:to>
      <xdr:col>12</xdr:col>
      <xdr:colOff>140473</xdr:colOff>
      <xdr:row>16</xdr:row>
      <xdr:rowOff>45225</xdr:rowOff>
    </xdr:to>
    <xdr:pic macro="[0]!Planilha2.gerar">
      <xdr:nvPicPr>
        <xdr:cNvPr id="28" name="Gráfico 27" descr="Voltar DPE">
          <a:extLst>
            <a:ext uri="{FF2B5EF4-FFF2-40B4-BE49-F238E27FC236}">
              <a16:creationId xmlns:a16="http://schemas.microsoft.com/office/drawing/2014/main" id="{95CFE103-ECC7-4BB1-8B0D-61DC036B5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4327962" y="4321950"/>
          <a:ext cx="919162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428625</xdr:colOff>
      <xdr:row>2</xdr:row>
      <xdr:rowOff>23812</xdr:rowOff>
    </xdr:from>
    <xdr:to>
      <xdr:col>14</xdr:col>
      <xdr:colOff>366265</xdr:colOff>
      <xdr:row>5</xdr:row>
      <xdr:rowOff>440532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E6BC385-9B9E-49D3-B154-58D9F920B1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2642"/>
        <a:stretch/>
      </xdr:blipFill>
      <xdr:spPr>
        <a:xfrm>
          <a:off x="14739938" y="642937"/>
          <a:ext cx="3580952" cy="166687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spPr>
    </xdr:pic>
    <xdr:clientData/>
  </xdr:twoCellAnchor>
  <xdr:twoCellAnchor>
    <xdr:from>
      <xdr:col>4</xdr:col>
      <xdr:colOff>238125</xdr:colOff>
      <xdr:row>4</xdr:row>
      <xdr:rowOff>83344</xdr:rowOff>
    </xdr:from>
    <xdr:to>
      <xdr:col>6</xdr:col>
      <xdr:colOff>584040</xdr:colOff>
      <xdr:row>4</xdr:row>
      <xdr:rowOff>553128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F3C602C8-8B7A-47F7-9797-C30FCE910A95}"/>
            </a:ext>
          </a:extLst>
        </xdr:cNvPr>
        <xdr:cNvGrpSpPr/>
      </xdr:nvGrpSpPr>
      <xdr:grpSpPr>
        <a:xfrm>
          <a:off x="12120563" y="1321594"/>
          <a:ext cx="1560352" cy="469784"/>
          <a:chOff x="3682768" y="3204594"/>
          <a:chExt cx="1560352" cy="469784"/>
        </a:xfrm>
      </xdr:grpSpPr>
      <xdr:sp macro="[0]!Limpar_Componentes" textlink="">
        <xdr:nvSpPr>
          <xdr:cNvPr id="10" name="Retângulo: Cantos Diagonais Recortados 9">
            <a:extLst>
              <a:ext uri="{FF2B5EF4-FFF2-40B4-BE49-F238E27FC236}">
                <a16:creationId xmlns:a16="http://schemas.microsoft.com/office/drawing/2014/main" id="{9881DF71-CF11-4324-AF9A-D22EED462E2E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Componentes">
        <xdr:nvPicPr>
          <xdr:cNvPr id="11" name="Gráfico 3" descr="Borracha">
            <a:extLst>
              <a:ext uri="{FF2B5EF4-FFF2-40B4-BE49-F238E27FC236}">
                <a16:creationId xmlns:a16="http://schemas.microsoft.com/office/drawing/2014/main" id="{760202FA-E9C6-48B5-B303-F5D1A671C3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0</xdr:col>
      <xdr:colOff>1988343</xdr:colOff>
      <xdr:row>0</xdr:row>
      <xdr:rowOff>130968</xdr:rowOff>
    </xdr:from>
    <xdr:to>
      <xdr:col>0</xdr:col>
      <xdr:colOff>2902743</xdr:colOff>
      <xdr:row>3</xdr:row>
      <xdr:rowOff>116680</xdr:rowOff>
    </xdr:to>
    <xdr:pic macro="[0]!volta">
      <xdr:nvPicPr>
        <xdr:cNvPr id="7" name="Gráfico 6" descr="Seta com retorno na horizontal">
          <a:extLst>
            <a:ext uri="{FF2B5EF4-FFF2-40B4-BE49-F238E27FC236}">
              <a16:creationId xmlns:a16="http://schemas.microsoft.com/office/drawing/2014/main" id="{ECF65C21-0BF5-4378-93FB-CF4EE1409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988343" y="130968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1226343</xdr:colOff>
      <xdr:row>0</xdr:row>
      <xdr:rowOff>214312</xdr:rowOff>
    </xdr:from>
    <xdr:to>
      <xdr:col>2</xdr:col>
      <xdr:colOff>2140743</xdr:colOff>
      <xdr:row>3</xdr:row>
      <xdr:rowOff>200024</xdr:rowOff>
    </xdr:to>
    <xdr:pic macro="[0]!ger">
      <xdr:nvPicPr>
        <xdr:cNvPr id="8" name="Gráfico 7" descr="Seta com retorno na horizontal">
          <a:extLst>
            <a:ext uri="{FF2B5EF4-FFF2-40B4-BE49-F238E27FC236}">
              <a16:creationId xmlns:a16="http://schemas.microsoft.com/office/drawing/2014/main" id="{69C54B1B-ED73-4959-8AC2-CCF761932F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0800000">
          <a:off x="7989093" y="214312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2600323</xdr:colOff>
      <xdr:row>0</xdr:row>
      <xdr:rowOff>142874</xdr:rowOff>
    </xdr:from>
    <xdr:to>
      <xdr:col>2</xdr:col>
      <xdr:colOff>130967</xdr:colOff>
      <xdr:row>3</xdr:row>
      <xdr:rowOff>128586</xdr:rowOff>
    </xdr:to>
    <xdr:pic macro="[0]!prox">
      <xdr:nvPicPr>
        <xdr:cNvPr id="9" name="Gráfico 8" descr="Voltar DPE">
          <a:extLst>
            <a:ext uri="{FF2B5EF4-FFF2-40B4-BE49-F238E27FC236}">
              <a16:creationId xmlns:a16="http://schemas.microsoft.com/office/drawing/2014/main" id="{1E27BDDF-34AA-4736-B2CF-ED7B08AB8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981698" y="142874"/>
          <a:ext cx="912019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547690</xdr:colOff>
      <xdr:row>2</xdr:row>
      <xdr:rowOff>11906</xdr:rowOff>
    </xdr:from>
    <xdr:to>
      <xdr:col>8</xdr:col>
      <xdr:colOff>274477</xdr:colOff>
      <xdr:row>3</xdr:row>
      <xdr:rowOff>172127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CAA4EDAC-44C6-4AB5-ACC6-E401D39014B9}"/>
            </a:ext>
          </a:extLst>
        </xdr:cNvPr>
        <xdr:cNvGrpSpPr/>
      </xdr:nvGrpSpPr>
      <xdr:grpSpPr>
        <a:xfrm>
          <a:off x="13739815" y="631031"/>
          <a:ext cx="1560350" cy="469784"/>
          <a:chOff x="3682768" y="3204594"/>
          <a:chExt cx="1560352" cy="469784"/>
        </a:xfrm>
      </xdr:grpSpPr>
      <xdr:sp macro="[0]!Limpar_Dispositivos" textlink="">
        <xdr:nvSpPr>
          <xdr:cNvPr id="26" name="Retângulo: Cantos Diagonais Recortados 25">
            <a:extLst>
              <a:ext uri="{FF2B5EF4-FFF2-40B4-BE49-F238E27FC236}">
                <a16:creationId xmlns:a16="http://schemas.microsoft.com/office/drawing/2014/main" id="{D43FB807-4CEB-4ADD-8458-67C6A2F67C3B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27" name="Gráfico 3" descr="Borracha">
            <a:extLst>
              <a:ext uri="{FF2B5EF4-FFF2-40B4-BE49-F238E27FC236}">
                <a16:creationId xmlns:a16="http://schemas.microsoft.com/office/drawing/2014/main" id="{75AF2F7C-8ADA-4625-99DD-F612E1D304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4</xdr:col>
      <xdr:colOff>59531</xdr:colOff>
      <xdr:row>6</xdr:row>
      <xdr:rowOff>202406</xdr:rowOff>
    </xdr:from>
    <xdr:to>
      <xdr:col>4</xdr:col>
      <xdr:colOff>503531</xdr:colOff>
      <xdr:row>6</xdr:row>
      <xdr:rowOff>652406</xdr:rowOff>
    </xdr:to>
    <xdr:pic>
      <xdr:nvPicPr>
        <xdr:cNvPr id="28" name="Imagem 2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CC26F8-CD0A-47C6-9EBF-11E40595B7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7481" y="165973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71437</xdr:colOff>
      <xdr:row>7</xdr:row>
      <xdr:rowOff>226219</xdr:rowOff>
    </xdr:from>
    <xdr:to>
      <xdr:col>4</xdr:col>
      <xdr:colOff>515437</xdr:colOff>
      <xdr:row>7</xdr:row>
      <xdr:rowOff>676219</xdr:rowOff>
    </xdr:to>
    <xdr:pic>
      <xdr:nvPicPr>
        <xdr:cNvPr id="29" name="Imagem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0C1F055-CC5A-452F-B338-81FEE56E2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9387" y="295036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59531</xdr:colOff>
      <xdr:row>8</xdr:row>
      <xdr:rowOff>202407</xdr:rowOff>
    </xdr:from>
    <xdr:to>
      <xdr:col>4</xdr:col>
      <xdr:colOff>503531</xdr:colOff>
      <xdr:row>8</xdr:row>
      <xdr:rowOff>652407</xdr:rowOff>
    </xdr:to>
    <xdr:pic>
      <xdr:nvPicPr>
        <xdr:cNvPr id="30" name="Imagem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B261BCB-2805-488B-B4EE-AC0049C138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7481" y="419338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54768</xdr:colOff>
      <xdr:row>9</xdr:row>
      <xdr:rowOff>185737</xdr:rowOff>
    </xdr:from>
    <xdr:to>
      <xdr:col>4</xdr:col>
      <xdr:colOff>498768</xdr:colOff>
      <xdr:row>9</xdr:row>
      <xdr:rowOff>635737</xdr:rowOff>
    </xdr:to>
    <xdr:pic>
      <xdr:nvPicPr>
        <xdr:cNvPr id="31" name="Imagem 3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2FB1F85-6B46-4392-9745-3C24F0E8F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2718" y="544353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64293</xdr:colOff>
      <xdr:row>10</xdr:row>
      <xdr:rowOff>242888</xdr:rowOff>
    </xdr:from>
    <xdr:to>
      <xdr:col>4</xdr:col>
      <xdr:colOff>508293</xdr:colOff>
      <xdr:row>10</xdr:row>
      <xdr:rowOff>692888</xdr:rowOff>
    </xdr:to>
    <xdr:pic>
      <xdr:nvPicPr>
        <xdr:cNvPr id="32" name="Imagem 3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449F901-4142-480A-9A4D-F5826C5ED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2243" y="676751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73818</xdr:colOff>
      <xdr:row>11</xdr:row>
      <xdr:rowOff>252414</xdr:rowOff>
    </xdr:from>
    <xdr:to>
      <xdr:col>4</xdr:col>
      <xdr:colOff>517818</xdr:colOff>
      <xdr:row>11</xdr:row>
      <xdr:rowOff>702414</xdr:rowOff>
    </xdr:to>
    <xdr:pic>
      <xdr:nvPicPr>
        <xdr:cNvPr id="50" name="Imagem 4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544111A-35C9-42C5-BCFE-DFE8746A0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51768" y="804386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71436</xdr:colOff>
      <xdr:row>12</xdr:row>
      <xdr:rowOff>226219</xdr:rowOff>
    </xdr:from>
    <xdr:to>
      <xdr:col>4</xdr:col>
      <xdr:colOff>515436</xdr:colOff>
      <xdr:row>12</xdr:row>
      <xdr:rowOff>676219</xdr:rowOff>
    </xdr:to>
    <xdr:pic>
      <xdr:nvPicPr>
        <xdr:cNvPr id="51" name="Imagem 5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1B58A7D-A4AC-45CB-AEFC-B4178D866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9386" y="9284494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57149</xdr:colOff>
      <xdr:row>13</xdr:row>
      <xdr:rowOff>223838</xdr:rowOff>
    </xdr:from>
    <xdr:to>
      <xdr:col>4</xdr:col>
      <xdr:colOff>501149</xdr:colOff>
      <xdr:row>13</xdr:row>
      <xdr:rowOff>673838</xdr:rowOff>
    </xdr:to>
    <xdr:pic>
      <xdr:nvPicPr>
        <xdr:cNvPr id="52" name="Imagem 5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F71E26B-812A-4EFB-AFAA-13EAFE048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5099" y="1054893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54768</xdr:colOff>
      <xdr:row>14</xdr:row>
      <xdr:rowOff>221458</xdr:rowOff>
    </xdr:from>
    <xdr:to>
      <xdr:col>4</xdr:col>
      <xdr:colOff>498768</xdr:colOff>
      <xdr:row>14</xdr:row>
      <xdr:rowOff>671458</xdr:rowOff>
    </xdr:to>
    <xdr:pic>
      <xdr:nvPicPr>
        <xdr:cNvPr id="53" name="Imagem 5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B1ADB39-35A9-476B-B6B6-D42094E65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2718" y="1181338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64293</xdr:colOff>
      <xdr:row>15</xdr:row>
      <xdr:rowOff>219077</xdr:rowOff>
    </xdr:from>
    <xdr:to>
      <xdr:col>4</xdr:col>
      <xdr:colOff>508293</xdr:colOff>
      <xdr:row>15</xdr:row>
      <xdr:rowOff>669077</xdr:rowOff>
    </xdr:to>
    <xdr:pic>
      <xdr:nvPicPr>
        <xdr:cNvPr id="54" name="Imagem 5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A71BEDA-D865-4D43-A759-C3947FA9A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2243" y="13077827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61912</xdr:colOff>
      <xdr:row>16</xdr:row>
      <xdr:rowOff>216697</xdr:rowOff>
    </xdr:from>
    <xdr:to>
      <xdr:col>4</xdr:col>
      <xdr:colOff>505912</xdr:colOff>
      <xdr:row>16</xdr:row>
      <xdr:rowOff>666697</xdr:rowOff>
    </xdr:to>
    <xdr:pic>
      <xdr:nvPicPr>
        <xdr:cNvPr id="55" name="Imagem 5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41BC610-ADF4-43F9-A1CB-110020BD7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9862" y="1434227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47624</xdr:colOff>
      <xdr:row>17</xdr:row>
      <xdr:rowOff>202409</xdr:rowOff>
    </xdr:from>
    <xdr:to>
      <xdr:col>4</xdr:col>
      <xdr:colOff>491624</xdr:colOff>
      <xdr:row>17</xdr:row>
      <xdr:rowOff>652409</xdr:rowOff>
    </xdr:to>
    <xdr:pic>
      <xdr:nvPicPr>
        <xdr:cNvPr id="56" name="Imagem 5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048D65F-8008-430E-9774-A22FCADBB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25574" y="1559480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57149</xdr:colOff>
      <xdr:row>18</xdr:row>
      <xdr:rowOff>235745</xdr:rowOff>
    </xdr:from>
    <xdr:to>
      <xdr:col>4</xdr:col>
      <xdr:colOff>501149</xdr:colOff>
      <xdr:row>18</xdr:row>
      <xdr:rowOff>685745</xdr:rowOff>
    </xdr:to>
    <xdr:pic>
      <xdr:nvPicPr>
        <xdr:cNvPr id="57" name="Imagem 5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4D16D29-D4C9-4CE1-BCC3-F4EA3C33D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5099" y="1689497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54769</xdr:colOff>
      <xdr:row>19</xdr:row>
      <xdr:rowOff>245270</xdr:rowOff>
    </xdr:from>
    <xdr:to>
      <xdr:col>4</xdr:col>
      <xdr:colOff>498769</xdr:colOff>
      <xdr:row>19</xdr:row>
      <xdr:rowOff>695270</xdr:rowOff>
    </xdr:to>
    <xdr:pic>
      <xdr:nvPicPr>
        <xdr:cNvPr id="58" name="Imagem 5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98C953B-1022-4D69-9CB8-7C0D7915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2719" y="1817132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52388</xdr:colOff>
      <xdr:row>20</xdr:row>
      <xdr:rowOff>219077</xdr:rowOff>
    </xdr:from>
    <xdr:to>
      <xdr:col>4</xdr:col>
      <xdr:colOff>496388</xdr:colOff>
      <xdr:row>20</xdr:row>
      <xdr:rowOff>669077</xdr:rowOff>
    </xdr:to>
    <xdr:pic>
      <xdr:nvPicPr>
        <xdr:cNvPr id="59" name="Imagem 58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54C390EA-FCB0-40A4-81A4-0898ECA1B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30338" y="1941195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73820</xdr:colOff>
      <xdr:row>21</xdr:row>
      <xdr:rowOff>216696</xdr:rowOff>
    </xdr:from>
    <xdr:to>
      <xdr:col>4</xdr:col>
      <xdr:colOff>517820</xdr:colOff>
      <xdr:row>21</xdr:row>
      <xdr:rowOff>666696</xdr:rowOff>
    </xdr:to>
    <xdr:pic>
      <xdr:nvPicPr>
        <xdr:cNvPr id="60" name="Imagem 59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E698D73F-0713-4DD0-9628-1E068DF75A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51770" y="20676396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71438</xdr:colOff>
      <xdr:row>22</xdr:row>
      <xdr:rowOff>214314</xdr:rowOff>
    </xdr:from>
    <xdr:to>
      <xdr:col>4</xdr:col>
      <xdr:colOff>515438</xdr:colOff>
      <xdr:row>22</xdr:row>
      <xdr:rowOff>664314</xdr:rowOff>
    </xdr:to>
    <xdr:pic>
      <xdr:nvPicPr>
        <xdr:cNvPr id="61" name="Imagem 6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2F78DD5B-82AB-473D-97AF-D9651C178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49388" y="21940839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588170</xdr:colOff>
      <xdr:row>6</xdr:row>
      <xdr:rowOff>83344</xdr:rowOff>
    </xdr:from>
    <xdr:to>
      <xdr:col>2</xdr:col>
      <xdr:colOff>1238870</xdr:colOff>
      <xdr:row>6</xdr:row>
      <xdr:rowOff>1158581</xdr:rowOff>
    </xdr:to>
    <xdr:pic>
      <xdr:nvPicPr>
        <xdr:cNvPr id="62" name="Imagem 61">
          <a:extLst>
            <a:ext uri="{FF2B5EF4-FFF2-40B4-BE49-F238E27FC236}">
              <a16:creationId xmlns:a16="http://schemas.microsoft.com/office/drawing/2014/main" id="{A41A582A-B550-4D08-90DA-6D584C64D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98720" y="1540669"/>
          <a:ext cx="650700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178593</xdr:colOff>
      <xdr:row>9</xdr:row>
      <xdr:rowOff>142876</xdr:rowOff>
    </xdr:from>
    <xdr:to>
      <xdr:col>2</xdr:col>
      <xdr:colOff>1618593</xdr:colOff>
      <xdr:row>9</xdr:row>
      <xdr:rowOff>1013949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E4F8F42C-C1C4-4249-B6DE-C0CDB8391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8389143" y="5400676"/>
          <a:ext cx="1440000" cy="875835"/>
        </a:xfrm>
        <a:prstGeom prst="rect">
          <a:avLst/>
        </a:prstGeom>
      </xdr:spPr>
    </xdr:pic>
    <xdr:clientData/>
  </xdr:twoCellAnchor>
  <xdr:twoCellAnchor editAs="oneCell">
    <xdr:from>
      <xdr:col>2</xdr:col>
      <xdr:colOff>178594</xdr:colOff>
      <xdr:row>11</xdr:row>
      <xdr:rowOff>142875</xdr:rowOff>
    </xdr:from>
    <xdr:to>
      <xdr:col>2</xdr:col>
      <xdr:colOff>1618594</xdr:colOff>
      <xdr:row>11</xdr:row>
      <xdr:rowOff>1040513</xdr:rowOff>
    </xdr:to>
    <xdr:pic>
      <xdr:nvPicPr>
        <xdr:cNvPr id="64" name="Imagem 63">
          <a:extLst>
            <a:ext uri="{FF2B5EF4-FFF2-40B4-BE49-F238E27FC236}">
              <a16:creationId xmlns:a16="http://schemas.microsoft.com/office/drawing/2014/main" id="{27ED1F0D-BFBF-4C96-9BA9-A4BE34533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389144" y="7934325"/>
          <a:ext cx="1440000" cy="902400"/>
        </a:xfrm>
        <a:prstGeom prst="rect">
          <a:avLst/>
        </a:prstGeom>
      </xdr:spPr>
    </xdr:pic>
    <xdr:clientData/>
  </xdr:twoCellAnchor>
  <xdr:twoCellAnchor editAs="oneCell">
    <xdr:from>
      <xdr:col>2</xdr:col>
      <xdr:colOff>214312</xdr:colOff>
      <xdr:row>12</xdr:row>
      <xdr:rowOff>273844</xdr:rowOff>
    </xdr:from>
    <xdr:to>
      <xdr:col>2</xdr:col>
      <xdr:colOff>1654312</xdr:colOff>
      <xdr:row>12</xdr:row>
      <xdr:rowOff>942462</xdr:rowOff>
    </xdr:to>
    <xdr:pic>
      <xdr:nvPicPr>
        <xdr:cNvPr id="65" name="Imagem 64">
          <a:extLst>
            <a:ext uri="{FF2B5EF4-FFF2-40B4-BE49-F238E27FC236}">
              <a16:creationId xmlns:a16="http://schemas.microsoft.com/office/drawing/2014/main" id="{F12AC9EF-AD15-4355-9349-DBE2FE2FF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424862" y="9332119"/>
          <a:ext cx="1440000" cy="673381"/>
        </a:xfrm>
        <a:prstGeom prst="rect">
          <a:avLst/>
        </a:prstGeom>
      </xdr:spPr>
    </xdr:pic>
    <xdr:clientData/>
  </xdr:twoCellAnchor>
  <xdr:twoCellAnchor editAs="oneCell">
    <xdr:from>
      <xdr:col>2</xdr:col>
      <xdr:colOff>523876</xdr:colOff>
      <xdr:row>13</xdr:row>
      <xdr:rowOff>83344</xdr:rowOff>
    </xdr:from>
    <xdr:to>
      <xdr:col>2</xdr:col>
      <xdr:colOff>1258876</xdr:colOff>
      <xdr:row>13</xdr:row>
      <xdr:rowOff>1158582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F9E240F9-F8D4-4D7D-970C-54752CA41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734426" y="10408444"/>
          <a:ext cx="735000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285751</xdr:colOff>
      <xdr:row>15</xdr:row>
      <xdr:rowOff>83344</xdr:rowOff>
    </xdr:from>
    <xdr:to>
      <xdr:col>2</xdr:col>
      <xdr:colOff>1558608</xdr:colOff>
      <xdr:row>15</xdr:row>
      <xdr:rowOff>1158582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2D76FB47-F9F4-479E-8BCC-94DEE82FA8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496301" y="12942094"/>
          <a:ext cx="1272857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214313</xdr:colOff>
      <xdr:row>17</xdr:row>
      <xdr:rowOff>59532</xdr:rowOff>
    </xdr:from>
    <xdr:to>
      <xdr:col>2</xdr:col>
      <xdr:colOff>1569187</xdr:colOff>
      <xdr:row>17</xdr:row>
      <xdr:rowOff>1134770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C369922F-6C3E-49CF-AC43-29F824C4B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424863" y="15451932"/>
          <a:ext cx="1354874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452438</xdr:colOff>
      <xdr:row>10</xdr:row>
      <xdr:rowOff>83344</xdr:rowOff>
    </xdr:from>
    <xdr:to>
      <xdr:col>2</xdr:col>
      <xdr:colOff>1302960</xdr:colOff>
      <xdr:row>10</xdr:row>
      <xdr:rowOff>1154906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668D6D81-F15C-465F-8B6D-8A364DF96C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23" t="17049" r="24383" b="13825"/>
        <a:stretch/>
      </xdr:blipFill>
      <xdr:spPr bwMode="auto">
        <a:xfrm>
          <a:off x="8667751" y="6596063"/>
          <a:ext cx="850522" cy="1071562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absolute">
    <xdr:from>
      <xdr:col>0</xdr:col>
      <xdr:colOff>2416970</xdr:colOff>
      <xdr:row>0</xdr:row>
      <xdr:rowOff>154783</xdr:rowOff>
    </xdr:from>
    <xdr:to>
      <xdr:col>0</xdr:col>
      <xdr:colOff>3331370</xdr:colOff>
      <xdr:row>3</xdr:row>
      <xdr:rowOff>140495</xdr:rowOff>
    </xdr:to>
    <xdr:pic macro="[0]!volta">
      <xdr:nvPicPr>
        <xdr:cNvPr id="33" name="Gráfico 32" descr="Seta com retorno na horizontal">
          <a:extLst>
            <a:ext uri="{FF2B5EF4-FFF2-40B4-BE49-F238E27FC236}">
              <a16:creationId xmlns:a16="http://schemas.microsoft.com/office/drawing/2014/main" id="{EBBC1045-0528-4CF7-B9DC-A6E9E961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416970" y="154783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202407</xdr:colOff>
      <xdr:row>0</xdr:row>
      <xdr:rowOff>238127</xdr:rowOff>
    </xdr:from>
    <xdr:to>
      <xdr:col>2</xdr:col>
      <xdr:colOff>1116807</xdr:colOff>
      <xdr:row>3</xdr:row>
      <xdr:rowOff>223839</xdr:rowOff>
    </xdr:to>
    <xdr:pic macro="[0]!ger">
      <xdr:nvPicPr>
        <xdr:cNvPr id="34" name="Gráfico 33" descr="Seta com retorno na horizontal">
          <a:extLst>
            <a:ext uri="{FF2B5EF4-FFF2-40B4-BE49-F238E27FC236}">
              <a16:creationId xmlns:a16="http://schemas.microsoft.com/office/drawing/2014/main" id="{7D70EA62-97E5-4F12-B492-71A659F6F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 rot="10800000">
          <a:off x="8417720" y="238127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2243137</xdr:colOff>
      <xdr:row>0</xdr:row>
      <xdr:rowOff>166689</xdr:rowOff>
    </xdr:from>
    <xdr:to>
      <xdr:col>1</xdr:col>
      <xdr:colOff>3155156</xdr:colOff>
      <xdr:row>3</xdr:row>
      <xdr:rowOff>152401</xdr:rowOff>
    </xdr:to>
    <xdr:pic macro="[0]!prox">
      <xdr:nvPicPr>
        <xdr:cNvPr id="36" name="Gráfico 35" descr="Voltar DPE">
          <a:extLst>
            <a:ext uri="{FF2B5EF4-FFF2-40B4-BE49-F238E27FC236}">
              <a16:creationId xmlns:a16="http://schemas.microsoft.com/office/drawing/2014/main" id="{9B2FBAF6-EA31-4C50-9A4B-D9BA660C0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6410325" y="166689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83345</xdr:colOff>
      <xdr:row>0</xdr:row>
      <xdr:rowOff>154783</xdr:rowOff>
    </xdr:from>
    <xdr:to>
      <xdr:col>1</xdr:col>
      <xdr:colOff>992982</xdr:colOff>
      <xdr:row>3</xdr:row>
      <xdr:rowOff>140495</xdr:rowOff>
    </xdr:to>
    <xdr:pic macro="[0]!ant">
      <xdr:nvPicPr>
        <xdr:cNvPr id="37" name="Gráfico 36" descr="Voltar">
          <a:extLst>
            <a:ext uri="{FF2B5EF4-FFF2-40B4-BE49-F238E27FC236}">
              <a16:creationId xmlns:a16="http://schemas.microsoft.com/office/drawing/2014/main" id="{F0FD214C-235A-4853-A799-4D57683F40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4250533" y="154783"/>
          <a:ext cx="909637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178593</xdr:colOff>
      <xdr:row>1</xdr:row>
      <xdr:rowOff>226219</xdr:rowOff>
    </xdr:from>
    <xdr:to>
      <xdr:col>9</xdr:col>
      <xdr:colOff>310195</xdr:colOff>
      <xdr:row>3</xdr:row>
      <xdr:rowOff>76878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8FADFF90-01E8-44CF-BB52-80013857F029}"/>
            </a:ext>
          </a:extLst>
        </xdr:cNvPr>
        <xdr:cNvGrpSpPr/>
      </xdr:nvGrpSpPr>
      <xdr:grpSpPr>
        <a:xfrm>
          <a:off x="13061156" y="535782"/>
          <a:ext cx="1560352" cy="469784"/>
          <a:chOff x="3682768" y="3204594"/>
          <a:chExt cx="1560352" cy="469784"/>
        </a:xfrm>
      </xdr:grpSpPr>
      <xdr:sp macro="[0]!Limpar_Dispositivos" textlink="">
        <xdr:nvSpPr>
          <xdr:cNvPr id="12" name="Retângulo: Cantos Diagonais Recortados 11">
            <a:extLst>
              <a:ext uri="{FF2B5EF4-FFF2-40B4-BE49-F238E27FC236}">
                <a16:creationId xmlns:a16="http://schemas.microsoft.com/office/drawing/2014/main" id="{CA5DF455-E91A-4D87-8BD6-F9E937534ABC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13" name="Gráfico 3" descr="Borracha">
            <a:extLst>
              <a:ext uri="{FF2B5EF4-FFF2-40B4-BE49-F238E27FC236}">
                <a16:creationId xmlns:a16="http://schemas.microsoft.com/office/drawing/2014/main" id="{B5E5CB3A-1FF6-4222-918E-99084AD394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5</xdr:col>
      <xdr:colOff>100011</xdr:colOff>
      <xdr:row>6</xdr:row>
      <xdr:rowOff>671512</xdr:rowOff>
    </xdr:from>
    <xdr:to>
      <xdr:col>5</xdr:col>
      <xdr:colOff>544011</xdr:colOff>
      <xdr:row>6</xdr:row>
      <xdr:rowOff>1123894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601D191-E34A-454E-B7ED-9B6A7E03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21811" y="415766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5</xdr:col>
      <xdr:colOff>85725</xdr:colOff>
      <xdr:row>7</xdr:row>
      <xdr:rowOff>669133</xdr:rowOff>
    </xdr:from>
    <xdr:to>
      <xdr:col>5</xdr:col>
      <xdr:colOff>529725</xdr:colOff>
      <xdr:row>7</xdr:row>
      <xdr:rowOff>1121514</xdr:rowOff>
    </xdr:to>
    <xdr:pic>
      <xdr:nvPicPr>
        <xdr:cNvPr id="9" name="Imagem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BAFA3C8-5097-4C66-B81A-2BC73A25B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07525" y="606028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214313</xdr:colOff>
      <xdr:row>6</xdr:row>
      <xdr:rowOff>130969</xdr:rowOff>
    </xdr:from>
    <xdr:to>
      <xdr:col>2</xdr:col>
      <xdr:colOff>1914507</xdr:colOff>
      <xdr:row>6</xdr:row>
      <xdr:rowOff>1774031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ADA53B0B-F833-4329-A81B-4FF2006EB9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417094" y="1988344"/>
          <a:ext cx="1700194" cy="1643062"/>
        </a:xfrm>
        <a:prstGeom prst="rect">
          <a:avLst/>
        </a:prstGeom>
      </xdr:spPr>
    </xdr:pic>
    <xdr:clientData/>
  </xdr:twoCellAnchor>
  <xdr:twoCellAnchor editAs="oneCell">
    <xdr:from>
      <xdr:col>2</xdr:col>
      <xdr:colOff>2405063</xdr:colOff>
      <xdr:row>6</xdr:row>
      <xdr:rowOff>195763</xdr:rowOff>
    </xdr:from>
    <xdr:to>
      <xdr:col>2</xdr:col>
      <xdr:colOff>3969862</xdr:colOff>
      <xdr:row>6</xdr:row>
      <xdr:rowOff>1794151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A30BA691-0ABA-4D1D-A2E7-CE167B3E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07844" y="2053138"/>
          <a:ext cx="1564799" cy="1598388"/>
        </a:xfrm>
        <a:prstGeom prst="rect">
          <a:avLst/>
        </a:prstGeom>
      </xdr:spPr>
    </xdr:pic>
    <xdr:clientData/>
  </xdr:twoCellAnchor>
  <xdr:twoCellAnchor editAs="oneCell">
    <xdr:from>
      <xdr:col>2</xdr:col>
      <xdr:colOff>321468</xdr:colOff>
      <xdr:row>7</xdr:row>
      <xdr:rowOff>154780</xdr:rowOff>
    </xdr:from>
    <xdr:to>
      <xdr:col>2</xdr:col>
      <xdr:colOff>2345531</xdr:colOff>
      <xdr:row>7</xdr:row>
      <xdr:rowOff>1701225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52C7450C-1A63-4961-B78D-CF4920D5F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524249" y="3917155"/>
          <a:ext cx="2024063" cy="1546445"/>
        </a:xfrm>
        <a:prstGeom prst="rect">
          <a:avLst/>
        </a:prstGeom>
      </xdr:spPr>
    </xdr:pic>
    <xdr:clientData/>
  </xdr:twoCellAnchor>
  <xdr:twoCellAnchor editAs="oneCell">
    <xdr:from>
      <xdr:col>2</xdr:col>
      <xdr:colOff>2988469</xdr:colOff>
      <xdr:row>7</xdr:row>
      <xdr:rowOff>154781</xdr:rowOff>
    </xdr:from>
    <xdr:to>
      <xdr:col>2</xdr:col>
      <xdr:colOff>3793890</xdr:colOff>
      <xdr:row>7</xdr:row>
      <xdr:rowOff>1737657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D594AA82-FE65-4463-9E16-0F3BE9E13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191250" y="3917156"/>
          <a:ext cx="805421" cy="1582876"/>
        </a:xfrm>
        <a:prstGeom prst="rect">
          <a:avLst/>
        </a:prstGeom>
      </xdr:spPr>
    </xdr:pic>
    <xdr:clientData/>
  </xdr:twoCellAnchor>
  <xdr:twoCellAnchor editAs="absolute">
    <xdr:from>
      <xdr:col>0</xdr:col>
      <xdr:colOff>2226469</xdr:colOff>
      <xdr:row>0</xdr:row>
      <xdr:rowOff>119063</xdr:rowOff>
    </xdr:from>
    <xdr:to>
      <xdr:col>1</xdr:col>
      <xdr:colOff>57150</xdr:colOff>
      <xdr:row>3</xdr:row>
      <xdr:rowOff>104775</xdr:rowOff>
    </xdr:to>
    <xdr:pic macro="[0]!volta">
      <xdr:nvPicPr>
        <xdr:cNvPr id="17" name="Gráfico 16" descr="Seta com retorno na horizontal">
          <a:extLst>
            <a:ext uri="{FF2B5EF4-FFF2-40B4-BE49-F238E27FC236}">
              <a16:creationId xmlns:a16="http://schemas.microsoft.com/office/drawing/2014/main" id="{8855B1C9-DF37-4225-879F-A4518F2B56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226469" y="119063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3</xdr:col>
      <xdr:colOff>904875</xdr:colOff>
      <xdr:row>0</xdr:row>
      <xdr:rowOff>202407</xdr:rowOff>
    </xdr:from>
    <xdr:to>
      <xdr:col>3</xdr:col>
      <xdr:colOff>1819275</xdr:colOff>
      <xdr:row>3</xdr:row>
      <xdr:rowOff>188119</xdr:rowOff>
    </xdr:to>
    <xdr:pic macro="[0]!ger">
      <xdr:nvPicPr>
        <xdr:cNvPr id="18" name="Gráfico 17" descr="Seta com retorno na horizontal">
          <a:extLst>
            <a:ext uri="{FF2B5EF4-FFF2-40B4-BE49-F238E27FC236}">
              <a16:creationId xmlns:a16="http://schemas.microsoft.com/office/drawing/2014/main" id="{28FAA849-5B98-4021-8873-A0C0940A7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8227219" y="202407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3017043</xdr:colOff>
      <xdr:row>0</xdr:row>
      <xdr:rowOff>130969</xdr:rowOff>
    </xdr:from>
    <xdr:to>
      <xdr:col>2</xdr:col>
      <xdr:colOff>3929062</xdr:colOff>
      <xdr:row>3</xdr:row>
      <xdr:rowOff>116681</xdr:rowOff>
    </xdr:to>
    <xdr:pic macro="[0]!prox">
      <xdr:nvPicPr>
        <xdr:cNvPr id="19" name="Gráfico 18" descr="Voltar DPE">
          <a:extLst>
            <a:ext uri="{FF2B5EF4-FFF2-40B4-BE49-F238E27FC236}">
              <a16:creationId xmlns:a16="http://schemas.microsoft.com/office/drawing/2014/main" id="{59C1917B-36A6-4DB1-B17D-246050E0F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6219824" y="130969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857251</xdr:colOff>
      <xdr:row>0</xdr:row>
      <xdr:rowOff>119063</xdr:rowOff>
    </xdr:from>
    <xdr:to>
      <xdr:col>2</xdr:col>
      <xdr:colOff>1766888</xdr:colOff>
      <xdr:row>3</xdr:row>
      <xdr:rowOff>104775</xdr:rowOff>
    </xdr:to>
    <xdr:pic macro="[0]!ant">
      <xdr:nvPicPr>
        <xdr:cNvPr id="20" name="Gráfico 19" descr="Voltar">
          <a:extLst>
            <a:ext uri="{FF2B5EF4-FFF2-40B4-BE49-F238E27FC236}">
              <a16:creationId xmlns:a16="http://schemas.microsoft.com/office/drawing/2014/main" id="{A380D2A8-83B8-48A5-8AE1-F0BA72733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4060032" y="119063"/>
          <a:ext cx="909637" cy="914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59531</xdr:colOff>
      <xdr:row>1</xdr:row>
      <xdr:rowOff>47623</xdr:rowOff>
    </xdr:from>
    <xdr:to>
      <xdr:col>9</xdr:col>
      <xdr:colOff>503531</xdr:colOff>
      <xdr:row>2</xdr:row>
      <xdr:rowOff>199968</xdr:rowOff>
    </xdr:to>
    <xdr:pic>
      <xdr:nvPicPr>
        <xdr:cNvPr id="4" name="Imagem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34835F-8441-497C-8E03-1ABC597E3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23531" y="361948"/>
          <a:ext cx="444000" cy="46667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5</xdr:col>
      <xdr:colOff>134471</xdr:colOff>
      <xdr:row>1</xdr:row>
      <xdr:rowOff>123264</xdr:rowOff>
    </xdr:from>
    <xdr:to>
      <xdr:col>5</xdr:col>
      <xdr:colOff>1647265</xdr:colOff>
      <xdr:row>2</xdr:row>
      <xdr:rowOff>279284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9BE6FC1D-997B-49CE-8FA9-CBE279627A94}"/>
            </a:ext>
          </a:extLst>
        </xdr:cNvPr>
        <xdr:cNvGrpSpPr/>
      </xdr:nvGrpSpPr>
      <xdr:grpSpPr>
        <a:xfrm>
          <a:off x="11373971" y="437029"/>
          <a:ext cx="1512794" cy="469784"/>
          <a:chOff x="3682768" y="3204594"/>
          <a:chExt cx="1560352" cy="469784"/>
        </a:xfrm>
      </xdr:grpSpPr>
      <xdr:sp macro="[0]!Limpar_Dados" textlink="">
        <xdr:nvSpPr>
          <xdr:cNvPr id="6" name="Retângulo: Cantos Diagonais Recortados 5">
            <a:extLst>
              <a:ext uri="{FF2B5EF4-FFF2-40B4-BE49-F238E27FC236}">
                <a16:creationId xmlns:a16="http://schemas.microsoft.com/office/drawing/2014/main" id="{EC5EE962-1D08-4293-80FD-446729388160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ados">
        <xdr:nvPicPr>
          <xdr:cNvPr id="7" name="Gráfico 3" descr="Borracha">
            <a:extLst>
              <a:ext uri="{FF2B5EF4-FFF2-40B4-BE49-F238E27FC236}">
                <a16:creationId xmlns:a16="http://schemas.microsoft.com/office/drawing/2014/main" id="{863CEBBF-A3A6-4A4E-A352-9BC6F73B3D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0</xdr:col>
      <xdr:colOff>1624853</xdr:colOff>
      <xdr:row>0</xdr:row>
      <xdr:rowOff>145677</xdr:rowOff>
    </xdr:from>
    <xdr:to>
      <xdr:col>0</xdr:col>
      <xdr:colOff>2539253</xdr:colOff>
      <xdr:row>3</xdr:row>
      <xdr:rowOff>118783</xdr:rowOff>
    </xdr:to>
    <xdr:pic macro="[0]!volta">
      <xdr:nvPicPr>
        <xdr:cNvPr id="8" name="Gráfico 7" descr="Seta com retorno na horizontal">
          <a:extLst>
            <a:ext uri="{FF2B5EF4-FFF2-40B4-BE49-F238E27FC236}">
              <a16:creationId xmlns:a16="http://schemas.microsoft.com/office/drawing/2014/main" id="{F531A828-05D2-4B08-9FD3-E7CCC7A71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24853" y="145677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857250</xdr:colOff>
      <xdr:row>0</xdr:row>
      <xdr:rowOff>229021</xdr:rowOff>
    </xdr:from>
    <xdr:to>
      <xdr:col>3</xdr:col>
      <xdr:colOff>393327</xdr:colOff>
      <xdr:row>3</xdr:row>
      <xdr:rowOff>202127</xdr:rowOff>
    </xdr:to>
    <xdr:pic macro="[0]!ger">
      <xdr:nvPicPr>
        <xdr:cNvPr id="9" name="Gráfico 8" descr="Seta com retorno na horizontal">
          <a:extLst>
            <a:ext uri="{FF2B5EF4-FFF2-40B4-BE49-F238E27FC236}">
              <a16:creationId xmlns:a16="http://schemas.microsoft.com/office/drawing/2014/main" id="{B45CDC45-B755-49CF-866A-3AEA14099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7625603" y="229021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2234032</xdr:colOff>
      <xdr:row>0</xdr:row>
      <xdr:rowOff>157583</xdr:rowOff>
    </xdr:from>
    <xdr:to>
      <xdr:col>1</xdr:col>
      <xdr:colOff>3146051</xdr:colOff>
      <xdr:row>3</xdr:row>
      <xdr:rowOff>130689</xdr:rowOff>
    </xdr:to>
    <xdr:pic macro="[0]!prox">
      <xdr:nvPicPr>
        <xdr:cNvPr id="10" name="Gráfico 9" descr="Voltar DPE">
          <a:extLst>
            <a:ext uri="{FF2B5EF4-FFF2-40B4-BE49-F238E27FC236}">
              <a16:creationId xmlns:a16="http://schemas.microsoft.com/office/drawing/2014/main" id="{DF6B37D4-42A2-4B58-94F5-E3A59B172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8208" y="157583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74240</xdr:colOff>
      <xdr:row>0</xdr:row>
      <xdr:rowOff>145677</xdr:rowOff>
    </xdr:from>
    <xdr:to>
      <xdr:col>1</xdr:col>
      <xdr:colOff>983877</xdr:colOff>
      <xdr:row>3</xdr:row>
      <xdr:rowOff>118783</xdr:rowOff>
    </xdr:to>
    <xdr:pic macro="[0]!ant">
      <xdr:nvPicPr>
        <xdr:cNvPr id="11" name="Gráfico 10" descr="Voltar">
          <a:extLst>
            <a:ext uri="{FF2B5EF4-FFF2-40B4-BE49-F238E27FC236}">
              <a16:creationId xmlns:a16="http://schemas.microsoft.com/office/drawing/2014/main" id="{86A5F7F2-2245-4C2F-99EE-C83BB49CF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58416" y="145677"/>
          <a:ext cx="909637" cy="914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1042148</xdr:colOff>
      <xdr:row>2</xdr:row>
      <xdr:rowOff>156883</xdr:rowOff>
    </xdr:from>
    <xdr:to>
      <xdr:col>6</xdr:col>
      <xdr:colOff>2735</xdr:colOff>
      <xdr:row>3</xdr:row>
      <xdr:rowOff>312902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6E002D8E-7400-4FDB-8C76-74F2EEEBF32C}"/>
            </a:ext>
          </a:extLst>
        </xdr:cNvPr>
        <xdr:cNvGrpSpPr/>
      </xdr:nvGrpSpPr>
      <xdr:grpSpPr>
        <a:xfrm>
          <a:off x="10746442" y="784412"/>
          <a:ext cx="1560352" cy="469784"/>
          <a:chOff x="3682768" y="3204594"/>
          <a:chExt cx="1560352" cy="469784"/>
        </a:xfrm>
      </xdr:grpSpPr>
      <xdr:sp macro="[0]!Limpar_Dispositivos" textlink="">
        <xdr:nvSpPr>
          <xdr:cNvPr id="10" name="Retângulo: Cantos Diagonais Recortados 9">
            <a:extLst>
              <a:ext uri="{FF2B5EF4-FFF2-40B4-BE49-F238E27FC236}">
                <a16:creationId xmlns:a16="http://schemas.microsoft.com/office/drawing/2014/main" id="{2901957F-C2CC-472D-910A-EED4037F7C70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11" name="Gráfico 3" descr="Borracha">
            <a:extLst>
              <a:ext uri="{FF2B5EF4-FFF2-40B4-BE49-F238E27FC236}">
                <a16:creationId xmlns:a16="http://schemas.microsoft.com/office/drawing/2014/main" id="{EFBEDCDA-8E18-41C5-9BC4-8BF08C8481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4</xdr:col>
      <xdr:colOff>38035</xdr:colOff>
      <xdr:row>8</xdr:row>
      <xdr:rowOff>353416</xdr:rowOff>
    </xdr:from>
    <xdr:to>
      <xdr:col>4</xdr:col>
      <xdr:colOff>482035</xdr:colOff>
      <xdr:row>8</xdr:row>
      <xdr:rowOff>802296</xdr:rowOff>
    </xdr:to>
    <xdr:pic>
      <xdr:nvPicPr>
        <xdr:cNvPr id="12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2D934ED-CE77-4EA2-8F45-17563D552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87160" y="447774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78430</xdr:colOff>
      <xdr:row>7</xdr:row>
      <xdr:rowOff>333202</xdr:rowOff>
    </xdr:from>
    <xdr:to>
      <xdr:col>4</xdr:col>
      <xdr:colOff>522430</xdr:colOff>
      <xdr:row>7</xdr:row>
      <xdr:rowOff>782081</xdr:rowOff>
    </xdr:to>
    <xdr:pic>
      <xdr:nvPicPr>
        <xdr:cNvPr id="13" name="Imagem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1265824-5BA3-4ED7-BC65-8C48D35F1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27555" y="3190702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44263</xdr:colOff>
      <xdr:row>6</xdr:row>
      <xdr:rowOff>392346</xdr:rowOff>
    </xdr:from>
    <xdr:to>
      <xdr:col>4</xdr:col>
      <xdr:colOff>488263</xdr:colOff>
      <xdr:row>6</xdr:row>
      <xdr:rowOff>841226</xdr:rowOff>
    </xdr:to>
    <xdr:pic>
      <xdr:nvPicPr>
        <xdr:cNvPr id="14" name="Imagem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190B486-564E-4368-A3C7-287368597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93388" y="1983021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313765</xdr:colOff>
      <xdr:row>6</xdr:row>
      <xdr:rowOff>1210236</xdr:rowOff>
    </xdr:from>
    <xdr:to>
      <xdr:col>2</xdr:col>
      <xdr:colOff>1684215</xdr:colOff>
      <xdr:row>8</xdr:row>
      <xdr:rowOff>115465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D8DD54A1-C846-4015-B71C-D87338E96D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t="-13473" b="-19002"/>
        <a:stretch/>
      </xdr:blipFill>
      <xdr:spPr>
        <a:xfrm>
          <a:off x="4885765" y="2800911"/>
          <a:ext cx="1370450" cy="1441120"/>
        </a:xfrm>
        <a:prstGeom prst="rect">
          <a:avLst/>
        </a:prstGeom>
      </xdr:spPr>
    </xdr:pic>
    <xdr:clientData/>
  </xdr:twoCellAnchor>
  <xdr:twoCellAnchor editAs="oneCell">
    <xdr:from>
      <xdr:col>2</xdr:col>
      <xdr:colOff>302559</xdr:colOff>
      <xdr:row>5</xdr:row>
      <xdr:rowOff>246528</xdr:rowOff>
    </xdr:from>
    <xdr:to>
      <xdr:col>2</xdr:col>
      <xdr:colOff>1673009</xdr:colOff>
      <xdr:row>7</xdr:row>
      <xdr:rowOff>104818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A36C5773-EADE-4437-AE0B-EC544A461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t="-13473" b="-19002"/>
        <a:stretch/>
      </xdr:blipFill>
      <xdr:spPr>
        <a:xfrm>
          <a:off x="4874559" y="1522878"/>
          <a:ext cx="1370450" cy="1441121"/>
        </a:xfrm>
        <a:prstGeom prst="rect">
          <a:avLst/>
        </a:prstGeom>
      </xdr:spPr>
    </xdr:pic>
    <xdr:clientData/>
  </xdr:twoCellAnchor>
  <xdr:twoCellAnchor editAs="oneCell">
    <xdr:from>
      <xdr:col>2</xdr:col>
      <xdr:colOff>549089</xdr:colOff>
      <xdr:row>8</xdr:row>
      <xdr:rowOff>100853</xdr:rowOff>
    </xdr:from>
    <xdr:to>
      <xdr:col>2</xdr:col>
      <xdr:colOff>1529846</xdr:colOff>
      <xdr:row>8</xdr:row>
      <xdr:rowOff>1179733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968A3969-3198-4843-9503-8107EAB0F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" t="2129" r="1823" b="1305"/>
        <a:stretch>
          <a:fillRect/>
        </a:stretch>
      </xdr:blipFill>
      <xdr:spPr bwMode="auto">
        <a:xfrm>
          <a:off x="5121089" y="4225178"/>
          <a:ext cx="980757" cy="108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4</xdr:col>
      <xdr:colOff>59532</xdr:colOff>
      <xdr:row>10</xdr:row>
      <xdr:rowOff>385903</xdr:rowOff>
    </xdr:from>
    <xdr:to>
      <xdr:col>4</xdr:col>
      <xdr:colOff>503532</xdr:colOff>
      <xdr:row>10</xdr:row>
      <xdr:rowOff>835903</xdr:rowOff>
    </xdr:to>
    <xdr:pic>
      <xdr:nvPicPr>
        <xdr:cNvPr id="18" name="Imagem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D2A75B2-1671-4FAD-83EA-7E1C0EA90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94182" y="7043878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65027</xdr:colOff>
      <xdr:row>9</xdr:row>
      <xdr:rowOff>328473</xdr:rowOff>
    </xdr:from>
    <xdr:to>
      <xdr:col>4</xdr:col>
      <xdr:colOff>509027</xdr:colOff>
      <xdr:row>9</xdr:row>
      <xdr:rowOff>778473</xdr:rowOff>
    </xdr:to>
    <xdr:pic>
      <xdr:nvPicPr>
        <xdr:cNvPr id="19" name="Imagem 1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6B16B40-561C-4F1F-83BD-9DB6670F0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99677" y="5719623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40482</xdr:colOff>
      <xdr:row>11</xdr:row>
      <xdr:rowOff>322730</xdr:rowOff>
    </xdr:from>
    <xdr:to>
      <xdr:col>4</xdr:col>
      <xdr:colOff>484482</xdr:colOff>
      <xdr:row>11</xdr:row>
      <xdr:rowOff>772730</xdr:rowOff>
    </xdr:to>
    <xdr:pic>
      <xdr:nvPicPr>
        <xdr:cNvPr id="20" name="Imagem 1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CEC5AFC-03F1-4D27-A121-7FCFD5857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5132" y="8247530"/>
          <a:ext cx="444000" cy="450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134471</xdr:colOff>
      <xdr:row>10</xdr:row>
      <xdr:rowOff>56029</xdr:rowOff>
    </xdr:from>
    <xdr:to>
      <xdr:col>2</xdr:col>
      <xdr:colOff>1612428</xdr:colOff>
      <xdr:row>10</xdr:row>
      <xdr:rowOff>1136029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B8B2C0C-8134-4196-BC4E-F74C8FD8C4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t="-1037" b="42933"/>
        <a:stretch/>
      </xdr:blipFill>
      <xdr:spPr>
        <a:xfrm>
          <a:off x="4858871" y="6714004"/>
          <a:ext cx="1477957" cy="108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134471</xdr:colOff>
      <xdr:row>11</xdr:row>
      <xdr:rowOff>313766</xdr:rowOff>
    </xdr:from>
    <xdr:to>
      <xdr:col>2</xdr:col>
      <xdr:colOff>1574471</xdr:colOff>
      <xdr:row>11</xdr:row>
      <xdr:rowOff>925847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73219143-7C6B-4927-81D1-8C41425027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858871" y="8238566"/>
          <a:ext cx="1440000" cy="612081"/>
        </a:xfrm>
        <a:prstGeom prst="rect">
          <a:avLst/>
        </a:prstGeom>
      </xdr:spPr>
    </xdr:pic>
    <xdr:clientData/>
  </xdr:twoCellAnchor>
  <xdr:twoCellAnchor editAs="absolute">
    <xdr:from>
      <xdr:col>0</xdr:col>
      <xdr:colOff>1602441</xdr:colOff>
      <xdr:row>0</xdr:row>
      <xdr:rowOff>123265</xdr:rowOff>
    </xdr:from>
    <xdr:to>
      <xdr:col>0</xdr:col>
      <xdr:colOff>2516841</xdr:colOff>
      <xdr:row>3</xdr:row>
      <xdr:rowOff>96371</xdr:rowOff>
    </xdr:to>
    <xdr:pic macro="[0]!volta">
      <xdr:nvPicPr>
        <xdr:cNvPr id="23" name="Gráfico 22" descr="Seta com retorno na horizontal">
          <a:extLst>
            <a:ext uri="{FF2B5EF4-FFF2-40B4-BE49-F238E27FC236}">
              <a16:creationId xmlns:a16="http://schemas.microsoft.com/office/drawing/2014/main" id="{00D367BC-511C-470E-B736-B41A79FB4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602441" y="123265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3</xdr:col>
      <xdr:colOff>1260662</xdr:colOff>
      <xdr:row>0</xdr:row>
      <xdr:rowOff>206609</xdr:rowOff>
    </xdr:from>
    <xdr:to>
      <xdr:col>3</xdr:col>
      <xdr:colOff>2175062</xdr:colOff>
      <xdr:row>3</xdr:row>
      <xdr:rowOff>179715</xdr:rowOff>
    </xdr:to>
    <xdr:pic macro="[0]!ger">
      <xdr:nvPicPr>
        <xdr:cNvPr id="24" name="Gráfico 23" descr="Seta com retorno na horizontal">
          <a:extLst>
            <a:ext uri="{FF2B5EF4-FFF2-40B4-BE49-F238E27FC236}">
              <a16:creationId xmlns:a16="http://schemas.microsoft.com/office/drawing/2014/main" id="{959C2CA7-82EB-45E5-BD98-01E7415D3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 rot="10800000">
          <a:off x="7603191" y="206609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1303943</xdr:colOff>
      <xdr:row>0</xdr:row>
      <xdr:rowOff>135171</xdr:rowOff>
    </xdr:from>
    <xdr:to>
      <xdr:col>3</xdr:col>
      <xdr:colOff>165286</xdr:colOff>
      <xdr:row>3</xdr:row>
      <xdr:rowOff>108277</xdr:rowOff>
    </xdr:to>
    <xdr:pic macro="[0]!prox">
      <xdr:nvPicPr>
        <xdr:cNvPr id="25" name="Gráfico 24" descr="Voltar DPE">
          <a:extLst>
            <a:ext uri="{FF2B5EF4-FFF2-40B4-BE49-F238E27FC236}">
              <a16:creationId xmlns:a16="http://schemas.microsoft.com/office/drawing/2014/main" id="{5CD58B91-6741-4B8F-9CF7-5AF80C581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5595796" y="135171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3436004</xdr:colOff>
      <xdr:row>0</xdr:row>
      <xdr:rowOff>123265</xdr:rowOff>
    </xdr:from>
    <xdr:to>
      <xdr:col>2</xdr:col>
      <xdr:colOff>53788</xdr:colOff>
      <xdr:row>3</xdr:row>
      <xdr:rowOff>96371</xdr:rowOff>
    </xdr:to>
    <xdr:pic macro="[0]!ant">
      <xdr:nvPicPr>
        <xdr:cNvPr id="26" name="Gráfico 25" descr="Voltar">
          <a:extLst>
            <a:ext uri="{FF2B5EF4-FFF2-40B4-BE49-F238E27FC236}">
              <a16:creationId xmlns:a16="http://schemas.microsoft.com/office/drawing/2014/main" id="{104B44D5-CEC5-42EC-A68A-B33B68749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3436004" y="123265"/>
          <a:ext cx="909637" cy="914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654875</xdr:colOff>
      <xdr:row>9</xdr:row>
      <xdr:rowOff>58207</xdr:rowOff>
    </xdr:from>
    <xdr:ext cx="2160000" cy="1675093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850" y="1010707"/>
          <a:ext cx="2160000" cy="16750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4</xdr:col>
      <xdr:colOff>466724</xdr:colOff>
      <xdr:row>1</xdr:row>
      <xdr:rowOff>57150</xdr:rowOff>
    </xdr:from>
    <xdr:to>
      <xdr:col>7</xdr:col>
      <xdr:colOff>36351</xdr:colOff>
      <xdr:row>2</xdr:row>
      <xdr:rowOff>219075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BB78D7B-FF77-433C-884B-5520C61C7296}"/>
            </a:ext>
          </a:extLst>
        </xdr:cNvPr>
        <xdr:cNvGrpSpPr/>
      </xdr:nvGrpSpPr>
      <xdr:grpSpPr>
        <a:xfrm>
          <a:off x="9330577" y="303679"/>
          <a:ext cx="1373774" cy="408455"/>
          <a:chOff x="3682768" y="3204594"/>
          <a:chExt cx="1560352" cy="469784"/>
        </a:xfrm>
      </xdr:grpSpPr>
      <xdr:sp macro="[0]!limpar_IHM" textlink="">
        <xdr:nvSpPr>
          <xdr:cNvPr id="16" name="Retângulo: Cantos Diagonais Recortados 15">
            <a:extLst>
              <a:ext uri="{FF2B5EF4-FFF2-40B4-BE49-F238E27FC236}">
                <a16:creationId xmlns:a16="http://schemas.microsoft.com/office/drawing/2014/main" id="{FEBC982D-9477-4055-BB50-37FED8E38748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IHM">
        <xdr:nvPicPr>
          <xdr:cNvPr id="18" name="Gráfico 3" descr="Borracha">
            <a:extLst>
              <a:ext uri="{FF2B5EF4-FFF2-40B4-BE49-F238E27FC236}">
                <a16:creationId xmlns:a16="http://schemas.microsoft.com/office/drawing/2014/main" id="{0DB7B251-CE49-48A8-B0DB-EB0E3834B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1</xdr:col>
      <xdr:colOff>914401</xdr:colOff>
      <xdr:row>15</xdr:row>
      <xdr:rowOff>114300</xdr:rowOff>
    </xdr:from>
    <xdr:to>
      <xdr:col>1</xdr:col>
      <xdr:colOff>2611865</xdr:colOff>
      <xdr:row>18</xdr:row>
      <xdr:rowOff>219825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46AD5A19-B0EF-4984-9124-FEC54E2B5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1" y="6000750"/>
          <a:ext cx="1697464" cy="162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552450</xdr:colOff>
      <xdr:row>21</xdr:row>
      <xdr:rowOff>95250</xdr:rowOff>
    </xdr:from>
    <xdr:to>
      <xdr:col>1</xdr:col>
      <xdr:colOff>2819491</xdr:colOff>
      <xdr:row>24</xdr:row>
      <xdr:rowOff>200775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80A50B0A-FE6C-4BEF-BE3C-842EA5AB6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24150" y="9010650"/>
          <a:ext cx="2267041" cy="162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930088</xdr:colOff>
      <xdr:row>0</xdr:row>
      <xdr:rowOff>134471</xdr:rowOff>
    </xdr:from>
    <xdr:to>
      <xdr:col>0</xdr:col>
      <xdr:colOff>1844488</xdr:colOff>
      <xdr:row>4</xdr:row>
      <xdr:rowOff>62753</xdr:rowOff>
    </xdr:to>
    <xdr:pic macro="[0]!volta">
      <xdr:nvPicPr>
        <xdr:cNvPr id="8" name="Gráfico 7" descr="Seta com retorno na horizontal">
          <a:extLst>
            <a:ext uri="{FF2B5EF4-FFF2-40B4-BE49-F238E27FC236}">
              <a16:creationId xmlns:a16="http://schemas.microsoft.com/office/drawing/2014/main" id="{94BE36BA-4E76-4061-B1C4-6F07E57F8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930088" y="134471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1372720</xdr:colOff>
      <xdr:row>0</xdr:row>
      <xdr:rowOff>217815</xdr:rowOff>
    </xdr:from>
    <xdr:to>
      <xdr:col>2</xdr:col>
      <xdr:colOff>2287120</xdr:colOff>
      <xdr:row>4</xdr:row>
      <xdr:rowOff>146097</xdr:rowOff>
    </xdr:to>
    <xdr:pic macro="[0]!ger">
      <xdr:nvPicPr>
        <xdr:cNvPr id="9" name="Gráfico 8" descr="Seta com retorno na horizontal">
          <a:extLst>
            <a:ext uri="{FF2B5EF4-FFF2-40B4-BE49-F238E27FC236}">
              <a16:creationId xmlns:a16="http://schemas.microsoft.com/office/drawing/2014/main" id="{FF70C8EB-E319-44C8-9EC9-3122BE593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 rot="10800000">
          <a:off x="6930838" y="217815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589710</xdr:colOff>
      <xdr:row>0</xdr:row>
      <xdr:rowOff>134471</xdr:rowOff>
    </xdr:from>
    <xdr:to>
      <xdr:col>1</xdr:col>
      <xdr:colOff>1499347</xdr:colOff>
      <xdr:row>4</xdr:row>
      <xdr:rowOff>62753</xdr:rowOff>
    </xdr:to>
    <xdr:pic macro="[0]!ant">
      <xdr:nvPicPr>
        <xdr:cNvPr id="11" name="Gráfico 10" descr="Voltar">
          <a:extLst>
            <a:ext uri="{FF2B5EF4-FFF2-40B4-BE49-F238E27FC236}">
              <a16:creationId xmlns:a16="http://schemas.microsoft.com/office/drawing/2014/main" id="{F7E1CF34-3A15-41F7-9288-1155E8597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763651" y="134471"/>
          <a:ext cx="909637" cy="914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600636</xdr:colOff>
      <xdr:row>0</xdr:row>
      <xdr:rowOff>311523</xdr:rowOff>
    </xdr:from>
    <xdr:to>
      <xdr:col>6</xdr:col>
      <xdr:colOff>336670</xdr:colOff>
      <xdr:row>2</xdr:row>
      <xdr:rowOff>19307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4232549-B1D5-4A57-8D5F-5F2B7286EA19}"/>
            </a:ext>
          </a:extLst>
        </xdr:cNvPr>
        <xdr:cNvGrpSpPr/>
      </xdr:nvGrpSpPr>
      <xdr:grpSpPr>
        <a:xfrm>
          <a:off x="8489577" y="311523"/>
          <a:ext cx="1551387" cy="469784"/>
          <a:chOff x="3682768" y="3204594"/>
          <a:chExt cx="1560352" cy="469784"/>
        </a:xfrm>
      </xdr:grpSpPr>
      <xdr:sp macro="[0]!Limpar_exce" textlink="">
        <xdr:nvSpPr>
          <xdr:cNvPr id="3" name="Retângulo: Cantos Diagonais Recortados 2">
            <a:extLst>
              <a:ext uri="{FF2B5EF4-FFF2-40B4-BE49-F238E27FC236}">
                <a16:creationId xmlns:a16="http://schemas.microsoft.com/office/drawing/2014/main" id="{0BAA359E-4120-4D22-8704-79E1F0DB61B6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exce">
        <xdr:nvPicPr>
          <xdr:cNvPr id="4" name="Gráfico 3" descr="Borracha">
            <a:extLst>
              <a:ext uri="{FF2B5EF4-FFF2-40B4-BE49-F238E27FC236}">
                <a16:creationId xmlns:a16="http://schemas.microsoft.com/office/drawing/2014/main" id="{72705F8D-85DF-4B2D-B9C9-92B5B6FA00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0</xdr:col>
      <xdr:colOff>536762</xdr:colOff>
      <xdr:row>0</xdr:row>
      <xdr:rowOff>117102</xdr:rowOff>
    </xdr:from>
    <xdr:to>
      <xdr:col>0</xdr:col>
      <xdr:colOff>1454524</xdr:colOff>
      <xdr:row>2</xdr:row>
      <xdr:rowOff>269502</xdr:rowOff>
    </xdr:to>
    <xdr:pic macro="[0]!volta">
      <xdr:nvPicPr>
        <xdr:cNvPr id="5" name="Gráfico 4" descr="Seta com retorno na horizontal">
          <a:extLst>
            <a:ext uri="{FF2B5EF4-FFF2-40B4-BE49-F238E27FC236}">
              <a16:creationId xmlns:a16="http://schemas.microsoft.com/office/drawing/2014/main" id="{5DA17E08-E817-498D-AAE3-10ED78A5D4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36762" y="117102"/>
          <a:ext cx="917762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1839024</xdr:colOff>
      <xdr:row>0</xdr:row>
      <xdr:rowOff>129008</xdr:rowOff>
    </xdr:from>
    <xdr:to>
      <xdr:col>1</xdr:col>
      <xdr:colOff>2746561</xdr:colOff>
      <xdr:row>2</xdr:row>
      <xdr:rowOff>281408</xdr:rowOff>
    </xdr:to>
    <xdr:pic macro="[0]!prox">
      <xdr:nvPicPr>
        <xdr:cNvPr id="7" name="Gráfico 6" descr="Voltar DPE">
          <a:extLst>
            <a:ext uri="{FF2B5EF4-FFF2-40B4-BE49-F238E27FC236}">
              <a16:creationId xmlns:a16="http://schemas.microsoft.com/office/drawing/2014/main" id="{CC4EB26A-2400-4BE6-93ED-AAB673E24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539642" y="129008"/>
          <a:ext cx="907537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2373687</xdr:colOff>
      <xdr:row>0</xdr:row>
      <xdr:rowOff>117102</xdr:rowOff>
    </xdr:from>
    <xdr:to>
      <xdr:col>1</xdr:col>
      <xdr:colOff>582706</xdr:colOff>
      <xdr:row>2</xdr:row>
      <xdr:rowOff>269502</xdr:rowOff>
    </xdr:to>
    <xdr:pic macro="[0]!ant">
      <xdr:nvPicPr>
        <xdr:cNvPr id="8" name="Gráfico 7" descr="Voltar">
          <a:extLst>
            <a:ext uri="{FF2B5EF4-FFF2-40B4-BE49-F238E27FC236}">
              <a16:creationId xmlns:a16="http://schemas.microsoft.com/office/drawing/2014/main" id="{1ABFC00D-872C-4B0E-ADA5-BA8936D07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73687" y="117102"/>
          <a:ext cx="909637" cy="914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381002</xdr:colOff>
      <xdr:row>10</xdr:row>
      <xdr:rowOff>161926</xdr:rowOff>
    </xdr:from>
    <xdr:to>
      <xdr:col>8</xdr:col>
      <xdr:colOff>542926</xdr:colOff>
      <xdr:row>17</xdr:row>
      <xdr:rowOff>9525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1600202" y="2066926"/>
          <a:ext cx="3819524" cy="1181099"/>
          <a:chOff x="2894202" y="1669409"/>
          <a:chExt cx="6920917" cy="2239861"/>
        </a:xfrm>
      </xdr:grpSpPr>
      <xdr:sp macro="[0]!Planilha7.Manual_Click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4202" y="1669409"/>
            <a:ext cx="6920917" cy="2239861"/>
          </a:xfrm>
          <a:prstGeom prst="roundRect">
            <a:avLst/>
          </a:prstGeom>
          <a:solidFill>
            <a:srgbClr val="660033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32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Gerar</a:t>
            </a:r>
            <a:r>
              <a:rPr lang="pt-BR" sz="3200">
                <a:solidFill>
                  <a:schemeClr val="bg1"/>
                </a:solidFill>
              </a:rPr>
              <a:t> </a:t>
            </a:r>
            <a:r>
              <a:rPr lang="pt-BR" sz="32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manual</a:t>
            </a:r>
            <a:endParaRPr lang="pt-BR" sz="3200">
              <a:solidFill>
                <a:schemeClr val="bg1"/>
              </a:solidFill>
            </a:endParaRPr>
          </a:p>
        </xdr:txBody>
      </xdr:sp>
      <xdr:pic macro="[0]!Manual.Manual">
        <xdr:nvPicPr>
          <xdr:cNvPr id="5" name="Gráfico 3" descr="Livro aberto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289954" y="2089552"/>
            <a:ext cx="1442004" cy="1442004"/>
          </a:xfrm>
          <a:prstGeom prst="rect">
            <a:avLst/>
          </a:prstGeom>
          <a:effectLst>
            <a:innerShdw blurRad="63500" dist="50800" dir="162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10</xdr:col>
      <xdr:colOff>361950</xdr:colOff>
      <xdr:row>15</xdr:row>
      <xdr:rowOff>85725</xdr:rowOff>
    </xdr:from>
    <xdr:to>
      <xdr:col>17</xdr:col>
      <xdr:colOff>184212</xdr:colOff>
      <xdr:row>21</xdr:row>
      <xdr:rowOff>123824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82922493-4540-4BA8-8B18-4AA619C1F57E}"/>
            </a:ext>
          </a:extLst>
        </xdr:cNvPr>
        <xdr:cNvGrpSpPr/>
      </xdr:nvGrpSpPr>
      <xdr:grpSpPr>
        <a:xfrm>
          <a:off x="6457950" y="2943225"/>
          <a:ext cx="4089462" cy="1181099"/>
          <a:chOff x="7172587" y="2361328"/>
          <a:chExt cx="4089462" cy="1181099"/>
        </a:xfrm>
        <a:solidFill>
          <a:srgbClr val="002060"/>
        </a:solidFill>
      </xdr:grpSpPr>
      <xdr:sp macro="[0]!Planilha7.Imagens_Click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795AEF98-8DCC-487C-91BD-4F693271EDF6}"/>
              </a:ext>
            </a:extLst>
          </xdr:cNvPr>
          <xdr:cNvSpPr/>
        </xdr:nvSpPr>
        <xdr:spPr>
          <a:xfrm>
            <a:off x="7172587" y="2361328"/>
            <a:ext cx="4089462" cy="1181099"/>
          </a:xfrm>
          <a:prstGeom prst="roundRect">
            <a:avLst/>
          </a:prstGeom>
          <a:grp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28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Substituir imagens</a:t>
            </a:r>
            <a:endParaRPr lang="pt-BR" sz="2800">
              <a:solidFill>
                <a:schemeClr val="bg1"/>
              </a:solidFill>
            </a:endParaRPr>
          </a:p>
        </xdr:txBody>
      </xdr:sp>
      <xdr:pic>
        <xdr:nvPicPr>
          <xdr:cNvPr id="11" name="Gráfico 20" descr="Imagens">
            <a:extLst>
              <a:ext uri="{FF2B5EF4-FFF2-40B4-BE49-F238E27FC236}">
                <a16:creationId xmlns:a16="http://schemas.microsoft.com/office/drawing/2014/main" id="{7F8A0977-DB92-4997-B4CA-6AA5DBA6F4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384877" y="2555877"/>
            <a:ext cx="792000" cy="792000"/>
          </a:xfrm>
          <a:prstGeom prst="rect">
            <a:avLst/>
          </a:prstGeom>
          <a:effectLst>
            <a:innerShdw blurRad="63500" dist="50800" dir="81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10</xdr:col>
      <xdr:colOff>342900</xdr:colOff>
      <xdr:row>5</xdr:row>
      <xdr:rowOff>104775</xdr:rowOff>
    </xdr:from>
    <xdr:to>
      <xdr:col>17</xdr:col>
      <xdr:colOff>165300</xdr:colOff>
      <xdr:row>11</xdr:row>
      <xdr:rowOff>142575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39A3D4C-4354-432E-8B0B-1A5D2B3BA269}"/>
            </a:ext>
          </a:extLst>
        </xdr:cNvPr>
        <xdr:cNvGrpSpPr/>
      </xdr:nvGrpSpPr>
      <xdr:grpSpPr>
        <a:xfrm>
          <a:off x="6438900" y="1057275"/>
          <a:ext cx="4089600" cy="1180800"/>
          <a:chOff x="2402179" y="2951879"/>
          <a:chExt cx="4089600" cy="1180800"/>
        </a:xfrm>
        <a:solidFill>
          <a:srgbClr val="002060"/>
        </a:solidFill>
      </xdr:grpSpPr>
      <xdr:sp macro="[0]!Planilha7.Tabelas_Click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6996B7FA-93BF-4133-953A-5F09ECACBE16}"/>
              </a:ext>
            </a:extLst>
          </xdr:cNvPr>
          <xdr:cNvSpPr/>
        </xdr:nvSpPr>
        <xdr:spPr>
          <a:xfrm>
            <a:off x="2402179" y="2951879"/>
            <a:ext cx="4089600" cy="1180800"/>
          </a:xfrm>
          <a:prstGeom prst="roundRect">
            <a:avLst/>
          </a:prstGeom>
          <a:solidFill>
            <a:srgbClr val="0066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28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Substituir tabelas</a:t>
            </a:r>
            <a:endParaRPr lang="pt-BR" sz="2800">
              <a:solidFill>
                <a:schemeClr val="bg1"/>
              </a:solidFill>
            </a:endParaRPr>
          </a:p>
        </xdr:txBody>
      </xdr:sp>
      <xdr:pic macro="[0]!ImageSubst.PopulateXL">
        <xdr:nvPicPr>
          <xdr:cNvPr id="14" name="Gráfico 15" descr="Tabela">
            <a:extLst>
              <a:ext uri="{FF2B5EF4-FFF2-40B4-BE49-F238E27FC236}">
                <a16:creationId xmlns:a16="http://schemas.microsoft.com/office/drawing/2014/main" id="{B7AA27D5-9584-4D4E-B518-903C31D896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624402" y="3146279"/>
            <a:ext cx="792000" cy="792000"/>
          </a:xfrm>
          <a:prstGeom prst="rect">
            <a:avLst/>
          </a:prstGeom>
          <a:effectLst>
            <a:innerShdw blurRad="63500" dist="50800" dir="81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 editAs="absolute">
    <xdr:from>
      <xdr:col>18</xdr:col>
      <xdr:colOff>552450</xdr:colOff>
      <xdr:row>12</xdr:row>
      <xdr:rowOff>19050</xdr:rowOff>
    </xdr:from>
    <xdr:to>
      <xdr:col>20</xdr:col>
      <xdr:colOff>251012</xdr:colOff>
      <xdr:row>16</xdr:row>
      <xdr:rowOff>171450</xdr:rowOff>
    </xdr:to>
    <xdr:pic macro="[0]!volta">
      <xdr:nvPicPr>
        <xdr:cNvPr id="15" name="Gráfico 14" descr="Seta com retorno na horizontal">
          <a:extLst>
            <a:ext uri="{FF2B5EF4-FFF2-40B4-BE49-F238E27FC236}">
              <a16:creationId xmlns:a16="http://schemas.microsoft.com/office/drawing/2014/main" id="{C19B9366-5743-4848-AB67-17D489DAA4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525250" y="2305050"/>
          <a:ext cx="917762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8750-123D-4B2E-B2E3-FEE04E620B9A}">
  <sheetPr codeName="Planilha2">
    <tabColor rgb="FFFFC000"/>
  </sheetPr>
  <dimension ref="A1:K12"/>
  <sheetViews>
    <sheetView showGridLines="0" tabSelected="1" zoomScale="80" zoomScaleNormal="80" workbookViewId="0">
      <selection activeCell="B5" sqref="B5"/>
    </sheetView>
  </sheetViews>
  <sheetFormatPr defaultRowHeight="15" x14ac:dyDescent="0.25"/>
  <cols>
    <col min="1" max="2" width="40.7109375" customWidth="1"/>
    <col min="5" max="5" width="4.28515625" customWidth="1"/>
    <col min="6" max="6" width="23.140625" bestFit="1" customWidth="1"/>
    <col min="8" max="8" width="28.85546875" customWidth="1"/>
    <col min="9" max="9" width="7.140625" customWidth="1"/>
    <col min="10" max="10" width="35" customWidth="1"/>
  </cols>
  <sheetData>
    <row r="1" spans="1:11" ht="120" customHeight="1" thickBot="1" x14ac:dyDescent="0.3">
      <c r="A1" s="2"/>
      <c r="B1" s="3"/>
    </row>
    <row r="2" spans="1:11" ht="45" customHeight="1" thickBot="1" x14ac:dyDescent="0.3">
      <c r="A2" s="136" t="s">
        <v>195</v>
      </c>
      <c r="B2" s="137"/>
      <c r="I2" s="140"/>
      <c r="J2" s="138" t="s">
        <v>0</v>
      </c>
      <c r="K2" s="63"/>
    </row>
    <row r="3" spans="1:11" ht="18.75" customHeight="1" thickBot="1" x14ac:dyDescent="0.3">
      <c r="A3" s="4" t="s">
        <v>1</v>
      </c>
      <c r="B3" s="5" t="s">
        <v>44</v>
      </c>
      <c r="I3" s="141"/>
      <c r="J3" s="139"/>
    </row>
    <row r="4" spans="1:11" ht="18.75" customHeight="1" x14ac:dyDescent="0.25">
      <c r="A4" s="6" t="s">
        <v>22</v>
      </c>
      <c r="B4" s="5"/>
    </row>
    <row r="5" spans="1:11" ht="18.75" customHeight="1" thickBot="1" x14ac:dyDescent="0.3">
      <c r="A5" s="6" t="s">
        <v>21</v>
      </c>
      <c r="B5" s="5" t="s">
        <v>120</v>
      </c>
    </row>
    <row r="6" spans="1:11" ht="18.75" customHeight="1" thickBot="1" x14ac:dyDescent="0.3">
      <c r="A6" s="6" t="s">
        <v>30</v>
      </c>
      <c r="B6" s="5"/>
      <c r="I6" s="142" t="s">
        <v>3</v>
      </c>
      <c r="J6" s="143"/>
    </row>
    <row r="7" spans="1:11" ht="18.75" customHeight="1" x14ac:dyDescent="0.25">
      <c r="A7" s="6" t="s">
        <v>23</v>
      </c>
      <c r="B7" s="42"/>
      <c r="I7" s="7"/>
      <c r="J7" s="8" t="s">
        <v>4</v>
      </c>
    </row>
    <row r="8" spans="1:11" ht="18.75" customHeight="1" x14ac:dyDescent="0.25">
      <c r="A8" s="6" t="s">
        <v>24</v>
      </c>
      <c r="B8" s="5"/>
      <c r="I8" s="9"/>
      <c r="J8" s="10" t="s">
        <v>6</v>
      </c>
    </row>
    <row r="9" spans="1:11" ht="18.75" customHeight="1" x14ac:dyDescent="0.25">
      <c r="A9" s="6" t="s">
        <v>5</v>
      </c>
      <c r="B9" s="11"/>
      <c r="I9" s="12"/>
      <c r="J9" s="13" t="s">
        <v>7</v>
      </c>
    </row>
    <row r="10" spans="1:11" ht="18.75" customHeight="1" x14ac:dyDescent="0.25">
      <c r="A10" s="14" t="s">
        <v>25</v>
      </c>
      <c r="B10" s="5"/>
      <c r="I10" s="51"/>
      <c r="J10" s="10" t="s">
        <v>8</v>
      </c>
    </row>
    <row r="11" spans="1:11" ht="18.75" customHeight="1" thickBot="1" x14ac:dyDescent="0.3">
      <c r="A11" s="15" t="s">
        <v>2</v>
      </c>
      <c r="B11" s="16"/>
      <c r="C11" s="17"/>
      <c r="I11" s="52"/>
      <c r="J11" s="50" t="s">
        <v>34</v>
      </c>
    </row>
    <row r="12" spans="1:11" x14ac:dyDescent="0.25">
      <c r="A12" s="18"/>
      <c r="B12" s="18"/>
    </row>
  </sheetData>
  <sheetProtection sheet="1" objects="1" scenarios="1"/>
  <protectedRanges>
    <protectedRange sqref="B3:B11" name="Intervalo1"/>
  </protectedRanges>
  <mergeCells count="4">
    <mergeCell ref="A2:B2"/>
    <mergeCell ref="J2:J3"/>
    <mergeCell ref="I2:I3"/>
    <mergeCell ref="I6:J6"/>
  </mergeCells>
  <dataValidations count="3">
    <dataValidation type="list" allowBlank="1" showInputMessage="1" showErrorMessage="1" sqref="B4" xr:uid="{5D2EC59C-7169-481A-A132-9C052EEBCF11}">
      <formula1>"Innopro, Atualização IHM"</formula1>
    </dataValidation>
    <dataValidation type="list" allowBlank="1" showInputMessage="1" showErrorMessage="1" sqref="B7" xr:uid="{EBDED0CA-737C-4C8D-B56C-86CBF505D7FF}">
      <formula1>"'00,'01,'02,'03"</formula1>
    </dataValidation>
    <dataValidation type="list" allowBlank="1" showInputMessage="1" showErrorMessage="1" sqref="B5" xr:uid="{E8F400A6-1682-4128-B0B3-6CE6BBB3B247}">
      <formula1>"CMX"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D2073-B070-42A2-84DC-D12B24895808}">
  <sheetPr codeName="Planilha3">
    <tabColor rgb="FF92D050"/>
  </sheetPr>
  <dimension ref="A1:J71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A7" sqref="A7"/>
    </sheetView>
  </sheetViews>
  <sheetFormatPr defaultRowHeight="15" x14ac:dyDescent="0.25"/>
  <cols>
    <col min="1" max="2" width="50.7109375" customWidth="1"/>
    <col min="3" max="3" width="67.7109375" customWidth="1"/>
  </cols>
  <sheetData>
    <row r="1" spans="1:10" ht="24.95" customHeight="1" x14ac:dyDescent="0.3">
      <c r="A1" s="21"/>
      <c r="B1" s="20"/>
      <c r="C1" s="21"/>
    </row>
    <row r="2" spans="1:10" ht="24.95" customHeight="1" x14ac:dyDescent="0.3">
      <c r="A2" s="21"/>
      <c r="B2" s="20"/>
      <c r="C2" s="29"/>
      <c r="J2" s="44" t="s">
        <v>29</v>
      </c>
    </row>
    <row r="3" spans="1:10" ht="24.95" customHeight="1" x14ac:dyDescent="0.3">
      <c r="A3" s="21"/>
      <c r="C3" s="29"/>
    </row>
    <row r="4" spans="1:10" ht="24.95" customHeight="1" thickBot="1" x14ac:dyDescent="0.3">
      <c r="B4" s="20" t="str">
        <f>IF('Informações Gerais'!B6="","",'Informações Gerais'!B6)</f>
        <v/>
      </c>
    </row>
    <row r="5" spans="1:10" ht="50.1" customHeight="1" thickTop="1" thickBot="1" x14ac:dyDescent="0.3">
      <c r="A5" s="144" t="s">
        <v>12</v>
      </c>
      <c r="B5" s="144"/>
      <c r="C5" s="144"/>
      <c r="D5" s="19"/>
    </row>
    <row r="6" spans="1:10" ht="50.1" customHeight="1" thickTop="1" thickBot="1" x14ac:dyDescent="0.3">
      <c r="A6" s="99" t="s">
        <v>11</v>
      </c>
      <c r="B6" s="100" t="s">
        <v>10</v>
      </c>
      <c r="C6" s="100" t="s">
        <v>9</v>
      </c>
    </row>
    <row r="7" spans="1:10" ht="39.950000000000003" customHeight="1" thickTop="1" thickBot="1" x14ac:dyDescent="0.3">
      <c r="A7" s="101"/>
      <c r="B7" s="102"/>
      <c r="C7" s="103"/>
    </row>
    <row r="8" spans="1:10" ht="39.950000000000003" customHeight="1" thickTop="1" thickBot="1" x14ac:dyDescent="0.3">
      <c r="A8" s="101"/>
      <c r="B8" s="102"/>
      <c r="C8" s="103"/>
    </row>
    <row r="9" spans="1:10" ht="39.950000000000003" customHeight="1" thickTop="1" thickBot="1" x14ac:dyDescent="0.3">
      <c r="A9" s="101"/>
      <c r="B9" s="102"/>
      <c r="C9" s="103"/>
    </row>
    <row r="10" spans="1:10" ht="39.950000000000003" customHeight="1" thickTop="1" thickBot="1" x14ac:dyDescent="0.3">
      <c r="A10" s="101"/>
      <c r="B10" s="102"/>
      <c r="C10" s="103"/>
    </row>
    <row r="11" spans="1:10" ht="39.950000000000003" customHeight="1" thickTop="1" thickBot="1" x14ac:dyDescent="0.3">
      <c r="A11" s="101"/>
      <c r="B11" s="102"/>
      <c r="C11" s="103"/>
    </row>
    <row r="12" spans="1:10" ht="39.950000000000003" customHeight="1" thickTop="1" thickBot="1" x14ac:dyDescent="0.3">
      <c r="A12" s="101"/>
      <c r="B12" s="102"/>
      <c r="C12" s="103"/>
    </row>
    <row r="13" spans="1:10" ht="39.950000000000003" customHeight="1" thickTop="1" thickBot="1" x14ac:dyDescent="0.3">
      <c r="A13" s="101"/>
      <c r="B13" s="102"/>
      <c r="C13" s="103"/>
    </row>
    <row r="14" spans="1:10" ht="39.950000000000003" customHeight="1" thickTop="1" thickBot="1" x14ac:dyDescent="0.3">
      <c r="A14" s="101"/>
      <c r="B14" s="102"/>
      <c r="C14" s="103"/>
    </row>
    <row r="15" spans="1:10" ht="39.950000000000003" customHeight="1" thickTop="1" thickBot="1" x14ac:dyDescent="0.3">
      <c r="A15" s="101"/>
      <c r="B15" s="102"/>
      <c r="C15" s="103"/>
    </row>
    <row r="16" spans="1:10" ht="39.950000000000003" customHeight="1" thickTop="1" thickBot="1" x14ac:dyDescent="0.3">
      <c r="A16" s="101"/>
      <c r="B16" s="102"/>
      <c r="C16" s="103"/>
    </row>
    <row r="17" spans="1:3" ht="39.950000000000003" customHeight="1" thickTop="1" thickBot="1" x14ac:dyDescent="0.3">
      <c r="A17" s="101"/>
      <c r="B17" s="102"/>
      <c r="C17" s="103"/>
    </row>
    <row r="18" spans="1:3" ht="39.950000000000003" customHeight="1" thickTop="1" thickBot="1" x14ac:dyDescent="0.3">
      <c r="A18" s="101"/>
      <c r="B18" s="102"/>
      <c r="C18" s="103"/>
    </row>
    <row r="19" spans="1:3" ht="39.950000000000003" customHeight="1" thickTop="1" thickBot="1" x14ac:dyDescent="0.3">
      <c r="A19" s="101"/>
      <c r="B19" s="102"/>
      <c r="C19" s="103"/>
    </row>
    <row r="20" spans="1:3" ht="39.950000000000003" customHeight="1" thickTop="1" thickBot="1" x14ac:dyDescent="0.3">
      <c r="A20" s="101"/>
      <c r="B20" s="102"/>
      <c r="C20" s="103"/>
    </row>
    <row r="21" spans="1:3" ht="39.950000000000003" customHeight="1" thickTop="1" thickBot="1" x14ac:dyDescent="0.3">
      <c r="A21" s="101"/>
      <c r="B21" s="102"/>
      <c r="C21" s="103"/>
    </row>
    <row r="22" spans="1:3" ht="39.950000000000003" customHeight="1" thickTop="1" thickBot="1" x14ac:dyDescent="0.3">
      <c r="A22" s="101"/>
      <c r="B22" s="102"/>
      <c r="C22" s="103"/>
    </row>
    <row r="23" spans="1:3" ht="39.950000000000003" customHeight="1" thickTop="1" thickBot="1" x14ac:dyDescent="0.3">
      <c r="A23" s="101"/>
      <c r="B23" s="102"/>
      <c r="C23" s="103"/>
    </row>
    <row r="24" spans="1:3" ht="39.950000000000003" customHeight="1" thickTop="1" thickBot="1" x14ac:dyDescent="0.3">
      <c r="A24" s="101"/>
      <c r="B24" s="102"/>
      <c r="C24" s="103"/>
    </row>
    <row r="25" spans="1:3" ht="39.950000000000003" customHeight="1" thickTop="1" thickBot="1" x14ac:dyDescent="0.3">
      <c r="A25" s="101"/>
      <c r="B25" s="102"/>
      <c r="C25" s="103"/>
    </row>
    <row r="26" spans="1:3" ht="39.950000000000003" customHeight="1" thickTop="1" thickBot="1" x14ac:dyDescent="0.3">
      <c r="A26" s="101"/>
      <c r="B26" s="102"/>
      <c r="C26" s="103"/>
    </row>
    <row r="27" spans="1:3" ht="39.950000000000003" customHeight="1" thickTop="1" thickBot="1" x14ac:dyDescent="0.3">
      <c r="A27" s="101"/>
      <c r="B27" s="102"/>
      <c r="C27" s="103"/>
    </row>
    <row r="28" spans="1:3" ht="39.950000000000003" customHeight="1" thickTop="1" thickBot="1" x14ac:dyDescent="0.3">
      <c r="A28" s="101"/>
      <c r="B28" s="102"/>
      <c r="C28" s="103"/>
    </row>
    <row r="29" spans="1:3" ht="39.950000000000003" customHeight="1" thickTop="1" thickBot="1" x14ac:dyDescent="0.3">
      <c r="A29" s="101"/>
      <c r="B29" s="102"/>
      <c r="C29" s="103"/>
    </row>
    <row r="30" spans="1:3" ht="39.950000000000003" customHeight="1" thickTop="1" thickBot="1" x14ac:dyDescent="0.3">
      <c r="A30" s="101"/>
      <c r="B30" s="102"/>
      <c r="C30" s="103"/>
    </row>
    <row r="31" spans="1:3" ht="39.950000000000003" customHeight="1" thickTop="1" thickBot="1" x14ac:dyDescent="0.3">
      <c r="A31" s="101"/>
      <c r="B31" s="102"/>
      <c r="C31" s="103"/>
    </row>
    <row r="32" spans="1:3" ht="39.950000000000003" customHeight="1" thickTop="1" thickBot="1" x14ac:dyDescent="0.3">
      <c r="A32" s="101"/>
      <c r="B32" s="102"/>
      <c r="C32" s="103"/>
    </row>
    <row r="33" spans="1:3" ht="39.950000000000003" customHeight="1" thickTop="1" thickBot="1" x14ac:dyDescent="0.3">
      <c r="A33" s="101"/>
      <c r="B33" s="102"/>
      <c r="C33" s="103"/>
    </row>
    <row r="34" spans="1:3" ht="39.950000000000003" customHeight="1" thickTop="1" thickBot="1" x14ac:dyDescent="0.3">
      <c r="A34" s="101"/>
      <c r="B34" s="102"/>
      <c r="C34" s="103"/>
    </row>
    <row r="35" spans="1:3" ht="39.950000000000003" customHeight="1" thickTop="1" thickBot="1" x14ac:dyDescent="0.3">
      <c r="A35" s="101"/>
      <c r="B35" s="102"/>
      <c r="C35" s="103"/>
    </row>
    <row r="36" spans="1:3" ht="39.950000000000003" customHeight="1" thickTop="1" thickBot="1" x14ac:dyDescent="0.3">
      <c r="A36" s="101"/>
      <c r="B36" s="102"/>
      <c r="C36" s="103"/>
    </row>
    <row r="37" spans="1:3" ht="39.950000000000003" customHeight="1" thickTop="1" thickBot="1" x14ac:dyDescent="0.3">
      <c r="A37" s="101"/>
      <c r="B37" s="102"/>
      <c r="C37" s="103"/>
    </row>
    <row r="38" spans="1:3" ht="39.950000000000003" customHeight="1" thickTop="1" thickBot="1" x14ac:dyDescent="0.3">
      <c r="A38" s="101"/>
      <c r="B38" s="102"/>
      <c r="C38" s="103"/>
    </row>
    <row r="39" spans="1:3" ht="39.950000000000003" customHeight="1" thickTop="1" thickBot="1" x14ac:dyDescent="0.3">
      <c r="A39" s="101"/>
      <c r="B39" s="102"/>
      <c r="C39" s="103"/>
    </row>
    <row r="40" spans="1:3" ht="39.950000000000003" customHeight="1" thickTop="1" thickBot="1" x14ac:dyDescent="0.3">
      <c r="A40" s="101"/>
      <c r="B40" s="102"/>
      <c r="C40" s="103"/>
    </row>
    <row r="41" spans="1:3" ht="39.950000000000003" customHeight="1" thickTop="1" thickBot="1" x14ac:dyDescent="0.3">
      <c r="A41" s="101"/>
      <c r="B41" s="102"/>
      <c r="C41" s="103"/>
    </row>
    <row r="42" spans="1:3" ht="39.950000000000003" customHeight="1" thickTop="1" thickBot="1" x14ac:dyDescent="0.3">
      <c r="A42" s="101"/>
      <c r="B42" s="102"/>
      <c r="C42" s="103"/>
    </row>
    <row r="43" spans="1:3" ht="39.950000000000003" customHeight="1" thickTop="1" thickBot="1" x14ac:dyDescent="0.3">
      <c r="A43" s="101"/>
      <c r="B43" s="102"/>
      <c r="C43" s="103"/>
    </row>
    <row r="44" spans="1:3" ht="39.950000000000003" customHeight="1" thickTop="1" thickBot="1" x14ac:dyDescent="0.3">
      <c r="A44" s="101"/>
      <c r="B44" s="102"/>
      <c r="C44" s="103"/>
    </row>
    <row r="45" spans="1:3" ht="39.950000000000003" customHeight="1" thickTop="1" thickBot="1" x14ac:dyDescent="0.3">
      <c r="A45" s="101"/>
      <c r="B45" s="102"/>
      <c r="C45" s="103"/>
    </row>
    <row r="46" spans="1:3" ht="39.950000000000003" customHeight="1" thickTop="1" thickBot="1" x14ac:dyDescent="0.3">
      <c r="A46" s="101"/>
      <c r="B46" s="102"/>
      <c r="C46" s="103"/>
    </row>
    <row r="47" spans="1:3" ht="39.950000000000003" customHeight="1" thickTop="1" thickBot="1" x14ac:dyDescent="0.3">
      <c r="A47" s="101"/>
      <c r="B47" s="102"/>
      <c r="C47" s="103"/>
    </row>
    <row r="48" spans="1:3" ht="39.950000000000003" customHeight="1" thickTop="1" thickBot="1" x14ac:dyDescent="0.3">
      <c r="A48" s="101"/>
      <c r="B48" s="102"/>
      <c r="C48" s="103"/>
    </row>
    <row r="49" spans="1:3" ht="39.950000000000003" customHeight="1" thickTop="1" thickBot="1" x14ac:dyDescent="0.3">
      <c r="A49" s="101"/>
      <c r="B49" s="102"/>
      <c r="C49" s="103"/>
    </row>
    <row r="50" spans="1:3" ht="39.950000000000003" customHeight="1" thickTop="1" thickBot="1" x14ac:dyDescent="0.3">
      <c r="A50" s="101"/>
      <c r="B50" s="102"/>
      <c r="C50" s="103"/>
    </row>
    <row r="51" spans="1:3" ht="39.950000000000003" customHeight="1" thickTop="1" thickBot="1" x14ac:dyDescent="0.3">
      <c r="A51" s="101"/>
      <c r="B51" s="102"/>
      <c r="C51" s="103"/>
    </row>
    <row r="52" spans="1:3" ht="39.950000000000003" customHeight="1" thickTop="1" thickBot="1" x14ac:dyDescent="0.3">
      <c r="A52" s="101"/>
      <c r="B52" s="102"/>
      <c r="C52" s="103"/>
    </row>
    <row r="53" spans="1:3" ht="39.950000000000003" customHeight="1" thickTop="1" thickBot="1" x14ac:dyDescent="0.3">
      <c r="A53" s="101"/>
      <c r="B53" s="102"/>
      <c r="C53" s="103"/>
    </row>
    <row r="54" spans="1:3" ht="39.950000000000003" customHeight="1" thickTop="1" thickBot="1" x14ac:dyDescent="0.3">
      <c r="A54" s="101"/>
      <c r="B54" s="102"/>
      <c r="C54" s="103"/>
    </row>
    <row r="55" spans="1:3" ht="39.950000000000003" customHeight="1" thickTop="1" thickBot="1" x14ac:dyDescent="0.3">
      <c r="A55" s="101"/>
      <c r="B55" s="102"/>
      <c r="C55" s="103"/>
    </row>
    <row r="56" spans="1:3" ht="39.950000000000003" customHeight="1" thickTop="1" thickBot="1" x14ac:dyDescent="0.3">
      <c r="A56" s="101"/>
      <c r="B56" s="102"/>
      <c r="C56" s="103"/>
    </row>
    <row r="57" spans="1:3" ht="39.950000000000003" customHeight="1" thickTop="1" thickBot="1" x14ac:dyDescent="0.3">
      <c r="A57" s="101"/>
      <c r="B57" s="102"/>
      <c r="C57" s="103"/>
    </row>
    <row r="58" spans="1:3" ht="39.950000000000003" customHeight="1" thickTop="1" thickBot="1" x14ac:dyDescent="0.3">
      <c r="A58" s="101"/>
      <c r="B58" s="102"/>
      <c r="C58" s="103"/>
    </row>
    <row r="59" spans="1:3" ht="39.950000000000003" customHeight="1" thickTop="1" thickBot="1" x14ac:dyDescent="0.3">
      <c r="A59" s="101"/>
      <c r="B59" s="102"/>
      <c r="C59" s="103"/>
    </row>
    <row r="60" spans="1:3" ht="39.950000000000003" customHeight="1" thickTop="1" thickBot="1" x14ac:dyDescent="0.3">
      <c r="A60" s="101"/>
      <c r="B60" s="102"/>
      <c r="C60" s="103"/>
    </row>
    <row r="61" spans="1:3" ht="39.950000000000003" customHeight="1" thickTop="1" thickBot="1" x14ac:dyDescent="0.3">
      <c r="A61" s="101"/>
      <c r="B61" s="102"/>
      <c r="C61" s="103"/>
    </row>
    <row r="62" spans="1:3" ht="39.950000000000003" customHeight="1" thickTop="1" thickBot="1" x14ac:dyDescent="0.3">
      <c r="A62" s="101"/>
      <c r="B62" s="102"/>
      <c r="C62" s="103"/>
    </row>
    <row r="63" spans="1:3" ht="39.950000000000003" customHeight="1" thickTop="1" thickBot="1" x14ac:dyDescent="0.3">
      <c r="A63" s="101"/>
      <c r="B63" s="102"/>
      <c r="C63" s="103"/>
    </row>
    <row r="64" spans="1:3" ht="39.950000000000003" customHeight="1" thickTop="1" thickBot="1" x14ac:dyDescent="0.3">
      <c r="A64" s="101"/>
      <c r="B64" s="102"/>
      <c r="C64" s="103"/>
    </row>
    <row r="65" spans="1:3" ht="39.950000000000003" customHeight="1" thickTop="1" thickBot="1" x14ac:dyDescent="0.3">
      <c r="A65" s="101"/>
      <c r="B65" s="102"/>
      <c r="C65" s="103"/>
    </row>
    <row r="66" spans="1:3" ht="39.950000000000003" customHeight="1" thickTop="1" thickBot="1" x14ac:dyDescent="0.3">
      <c r="A66" s="101"/>
      <c r="B66" s="102"/>
      <c r="C66" s="103"/>
    </row>
    <row r="67" spans="1:3" ht="39.950000000000003" customHeight="1" thickTop="1" thickBot="1" x14ac:dyDescent="0.3">
      <c r="A67" s="101"/>
      <c r="B67" s="102"/>
      <c r="C67" s="103"/>
    </row>
    <row r="68" spans="1:3" ht="39.950000000000003" customHeight="1" thickTop="1" thickBot="1" x14ac:dyDescent="0.3">
      <c r="A68" s="101"/>
      <c r="B68" s="102"/>
      <c r="C68" s="103"/>
    </row>
    <row r="69" spans="1:3" ht="39.950000000000003" customHeight="1" thickTop="1" thickBot="1" x14ac:dyDescent="0.3">
      <c r="A69" s="101"/>
      <c r="B69" s="102"/>
      <c r="C69" s="103"/>
    </row>
    <row r="70" spans="1:3" ht="39.950000000000003" customHeight="1" thickTop="1" thickBot="1" x14ac:dyDescent="0.3">
      <c r="A70" s="101"/>
      <c r="B70" s="102"/>
      <c r="C70" s="103"/>
    </row>
    <row r="71" spans="1:3" ht="15.75" thickTop="1" x14ac:dyDescent="0.25"/>
  </sheetData>
  <sheetProtection sheet="1" objects="1" scenarios="1"/>
  <protectedRanges>
    <protectedRange sqref="C1:D2 A7:G70" name="Intervalo1"/>
  </protectedRanges>
  <mergeCells count="1"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AF09-AB05-4E06-8100-BE7D0B76C2D6}">
  <sheetPr codeName="Planilha4">
    <tabColor rgb="FF92D050"/>
  </sheetPr>
  <dimension ref="A1:O82"/>
  <sheetViews>
    <sheetView showGridLines="0" zoomScale="80" zoomScaleNormal="80" workbookViewId="0">
      <pane ySplit="6" topLeftCell="A20" activePane="bottomLeft" state="frozen"/>
      <selection activeCell="K24" sqref="K24"/>
      <selection pane="bottomLeft" activeCell="D7" sqref="D7"/>
    </sheetView>
  </sheetViews>
  <sheetFormatPr defaultRowHeight="15" x14ac:dyDescent="0.25"/>
  <cols>
    <col min="1" max="1" width="62.42578125" customWidth="1"/>
    <col min="2" max="2" width="60.7109375" customWidth="1"/>
    <col min="3" max="3" width="25.7109375" customWidth="1"/>
    <col min="4" max="4" width="39.28515625" customWidth="1"/>
    <col min="5" max="5" width="9.5703125" style="94" customWidth="1"/>
    <col min="6" max="6" width="9.28515625" customWidth="1"/>
  </cols>
  <sheetData>
    <row r="1" spans="1:13" ht="24.95" customHeight="1" x14ac:dyDescent="0.3">
      <c r="A1" s="21"/>
      <c r="B1" s="20"/>
      <c r="C1" s="21"/>
    </row>
    <row r="2" spans="1:13" ht="24.95" customHeight="1" x14ac:dyDescent="0.3">
      <c r="A2" s="21"/>
      <c r="B2" s="20"/>
      <c r="C2" s="29"/>
    </row>
    <row r="3" spans="1:13" ht="24.95" customHeight="1" x14ac:dyDescent="0.3">
      <c r="A3" s="21"/>
      <c r="D3" s="29"/>
    </row>
    <row r="4" spans="1:13" ht="24.95" customHeight="1" thickBot="1" x14ac:dyDescent="0.3">
      <c r="B4" s="20"/>
      <c r="C4" s="20"/>
    </row>
    <row r="5" spans="1:13" ht="20.100000000000001" customHeight="1" thickTop="1" thickBot="1" x14ac:dyDescent="0.3">
      <c r="A5" s="151" t="s">
        <v>13</v>
      </c>
      <c r="B5" s="156" t="s">
        <v>127</v>
      </c>
      <c r="C5" s="156"/>
      <c r="D5" s="155" t="s">
        <v>196</v>
      </c>
      <c r="E5" s="157"/>
      <c r="F5" s="153"/>
    </row>
    <row r="6" spans="1:13" ht="20.100000000000001" customHeight="1" thickTop="1" thickBot="1" x14ac:dyDescent="0.3">
      <c r="A6" s="152"/>
      <c r="B6" s="156"/>
      <c r="C6" s="156"/>
      <c r="D6" s="155"/>
      <c r="E6" s="157"/>
      <c r="F6" s="154"/>
    </row>
    <row r="7" spans="1:13" ht="99.95" customHeight="1" thickTop="1" thickBot="1" x14ac:dyDescent="0.3">
      <c r="A7" s="65" t="s">
        <v>121</v>
      </c>
      <c r="B7" s="84" t="s">
        <v>122</v>
      </c>
      <c r="C7" s="85"/>
      <c r="D7" s="25"/>
      <c r="E7" s="95"/>
      <c r="F7" s="93"/>
    </row>
    <row r="8" spans="1:13" ht="99.95" customHeight="1" thickTop="1" thickBot="1" x14ac:dyDescent="0.3">
      <c r="A8" s="86" t="s">
        <v>123</v>
      </c>
      <c r="B8" s="145" t="s">
        <v>124</v>
      </c>
      <c r="C8" s="145"/>
      <c r="D8" s="24"/>
      <c r="E8" s="95"/>
      <c r="F8" s="93"/>
    </row>
    <row r="9" spans="1:13" ht="99.95" customHeight="1" thickTop="1" thickBot="1" x14ac:dyDescent="0.3">
      <c r="A9" s="65" t="s">
        <v>125</v>
      </c>
      <c r="B9" s="146" t="s">
        <v>126</v>
      </c>
      <c r="C9" s="147"/>
      <c r="D9" s="24"/>
      <c r="E9" s="95"/>
      <c r="F9" s="93"/>
    </row>
    <row r="10" spans="1:13" ht="99.95" customHeight="1" thickTop="1" thickBot="1" x14ac:dyDescent="0.3">
      <c r="A10" s="66" t="s">
        <v>128</v>
      </c>
      <c r="B10" s="67" t="s">
        <v>129</v>
      </c>
      <c r="C10" s="87"/>
      <c r="D10" s="25"/>
      <c r="E10" s="23"/>
      <c r="F10" s="45"/>
      <c r="G10" s="22"/>
      <c r="H10" s="22"/>
      <c r="I10" s="22"/>
      <c r="J10" s="22"/>
      <c r="K10" s="22"/>
      <c r="L10" s="22"/>
      <c r="M10" s="22"/>
    </row>
    <row r="11" spans="1:13" ht="99.95" customHeight="1" thickTop="1" thickBot="1" x14ac:dyDescent="0.3">
      <c r="A11" s="66" t="s">
        <v>130</v>
      </c>
      <c r="B11" s="67" t="s">
        <v>131</v>
      </c>
      <c r="C11" s="87"/>
      <c r="D11" s="25"/>
      <c r="E11" s="23"/>
      <c r="F11" s="45"/>
      <c r="G11" s="22"/>
      <c r="H11" s="22"/>
      <c r="I11" s="22"/>
      <c r="J11" s="22"/>
      <c r="K11" s="22"/>
      <c r="L11" s="22"/>
      <c r="M11" s="22"/>
    </row>
    <row r="12" spans="1:13" ht="99.95" customHeight="1" thickTop="1" thickBot="1" x14ac:dyDescent="0.3">
      <c r="A12" s="66" t="s">
        <v>132</v>
      </c>
      <c r="B12" s="67" t="s">
        <v>133</v>
      </c>
      <c r="C12" s="87"/>
      <c r="D12" s="25"/>
      <c r="E12" s="23"/>
      <c r="F12" s="45"/>
      <c r="G12" s="22"/>
      <c r="H12" s="22"/>
      <c r="I12" s="22"/>
      <c r="J12" s="22"/>
      <c r="K12" s="22"/>
      <c r="L12" s="22"/>
      <c r="M12" s="22"/>
    </row>
    <row r="13" spans="1:13" ht="99.95" customHeight="1" thickTop="1" thickBot="1" x14ac:dyDescent="0.3">
      <c r="A13" s="66" t="s">
        <v>134</v>
      </c>
      <c r="B13" s="67" t="s">
        <v>135</v>
      </c>
      <c r="C13" s="87"/>
      <c r="D13" s="25"/>
      <c r="E13" s="23"/>
      <c r="F13" s="45"/>
    </row>
    <row r="14" spans="1:13" ht="99.95" customHeight="1" thickTop="1" thickBot="1" x14ac:dyDescent="0.3">
      <c r="A14" s="66" t="s">
        <v>136</v>
      </c>
      <c r="B14" s="67" t="s">
        <v>137</v>
      </c>
      <c r="C14" s="87"/>
      <c r="D14" s="25"/>
      <c r="E14" s="23"/>
      <c r="F14" s="45"/>
    </row>
    <row r="15" spans="1:13" ht="99.95" customHeight="1" thickTop="1" thickBot="1" x14ac:dyDescent="0.3">
      <c r="A15" s="66" t="s">
        <v>138</v>
      </c>
      <c r="B15" s="149" t="s">
        <v>139</v>
      </c>
      <c r="C15" s="150"/>
      <c r="D15" s="25"/>
      <c r="E15" s="23"/>
      <c r="F15" s="45"/>
    </row>
    <row r="16" spans="1:13" ht="99.95" customHeight="1" thickTop="1" thickBot="1" x14ac:dyDescent="0.3">
      <c r="A16" s="66" t="s">
        <v>140</v>
      </c>
      <c r="B16" s="67" t="s">
        <v>141</v>
      </c>
      <c r="C16" s="87"/>
      <c r="D16" s="25"/>
      <c r="E16" s="23"/>
      <c r="F16" s="45"/>
    </row>
    <row r="17" spans="1:6" ht="99.95" customHeight="1" thickTop="1" thickBot="1" x14ac:dyDescent="0.3">
      <c r="A17" s="66" t="s">
        <v>142</v>
      </c>
      <c r="B17" s="149" t="s">
        <v>143</v>
      </c>
      <c r="C17" s="150"/>
      <c r="D17" s="25"/>
      <c r="E17" s="23"/>
      <c r="F17" s="45"/>
    </row>
    <row r="18" spans="1:6" ht="99.95" customHeight="1" thickTop="1" thickBot="1" x14ac:dyDescent="0.3">
      <c r="A18" s="66" t="s">
        <v>144</v>
      </c>
      <c r="B18" s="88" t="s">
        <v>145</v>
      </c>
      <c r="C18" s="89"/>
      <c r="D18" s="25"/>
      <c r="E18" s="95"/>
      <c r="F18" s="45"/>
    </row>
    <row r="19" spans="1:6" ht="99.95" customHeight="1" thickTop="1" thickBot="1" x14ac:dyDescent="0.3">
      <c r="A19" s="66" t="s">
        <v>146</v>
      </c>
      <c r="B19" s="148" t="s">
        <v>147</v>
      </c>
      <c r="C19" s="148"/>
      <c r="D19" s="25"/>
      <c r="E19" s="95"/>
      <c r="F19" s="45"/>
    </row>
    <row r="20" spans="1:6" ht="99.95" customHeight="1" thickTop="1" thickBot="1" x14ac:dyDescent="0.3">
      <c r="A20" s="66" t="s">
        <v>148</v>
      </c>
      <c r="B20" s="148" t="s">
        <v>149</v>
      </c>
      <c r="C20" s="148"/>
      <c r="D20" s="25"/>
      <c r="E20" s="95"/>
      <c r="F20" s="45"/>
    </row>
    <row r="21" spans="1:6" ht="99.95" customHeight="1" thickTop="1" thickBot="1" x14ac:dyDescent="0.3">
      <c r="A21" s="66" t="s">
        <v>150</v>
      </c>
      <c r="B21" s="148" t="s">
        <v>151</v>
      </c>
      <c r="C21" s="148"/>
      <c r="D21" s="25"/>
      <c r="E21" s="95"/>
      <c r="F21" s="45"/>
    </row>
    <row r="22" spans="1:6" ht="99.95" customHeight="1" thickTop="1" thickBot="1" x14ac:dyDescent="0.3">
      <c r="A22" s="66" t="s">
        <v>152</v>
      </c>
      <c r="B22" s="148" t="s">
        <v>153</v>
      </c>
      <c r="C22" s="148"/>
      <c r="D22" s="25"/>
      <c r="E22" s="95"/>
      <c r="F22" s="45"/>
    </row>
    <row r="23" spans="1:6" ht="99.95" customHeight="1" thickTop="1" thickBot="1" x14ac:dyDescent="0.3">
      <c r="A23" s="66" t="s">
        <v>154</v>
      </c>
      <c r="B23" s="148" t="s">
        <v>194</v>
      </c>
      <c r="C23" s="148"/>
      <c r="D23" s="25"/>
      <c r="E23" s="95"/>
      <c r="F23" s="45"/>
    </row>
    <row r="24" spans="1:6" ht="60" customHeight="1" thickTop="1" x14ac:dyDescent="0.25"/>
    <row r="25" spans="1:6" ht="60" customHeight="1" x14ac:dyDescent="0.25"/>
    <row r="26" spans="1:6" ht="60" customHeight="1" x14ac:dyDescent="0.25"/>
    <row r="27" spans="1:6" ht="60" customHeight="1" x14ac:dyDescent="0.25"/>
    <row r="28" spans="1:6" ht="60" customHeight="1" x14ac:dyDescent="0.25"/>
    <row r="29" spans="1:6" ht="60" customHeight="1" x14ac:dyDescent="0.25"/>
    <row r="30" spans="1:6" ht="60" customHeight="1" x14ac:dyDescent="0.25"/>
    <row r="31" spans="1:6" ht="60" customHeight="1" x14ac:dyDescent="0.25"/>
    <row r="32" spans="1:6" ht="60" customHeight="1" x14ac:dyDescent="0.25"/>
    <row r="33" ht="60" customHeight="1" x14ac:dyDescent="0.25"/>
    <row r="34" ht="60" customHeight="1" x14ac:dyDescent="0.25"/>
    <row r="35" ht="60" customHeight="1" x14ac:dyDescent="0.25"/>
    <row r="36" ht="60" customHeight="1" x14ac:dyDescent="0.25"/>
    <row r="37" ht="60" customHeight="1" x14ac:dyDescent="0.25"/>
    <row r="38" ht="60" customHeight="1" x14ac:dyDescent="0.25"/>
    <row r="39" ht="60" customHeight="1" x14ac:dyDescent="0.25"/>
    <row r="40" ht="60" customHeight="1" x14ac:dyDescent="0.25"/>
    <row r="41" ht="60" customHeight="1" x14ac:dyDescent="0.25"/>
    <row r="42" ht="60" customHeight="1" x14ac:dyDescent="0.25"/>
    <row r="43" ht="60" customHeight="1" x14ac:dyDescent="0.25"/>
    <row r="44" ht="60" customHeight="1" x14ac:dyDescent="0.25"/>
    <row r="45" ht="60" customHeight="1" x14ac:dyDescent="0.25"/>
    <row r="46" ht="60" customHeight="1" x14ac:dyDescent="0.25"/>
    <row r="47" ht="60" customHeight="1" x14ac:dyDescent="0.25"/>
    <row r="48" ht="60" customHeight="1" x14ac:dyDescent="0.25"/>
    <row r="49" spans="1:15" ht="60" customHeight="1" x14ac:dyDescent="0.25"/>
    <row r="50" spans="1:15" ht="60" customHeight="1" x14ac:dyDescent="0.2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</row>
    <row r="51" spans="1:15" ht="60" customHeight="1" x14ac:dyDescent="0.2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</row>
    <row r="52" spans="1:15" ht="60" customHeight="1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</row>
    <row r="53" spans="1:15" ht="60" customHeight="1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</row>
    <row r="54" spans="1:15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</row>
    <row r="55" spans="1:15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</row>
    <row r="56" spans="1:15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</row>
    <row r="57" spans="1:15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</row>
    <row r="58" spans="1:15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</row>
    <row r="59" spans="1:15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</row>
    <row r="60" spans="1:15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</row>
    <row r="61" spans="1:15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</row>
    <row r="62" spans="1:15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</row>
    <row r="63" spans="1:15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</row>
    <row r="64" spans="1:15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</row>
    <row r="65" spans="1:15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</row>
    <row r="66" spans="1:15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</row>
    <row r="67" spans="1:15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</row>
    <row r="68" spans="1:15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</row>
    <row r="69" spans="1:15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</row>
    <row r="70" spans="1:15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</row>
    <row r="71" spans="1:15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</row>
    <row r="72" spans="1:15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</row>
    <row r="73" spans="1:15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</row>
    <row r="74" spans="1:15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</row>
    <row r="75" spans="1:15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</row>
    <row r="76" spans="1:15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</row>
    <row r="77" spans="1:15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</row>
    <row r="78" spans="1:15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</row>
    <row r="80" spans="1:15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</row>
    <row r="81" spans="1:15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</row>
    <row r="82" spans="1:15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</row>
  </sheetData>
  <sheetProtection sheet="1" objects="1" scenarios="1"/>
  <protectedRanges>
    <protectedRange sqref="C1:C2 D7:D70" name="Intervalo1"/>
  </protectedRanges>
  <mergeCells count="14">
    <mergeCell ref="A5:A6"/>
    <mergeCell ref="F5:F6"/>
    <mergeCell ref="D5:D6"/>
    <mergeCell ref="B5:C6"/>
    <mergeCell ref="E5:E6"/>
    <mergeCell ref="B8:C8"/>
    <mergeCell ref="B9:C9"/>
    <mergeCell ref="B21:C21"/>
    <mergeCell ref="B22:C22"/>
    <mergeCell ref="B23:C23"/>
    <mergeCell ref="B15:C15"/>
    <mergeCell ref="B17:C17"/>
    <mergeCell ref="B19:C19"/>
    <mergeCell ref="B20:C20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E4F51-4815-484E-9A16-0E0B8B93B89B}">
  <sheetPr codeName="Planilha17">
    <tabColor rgb="FF92D050"/>
  </sheetPr>
  <dimension ref="A1:P89"/>
  <sheetViews>
    <sheetView showGridLines="0" zoomScale="80" zoomScaleNormal="80" workbookViewId="0">
      <pane ySplit="6" topLeftCell="A7" activePane="bottomLeft" state="frozen"/>
      <selection pane="bottomLeft" activeCell="D7" sqref="D7:E7"/>
    </sheetView>
  </sheetViews>
  <sheetFormatPr defaultRowHeight="15" x14ac:dyDescent="0.25"/>
  <cols>
    <col min="1" max="1" width="46.28515625" customWidth="1"/>
    <col min="2" max="2" width="1.85546875" customWidth="1"/>
    <col min="3" max="3" width="61.85546875" customWidth="1"/>
    <col min="4" max="4" width="40.7109375" customWidth="1"/>
    <col min="5" max="5" width="21.28515625" customWidth="1"/>
    <col min="6" max="9" width="10.7109375" customWidth="1"/>
  </cols>
  <sheetData>
    <row r="1" spans="1:14" ht="24.95" customHeight="1" x14ac:dyDescent="0.3">
      <c r="A1" s="21"/>
      <c r="B1" s="20"/>
      <c r="C1" s="21"/>
    </row>
    <row r="2" spans="1:14" ht="24.95" customHeight="1" x14ac:dyDescent="0.3">
      <c r="A2" s="21"/>
      <c r="B2" s="20"/>
      <c r="C2" s="29"/>
    </row>
    <row r="3" spans="1:14" ht="24.95" customHeight="1" x14ac:dyDescent="0.3">
      <c r="A3" s="21"/>
      <c r="D3" s="29"/>
    </row>
    <row r="4" spans="1:14" ht="24.95" customHeight="1" thickBot="1" x14ac:dyDescent="0.35">
      <c r="A4" s="21"/>
      <c r="B4" s="20" t="s">
        <v>193</v>
      </c>
      <c r="C4" s="20"/>
    </row>
    <row r="5" spans="1:14" ht="24.95" customHeight="1" thickTop="1" x14ac:dyDescent="0.25">
      <c r="A5" s="168" t="s">
        <v>155</v>
      </c>
      <c r="B5" s="169"/>
      <c r="C5" s="170"/>
      <c r="D5" s="164" t="s">
        <v>156</v>
      </c>
      <c r="E5" s="165"/>
      <c r="F5" s="158"/>
      <c r="G5" s="28"/>
    </row>
    <row r="6" spans="1:14" ht="24.95" customHeight="1" thickBot="1" x14ac:dyDescent="0.3">
      <c r="A6" s="171"/>
      <c r="B6" s="172"/>
      <c r="C6" s="173"/>
      <c r="D6" s="166"/>
      <c r="E6" s="167"/>
      <c r="F6" s="159"/>
      <c r="G6" s="27"/>
    </row>
    <row r="7" spans="1:14" ht="150" customHeight="1" thickTop="1" thickBot="1" x14ac:dyDescent="0.3">
      <c r="A7" s="160" t="s">
        <v>157</v>
      </c>
      <c r="B7" s="161"/>
      <c r="C7" s="91"/>
      <c r="D7" s="162"/>
      <c r="E7" s="163"/>
      <c r="F7" s="26"/>
    </row>
    <row r="8" spans="1:14" ht="150" customHeight="1" thickTop="1" thickBot="1" x14ac:dyDescent="0.3">
      <c r="A8" s="160" t="s">
        <v>158</v>
      </c>
      <c r="B8" s="161"/>
      <c r="C8" s="92"/>
      <c r="D8" s="162"/>
      <c r="E8" s="163"/>
      <c r="F8" s="23"/>
      <c r="G8" s="22"/>
      <c r="H8" s="22"/>
      <c r="I8" s="22"/>
      <c r="J8" s="22"/>
      <c r="K8" s="22"/>
      <c r="L8" s="22"/>
      <c r="M8" s="22"/>
      <c r="N8" s="22"/>
    </row>
    <row r="9" spans="1:14" ht="48" customHeight="1" thickTop="1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</row>
    <row r="10" spans="1:14" ht="52.5" customHeight="1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</row>
    <row r="11" spans="1:14" ht="52.5" customHeight="1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</row>
    <row r="12" spans="1:14" ht="52.5" customHeight="1" x14ac:dyDescent="0.25"/>
    <row r="13" spans="1:14" ht="99.95" customHeight="1" x14ac:dyDescent="0.25"/>
    <row r="14" spans="1:14" ht="99.95" customHeight="1" x14ac:dyDescent="0.25"/>
    <row r="15" spans="1:14" ht="99.95" customHeight="1" x14ac:dyDescent="0.25"/>
    <row r="16" spans="1:14" ht="99.95" customHeight="1" x14ac:dyDescent="0.25"/>
    <row r="17" ht="99.95" customHeight="1" x14ac:dyDescent="0.25"/>
    <row r="18" ht="99.95" customHeight="1" x14ac:dyDescent="0.25"/>
    <row r="19" ht="99.95" customHeight="1" x14ac:dyDescent="0.25"/>
    <row r="20" ht="99.95" customHeight="1" x14ac:dyDescent="0.25"/>
    <row r="21" ht="99.95" customHeight="1" x14ac:dyDescent="0.25"/>
    <row r="57" spans="1:16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</row>
    <row r="58" spans="1:16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</row>
    <row r="59" spans="1:16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</row>
    <row r="60" spans="1:16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</row>
    <row r="61" spans="1:16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</row>
    <row r="62" spans="1:16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</row>
    <row r="63" spans="1:16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</row>
    <row r="64" spans="1:16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</row>
    <row r="65" spans="1:16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</row>
    <row r="66" spans="1:16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</row>
    <row r="67" spans="1:16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</row>
    <row r="68" spans="1:16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</row>
    <row r="69" spans="1:16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</row>
    <row r="70" spans="1:16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</row>
    <row r="71" spans="1:16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</row>
    <row r="72" spans="1:16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</row>
    <row r="73" spans="1:16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</row>
    <row r="74" spans="1:16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</row>
    <row r="75" spans="1:16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</row>
    <row r="76" spans="1:16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</row>
    <row r="77" spans="1:16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</row>
    <row r="78" spans="1:16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</row>
    <row r="79" spans="1:16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</row>
    <row r="80" spans="1:16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</row>
    <row r="81" spans="1:16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</row>
    <row r="82" spans="1:16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</row>
    <row r="83" spans="1:16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</row>
    <row r="84" spans="1:16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</row>
    <row r="85" spans="1:16" x14ac:dyDescent="0.2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</row>
    <row r="86" spans="1:16" x14ac:dyDescent="0.2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</row>
    <row r="87" spans="1:16" x14ac:dyDescent="0.2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</row>
    <row r="88" spans="1:16" x14ac:dyDescent="0.2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</row>
    <row r="89" spans="1:16" x14ac:dyDescent="0.2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</row>
  </sheetData>
  <sheetProtection sheet="1" objects="1" scenarios="1"/>
  <protectedRanges>
    <protectedRange sqref="D1:D3 D7:E70" name="Intervalo1"/>
    <protectedRange sqref="C1:C2" name="Intervalo1_1"/>
  </protectedRanges>
  <dataConsolidate/>
  <mergeCells count="7">
    <mergeCell ref="F5:F6"/>
    <mergeCell ref="A7:B7"/>
    <mergeCell ref="D7:E7"/>
    <mergeCell ref="A8:B8"/>
    <mergeCell ref="D8:E8"/>
    <mergeCell ref="D5:E6"/>
    <mergeCell ref="A5:C6"/>
  </mergeCells>
  <dataValidations count="2">
    <dataValidation type="list" allowBlank="1" showInputMessage="1" showErrorMessage="1" sqref="D8:E8" xr:uid="{72CA90D1-37BA-4BC4-9D58-0DF01432A908}">
      <formula1>"Ilha de válvulas, Válvulas pneumáticas, Ambos"</formula1>
    </dataValidation>
    <dataValidation type="list" allowBlank="1" showInputMessage="1" showErrorMessage="1" sqref="D7:E7" xr:uid="{AC51C0AA-85DD-428F-890F-2167D23FE138}">
      <formula1>"Manifold mixproof/borboleta, Placa de distribuição, Ambos"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0F780-72C6-484B-9C24-55230FA48005}">
  <sheetPr codeName="Planilha9">
    <tabColor rgb="FF92D050"/>
  </sheetPr>
  <dimension ref="A1:O37"/>
  <sheetViews>
    <sheetView showGridLines="0" zoomScale="85" zoomScaleNormal="85" workbookViewId="0">
      <pane ySplit="4" topLeftCell="A5" activePane="bottomLeft" state="frozen"/>
      <selection activeCell="A7" sqref="A7:E13"/>
      <selection pane="bottomLeft" activeCell="B7" sqref="B7"/>
    </sheetView>
  </sheetViews>
  <sheetFormatPr defaultRowHeight="15" x14ac:dyDescent="0.25"/>
  <cols>
    <col min="1" max="2" width="50.7109375" customWidth="1"/>
    <col min="3" max="4" width="20.7109375" customWidth="1"/>
    <col min="5" max="5" width="25.7109375" customWidth="1"/>
    <col min="6" max="6" width="27.140625" customWidth="1"/>
    <col min="7" max="9" width="20.7109375" customWidth="1"/>
  </cols>
  <sheetData>
    <row r="1" spans="1:15" ht="24.95" customHeight="1" thickBot="1" x14ac:dyDescent="0.35">
      <c r="A1" s="21"/>
      <c r="B1" s="20"/>
      <c r="C1" s="189"/>
      <c r="D1" s="189"/>
      <c r="E1" s="189"/>
    </row>
    <row r="2" spans="1:15" ht="24.95" customHeight="1" x14ac:dyDescent="0.3">
      <c r="A2" s="21"/>
      <c r="B2" s="20"/>
      <c r="C2" s="189"/>
      <c r="D2" s="189"/>
      <c r="E2" s="189"/>
      <c r="J2" s="190"/>
      <c r="K2" s="192" t="s">
        <v>161</v>
      </c>
      <c r="L2" s="192"/>
      <c r="M2" s="192"/>
      <c r="N2" s="192"/>
      <c r="O2" s="193"/>
    </row>
    <row r="3" spans="1:15" ht="24.95" customHeight="1" thickBot="1" x14ac:dyDescent="0.35">
      <c r="A3" s="21"/>
      <c r="C3" s="68"/>
      <c r="D3" s="68"/>
      <c r="E3" s="70"/>
      <c r="J3" s="191"/>
      <c r="K3" s="194"/>
      <c r="L3" s="194"/>
      <c r="M3" s="194"/>
      <c r="N3" s="194"/>
      <c r="O3" s="195"/>
    </row>
    <row r="4" spans="1:15" ht="24.95" customHeight="1" thickBot="1" x14ac:dyDescent="0.3">
      <c r="A4" s="68"/>
      <c r="B4" s="69"/>
      <c r="C4" s="70"/>
      <c r="D4" s="70"/>
      <c r="E4" s="70"/>
    </row>
    <row r="5" spans="1:15" ht="39.950000000000003" customHeight="1" thickTop="1" thickBot="1" x14ac:dyDescent="0.3">
      <c r="A5" s="196" t="s">
        <v>162</v>
      </c>
      <c r="B5" s="197"/>
      <c r="C5" s="198"/>
      <c r="D5" s="105"/>
      <c r="E5" s="105"/>
      <c r="F5" s="196" t="s">
        <v>163</v>
      </c>
      <c r="G5" s="197"/>
      <c r="H5" s="198"/>
    </row>
    <row r="6" spans="1:15" ht="50.1" customHeight="1" thickTop="1" thickBot="1" x14ac:dyDescent="0.3">
      <c r="A6" s="104" t="s">
        <v>164</v>
      </c>
      <c r="B6" s="71" t="s">
        <v>165</v>
      </c>
      <c r="C6" s="72" t="s">
        <v>166</v>
      </c>
      <c r="F6" s="112" t="s">
        <v>164</v>
      </c>
      <c r="G6" s="71" t="s">
        <v>165</v>
      </c>
      <c r="H6" s="72" t="s">
        <v>166</v>
      </c>
    </row>
    <row r="7" spans="1:15" ht="50.1" customHeight="1" thickTop="1" thickBot="1" x14ac:dyDescent="0.3">
      <c r="A7" s="106" t="s">
        <v>167</v>
      </c>
      <c r="B7" s="107"/>
      <c r="C7" s="108" t="s">
        <v>168</v>
      </c>
      <c r="F7" s="113" t="s">
        <v>169</v>
      </c>
      <c r="G7" s="107"/>
      <c r="H7" s="108" t="s">
        <v>170</v>
      </c>
      <c r="J7" s="73"/>
      <c r="K7" s="73"/>
    </row>
    <row r="8" spans="1:15" ht="50.1" customHeight="1" thickTop="1" thickBot="1" x14ac:dyDescent="0.3">
      <c r="A8" s="109" t="s">
        <v>171</v>
      </c>
      <c r="B8" s="108"/>
      <c r="C8" s="108" t="s">
        <v>168</v>
      </c>
      <c r="F8" s="114" t="s">
        <v>172</v>
      </c>
      <c r="G8" s="108"/>
      <c r="H8" s="108" t="s">
        <v>170</v>
      </c>
    </row>
    <row r="9" spans="1:15" ht="50.1" customHeight="1" thickTop="1" thickBot="1" x14ac:dyDescent="0.3">
      <c r="A9" s="109" t="s">
        <v>173</v>
      </c>
      <c r="B9" s="108"/>
      <c r="C9" s="108" t="s">
        <v>168</v>
      </c>
      <c r="F9" s="74"/>
      <c r="G9" s="74"/>
      <c r="H9" s="75"/>
      <c r="I9" s="75"/>
    </row>
    <row r="10" spans="1:15" ht="50.1" customHeight="1" thickTop="1" thickBot="1" x14ac:dyDescent="0.3">
      <c r="A10" s="76"/>
      <c r="B10" s="76"/>
      <c r="C10" s="77"/>
      <c r="D10" s="77"/>
      <c r="F10" s="184" t="s">
        <v>174</v>
      </c>
      <c r="G10" s="184"/>
      <c r="H10" s="184"/>
      <c r="I10" s="184"/>
    </row>
    <row r="11" spans="1:15" ht="39.950000000000003" customHeight="1" thickTop="1" thickBot="1" x14ac:dyDescent="0.3">
      <c r="A11" s="184" t="s">
        <v>180</v>
      </c>
      <c r="B11" s="184"/>
      <c r="C11" s="184"/>
      <c r="D11" s="184"/>
      <c r="F11" s="186" t="s">
        <v>164</v>
      </c>
      <c r="G11" s="186"/>
      <c r="H11" s="71" t="s">
        <v>165</v>
      </c>
      <c r="I11" s="72" t="s">
        <v>166</v>
      </c>
    </row>
    <row r="12" spans="1:15" ht="50.1" customHeight="1" thickTop="1" thickBot="1" x14ac:dyDescent="0.3">
      <c r="A12" s="71" t="s">
        <v>181</v>
      </c>
      <c r="B12" s="71" t="s">
        <v>164</v>
      </c>
      <c r="C12" s="71" t="s">
        <v>165</v>
      </c>
      <c r="D12" s="72" t="s">
        <v>166</v>
      </c>
      <c r="F12" s="187" t="s">
        <v>187</v>
      </c>
      <c r="G12" s="188"/>
      <c r="H12" s="107"/>
      <c r="I12" s="108" t="s">
        <v>175</v>
      </c>
    </row>
    <row r="13" spans="1:15" ht="50.1" customHeight="1" thickTop="1" thickBot="1" x14ac:dyDescent="0.3">
      <c r="A13" s="110" t="s">
        <v>188</v>
      </c>
      <c r="B13" s="111" t="s">
        <v>192</v>
      </c>
      <c r="C13" s="107"/>
      <c r="D13" s="108" t="s">
        <v>191</v>
      </c>
      <c r="F13" s="178" t="s">
        <v>177</v>
      </c>
      <c r="G13" s="179"/>
      <c r="H13" s="108"/>
      <c r="I13" s="108" t="s">
        <v>178</v>
      </c>
    </row>
    <row r="14" spans="1:15" ht="50.1" customHeight="1" thickTop="1" thickBot="1" x14ac:dyDescent="0.3">
      <c r="A14" s="110" t="s">
        <v>189</v>
      </c>
      <c r="B14" s="111" t="s">
        <v>192</v>
      </c>
      <c r="C14" s="108"/>
      <c r="D14" s="108" t="s">
        <v>191</v>
      </c>
      <c r="F14" s="178" t="s">
        <v>179</v>
      </c>
      <c r="G14" s="179"/>
      <c r="H14" s="108"/>
      <c r="I14" s="108" t="s">
        <v>176</v>
      </c>
    </row>
    <row r="15" spans="1:15" ht="50.1" customHeight="1" thickTop="1" thickBot="1" x14ac:dyDescent="0.3">
      <c r="A15" s="110" t="s">
        <v>190</v>
      </c>
      <c r="B15" s="111" t="s">
        <v>192</v>
      </c>
      <c r="C15" s="108"/>
      <c r="D15" s="108" t="s">
        <v>191</v>
      </c>
      <c r="F15" s="181"/>
      <c r="G15" s="182"/>
      <c r="H15" s="47"/>
      <c r="I15" s="47"/>
    </row>
    <row r="16" spans="1:15" ht="50.1" customHeight="1" thickTop="1" thickBot="1" x14ac:dyDescent="0.3">
      <c r="A16" s="83"/>
      <c r="B16" s="45"/>
      <c r="C16" s="47"/>
      <c r="D16" s="47"/>
      <c r="F16" s="181"/>
      <c r="G16" s="182"/>
      <c r="H16" s="47"/>
      <c r="I16" s="47"/>
    </row>
    <row r="17" spans="1:9" ht="50.1" customHeight="1" thickTop="1" thickBot="1" x14ac:dyDescent="0.3">
      <c r="A17" s="83"/>
      <c r="B17" s="45"/>
      <c r="C17" s="47"/>
      <c r="D17" s="47"/>
    </row>
    <row r="18" spans="1:9" ht="50.1" customHeight="1" thickTop="1" thickBot="1" x14ac:dyDescent="0.3">
      <c r="A18" s="83"/>
      <c r="B18" s="45"/>
      <c r="C18" s="47"/>
      <c r="D18" s="47"/>
      <c r="F18" s="180"/>
      <c r="G18" s="180"/>
      <c r="H18" s="180"/>
      <c r="I18" s="180"/>
    </row>
    <row r="19" spans="1:9" ht="50.1" customHeight="1" thickTop="1" thickBot="1" x14ac:dyDescent="0.3">
      <c r="A19" s="185"/>
      <c r="B19" s="185"/>
      <c r="C19" s="185"/>
      <c r="D19" s="185"/>
      <c r="G19" s="78"/>
    </row>
    <row r="20" spans="1:9" ht="50.1" customHeight="1" thickTop="1" thickBot="1" x14ac:dyDescent="0.3">
      <c r="A20" s="183"/>
      <c r="B20" s="183"/>
      <c r="C20" s="80"/>
      <c r="D20" s="81"/>
    </row>
    <row r="21" spans="1:9" ht="50.1" customHeight="1" thickTop="1" thickBot="1" x14ac:dyDescent="0.3">
      <c r="A21" s="176"/>
      <c r="B21" s="177"/>
      <c r="C21" s="82"/>
      <c r="D21" s="47"/>
    </row>
    <row r="22" spans="1:9" ht="50.1" customHeight="1" thickTop="1" thickBot="1" x14ac:dyDescent="0.3">
      <c r="A22" s="176"/>
      <c r="B22" s="177"/>
      <c r="C22" s="47"/>
      <c r="D22" s="47"/>
    </row>
    <row r="23" spans="1:9" ht="50.1" customHeight="1" thickTop="1" thickBot="1" x14ac:dyDescent="0.3">
      <c r="A23" s="176"/>
      <c r="B23" s="177"/>
      <c r="C23" s="47"/>
      <c r="D23" s="47"/>
    </row>
    <row r="24" spans="1:9" ht="50.1" customHeight="1" thickTop="1" thickBot="1" x14ac:dyDescent="0.3">
      <c r="A24" s="176"/>
      <c r="B24" s="177"/>
      <c r="C24" s="47"/>
      <c r="D24" s="47"/>
    </row>
    <row r="25" spans="1:9" ht="50.1" customHeight="1" thickTop="1" thickBot="1" x14ac:dyDescent="0.3">
      <c r="A25" s="176"/>
      <c r="B25" s="177"/>
      <c r="C25" s="47"/>
      <c r="D25" s="47"/>
    </row>
    <row r="26" spans="1:9" ht="50.1" customHeight="1" thickTop="1" thickBot="1" x14ac:dyDescent="0.3">
      <c r="A26" s="176"/>
      <c r="B26" s="177"/>
      <c r="C26" s="47"/>
      <c r="D26" s="47"/>
    </row>
    <row r="27" spans="1:9" ht="50.1" customHeight="1" thickTop="1" thickBot="1" x14ac:dyDescent="0.3"/>
    <row r="28" spans="1:9" ht="50.1" customHeight="1" thickTop="1" thickBot="1" x14ac:dyDescent="0.3">
      <c r="A28" s="30"/>
      <c r="B28" s="174"/>
      <c r="C28" s="175"/>
    </row>
    <row r="29" spans="1:9" ht="50.1" customHeight="1" thickTop="1" thickBot="1" x14ac:dyDescent="0.3">
      <c r="A29" s="30"/>
      <c r="B29" s="174"/>
      <c r="C29" s="175"/>
    </row>
    <row r="30" spans="1:9" ht="50.1" customHeight="1" thickTop="1" thickBot="1" x14ac:dyDescent="0.3">
      <c r="A30" s="30"/>
      <c r="B30" s="174"/>
      <c r="C30" s="175"/>
    </row>
    <row r="31" spans="1:9" ht="50.1" customHeight="1" thickTop="1" thickBot="1" x14ac:dyDescent="0.3">
      <c r="A31" s="30"/>
      <c r="B31" s="174"/>
      <c r="C31" s="175"/>
    </row>
    <row r="32" spans="1:9" ht="50.1" customHeight="1" thickTop="1" thickBot="1" x14ac:dyDescent="0.3">
      <c r="A32" s="30"/>
      <c r="B32" s="174"/>
      <c r="C32" s="175"/>
    </row>
    <row r="33" spans="1:3" ht="50.1" customHeight="1" thickTop="1" thickBot="1" x14ac:dyDescent="0.3">
      <c r="A33" s="30"/>
      <c r="B33" s="174"/>
      <c r="C33" s="175"/>
    </row>
    <row r="34" spans="1:3" ht="50.1" customHeight="1" thickTop="1" thickBot="1" x14ac:dyDescent="0.3">
      <c r="A34" s="30"/>
      <c r="B34" s="174"/>
      <c r="C34" s="175"/>
    </row>
    <row r="35" spans="1:3" ht="50.1" customHeight="1" thickTop="1" thickBot="1" x14ac:dyDescent="0.3">
      <c r="A35" s="30"/>
      <c r="B35" s="174"/>
      <c r="C35" s="175"/>
    </row>
    <row r="36" spans="1:3" ht="50.1" customHeight="1" thickTop="1" thickBot="1" x14ac:dyDescent="0.3">
      <c r="A36" s="30"/>
      <c r="B36" s="174"/>
      <c r="C36" s="175"/>
    </row>
    <row r="37" spans="1:3" ht="15.75" thickTop="1" x14ac:dyDescent="0.25"/>
  </sheetData>
  <sheetProtection sheet="1" objects="1" scenarios="1"/>
  <protectedRanges>
    <protectedRange sqref="G7:G8 H12:H14 C13:C15 B7:B9 C1:E2" name="Intervalo1"/>
  </protectedRanges>
  <mergeCells count="32">
    <mergeCell ref="C1:E1"/>
    <mergeCell ref="C2:E2"/>
    <mergeCell ref="J2:J3"/>
    <mergeCell ref="K2:O3"/>
    <mergeCell ref="A5:C5"/>
    <mergeCell ref="F5:H5"/>
    <mergeCell ref="F13:G13"/>
    <mergeCell ref="F10:I10"/>
    <mergeCell ref="A19:D19"/>
    <mergeCell ref="F11:G11"/>
    <mergeCell ref="F12:G12"/>
    <mergeCell ref="A11:D11"/>
    <mergeCell ref="A24:B24"/>
    <mergeCell ref="F14:G14"/>
    <mergeCell ref="A25:B25"/>
    <mergeCell ref="A26:B26"/>
    <mergeCell ref="F18:I18"/>
    <mergeCell ref="A23:B23"/>
    <mergeCell ref="A21:B21"/>
    <mergeCell ref="F15:G15"/>
    <mergeCell ref="A22:B22"/>
    <mergeCell ref="F16:G16"/>
    <mergeCell ref="A20:B20"/>
    <mergeCell ref="B34:C34"/>
    <mergeCell ref="B35:C35"/>
    <mergeCell ref="B36:C36"/>
    <mergeCell ref="B28:C28"/>
    <mergeCell ref="B29:C29"/>
    <mergeCell ref="B30:C30"/>
    <mergeCell ref="B31:C31"/>
    <mergeCell ref="B32:C32"/>
    <mergeCell ref="B33:C33"/>
  </mergeCells>
  <dataValidations count="13">
    <dataValidation type="list" allowBlank="1" showInputMessage="1" showErrorMessage="1" sqref="F14:G14" xr:uid="{5016FC27-EC72-4FBC-A68A-91DB723E457C}">
      <formula1>"Pressão exigida do vapor"</formula1>
    </dataValidation>
    <dataValidation type="list" allowBlank="1" showInputMessage="1" showErrorMessage="1" sqref="F13:G13" xr:uid="{3787CC20-971A-4093-A7AE-67D1C539692B}">
      <formula1>"Temperatura máxima do produto de limpeza no avanço dos circuitos"</formula1>
    </dataValidation>
    <dataValidation type="list" allowBlank="1" showInputMessage="1" showErrorMessage="1" sqref="F8" xr:uid="{1758F94C-641A-4F1B-BF63-6A0BDCC63B3C}">
      <formula1>"Cheio"</formula1>
    </dataValidation>
    <dataValidation type="list" allowBlank="1" showInputMessage="1" showErrorMessage="1" sqref="F7" xr:uid="{AEB63262-CB4E-42D5-A721-0F0DE9F8A4C0}">
      <formula1>"Vazio"</formula1>
    </dataValidation>
    <dataValidation type="list" allowBlank="1" showInputMessage="1" showErrorMessage="1" sqref="B23 A9 A11:B12" xr:uid="{5DB525C4-ACCC-4673-8179-6D0C72E61A66}">
      <formula1>"Altura"</formula1>
    </dataValidation>
    <dataValidation type="list" allowBlank="1" showInputMessage="1" showErrorMessage="1" sqref="A8 B22" xr:uid="{BF319A1A-971B-491E-A39C-B5C2957B8FD5}">
      <formula1>"Largura"</formula1>
    </dataValidation>
    <dataValidation type="list" allowBlank="1" showInputMessage="1" showErrorMessage="1" sqref="A7" xr:uid="{770AD0C3-FFAD-4DDE-9C63-AB7B315F2C59}">
      <formula1>"Comprimento"</formula1>
    </dataValidation>
    <dataValidation type="list" allowBlank="1" showInputMessage="1" showErrorMessage="1" sqref="I14 D21:D26" xr:uid="{511DF797-1124-4AB1-986B-53D0399CDCC0}">
      <formula1>"bar (g)"</formula1>
    </dataValidation>
    <dataValidation type="list" allowBlank="1" showInputMessage="1" showErrorMessage="1" sqref="I13" xr:uid="{CDE17F67-067C-494F-89EA-4BF52AFC3FBE}">
      <formula1>"°C"</formula1>
    </dataValidation>
    <dataValidation type="list" allowBlank="1" showInputMessage="1" showErrorMessage="1" sqref="H7:H8" xr:uid="{5C8F4696-74D3-4AFD-B65A-5A13249FCB1A}">
      <formula1>"Kg"</formula1>
    </dataValidation>
    <dataValidation type="list" allowBlank="1" showInputMessage="1" showErrorMessage="1" sqref="F12:G14" xr:uid="{B71F0A74-C808-445F-9837-B390E5BC1116}">
      <formula1>"Vazão nominal"</formula1>
    </dataValidation>
    <dataValidation type="list" allowBlank="1" showInputMessage="1" showErrorMessage="1" sqref="I12:I14" xr:uid="{E595B18A-4001-4651-8EB8-0185C486927E}">
      <formula1>"m³/h"</formula1>
    </dataValidation>
    <dataValidation type="list" allowBlank="1" showInputMessage="1" showErrorMessage="1" sqref="C7:C9 D11:D12" xr:uid="{DD9C078F-12BC-4349-B390-688C852CCC6D}">
      <formula1>"mm"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A36C5-B6C8-4C95-831A-6D09D7A6AF9A}">
  <sheetPr codeName="Planilha10">
    <tabColor rgb="FF00B0F0"/>
  </sheetPr>
  <dimension ref="A1:O84"/>
  <sheetViews>
    <sheetView showGridLines="0" zoomScale="85" zoomScaleNormal="85" workbookViewId="0">
      <pane ySplit="6" topLeftCell="A9" activePane="bottomLeft" state="frozen"/>
      <selection activeCell="A7" sqref="A7:E13"/>
      <selection pane="bottomLeft" activeCell="D7" sqref="D7"/>
    </sheetView>
  </sheetViews>
  <sheetFormatPr defaultRowHeight="15" x14ac:dyDescent="0.25"/>
  <cols>
    <col min="1" max="1" width="62.28515625" customWidth="1"/>
    <col min="2" max="2" width="2" customWidth="1"/>
    <col min="3" max="3" width="30.7109375" customWidth="1"/>
    <col min="4" max="4" width="41.28515625" customWidth="1"/>
    <col min="6" max="6" width="39" bestFit="1" customWidth="1"/>
  </cols>
  <sheetData>
    <row r="1" spans="1:13" ht="24.95" customHeight="1" x14ac:dyDescent="0.3">
      <c r="A1" s="21"/>
      <c r="B1" s="20"/>
      <c r="C1" s="20"/>
      <c r="D1" s="21"/>
    </row>
    <row r="2" spans="1:13" ht="24.95" customHeight="1" x14ac:dyDescent="0.3">
      <c r="A2" s="21"/>
      <c r="B2" s="20"/>
      <c r="C2" s="20"/>
      <c r="D2" s="29"/>
    </row>
    <row r="3" spans="1:13" ht="24.95" customHeight="1" x14ac:dyDescent="0.3">
      <c r="A3" s="21"/>
      <c r="C3" s="20"/>
      <c r="D3" s="29"/>
    </row>
    <row r="4" spans="1:13" ht="24.95" customHeight="1" thickBot="1" x14ac:dyDescent="0.35">
      <c r="A4" s="21"/>
      <c r="B4" s="20"/>
      <c r="C4" s="20"/>
    </row>
    <row r="5" spans="1:13" ht="24.95" customHeight="1" thickTop="1" thickBot="1" x14ac:dyDescent="0.3">
      <c r="A5" s="156" t="s">
        <v>182</v>
      </c>
      <c r="B5" s="156"/>
      <c r="C5" s="156"/>
      <c r="D5" s="155" t="s">
        <v>196</v>
      </c>
      <c r="E5" s="199"/>
      <c r="F5" s="28"/>
    </row>
    <row r="6" spans="1:13" ht="24.95" customHeight="1" thickTop="1" thickBot="1" x14ac:dyDescent="0.3">
      <c r="A6" s="156"/>
      <c r="B6" s="156"/>
      <c r="C6" s="156"/>
      <c r="D6" s="155"/>
      <c r="E6" s="200"/>
      <c r="F6" s="27"/>
    </row>
    <row r="7" spans="1:13" ht="99.95" customHeight="1" thickTop="1" thickBot="1" x14ac:dyDescent="0.3">
      <c r="A7" s="96" t="s">
        <v>183</v>
      </c>
      <c r="B7" s="202"/>
      <c r="C7" s="203"/>
      <c r="D7" s="25"/>
      <c r="E7" s="26"/>
    </row>
    <row r="8" spans="1:13" ht="99.95" customHeight="1" thickTop="1" thickBot="1" x14ac:dyDescent="0.3">
      <c r="A8" s="97" t="s">
        <v>40</v>
      </c>
      <c r="B8" s="202"/>
      <c r="C8" s="203"/>
      <c r="D8" s="24"/>
      <c r="E8" s="26"/>
    </row>
    <row r="9" spans="1:13" ht="99.95" customHeight="1" thickTop="1" thickBot="1" x14ac:dyDescent="0.3">
      <c r="A9" s="90" t="s">
        <v>186</v>
      </c>
      <c r="B9" s="202"/>
      <c r="C9" s="203"/>
      <c r="D9" s="24"/>
      <c r="E9" s="26"/>
    </row>
    <row r="10" spans="1:13" ht="99.95" customHeight="1" thickTop="1" thickBot="1" x14ac:dyDescent="0.3">
      <c r="A10" s="204" t="s">
        <v>39</v>
      </c>
      <c r="B10" s="204"/>
      <c r="C10" s="204"/>
      <c r="D10" s="25"/>
      <c r="E10" s="26"/>
    </row>
    <row r="11" spans="1:13" ht="99.95" customHeight="1" thickTop="1" thickBot="1" x14ac:dyDescent="0.3">
      <c r="A11" s="201" t="s">
        <v>184</v>
      </c>
      <c r="B11" s="201"/>
      <c r="C11" s="98"/>
      <c r="D11" s="25"/>
      <c r="E11" s="23"/>
      <c r="F11" s="22"/>
      <c r="G11" s="22"/>
      <c r="H11" s="22"/>
      <c r="I11" s="22"/>
      <c r="J11" s="22"/>
      <c r="K11" s="22"/>
      <c r="L11" s="22"/>
      <c r="M11" s="22"/>
    </row>
    <row r="12" spans="1:13" ht="99.95" customHeight="1" thickTop="1" thickBot="1" x14ac:dyDescent="0.3">
      <c r="A12" s="201" t="s">
        <v>185</v>
      </c>
      <c r="B12" s="201"/>
      <c r="C12" s="98"/>
      <c r="D12" s="25"/>
      <c r="E12" s="23"/>
      <c r="F12" s="22"/>
      <c r="G12" s="22"/>
      <c r="H12" s="22"/>
      <c r="I12" s="22"/>
      <c r="J12" s="22"/>
      <c r="K12" s="22"/>
      <c r="L12" s="22"/>
      <c r="M12" s="22"/>
    </row>
    <row r="13" spans="1:13" ht="50.1" customHeight="1" thickTop="1" x14ac:dyDescent="0.25"/>
    <row r="14" spans="1:13" ht="50.1" customHeight="1" x14ac:dyDescent="0.25"/>
    <row r="15" spans="1:13" ht="50.1" customHeight="1" x14ac:dyDescent="0.25"/>
    <row r="16" spans="1:13" ht="50.1" customHeight="1" x14ac:dyDescent="0.25"/>
    <row r="17" ht="50.1" customHeight="1" x14ac:dyDescent="0.25"/>
    <row r="18" ht="50.1" customHeight="1" x14ac:dyDescent="0.25"/>
    <row r="52" spans="1:15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</row>
    <row r="53" spans="1:15" x14ac:dyDescent="0.2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</row>
    <row r="54" spans="1:15" x14ac:dyDescent="0.2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</row>
    <row r="55" spans="1:15" x14ac:dyDescent="0.2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</row>
    <row r="56" spans="1:15" x14ac:dyDescent="0.2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</row>
    <row r="57" spans="1:15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</row>
    <row r="58" spans="1:15" x14ac:dyDescent="0.2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</row>
    <row r="59" spans="1:15" x14ac:dyDescent="0.2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</row>
    <row r="60" spans="1:15" x14ac:dyDescent="0.2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</row>
    <row r="61" spans="1:15" x14ac:dyDescent="0.2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</row>
    <row r="62" spans="1:15" x14ac:dyDescent="0.2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</row>
    <row r="63" spans="1:15" x14ac:dyDescent="0.2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</row>
    <row r="64" spans="1:15" x14ac:dyDescent="0.2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</row>
    <row r="65" spans="1:15" x14ac:dyDescent="0.2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</row>
    <row r="66" spans="1:15" x14ac:dyDescent="0.2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</row>
    <row r="67" spans="1:15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</row>
    <row r="68" spans="1:15" x14ac:dyDescent="0.2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</row>
    <row r="69" spans="1:15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</row>
    <row r="70" spans="1:15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</row>
    <row r="71" spans="1:15" x14ac:dyDescent="0.2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</row>
    <row r="72" spans="1:15" x14ac:dyDescent="0.2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</row>
    <row r="73" spans="1:15" x14ac:dyDescent="0.2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</row>
    <row r="74" spans="1:15" x14ac:dyDescent="0.2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</row>
    <row r="75" spans="1:15" x14ac:dyDescent="0.2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</row>
    <row r="76" spans="1:15" x14ac:dyDescent="0.2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</row>
    <row r="77" spans="1:15" x14ac:dyDescent="0.2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</row>
    <row r="78" spans="1:15" x14ac:dyDescent="0.2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</row>
    <row r="79" spans="1:15" x14ac:dyDescent="0.2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</row>
    <row r="80" spans="1:15" x14ac:dyDescent="0.2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</row>
    <row r="81" spans="1:15" x14ac:dyDescent="0.2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</row>
    <row r="82" spans="1:15" x14ac:dyDescent="0.2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</row>
    <row r="83" spans="1:15" x14ac:dyDescent="0.2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</row>
    <row r="84" spans="1:15" x14ac:dyDescent="0.2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</row>
  </sheetData>
  <sheetProtection sheet="1" objects="1" scenarios="1"/>
  <protectedRanges>
    <protectedRange sqref="D7:D70" name="Intervalo1"/>
  </protectedRanges>
  <dataConsolidate/>
  <mergeCells count="9">
    <mergeCell ref="D5:D6"/>
    <mergeCell ref="E5:E6"/>
    <mergeCell ref="A11:B11"/>
    <mergeCell ref="A12:B12"/>
    <mergeCell ref="A5:C6"/>
    <mergeCell ref="B7:C7"/>
    <mergeCell ref="B8:C8"/>
    <mergeCell ref="B9:C9"/>
    <mergeCell ref="A10:C10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06CD1-D532-435A-8A15-6695F62A4074}">
  <sheetPr codeName="Planilha6">
    <tabColor rgb="FFFF0000"/>
  </sheetPr>
  <dimension ref="A1:F43"/>
  <sheetViews>
    <sheetView showGridLines="0" zoomScale="85" zoomScaleNormal="85" workbookViewId="0">
      <pane ySplit="7" topLeftCell="A8" activePane="bottomLeft" state="frozen"/>
      <selection pane="bottomLeft" activeCell="B6" sqref="B6"/>
    </sheetView>
  </sheetViews>
  <sheetFormatPr defaultRowHeight="15" x14ac:dyDescent="0.25"/>
  <cols>
    <col min="1" max="1" width="32.5703125" bestFit="1" customWidth="1"/>
    <col min="2" max="2" width="50.7109375" customWidth="1"/>
    <col min="3" max="3" width="40.7109375" customWidth="1"/>
    <col min="4" max="4" width="8.85546875" bestFit="1" customWidth="1"/>
    <col min="5" max="5" width="8.85546875" customWidth="1"/>
    <col min="8" max="8" width="38.140625" bestFit="1" customWidth="1"/>
  </cols>
  <sheetData>
    <row r="1" spans="1:6" ht="20.100000000000001" customHeight="1" x14ac:dyDescent="0.25">
      <c r="A1" s="116"/>
      <c r="B1" s="117"/>
      <c r="C1" s="116"/>
    </row>
    <row r="2" spans="1:6" ht="20.100000000000001" customHeight="1" x14ac:dyDescent="0.25">
      <c r="A2" s="116"/>
      <c r="B2" s="117"/>
      <c r="C2" s="116"/>
    </row>
    <row r="3" spans="1:6" ht="20.100000000000001" customHeight="1" x14ac:dyDescent="0.3">
      <c r="A3" s="116"/>
      <c r="B3" s="118"/>
      <c r="C3" s="116"/>
      <c r="D3" s="39"/>
      <c r="E3" s="39"/>
    </row>
    <row r="4" spans="1:6" ht="20.100000000000001" customHeight="1" x14ac:dyDescent="0.25">
      <c r="A4" s="118"/>
      <c r="B4" s="117"/>
      <c r="C4" s="118"/>
    </row>
    <row r="5" spans="1:6" ht="20.100000000000001" customHeight="1" thickBot="1" x14ac:dyDescent="0.3">
      <c r="B5" s="20"/>
    </row>
    <row r="6" spans="1:6" s="120" customFormat="1" ht="39.950000000000003" customHeight="1" thickTop="1" thickBot="1" x14ac:dyDescent="0.35">
      <c r="A6" s="126" t="s">
        <v>31</v>
      </c>
      <c r="B6" s="127"/>
      <c r="C6" s="119" t="str" cm="1">
        <f t="array" ref="C6">_xlfn.IFS(A10&lt;&gt;"","Clearline",A16&lt;&gt;"","Plant IT",A22&lt;&gt;"","Proleit",AND(A10="",A16="",A22=""),"Não escolhido")</f>
        <v>Não escolhido</v>
      </c>
    </row>
    <row r="7" spans="1:6" ht="20.100000000000001" customHeight="1" thickTop="1" x14ac:dyDescent="0.25">
      <c r="A7" s="128"/>
      <c r="B7" s="129"/>
    </row>
    <row r="8" spans="1:6" ht="20.100000000000001" customHeight="1" thickBot="1" x14ac:dyDescent="0.3">
      <c r="A8" s="128"/>
      <c r="B8" s="129"/>
    </row>
    <row r="9" spans="1:6" ht="50.1" customHeight="1" thickTop="1" thickBot="1" x14ac:dyDescent="0.3">
      <c r="A9" s="130" t="s">
        <v>20</v>
      </c>
      <c r="B9" s="131" t="s">
        <v>19</v>
      </c>
      <c r="C9" s="38" t="s">
        <v>18</v>
      </c>
      <c r="D9" s="32"/>
      <c r="E9" s="37"/>
    </row>
    <row r="10" spans="1:6" ht="39.950000000000003" customHeight="1" thickTop="1" thickBot="1" x14ac:dyDescent="0.3">
      <c r="A10" s="206"/>
      <c r="B10" s="205" t="s">
        <v>32</v>
      </c>
      <c r="C10" s="33" t="s">
        <v>17</v>
      </c>
      <c r="D10" s="32"/>
      <c r="E10" s="37"/>
    </row>
    <row r="11" spans="1:6" ht="39.950000000000003" customHeight="1" thickTop="1" thickBot="1" x14ac:dyDescent="0.3">
      <c r="A11" s="207"/>
      <c r="B11" s="205"/>
      <c r="C11" s="33" t="s">
        <v>16</v>
      </c>
      <c r="D11" s="32"/>
      <c r="E11" s="37"/>
      <c r="F11" s="36"/>
    </row>
    <row r="12" spans="1:6" ht="39.950000000000003" customHeight="1" thickTop="1" thickBot="1" x14ac:dyDescent="0.3">
      <c r="A12" s="207"/>
      <c r="B12" s="205"/>
      <c r="C12" s="33" t="s">
        <v>15</v>
      </c>
      <c r="D12" s="35"/>
      <c r="E12" s="34"/>
    </row>
    <row r="13" spans="1:6" ht="39.950000000000003" customHeight="1" thickTop="1" thickBot="1" x14ac:dyDescent="0.3">
      <c r="A13" s="208"/>
      <c r="B13" s="205"/>
      <c r="C13" s="33" t="s">
        <v>14</v>
      </c>
      <c r="D13" s="32"/>
      <c r="E13" s="31"/>
    </row>
    <row r="14" spans="1:6" ht="50.1" customHeight="1" thickTop="1" thickBot="1" x14ac:dyDescent="0.3">
      <c r="A14" s="132"/>
      <c r="B14" s="133"/>
      <c r="C14" s="31"/>
      <c r="D14" s="31"/>
      <c r="E14" s="31"/>
    </row>
    <row r="15" spans="1:6" ht="50.1" customHeight="1" thickTop="1" thickBot="1" x14ac:dyDescent="0.3">
      <c r="A15" s="130" t="s">
        <v>20</v>
      </c>
      <c r="B15" s="131" t="s">
        <v>19</v>
      </c>
      <c r="C15" s="38" t="s">
        <v>18</v>
      </c>
      <c r="D15" s="31"/>
      <c r="E15" s="31"/>
    </row>
    <row r="16" spans="1:6" ht="39.950000000000003" customHeight="1" thickTop="1" thickBot="1" x14ac:dyDescent="0.3">
      <c r="A16" s="206"/>
      <c r="B16" s="205" t="s">
        <v>159</v>
      </c>
      <c r="C16" s="33" t="s">
        <v>17</v>
      </c>
      <c r="D16" s="31"/>
      <c r="E16" s="31"/>
    </row>
    <row r="17" spans="1:5" ht="39.950000000000003" customHeight="1" thickTop="1" thickBot="1" x14ac:dyDescent="0.3">
      <c r="A17" s="207"/>
      <c r="B17" s="205"/>
      <c r="C17" s="33" t="s">
        <v>16</v>
      </c>
      <c r="D17" s="31"/>
      <c r="E17" s="31"/>
    </row>
    <row r="18" spans="1:5" ht="39.950000000000003" customHeight="1" thickTop="1" thickBot="1" x14ac:dyDescent="0.3">
      <c r="A18" s="207"/>
      <c r="B18" s="205"/>
      <c r="C18" s="33" t="s">
        <v>15</v>
      </c>
      <c r="D18" s="31"/>
      <c r="E18" s="31"/>
    </row>
    <row r="19" spans="1:5" ht="39.950000000000003" customHeight="1" thickTop="1" thickBot="1" x14ac:dyDescent="0.3">
      <c r="A19" s="208"/>
      <c r="B19" s="205"/>
      <c r="C19" s="33" t="s">
        <v>14</v>
      </c>
      <c r="D19" s="31"/>
      <c r="E19" s="31"/>
    </row>
    <row r="20" spans="1:5" ht="39.950000000000003" customHeight="1" thickTop="1" thickBot="1" x14ac:dyDescent="0.3">
      <c r="A20" s="132"/>
      <c r="B20" s="133"/>
      <c r="C20" s="31"/>
      <c r="D20" s="31"/>
      <c r="E20" s="31"/>
    </row>
    <row r="21" spans="1:5" ht="39.950000000000003" customHeight="1" thickTop="1" thickBot="1" x14ac:dyDescent="0.3">
      <c r="A21" s="130" t="s">
        <v>20</v>
      </c>
      <c r="B21" s="131" t="s">
        <v>19</v>
      </c>
      <c r="C21" s="38" t="s">
        <v>18</v>
      </c>
      <c r="D21" s="31"/>
      <c r="E21" s="31"/>
    </row>
    <row r="22" spans="1:5" ht="39.950000000000003" customHeight="1" thickTop="1" thickBot="1" x14ac:dyDescent="0.3">
      <c r="A22" s="206"/>
      <c r="B22" s="205" t="s">
        <v>160</v>
      </c>
      <c r="C22" s="33" t="s">
        <v>17</v>
      </c>
      <c r="D22" s="31"/>
      <c r="E22" s="31"/>
    </row>
    <row r="23" spans="1:5" ht="39.950000000000003" customHeight="1" thickTop="1" thickBot="1" x14ac:dyDescent="0.3">
      <c r="A23" s="207"/>
      <c r="B23" s="205"/>
      <c r="C23" s="33" t="s">
        <v>16</v>
      </c>
      <c r="D23" s="31"/>
      <c r="E23" s="31"/>
    </row>
    <row r="24" spans="1:5" ht="39.950000000000003" customHeight="1" thickTop="1" thickBot="1" x14ac:dyDescent="0.3">
      <c r="A24" s="207"/>
      <c r="B24" s="205"/>
      <c r="C24" s="33" t="s">
        <v>15</v>
      </c>
      <c r="D24" s="31"/>
      <c r="E24" s="31"/>
    </row>
    <row r="25" spans="1:5" ht="39.950000000000003" customHeight="1" thickTop="1" thickBot="1" x14ac:dyDescent="0.3">
      <c r="A25" s="208"/>
      <c r="B25" s="205"/>
      <c r="C25" s="33" t="s">
        <v>14</v>
      </c>
      <c r="D25" s="31"/>
      <c r="E25" s="31"/>
    </row>
    <row r="26" spans="1:5" ht="39.950000000000003" customHeight="1" thickTop="1" thickBot="1" x14ac:dyDescent="0.3">
      <c r="A26" s="134"/>
      <c r="B26" s="135"/>
      <c r="C26" s="31"/>
      <c r="D26" s="31"/>
      <c r="E26" s="31"/>
    </row>
    <row r="27" spans="1:5" ht="39.950000000000003" customHeight="1" thickTop="1" x14ac:dyDescent="0.25">
      <c r="A27" s="128"/>
      <c r="B27" s="128"/>
    </row>
    <row r="28" spans="1:5" ht="39.950000000000003" customHeight="1" x14ac:dyDescent="0.25">
      <c r="A28" s="128"/>
      <c r="B28" s="128"/>
    </row>
    <row r="29" spans="1:5" ht="39.950000000000003" customHeight="1" x14ac:dyDescent="0.25">
      <c r="A29" s="128"/>
      <c r="B29" s="128"/>
    </row>
    <row r="30" spans="1:5" ht="99.95" customHeight="1" x14ac:dyDescent="0.25">
      <c r="A30" s="128"/>
      <c r="B30" s="128"/>
    </row>
    <row r="31" spans="1:5" ht="99.95" customHeight="1" x14ac:dyDescent="0.25">
      <c r="A31" s="128"/>
      <c r="B31" s="128"/>
    </row>
    <row r="32" spans="1:5" ht="99.95" customHeight="1" x14ac:dyDescent="0.25">
      <c r="A32" s="128"/>
      <c r="B32" s="128"/>
    </row>
    <row r="33" spans="1:2" x14ac:dyDescent="0.25">
      <c r="A33" s="128"/>
      <c r="B33" s="128"/>
    </row>
    <row r="34" spans="1:2" x14ac:dyDescent="0.25">
      <c r="A34" s="128"/>
      <c r="B34" s="128"/>
    </row>
    <row r="35" spans="1:2" x14ac:dyDescent="0.25">
      <c r="A35" s="128"/>
      <c r="B35" s="128"/>
    </row>
    <row r="36" spans="1:2" x14ac:dyDescent="0.25">
      <c r="A36" s="128"/>
      <c r="B36" s="128"/>
    </row>
    <row r="37" spans="1:2" x14ac:dyDescent="0.25">
      <c r="A37" s="128"/>
      <c r="B37" s="128"/>
    </row>
    <row r="38" spans="1:2" x14ac:dyDescent="0.25">
      <c r="A38" s="128"/>
      <c r="B38" s="128"/>
    </row>
    <row r="39" spans="1:2" x14ac:dyDescent="0.25">
      <c r="A39" s="128"/>
      <c r="B39" s="128"/>
    </row>
    <row r="40" spans="1:2" x14ac:dyDescent="0.25">
      <c r="A40" s="128"/>
      <c r="B40" s="128"/>
    </row>
    <row r="41" spans="1:2" x14ac:dyDescent="0.25">
      <c r="A41" s="128"/>
      <c r="B41" s="128"/>
    </row>
    <row r="42" spans="1:2" x14ac:dyDescent="0.25">
      <c r="A42" s="128"/>
      <c r="B42" s="128"/>
    </row>
    <row r="43" spans="1:2" x14ac:dyDescent="0.25">
      <c r="A43" s="128"/>
      <c r="B43" s="128"/>
    </row>
  </sheetData>
  <sheetProtection sheet="1" objects="1" scenarios="1"/>
  <protectedRanges>
    <protectedRange sqref="B6 A10:A14 A16:A20 A22:A26 C1:D2" name="Intervalo1"/>
  </protectedRanges>
  <mergeCells count="6">
    <mergeCell ref="B10:B13"/>
    <mergeCell ref="A10:A13"/>
    <mergeCell ref="A16:A19"/>
    <mergeCell ref="B16:B19"/>
    <mergeCell ref="A22:A25"/>
    <mergeCell ref="B22:B25"/>
  </mergeCells>
  <dataValidations count="1">
    <dataValidation type="list" allowBlank="1" showInputMessage="1" showErrorMessage="1" sqref="B6" xr:uid="{AA15AF8E-9437-4F9D-80B1-CDEBAB87B1F7}">
      <formula1>"Clearline, Plant IT, Proleit"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F3DC2-43BF-41F6-A89F-44C550D0BF4F}">
  <sheetPr codeName="Planilha8">
    <tabColor rgb="FFA141C7"/>
  </sheetPr>
  <dimension ref="A1:F26"/>
  <sheetViews>
    <sheetView showGridLines="0" zoomScale="85" zoomScaleNormal="85" workbookViewId="0">
      <pane ySplit="4" topLeftCell="A5" activePane="bottomLeft" state="frozen"/>
      <selection pane="bottomLeft" activeCell="C5" sqref="C5"/>
    </sheetView>
  </sheetViews>
  <sheetFormatPr defaultRowHeight="15" x14ac:dyDescent="0.25"/>
  <cols>
    <col min="1" max="1" width="40.42578125" customWidth="1"/>
    <col min="2" max="2" width="61.5703125" customWidth="1"/>
    <col min="3" max="3" width="16.28515625" style="56" customWidth="1"/>
  </cols>
  <sheetData>
    <row r="1" spans="1:6" ht="30" customHeight="1" x14ac:dyDescent="0.25">
      <c r="C1"/>
    </row>
    <row r="2" spans="1:6" ht="30" customHeight="1" x14ac:dyDescent="0.25">
      <c r="C2"/>
    </row>
    <row r="3" spans="1:6" ht="30" customHeight="1" thickBot="1" x14ac:dyDescent="0.3">
      <c r="B3" s="53"/>
      <c r="C3" s="53"/>
    </row>
    <row r="4" spans="1:6" ht="50.1" customHeight="1" thickTop="1" thickBot="1" x14ac:dyDescent="0.35">
      <c r="A4" s="122" t="s">
        <v>37</v>
      </c>
      <c r="B4" s="122" t="s">
        <v>127</v>
      </c>
      <c r="C4" s="123" t="s">
        <v>38</v>
      </c>
      <c r="D4" s="53"/>
      <c r="F4" s="21" t="s">
        <v>36</v>
      </c>
    </row>
    <row r="5" spans="1:6" ht="50.1" customHeight="1" thickTop="1" thickBot="1" x14ac:dyDescent="0.3">
      <c r="A5" s="124" t="s">
        <v>35</v>
      </c>
      <c r="B5" s="121" t="s">
        <v>197</v>
      </c>
      <c r="C5" s="125"/>
      <c r="D5" s="54"/>
    </row>
    <row r="6" spans="1:6" ht="50.1" customHeight="1" thickTop="1" thickBot="1" x14ac:dyDescent="0.3">
      <c r="A6" s="124" t="s">
        <v>41</v>
      </c>
      <c r="B6" s="121" t="s">
        <v>198</v>
      </c>
      <c r="C6" s="125"/>
    </row>
    <row r="7" spans="1:6" ht="50.1" customHeight="1" thickTop="1" thickBot="1" x14ac:dyDescent="0.3">
      <c r="A7" s="124" t="s">
        <v>42</v>
      </c>
      <c r="B7" s="121" t="s">
        <v>199</v>
      </c>
      <c r="C7" s="125"/>
    </row>
    <row r="8" spans="1:6" ht="50.1" customHeight="1" thickTop="1" thickBot="1" x14ac:dyDescent="0.3">
      <c r="A8" s="124" t="s">
        <v>43</v>
      </c>
      <c r="B8" s="121" t="s">
        <v>200</v>
      </c>
      <c r="C8" s="125"/>
      <c r="D8" s="46"/>
      <c r="E8" s="46"/>
    </row>
    <row r="9" spans="1:6" ht="24.95" customHeight="1" thickTop="1" thickBot="1" x14ac:dyDescent="0.3">
      <c r="B9" s="59"/>
      <c r="C9" s="60"/>
      <c r="D9" s="46"/>
      <c r="E9" s="46"/>
    </row>
    <row r="10" spans="1:6" ht="24.95" customHeight="1" thickTop="1" thickBot="1" x14ac:dyDescent="0.3">
      <c r="B10" s="59"/>
      <c r="C10" s="60"/>
      <c r="D10" s="46"/>
      <c r="E10" s="46"/>
    </row>
    <row r="11" spans="1:6" ht="24.95" customHeight="1" thickTop="1" thickBot="1" x14ac:dyDescent="0.3">
      <c r="B11" s="59"/>
      <c r="C11" s="60"/>
      <c r="D11" s="46"/>
      <c r="E11" s="46"/>
    </row>
    <row r="12" spans="1:6" ht="24.95" customHeight="1" thickTop="1" thickBot="1" x14ac:dyDescent="0.3">
      <c r="B12" s="59"/>
      <c r="C12" s="60"/>
      <c r="D12" s="46"/>
      <c r="E12" s="46"/>
    </row>
    <row r="13" spans="1:6" ht="24.95" customHeight="1" thickTop="1" thickBot="1" x14ac:dyDescent="0.3">
      <c r="B13" s="59"/>
      <c r="C13" s="60"/>
      <c r="D13" s="46"/>
      <c r="E13" s="46"/>
    </row>
    <row r="14" spans="1:6" ht="24.95" customHeight="1" thickTop="1" thickBot="1" x14ac:dyDescent="0.3">
      <c r="B14" s="59"/>
      <c r="C14" s="60"/>
      <c r="D14" s="46"/>
      <c r="E14" s="46"/>
    </row>
    <row r="15" spans="1:6" ht="24.95" customHeight="1" thickTop="1" thickBot="1" x14ac:dyDescent="0.3">
      <c r="B15" s="59"/>
      <c r="C15" s="60"/>
      <c r="D15" s="46"/>
      <c r="E15" s="46"/>
    </row>
    <row r="16" spans="1:6" ht="24.95" customHeight="1" thickTop="1" thickBot="1" x14ac:dyDescent="0.3">
      <c r="B16" s="59"/>
      <c r="C16" s="60"/>
      <c r="D16" s="46"/>
      <c r="E16" s="46"/>
    </row>
    <row r="17" spans="2:5" ht="24.95" customHeight="1" thickTop="1" thickBot="1" x14ac:dyDescent="0.3">
      <c r="B17" s="59"/>
      <c r="C17" s="60"/>
      <c r="D17" s="46"/>
      <c r="E17" s="46"/>
    </row>
    <row r="18" spans="2:5" ht="24.95" customHeight="1" thickTop="1" thickBot="1" x14ac:dyDescent="0.3">
      <c r="B18" s="59"/>
      <c r="C18" s="60"/>
      <c r="D18" s="46"/>
      <c r="E18" s="46"/>
    </row>
    <row r="19" spans="2:5" ht="24.95" customHeight="1" thickTop="1" thickBot="1" x14ac:dyDescent="0.3">
      <c r="B19" s="59"/>
      <c r="C19" s="60"/>
      <c r="D19" s="46"/>
      <c r="E19" s="46"/>
    </row>
    <row r="20" spans="2:5" ht="24.95" customHeight="1" thickTop="1" x14ac:dyDescent="0.25">
      <c r="B20" s="46"/>
      <c r="C20" s="61"/>
      <c r="D20" s="46"/>
      <c r="E20" s="46"/>
    </row>
    <row r="21" spans="2:5" ht="24.95" customHeight="1" x14ac:dyDescent="0.25">
      <c r="B21" s="46"/>
      <c r="C21" s="61"/>
      <c r="D21" s="46"/>
      <c r="E21" s="46"/>
    </row>
    <row r="22" spans="2:5" ht="24.95" customHeight="1" x14ac:dyDescent="0.25">
      <c r="C22" s="55"/>
    </row>
    <row r="23" spans="2:5" ht="24.95" customHeight="1" x14ac:dyDescent="0.25">
      <c r="C23" s="55"/>
    </row>
    <row r="24" spans="2:5" ht="24.95" customHeight="1" x14ac:dyDescent="0.25">
      <c r="C24" s="55"/>
    </row>
    <row r="25" spans="2:5" ht="24.95" customHeight="1" x14ac:dyDescent="0.25">
      <c r="C25" s="55"/>
    </row>
    <row r="26" spans="2:5" ht="24.95" customHeight="1" x14ac:dyDescent="0.25"/>
  </sheetData>
  <sheetProtection sheet="1" objects="1" scenarios="1"/>
  <protectedRanges>
    <protectedRange sqref="C5:C12" name="Intervalo1"/>
  </protectedRange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5AB19-726F-4C0E-9A44-0FB1BE8CB237}">
  <sheetPr codeName="Planilha7">
    <tabColor rgb="FFA141C7"/>
  </sheetPr>
  <dimension ref="A1"/>
  <sheetViews>
    <sheetView showGridLines="0" workbookViewId="0">
      <selection activeCell="T24" sqref="T2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78010-ADC1-4B76-BA2F-D8743C1C62C7}">
  <sheetPr codeName="Planilha5">
    <tabColor rgb="FFA141C7"/>
  </sheetPr>
  <dimension ref="A1:B68"/>
  <sheetViews>
    <sheetView workbookViewId="0">
      <selection activeCell="B7" sqref="B7"/>
    </sheetView>
  </sheetViews>
  <sheetFormatPr defaultRowHeight="15" x14ac:dyDescent="0.25"/>
  <cols>
    <col min="1" max="1" width="73" customWidth="1"/>
    <col min="2" max="2" width="146.28515625" customWidth="1"/>
  </cols>
  <sheetData>
    <row r="1" spans="1:2" s="70" customFormat="1" ht="24.95" customHeight="1" x14ac:dyDescent="0.25">
      <c r="A1" s="115"/>
      <c r="B1" s="115"/>
    </row>
    <row r="2" spans="1:2" s="70" customFormat="1" ht="24.95" customHeight="1" x14ac:dyDescent="0.25">
      <c r="A2" s="115"/>
      <c r="B2" s="115" t="s">
        <v>201</v>
      </c>
    </row>
    <row r="3" spans="1:2" s="70" customFormat="1" ht="24.95" customHeight="1" x14ac:dyDescent="0.25"/>
    <row r="4" spans="1:2" s="70" customFormat="1" ht="24.95" customHeight="1" x14ac:dyDescent="0.25"/>
    <row r="5" spans="1:2" s="70" customFormat="1" ht="24.95" customHeight="1" x14ac:dyDescent="0.25"/>
    <row r="6" spans="1:2" s="70" customFormat="1" ht="24.95" customHeight="1" x14ac:dyDescent="0.25"/>
    <row r="7" spans="1:2" s="70" customFormat="1" ht="24.95" customHeight="1" x14ac:dyDescent="0.25"/>
    <row r="8" spans="1:2" s="70" customFormat="1" ht="24.95" customHeight="1" x14ac:dyDescent="0.25"/>
    <row r="9" spans="1:2" s="70" customFormat="1" ht="24.95" customHeight="1" x14ac:dyDescent="0.25"/>
    <row r="10" spans="1:2" s="70" customFormat="1" ht="24.95" customHeight="1" x14ac:dyDescent="0.25"/>
    <row r="11" spans="1:2" s="70" customFormat="1" ht="24.95" customHeight="1" x14ac:dyDescent="0.25"/>
    <row r="12" spans="1:2" s="70" customFormat="1" ht="24.95" customHeight="1" x14ac:dyDescent="0.25"/>
    <row r="13" spans="1:2" s="70" customFormat="1" ht="24.95" customHeight="1" x14ac:dyDescent="0.25"/>
    <row r="14" spans="1:2" s="70" customFormat="1" ht="24.95" customHeight="1" x14ac:dyDescent="0.25"/>
    <row r="15" spans="1:2" s="70" customFormat="1" ht="24.95" customHeight="1" x14ac:dyDescent="0.25"/>
    <row r="16" spans="1:2" s="70" customFormat="1" ht="24.95" customHeight="1" x14ac:dyDescent="0.25"/>
    <row r="17" s="70" customFormat="1" ht="24.95" customHeight="1" x14ac:dyDescent="0.25"/>
    <row r="18" s="70" customFormat="1" ht="24.95" customHeight="1" x14ac:dyDescent="0.25"/>
    <row r="19" s="70" customFormat="1" ht="24.95" customHeight="1" x14ac:dyDescent="0.25"/>
    <row r="20" s="70" customFormat="1" ht="24.95" customHeight="1" x14ac:dyDescent="0.25"/>
    <row r="21" s="70" customFormat="1" ht="24.95" customHeight="1" x14ac:dyDescent="0.25"/>
    <row r="22" s="70" customFormat="1" ht="24.95" customHeight="1" x14ac:dyDescent="0.25"/>
    <row r="23" s="70" customFormat="1" ht="24.95" customHeight="1" x14ac:dyDescent="0.25"/>
    <row r="24" s="70" customFormat="1" ht="24.95" customHeight="1" x14ac:dyDescent="0.25"/>
    <row r="25" s="70" customFormat="1" ht="24.95" customHeight="1" x14ac:dyDescent="0.25"/>
    <row r="26" s="70" customFormat="1" ht="24.95" customHeight="1" x14ac:dyDescent="0.25"/>
    <row r="27" s="70" customFormat="1" ht="24.95" customHeight="1" x14ac:dyDescent="0.25"/>
    <row r="28" s="70" customFormat="1" ht="24.95" customHeight="1" x14ac:dyDescent="0.25"/>
    <row r="29" s="70" customFormat="1" ht="24.95" customHeight="1" x14ac:dyDescent="0.25"/>
    <row r="30" s="70" customFormat="1" ht="24.95" customHeight="1" x14ac:dyDescent="0.25"/>
    <row r="31" s="70" customFormat="1" ht="24.95" customHeight="1" x14ac:dyDescent="0.25"/>
    <row r="32" s="70" customFormat="1" ht="24.95" customHeight="1" x14ac:dyDescent="0.25"/>
    <row r="33" s="70" customFormat="1" ht="24.95" customHeight="1" x14ac:dyDescent="0.25"/>
    <row r="34" s="70" customFormat="1" ht="24.95" customHeight="1" x14ac:dyDescent="0.25"/>
    <row r="35" s="70" customFormat="1" ht="24.95" customHeight="1" x14ac:dyDescent="0.25"/>
    <row r="36" s="70" customFormat="1" ht="24.95" customHeight="1" x14ac:dyDescent="0.25"/>
    <row r="37" s="70" customFormat="1" ht="24.95" customHeight="1" x14ac:dyDescent="0.25"/>
    <row r="38" s="70" customFormat="1" ht="24.95" customHeight="1" x14ac:dyDescent="0.25"/>
    <row r="39" s="70" customFormat="1" ht="24.95" customHeight="1" x14ac:dyDescent="0.25"/>
    <row r="40" s="70" customFormat="1" ht="24.95" customHeight="1" x14ac:dyDescent="0.25"/>
    <row r="41" s="70" customFormat="1" ht="24.95" customHeight="1" x14ac:dyDescent="0.25"/>
    <row r="42" s="70" customFormat="1" ht="24.95" customHeight="1" x14ac:dyDescent="0.25"/>
    <row r="43" s="70" customFormat="1" ht="24.95" customHeight="1" x14ac:dyDescent="0.25"/>
    <row r="44" s="70" customFormat="1" ht="24.95" customHeight="1" x14ac:dyDescent="0.25"/>
    <row r="45" s="70" customFormat="1" ht="24.95" customHeight="1" x14ac:dyDescent="0.25"/>
    <row r="46" s="70" customFormat="1" ht="24.95" customHeight="1" x14ac:dyDescent="0.25"/>
    <row r="47" s="70" customFormat="1" ht="24.95" customHeight="1" x14ac:dyDescent="0.25"/>
    <row r="48" s="70" customFormat="1" ht="24.95" customHeight="1" x14ac:dyDescent="0.25"/>
    <row r="49" s="70" customFormat="1" ht="24.95" customHeight="1" x14ac:dyDescent="0.25"/>
    <row r="50" s="70" customFormat="1" ht="24.95" customHeight="1" x14ac:dyDescent="0.25"/>
    <row r="51" s="70" customFormat="1" ht="24.95" customHeight="1" x14ac:dyDescent="0.25"/>
    <row r="52" s="70" customFormat="1" ht="24.95" customHeight="1" x14ac:dyDescent="0.25"/>
    <row r="53" s="70" customFormat="1" ht="24.95" customHeight="1" x14ac:dyDescent="0.25"/>
    <row r="54" s="70" customFormat="1" ht="24.95" customHeight="1" x14ac:dyDescent="0.25"/>
    <row r="55" s="70" customFormat="1" ht="24.95" customHeight="1" x14ac:dyDescent="0.25"/>
    <row r="56" s="70" customFormat="1" ht="24.95" customHeight="1" x14ac:dyDescent="0.25"/>
    <row r="57" s="70" customFormat="1" ht="24.95" customHeight="1" x14ac:dyDescent="0.25"/>
    <row r="58" s="70" customFormat="1" ht="24.95" customHeight="1" x14ac:dyDescent="0.25"/>
    <row r="59" s="70" customFormat="1" ht="24.95" customHeight="1" x14ac:dyDescent="0.25"/>
    <row r="60" s="70" customFormat="1" ht="24.95" customHeight="1" x14ac:dyDescent="0.25"/>
    <row r="61" s="70" customFormat="1" ht="24.95" customHeight="1" x14ac:dyDescent="0.25"/>
    <row r="62" s="70" customFormat="1" ht="24.95" customHeight="1" x14ac:dyDescent="0.25"/>
    <row r="63" s="70" customFormat="1" ht="24.95" customHeight="1" x14ac:dyDescent="0.25"/>
    <row r="64" s="70" customFormat="1" ht="24.95" customHeight="1" x14ac:dyDescent="0.25"/>
    <row r="65" s="70" customFormat="1" ht="24.95" customHeight="1" x14ac:dyDescent="0.25"/>
    <row r="66" s="70" customFormat="1" ht="24.95" customHeight="1" x14ac:dyDescent="0.25"/>
    <row r="67" s="70" customFormat="1" ht="24.95" customHeight="1" x14ac:dyDescent="0.25"/>
    <row r="68" s="70" customFormat="1" ht="24.95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757D6-5094-4767-9B21-B101F827EAD6}">
  <sheetPr codeName="Planilha1"/>
  <dimension ref="A1:C156"/>
  <sheetViews>
    <sheetView topLeftCell="A52" workbookViewId="0">
      <selection activeCell="C75" sqref="C75"/>
    </sheetView>
  </sheetViews>
  <sheetFormatPr defaultRowHeight="15" x14ac:dyDescent="0.25"/>
  <cols>
    <col min="1" max="1" width="39" customWidth="1"/>
    <col min="3" max="3" width="192.7109375" bestFit="1" customWidth="1"/>
    <col min="7" max="7" width="63.5703125" bestFit="1" customWidth="1"/>
  </cols>
  <sheetData>
    <row r="1" spans="1:3" x14ac:dyDescent="0.25">
      <c r="A1" s="43" t="s">
        <v>26</v>
      </c>
      <c r="B1" s="43" t="s">
        <v>27</v>
      </c>
      <c r="C1" s="43" t="s">
        <v>28</v>
      </c>
    </row>
    <row r="2" spans="1:3" x14ac:dyDescent="0.25">
      <c r="B2" s="79" t="s">
        <v>33</v>
      </c>
      <c r="C2" s="48" t="s">
        <v>45</v>
      </c>
    </row>
    <row r="3" spans="1:3" x14ac:dyDescent="0.25">
      <c r="B3" s="79" t="s">
        <v>33</v>
      </c>
      <c r="C3" s="49" t="s">
        <v>46</v>
      </c>
    </row>
    <row r="4" spans="1:3" x14ac:dyDescent="0.25">
      <c r="B4" s="62" t="str">
        <f>IF('Informações Gerais'!B4="Atualização IHM","Yes","No")</f>
        <v>No</v>
      </c>
      <c r="C4" s="48" t="s">
        <v>47</v>
      </c>
    </row>
    <row r="5" spans="1:3" x14ac:dyDescent="0.25">
      <c r="B5" s="1" t="str">
        <f>IF('Componentes integrados'!A7&lt;&gt;"","Yes","No")</f>
        <v>No</v>
      </c>
      <c r="C5" s="49" t="s">
        <v>48</v>
      </c>
    </row>
    <row r="6" spans="1:3" x14ac:dyDescent="0.25">
      <c r="B6" s="1" t="str">
        <f>IF(B5="No","Yes","No")</f>
        <v>Yes</v>
      </c>
      <c r="C6" s="48" t="s">
        <v>49</v>
      </c>
    </row>
    <row r="7" spans="1:3" x14ac:dyDescent="0.25">
      <c r="B7" s="1" t="str">
        <f>IF(B8="No","Yes","No")</f>
        <v>Yes</v>
      </c>
      <c r="C7" s="49" t="s">
        <v>50</v>
      </c>
    </row>
    <row r="8" spans="1:3" x14ac:dyDescent="0.25">
      <c r="A8" s="40"/>
      <c r="B8" s="1" t="str">
        <f>IF(Exceções!C5&lt;&gt;"","Yes","No")</f>
        <v>No</v>
      </c>
      <c r="C8" s="48" t="s">
        <v>51</v>
      </c>
    </row>
    <row r="9" spans="1:3" x14ac:dyDescent="0.25">
      <c r="B9" s="57" t="s">
        <v>33</v>
      </c>
      <c r="C9" s="49" t="s">
        <v>52</v>
      </c>
    </row>
    <row r="10" spans="1:3" x14ac:dyDescent="0.25">
      <c r="B10" s="1" t="str">
        <f>IF('Dispositivos gerais'!D7&lt;&gt;"","Yes","No")</f>
        <v>No</v>
      </c>
      <c r="C10" s="48" t="s">
        <v>53</v>
      </c>
    </row>
    <row r="11" spans="1:3" x14ac:dyDescent="0.25">
      <c r="B11" s="1" t="str">
        <f>IF('Dispositivos gerais'!D8&lt;&gt;"","Yes","No")</f>
        <v>No</v>
      </c>
      <c r="C11" s="49" t="s">
        <v>54</v>
      </c>
    </row>
    <row r="12" spans="1:3" x14ac:dyDescent="0.25">
      <c r="B12" s="1" t="str">
        <f>IF('Dispositivos gerais'!D9&lt;&gt;"","Yes","No")</f>
        <v>No</v>
      </c>
      <c r="C12" s="48" t="s">
        <v>55</v>
      </c>
    </row>
    <row r="13" spans="1:3" x14ac:dyDescent="0.25">
      <c r="B13" s="1" t="str">
        <f>IF('Dispositivos Elétricos'!D7&lt;&gt;"","Yes","No")</f>
        <v>No</v>
      </c>
      <c r="C13" s="49" t="s">
        <v>56</v>
      </c>
    </row>
    <row r="14" spans="1:3" x14ac:dyDescent="0.25">
      <c r="B14" s="1" t="str">
        <f>IF('Dispositivos Elétricos'!D8&lt;&gt;"","Yes","No")</f>
        <v>No</v>
      </c>
      <c r="C14" s="48" t="s">
        <v>57</v>
      </c>
    </row>
    <row r="15" spans="1:3" x14ac:dyDescent="0.25">
      <c r="B15" s="1" t="s">
        <v>33</v>
      </c>
      <c r="C15" s="49" t="s">
        <v>58</v>
      </c>
    </row>
    <row r="16" spans="1:3" x14ac:dyDescent="0.25">
      <c r="A16" s="40"/>
      <c r="B16" s="1" t="str">
        <f>IF('Dispositivos Elétricos'!D9&lt;&gt;"","Yes","No")</f>
        <v>No</v>
      </c>
      <c r="C16" s="48" t="s">
        <v>59</v>
      </c>
    </row>
    <row r="17" spans="1:3" x14ac:dyDescent="0.25">
      <c r="B17" s="1" t="s">
        <v>33</v>
      </c>
      <c r="C17" s="49" t="s">
        <v>60</v>
      </c>
    </row>
    <row r="18" spans="1:3" x14ac:dyDescent="0.25">
      <c r="A18" s="40"/>
      <c r="B18" s="1" t="s">
        <v>33</v>
      </c>
      <c r="C18" s="49" t="s">
        <v>61</v>
      </c>
    </row>
    <row r="19" spans="1:3" x14ac:dyDescent="0.25">
      <c r="B19" s="1" t="s">
        <v>33</v>
      </c>
      <c r="C19" s="48" t="s">
        <v>62</v>
      </c>
    </row>
    <row r="20" spans="1:3" x14ac:dyDescent="0.25">
      <c r="B20" s="1" t="str">
        <f>IF(AND(B14="No",'Dispositivos Elétricos'!D11="",'Dispositivos Elétricos'!D12=""),"Yes","No")</f>
        <v>Yes</v>
      </c>
      <c r="C20" s="49" t="s">
        <v>63</v>
      </c>
    </row>
    <row r="21" spans="1:3" x14ac:dyDescent="0.25">
      <c r="B21" s="1" t="str">
        <f>IF(AND(B14="No",'Dispositivos Elétricos'!D11&lt;&gt;"",'Dispositivos Elétricos'!D12=""),"Yes","No")</f>
        <v>No</v>
      </c>
      <c r="C21" s="48" t="s">
        <v>64</v>
      </c>
    </row>
    <row r="22" spans="1:3" x14ac:dyDescent="0.25">
      <c r="A22" s="41"/>
      <c r="B22" s="1" t="str">
        <f>IF(AND(B14="Yes",'Dispositivos Elétricos'!D11="",'Dispositivos Elétricos'!D12=""),"Yes","No")</f>
        <v>No</v>
      </c>
      <c r="C22" s="49" t="s">
        <v>65</v>
      </c>
    </row>
    <row r="23" spans="1:3" x14ac:dyDescent="0.25">
      <c r="B23" s="1" t="str">
        <f>IF(AND(B14="Yes",'Dispositivos Elétricos'!D11&lt;&gt;"",'Dispositivos Elétricos'!D12=""),"Yes","No")</f>
        <v>No</v>
      </c>
      <c r="C23" s="48" t="s">
        <v>66</v>
      </c>
    </row>
    <row r="24" spans="1:3" x14ac:dyDescent="0.25">
      <c r="B24" s="1" t="str">
        <f>IF(AND(B14="Yes",'Dispositivos Elétricos'!D11&lt;&gt;"",'Dispositivos Elétricos'!D12&lt;&gt;""),"Yes","No")</f>
        <v>No</v>
      </c>
      <c r="C24" s="49" t="s">
        <v>67</v>
      </c>
    </row>
    <row r="25" spans="1:3" x14ac:dyDescent="0.25">
      <c r="B25" s="1" t="str">
        <f>IF(OR(Estrutura!D7="Manifold mixproof/borboleta",Estrutura!D7="Ambos"),"Yes","No")</f>
        <v>No</v>
      </c>
      <c r="C25" s="48" t="s">
        <v>68</v>
      </c>
    </row>
    <row r="26" spans="1:3" x14ac:dyDescent="0.25">
      <c r="B26" s="1" t="str">
        <f>IF(OR(Estrutura!D7="Placa de distribuição",Estrutura!D7="Ambos"),"Yes","No")</f>
        <v>No</v>
      </c>
      <c r="C26" s="49" t="s">
        <v>69</v>
      </c>
    </row>
    <row r="27" spans="1:3" x14ac:dyDescent="0.25">
      <c r="B27" s="1" t="s">
        <v>33</v>
      </c>
      <c r="C27" s="48" t="s">
        <v>70</v>
      </c>
    </row>
    <row r="28" spans="1:3" x14ac:dyDescent="0.25">
      <c r="B28" s="1" t="str">
        <f>IF(OR(Estrutura!D8="Ilha de válvulas",Estrutura!D8="Ambos"),"Yes","No")</f>
        <v>No</v>
      </c>
      <c r="C28" s="49" t="s">
        <v>71</v>
      </c>
    </row>
    <row r="29" spans="1:3" x14ac:dyDescent="0.25">
      <c r="B29" s="1" t="str">
        <f>IF(OR(Estrutura!D8="Válvulas pneumáticas",Estrutura!D8="Ambos"),"Yes","No")</f>
        <v>No</v>
      </c>
      <c r="C29" s="48" t="s">
        <v>72</v>
      </c>
    </row>
    <row r="30" spans="1:3" x14ac:dyDescent="0.25">
      <c r="B30" s="1" t="str">
        <f>IF('Dispositivos gerais'!D10&lt;&gt;"","Yes","No")</f>
        <v>No</v>
      </c>
      <c r="C30" s="49" t="s">
        <v>73</v>
      </c>
    </row>
    <row r="31" spans="1:3" x14ac:dyDescent="0.25">
      <c r="A31" s="41"/>
      <c r="B31" s="1" t="str">
        <f>IF('Dispositivos gerais'!D11&lt;&gt;"","Yes","No")</f>
        <v>No</v>
      </c>
      <c r="C31" s="48" t="s">
        <v>74</v>
      </c>
    </row>
    <row r="32" spans="1:3" x14ac:dyDescent="0.25">
      <c r="A32" s="41"/>
      <c r="B32" s="1" t="str">
        <f>IF('Dispositivos gerais'!D12&lt;&gt;"","Yes","No")</f>
        <v>No</v>
      </c>
      <c r="C32" s="49" t="s">
        <v>75</v>
      </c>
    </row>
    <row r="33" spans="2:3" x14ac:dyDescent="0.25">
      <c r="B33" s="1" t="str">
        <f>IF('Dispositivos gerais'!D13&lt;&gt;"","Yes","No")</f>
        <v>No</v>
      </c>
      <c r="C33" s="48" t="s">
        <v>76</v>
      </c>
    </row>
    <row r="34" spans="2:3" x14ac:dyDescent="0.25">
      <c r="B34" s="1" t="str">
        <f>IF('Dispositivos gerais'!D14&lt;&gt;"","Yes","No")</f>
        <v>No</v>
      </c>
      <c r="C34" s="49" t="s">
        <v>77</v>
      </c>
    </row>
    <row r="35" spans="2:3" x14ac:dyDescent="0.25">
      <c r="B35" s="1" t="str">
        <f>IF('Dispositivos gerais'!D15&lt;&gt;"","Yes","No")</f>
        <v>No</v>
      </c>
      <c r="C35" s="48" t="s">
        <v>78</v>
      </c>
    </row>
    <row r="36" spans="2:3" x14ac:dyDescent="0.25">
      <c r="B36" s="1" t="str">
        <f>IF('Dispositivos gerais'!D16&lt;&gt;"","Yes","No")</f>
        <v>No</v>
      </c>
      <c r="C36" s="49" t="s">
        <v>79</v>
      </c>
    </row>
    <row r="37" spans="2:3" x14ac:dyDescent="0.25">
      <c r="B37" s="1" t="str">
        <f>IF('Dispositivos gerais'!D17&lt;&gt;"","Yes","No")</f>
        <v>No</v>
      </c>
      <c r="C37" s="48" t="s">
        <v>80</v>
      </c>
    </row>
    <row r="38" spans="2:3" x14ac:dyDescent="0.25">
      <c r="B38" s="1" t="str">
        <f>IF('Dispositivos gerais'!D18&lt;&gt;"","Yes","No")</f>
        <v>No</v>
      </c>
      <c r="C38" s="49" t="s">
        <v>81</v>
      </c>
    </row>
    <row r="39" spans="2:3" x14ac:dyDescent="0.25">
      <c r="B39" s="1" t="str">
        <f>IF('Dispositivos gerais'!D19&lt;&gt;"","Yes","No")</f>
        <v>No</v>
      </c>
      <c r="C39" s="48" t="s">
        <v>82</v>
      </c>
    </row>
    <row r="40" spans="2:3" x14ac:dyDescent="0.25">
      <c r="B40" s="1" t="str">
        <f>IF('Dispositivos gerais'!D20&lt;&gt;"","Yes","No")</f>
        <v>No</v>
      </c>
      <c r="C40" s="49" t="s">
        <v>83</v>
      </c>
    </row>
    <row r="41" spans="2:3" x14ac:dyDescent="0.25">
      <c r="B41" s="1" t="str">
        <f>IF('Dispositivos gerais'!D21&lt;&gt;"","Yes","No")</f>
        <v>No</v>
      </c>
      <c r="C41" s="48" t="s">
        <v>84</v>
      </c>
    </row>
    <row r="42" spans="2:3" x14ac:dyDescent="0.25">
      <c r="B42" s="1" t="str">
        <f>IF('Dispositivos gerais'!D22&lt;&gt;"","Yes","No")</f>
        <v>No</v>
      </c>
      <c r="C42" s="49" t="s">
        <v>85</v>
      </c>
    </row>
    <row r="43" spans="2:3" x14ac:dyDescent="0.25">
      <c r="B43" s="1" t="str">
        <f>IF('Dispositivos gerais'!D23&lt;&gt;"","Yes","No")</f>
        <v>No</v>
      </c>
      <c r="C43" s="48" t="s">
        <v>86</v>
      </c>
    </row>
    <row r="44" spans="2:3" x14ac:dyDescent="0.25">
      <c r="B44" s="1" t="s">
        <v>33</v>
      </c>
      <c r="C44" s="49" t="s">
        <v>87</v>
      </c>
    </row>
    <row r="45" spans="2:3" x14ac:dyDescent="0.25">
      <c r="B45" s="1" t="s">
        <v>33</v>
      </c>
      <c r="C45" s="48" t="s">
        <v>88</v>
      </c>
    </row>
    <row r="46" spans="2:3" x14ac:dyDescent="0.25">
      <c r="B46" s="57" t="s">
        <v>33</v>
      </c>
      <c r="C46" s="49" t="s">
        <v>89</v>
      </c>
    </row>
    <row r="47" spans="2:3" x14ac:dyDescent="0.25">
      <c r="B47" s="1" t="str" cm="1">
        <f t="array" ref="B47">IF(OR('Tipo de  IHM'!A10:A13&lt;&gt;"",'Tipo de  IHM'!C6="Clearline",'Tipo de  IHM'!B6="Clearline"),"Yes","No")</f>
        <v>No</v>
      </c>
      <c r="C47" s="48" t="s">
        <v>90</v>
      </c>
    </row>
    <row r="48" spans="2:3" x14ac:dyDescent="0.25">
      <c r="B48" s="1" t="str">
        <f>IF('Dispositivos Elétricos'!D10&lt;&gt;"","Yes","No")</f>
        <v>No</v>
      </c>
      <c r="C48" s="49" t="s">
        <v>91</v>
      </c>
    </row>
    <row r="49" spans="1:3" x14ac:dyDescent="0.25">
      <c r="B49" s="1" t="s">
        <v>33</v>
      </c>
      <c r="C49" s="48" t="s">
        <v>92</v>
      </c>
    </row>
    <row r="50" spans="1:3" x14ac:dyDescent="0.25">
      <c r="B50" s="1" t="str">
        <f>IF(B26="Yes","Yes","No")</f>
        <v>No</v>
      </c>
      <c r="C50" s="49" t="s">
        <v>93</v>
      </c>
    </row>
    <row r="51" spans="1:3" x14ac:dyDescent="0.25">
      <c r="B51" s="57" t="s">
        <v>33</v>
      </c>
      <c r="C51" s="49" t="s">
        <v>94</v>
      </c>
    </row>
    <row r="52" spans="1:3" x14ac:dyDescent="0.25">
      <c r="B52" s="1" t="str">
        <f>IF(AND('Dispositivos Elétricos'!D7&lt;&gt;"",'Base de dados'!B57="No"),"Yes","No")</f>
        <v>No</v>
      </c>
      <c r="C52" s="48" t="s">
        <v>95</v>
      </c>
    </row>
    <row r="53" spans="1:3" x14ac:dyDescent="0.25">
      <c r="B53" s="1" t="str">
        <f>IF(AND('Dispositivos Elétricos'!D7&lt;&gt;"",'Dispositivos Elétricos'!D8&lt;&gt;""),"Yes","No")</f>
        <v>No</v>
      </c>
      <c r="C53" s="49" t="s">
        <v>96</v>
      </c>
    </row>
    <row r="54" spans="1:3" x14ac:dyDescent="0.25">
      <c r="B54" s="1" t="str" cm="1">
        <f t="array" ref="B54">IF(OR('Tipo de  IHM'!A10:A13&lt;&gt;"",'Tipo de  IHM'!C6="Clearline",'Tipo de  IHM'!B6="Clearline"),"Yes","No")</f>
        <v>No</v>
      </c>
      <c r="C54" s="48" t="s">
        <v>97</v>
      </c>
    </row>
    <row r="55" spans="1:3" x14ac:dyDescent="0.25">
      <c r="B55" s="1" t="str" cm="1">
        <f t="array" ref="B55">IF(OR('Tipo de  IHM'!A10:A13&lt;&gt;"",'Tipo de  IHM'!C6="Clearline",'Tipo de  IHM'!B6="Clearline"),"Yes","No")</f>
        <v>No</v>
      </c>
      <c r="C55" s="49" t="s">
        <v>98</v>
      </c>
    </row>
    <row r="56" spans="1:3" x14ac:dyDescent="0.25">
      <c r="B56" s="1" t="str">
        <f>IF(AND('Dispositivos Elétricos'!D7&lt;&gt;"",'Base de dados'!B57="No"),"Yes","No")</f>
        <v>No</v>
      </c>
      <c r="C56" s="48" t="s">
        <v>99</v>
      </c>
    </row>
    <row r="57" spans="1:3" x14ac:dyDescent="0.25">
      <c r="B57" s="79" t="str">
        <f>IF(AND('Dispositivos Elétricos'!D7&lt;&gt;"",'Dispositivos Elétricos'!D8&lt;&gt;""),"Yes","No")</f>
        <v>No</v>
      </c>
      <c r="C57" s="49" t="s">
        <v>100</v>
      </c>
    </row>
    <row r="58" spans="1:3" x14ac:dyDescent="0.25">
      <c r="A58" s="1"/>
      <c r="B58" s="1" t="s">
        <v>33</v>
      </c>
      <c r="C58" s="48" t="s">
        <v>101</v>
      </c>
    </row>
    <row r="59" spans="1:3" x14ac:dyDescent="0.25">
      <c r="B59" s="1" t="str">
        <f>IF(AND(Exceções!C6&lt;&gt;"",B13="Yes",B14="No",B12="No"),"Yes","No")</f>
        <v>No</v>
      </c>
      <c r="C59" s="48" t="s">
        <v>102</v>
      </c>
    </row>
    <row r="60" spans="1:3" x14ac:dyDescent="0.25">
      <c r="B60" s="1" t="str">
        <f>IF(AND(B59="No",B13="Yes",B14="No",B12="No"),"Yes","No")</f>
        <v>No</v>
      </c>
      <c r="C60" s="49" t="s">
        <v>103</v>
      </c>
    </row>
    <row r="61" spans="1:3" x14ac:dyDescent="0.25">
      <c r="A61" s="41"/>
      <c r="B61" s="1" t="str">
        <f>IF(AND(Exceções!C6&lt;&gt;"",B13="Yes",B14="No",B12="Yes"),"Yes","No")</f>
        <v>No</v>
      </c>
      <c r="C61" s="48" t="s">
        <v>104</v>
      </c>
    </row>
    <row r="62" spans="1:3" x14ac:dyDescent="0.25">
      <c r="B62" s="1" t="str">
        <f>IF(AND(B61="No",B13="Yes",B14="No",B12="Yes"),"Yes","No")</f>
        <v>No</v>
      </c>
      <c r="C62" s="49" t="s">
        <v>105</v>
      </c>
    </row>
    <row r="63" spans="1:3" x14ac:dyDescent="0.25">
      <c r="B63" s="1" t="str">
        <f>IF(AND(Exceções!C6&lt;&gt;"",B13="Yes",B14="Yes",B12="No"),"Yes","No")</f>
        <v>No</v>
      </c>
      <c r="C63" s="48" t="s">
        <v>106</v>
      </c>
    </row>
    <row r="64" spans="1:3" x14ac:dyDescent="0.25">
      <c r="B64" s="79" t="str">
        <f>IF(AND(B63="No",B13="Yes",B14="Yes",B12="No"),"Yes","No")</f>
        <v>No</v>
      </c>
      <c r="C64" s="49" t="s">
        <v>107</v>
      </c>
    </row>
    <row r="65" spans="2:3" x14ac:dyDescent="0.25">
      <c r="B65" s="1" t="str">
        <f>IF(AND(Exceções!C6&lt;&gt;"",B13="Yes",B14="Yes",B12="Yes"),"Yes","No")</f>
        <v>No</v>
      </c>
      <c r="C65" s="48" t="s">
        <v>108</v>
      </c>
    </row>
    <row r="66" spans="2:3" x14ac:dyDescent="0.25">
      <c r="B66" s="1" t="str">
        <f>IF(AND(B63="No",B13="Yes",B14="Yes",B12="Yes"),"Yes","No")</f>
        <v>No</v>
      </c>
      <c r="C66" s="49" t="s">
        <v>109</v>
      </c>
    </row>
    <row r="67" spans="2:3" x14ac:dyDescent="0.25">
      <c r="B67" s="1" t="s">
        <v>33</v>
      </c>
      <c r="C67" s="48" t="s">
        <v>110</v>
      </c>
    </row>
    <row r="68" spans="2:3" x14ac:dyDescent="0.25">
      <c r="B68" s="1" t="s">
        <v>33</v>
      </c>
      <c r="C68" s="49" t="s">
        <v>111</v>
      </c>
    </row>
    <row r="69" spans="2:3" x14ac:dyDescent="0.25">
      <c r="B69" s="1" t="s">
        <v>33</v>
      </c>
      <c r="C69" s="49" t="s">
        <v>112</v>
      </c>
    </row>
    <row r="70" spans="2:3" x14ac:dyDescent="0.25">
      <c r="B70" s="1" t="str">
        <f>IF(Exceções!C7&lt;&gt;"","Yes","No")</f>
        <v>No</v>
      </c>
      <c r="C70" s="48" t="s">
        <v>113</v>
      </c>
    </row>
    <row r="71" spans="2:3" x14ac:dyDescent="0.25">
      <c r="B71" s="1" t="str">
        <f>IF(B70="No","Yes","No")</f>
        <v>Yes</v>
      </c>
      <c r="C71" s="49" t="s">
        <v>114</v>
      </c>
    </row>
    <row r="72" spans="2:3" x14ac:dyDescent="0.25">
      <c r="B72" s="1" t="s">
        <v>33</v>
      </c>
      <c r="C72" s="48" t="s">
        <v>115</v>
      </c>
    </row>
    <row r="73" spans="2:3" x14ac:dyDescent="0.25">
      <c r="B73" s="1" t="str">
        <f>IF(Exceções!C7&lt;&gt;"","Yes","No")</f>
        <v>No</v>
      </c>
      <c r="C73" s="49" t="s">
        <v>116</v>
      </c>
    </row>
    <row r="74" spans="2:3" x14ac:dyDescent="0.25">
      <c r="B74" s="1" t="str">
        <f>IF(B73="No","Yes","No")</f>
        <v>Yes</v>
      </c>
      <c r="C74" s="48" t="s">
        <v>117</v>
      </c>
    </row>
    <row r="75" spans="2:3" x14ac:dyDescent="0.25">
      <c r="B75" s="1" t="s">
        <v>33</v>
      </c>
      <c r="C75" s="49" t="s">
        <v>118</v>
      </c>
    </row>
    <row r="76" spans="2:3" x14ac:dyDescent="0.25">
      <c r="B76" s="1" t="s">
        <v>33</v>
      </c>
      <c r="C76" s="48" t="s">
        <v>119</v>
      </c>
    </row>
    <row r="77" spans="2:3" x14ac:dyDescent="0.25">
      <c r="B77" s="58"/>
      <c r="C77" s="64"/>
    </row>
    <row r="78" spans="2:3" x14ac:dyDescent="0.25">
      <c r="B78" s="1"/>
      <c r="C78" s="64"/>
    </row>
    <row r="79" spans="2:3" x14ac:dyDescent="0.25">
      <c r="B79" s="1"/>
      <c r="C79" s="64"/>
    </row>
    <row r="80" spans="2:3" x14ac:dyDescent="0.25">
      <c r="B80" s="1"/>
      <c r="C80" s="64"/>
    </row>
    <row r="81" spans="2:3" x14ac:dyDescent="0.25">
      <c r="B81" s="1"/>
      <c r="C81" s="64"/>
    </row>
    <row r="82" spans="2:3" x14ac:dyDescent="0.25">
      <c r="B82" s="1"/>
      <c r="C82" s="64"/>
    </row>
    <row r="83" spans="2:3" x14ac:dyDescent="0.25">
      <c r="B83" s="1"/>
      <c r="C83" s="64"/>
    </row>
    <row r="84" spans="2:3" x14ac:dyDescent="0.25">
      <c r="B84" s="1"/>
      <c r="C84" s="64"/>
    </row>
    <row r="85" spans="2:3" x14ac:dyDescent="0.25">
      <c r="B85" s="1"/>
      <c r="C85" s="64"/>
    </row>
    <row r="86" spans="2:3" x14ac:dyDescent="0.25">
      <c r="B86" s="1"/>
      <c r="C86" s="64"/>
    </row>
    <row r="87" spans="2:3" x14ac:dyDescent="0.25">
      <c r="B87" s="1"/>
      <c r="C87" s="64"/>
    </row>
    <row r="88" spans="2:3" x14ac:dyDescent="0.25">
      <c r="B88" s="1"/>
      <c r="C88" s="64"/>
    </row>
    <row r="89" spans="2:3" x14ac:dyDescent="0.25">
      <c r="B89" s="1"/>
      <c r="C89" s="64"/>
    </row>
    <row r="90" spans="2:3" x14ac:dyDescent="0.25">
      <c r="B90" s="1"/>
      <c r="C90" s="64"/>
    </row>
    <row r="91" spans="2:3" x14ac:dyDescent="0.25">
      <c r="B91" s="1"/>
      <c r="C91" s="64"/>
    </row>
    <row r="92" spans="2:3" x14ac:dyDescent="0.25">
      <c r="B92" s="1"/>
      <c r="C92" s="64"/>
    </row>
    <row r="93" spans="2:3" x14ac:dyDescent="0.25">
      <c r="B93" s="1"/>
      <c r="C93" s="64"/>
    </row>
    <row r="94" spans="2:3" x14ac:dyDescent="0.25">
      <c r="B94" s="1"/>
      <c r="C94" s="64"/>
    </row>
    <row r="95" spans="2:3" x14ac:dyDescent="0.25">
      <c r="B95" s="1"/>
      <c r="C95" s="64"/>
    </row>
    <row r="96" spans="2:3" x14ac:dyDescent="0.25">
      <c r="B96" s="1"/>
      <c r="C96" s="64"/>
    </row>
    <row r="97" spans="2:3" x14ac:dyDescent="0.25">
      <c r="B97" s="1"/>
      <c r="C97" s="64"/>
    </row>
    <row r="98" spans="2:3" x14ac:dyDescent="0.25">
      <c r="B98" s="1"/>
      <c r="C98" s="64"/>
    </row>
    <row r="99" spans="2:3" x14ac:dyDescent="0.25">
      <c r="B99" s="1"/>
      <c r="C99" s="64"/>
    </row>
    <row r="100" spans="2:3" x14ac:dyDescent="0.25">
      <c r="B100" s="1"/>
      <c r="C100" s="64"/>
    </row>
    <row r="101" spans="2:3" x14ac:dyDescent="0.25">
      <c r="B101" s="1"/>
      <c r="C101" s="64"/>
    </row>
    <row r="102" spans="2:3" x14ac:dyDescent="0.25">
      <c r="B102" s="1"/>
      <c r="C102" s="64"/>
    </row>
    <row r="103" spans="2:3" x14ac:dyDescent="0.25">
      <c r="B103" s="1"/>
      <c r="C103" s="64"/>
    </row>
    <row r="104" spans="2:3" x14ac:dyDescent="0.25">
      <c r="B104" s="1"/>
      <c r="C104" s="64"/>
    </row>
    <row r="105" spans="2:3" x14ac:dyDescent="0.25">
      <c r="B105" s="1"/>
      <c r="C105" s="64"/>
    </row>
    <row r="106" spans="2:3" x14ac:dyDescent="0.25">
      <c r="B106" s="1"/>
      <c r="C106" s="64"/>
    </row>
    <row r="107" spans="2:3" x14ac:dyDescent="0.25">
      <c r="B107" s="1"/>
      <c r="C107" s="64"/>
    </row>
    <row r="108" spans="2:3" x14ac:dyDescent="0.25">
      <c r="B108" s="1"/>
      <c r="C108" s="64"/>
    </row>
    <row r="109" spans="2:3" x14ac:dyDescent="0.25">
      <c r="B109" s="1"/>
      <c r="C109" s="64"/>
    </row>
    <row r="110" spans="2:3" x14ac:dyDescent="0.25">
      <c r="B110" s="1"/>
      <c r="C110" s="64"/>
    </row>
    <row r="111" spans="2:3" x14ac:dyDescent="0.25">
      <c r="B111" s="1"/>
      <c r="C111" s="64"/>
    </row>
    <row r="112" spans="2:3" x14ac:dyDescent="0.25">
      <c r="B112" s="1"/>
      <c r="C112" s="64"/>
    </row>
    <row r="113" spans="2:3" x14ac:dyDescent="0.25">
      <c r="B113" s="1"/>
      <c r="C113" s="64"/>
    </row>
    <row r="114" spans="2:3" x14ac:dyDescent="0.25">
      <c r="B114" s="1"/>
      <c r="C114" s="64"/>
    </row>
    <row r="115" spans="2:3" x14ac:dyDescent="0.25">
      <c r="B115" s="1"/>
      <c r="C115" s="64"/>
    </row>
    <row r="116" spans="2:3" x14ac:dyDescent="0.25">
      <c r="B116" s="1"/>
      <c r="C116" s="64"/>
    </row>
    <row r="117" spans="2:3" x14ac:dyDescent="0.25">
      <c r="B117" s="1"/>
      <c r="C117" s="64"/>
    </row>
    <row r="118" spans="2:3" x14ac:dyDescent="0.25">
      <c r="B118" s="1"/>
      <c r="C118" s="64"/>
    </row>
    <row r="119" spans="2:3" x14ac:dyDescent="0.25">
      <c r="B119" s="1"/>
      <c r="C119" s="64"/>
    </row>
    <row r="120" spans="2:3" x14ac:dyDescent="0.25">
      <c r="B120" s="1"/>
      <c r="C120" s="64"/>
    </row>
    <row r="121" spans="2:3" x14ac:dyDescent="0.25">
      <c r="B121" s="1"/>
      <c r="C121" s="64"/>
    </row>
    <row r="122" spans="2:3" x14ac:dyDescent="0.25">
      <c r="B122" s="1"/>
      <c r="C122" s="64"/>
    </row>
    <row r="123" spans="2:3" x14ac:dyDescent="0.25">
      <c r="B123" s="1"/>
      <c r="C123" s="64"/>
    </row>
    <row r="124" spans="2:3" x14ac:dyDescent="0.25">
      <c r="B124" s="1"/>
      <c r="C124" s="64"/>
    </row>
    <row r="125" spans="2:3" x14ac:dyDescent="0.25">
      <c r="B125" s="1"/>
      <c r="C125" s="64"/>
    </row>
    <row r="126" spans="2:3" x14ac:dyDescent="0.25">
      <c r="B126" s="1"/>
      <c r="C126" s="64"/>
    </row>
    <row r="127" spans="2:3" x14ac:dyDescent="0.25">
      <c r="B127" s="1"/>
      <c r="C127" s="64"/>
    </row>
    <row r="128" spans="2:3" x14ac:dyDescent="0.25">
      <c r="B128" s="1"/>
      <c r="C128" s="64"/>
    </row>
    <row r="129" spans="2:3" x14ac:dyDescent="0.25">
      <c r="B129" s="1"/>
      <c r="C129" s="64"/>
    </row>
    <row r="130" spans="2:3" x14ac:dyDescent="0.25">
      <c r="B130" s="1"/>
      <c r="C130" s="64"/>
    </row>
    <row r="131" spans="2:3" x14ac:dyDescent="0.25">
      <c r="B131" s="58"/>
      <c r="C131" s="64"/>
    </row>
    <row r="132" spans="2:3" x14ac:dyDescent="0.25">
      <c r="B132" s="1"/>
      <c r="C132" s="46"/>
    </row>
    <row r="133" spans="2:3" x14ac:dyDescent="0.25">
      <c r="B133" s="1"/>
      <c r="C133" s="46"/>
    </row>
    <row r="134" spans="2:3" x14ac:dyDescent="0.25">
      <c r="B134" s="1"/>
    </row>
    <row r="135" spans="2:3" x14ac:dyDescent="0.25">
      <c r="B135" s="1"/>
    </row>
    <row r="136" spans="2:3" x14ac:dyDescent="0.25">
      <c r="B136" s="1"/>
    </row>
    <row r="137" spans="2:3" x14ac:dyDescent="0.25">
      <c r="B137" s="1"/>
    </row>
    <row r="138" spans="2:3" x14ac:dyDescent="0.25">
      <c r="B138" s="1"/>
    </row>
    <row r="139" spans="2:3" x14ac:dyDescent="0.25">
      <c r="B139" s="1"/>
    </row>
    <row r="140" spans="2:3" x14ac:dyDescent="0.25">
      <c r="B140" s="1"/>
    </row>
    <row r="141" spans="2:3" x14ac:dyDescent="0.25">
      <c r="B141" s="1"/>
    </row>
    <row r="142" spans="2:3" x14ac:dyDescent="0.25">
      <c r="B142" s="1"/>
    </row>
    <row r="143" spans="2:3" x14ac:dyDescent="0.25">
      <c r="B143" s="1"/>
    </row>
    <row r="144" spans="2:3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</sheetData>
  <sheetProtection sheet="1" objects="1" scenarios="1"/>
  <pageMargins left="0.511811024" right="0.511811024" top="0.78740157499999996" bottom="0.78740157499999996" header="0.31496062000000002" footer="0.31496062000000002"/>
  <pageSetup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1BDCBE-D326-4A84-98B4-C93EF92704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Informações Gerais</vt:lpstr>
      <vt:lpstr>Componentes integrados</vt:lpstr>
      <vt:lpstr>Dispositivos gerais</vt:lpstr>
      <vt:lpstr>Estrutura</vt:lpstr>
      <vt:lpstr>Dados Técnicos</vt:lpstr>
      <vt:lpstr>Dispositivos Elétricos</vt:lpstr>
      <vt:lpstr>Tipo de  IHM</vt:lpstr>
      <vt:lpstr>Exceções</vt:lpstr>
      <vt:lpstr>Gerador</vt:lpstr>
      <vt:lpstr>Substituir conteúdo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Lima Golpian</dc:creator>
  <cp:lastModifiedBy>Krystalas, Matheus</cp:lastModifiedBy>
  <dcterms:created xsi:type="dcterms:W3CDTF">2020-04-07T14:31:40Z</dcterms:created>
  <dcterms:modified xsi:type="dcterms:W3CDTF">2022-06-13T17:43:58Z</dcterms:modified>
</cp:coreProperties>
</file>