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ropbox\Apps\GitHub\Adopting-the-Euro-SCM\Code\analysis\Placebo_Country\Annual_Data\"/>
    </mc:Choice>
  </mc:AlternateContent>
  <xr:revisionPtr revIDLastSave="0" documentId="13_ncr:1_{40ACF0CA-E6EE-44D6-8CEA-22307EF37B21}" xr6:coauthVersionLast="47" xr6:coauthVersionMax="47" xr10:uidLastSave="{00000000-0000-0000-0000-000000000000}"/>
  <bookViews>
    <workbookView xWindow="-120" yWindow="-60" windowWidth="15165" windowHeight="11610" xr2:uid="{00000000-000D-0000-FFFF-FFFF00000000}"/>
  </bookViews>
  <sheets>
    <sheet name="2024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S4" i="1"/>
  <c r="S3" i="1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<sst xmlns="http://schemas.openxmlformats.org/spreadsheetml/2006/main" count="56" uniqueCount="28">
  <si>
    <t>AUT</t>
  </si>
  <si>
    <t>BEL</t>
  </si>
  <si>
    <t>FIN</t>
  </si>
  <si>
    <t>FRA</t>
  </si>
  <si>
    <t>DEU</t>
  </si>
  <si>
    <t>GRC</t>
  </si>
  <si>
    <t>IRL</t>
  </si>
  <si>
    <t>ITA</t>
  </si>
  <si>
    <t>LUX</t>
  </si>
  <si>
    <t>NLD</t>
  </si>
  <si>
    <t>PRT</t>
  </si>
  <si>
    <t>ESP</t>
  </si>
  <si>
    <t>AUS</t>
  </si>
  <si>
    <t>CAN</t>
  </si>
  <si>
    <t>CHL</t>
  </si>
  <si>
    <t>DNK</t>
  </si>
  <si>
    <t>ISL</t>
  </si>
  <si>
    <t>ISR</t>
  </si>
  <si>
    <t>KOR</t>
  </si>
  <si>
    <t>MEX</t>
  </si>
  <si>
    <t>NZL</t>
  </si>
  <si>
    <t>NOR</t>
  </si>
  <si>
    <t>SWE</t>
  </si>
  <si>
    <t>CHE</t>
  </si>
  <si>
    <t>GBR</t>
  </si>
  <si>
    <t>USA</t>
  </si>
  <si>
    <t>XXX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</si>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</sst>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4"/>
  <sheetViews>
    <sheetView tabSelected="1" zoomScale="110" zoomScaleNormal="110" workbookViewId="0">
      <selection activeCell="D26" sqref="D26"/>
    </sheetView>
  </sheetViews>
  <sheetFormatPr defaultRowHeight="15" x14ac:dyDescent="0.25"/>
  <cols>
    <col min="18" max="18" width="1.42578125" customWidth="1"/>
  </cols>
  <sheetData>
    <row r="2" spans="1:1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S2" s="3" t="s">
        <v>27</v>
      </c>
    </row>
    <row r="3" spans="1:19" x14ac:dyDescent="0.25">
      <c r="A3">
        <v>15</v>
      </c>
      <c r="B3" s="3" t="s">
        <v>0</v>
      </c>
      <c r="C3" s="2">
        <v>2.84806445011399</v>
      </c>
      <c r="D3" s="2">
        <v>5.1673590169499404</v>
      </c>
      <c r="E3" s="2">
        <v>3.0928958992534601</v>
      </c>
      <c r="F3" s="2">
        <v>4.6560647534306296</v>
      </c>
      <c r="G3" s="2">
        <v>1.7561961307371099</v>
      </c>
      <c r="H3" s="2">
        <v>1.25020238980172</v>
      </c>
      <c r="I3" s="2">
        <v>2.9310410846521999</v>
      </c>
      <c r="J3" s="2">
        <v>4.34865410341654</v>
      </c>
      <c r="K3" s="2">
        <v>3.31725473763428</v>
      </c>
      <c r="L3" s="2">
        <v>7.6435958079628303</v>
      </c>
      <c r="M3" s="2">
        <v>4.4057355571301802</v>
      </c>
      <c r="N3" s="2">
        <v>3.2428812870028501</v>
      </c>
      <c r="O3" s="2">
        <v>1.5966053811127301</v>
      </c>
      <c r="P3" s="2">
        <v>2.96974724312039</v>
      </c>
      <c r="Q3" s="1">
        <v>3.38619842617</v>
      </c>
      <c r="S3" s="4">
        <f>COUNTIF(C3:Q3,"&gt;=3.38619842617")/15</f>
        <v>0.4</v>
      </c>
    </row>
    <row r="4" spans="1:19" x14ac:dyDescent="0.25">
      <c r="A4">
        <v>16</v>
      </c>
      <c r="B4" s="3" t="s">
        <v>1</v>
      </c>
      <c r="C4" s="2">
        <v>2.8138965967727798</v>
      </c>
      <c r="D4" s="2">
        <v>2.2902877586656101</v>
      </c>
      <c r="E4" s="2">
        <v>2.9724787889858502</v>
      </c>
      <c r="F4" s="2">
        <v>5.1596124307443398</v>
      </c>
      <c r="G4" s="2">
        <v>1.8671922298961201</v>
      </c>
      <c r="H4" s="2">
        <v>1.3552940378357099</v>
      </c>
      <c r="I4" s="2">
        <v>2.9310410824186999</v>
      </c>
      <c r="J4" s="2">
        <v>4.3486479697166001</v>
      </c>
      <c r="K4" s="2">
        <v>3.7522064316359298</v>
      </c>
      <c r="L4" s="2">
        <v>7.3988321029763204</v>
      </c>
      <c r="M4" s="2">
        <v>4.3900287993914402</v>
      </c>
      <c r="N4" s="2">
        <v>3.2428837760686502</v>
      </c>
      <c r="O4" s="2">
        <v>2.0259970554724398</v>
      </c>
      <c r="P4" s="2">
        <v>3.9407057482035301</v>
      </c>
      <c r="Q4" s="1">
        <v>3.6061945039409902</v>
      </c>
      <c r="S4" s="4">
        <f>COUNTIF(C4:Q4,"&gt;=3.60619450394099")/15</f>
        <v>0.46666666666666667</v>
      </c>
    </row>
    <row r="5" spans="1:19" x14ac:dyDescent="0.25">
      <c r="A5">
        <v>17</v>
      </c>
      <c r="B5" s="3" t="s">
        <v>2</v>
      </c>
      <c r="C5" s="2">
        <v>2.15653961516146</v>
      </c>
      <c r="D5" s="2">
        <v>5.3151234033522101</v>
      </c>
      <c r="E5" s="2">
        <v>3.0686242404750899</v>
      </c>
      <c r="F5" s="2">
        <v>4.6504469201124596</v>
      </c>
      <c r="G5" s="2">
        <v>2.7670317868366201</v>
      </c>
      <c r="H5" s="2">
        <v>1.2501517197021299</v>
      </c>
      <c r="I5" s="2">
        <v>2.9310410851636202</v>
      </c>
      <c r="J5" s="2">
        <v>4.3486590912516396</v>
      </c>
      <c r="K5" s="2">
        <v>3.1656578276901799</v>
      </c>
      <c r="L5" s="2">
        <v>7.6699563088826599</v>
      </c>
      <c r="M5" s="2">
        <v>2.6220103016285199</v>
      </c>
      <c r="N5" s="2">
        <v>3.2428833427276902</v>
      </c>
      <c r="O5" s="2">
        <v>1.57160561840525</v>
      </c>
      <c r="P5" s="2">
        <v>3.85961788632707</v>
      </c>
      <c r="Q5" s="1">
        <v>1.7305628828177</v>
      </c>
      <c r="S5" s="4">
        <f>COUNTIF(C5:Q5,"&gt;=1.7305628828177")/15</f>
        <v>0.8666666666666667</v>
      </c>
    </row>
    <row r="6" spans="1:19" x14ac:dyDescent="0.25">
      <c r="A6">
        <v>18</v>
      </c>
      <c r="B6" s="3" t="s">
        <v>3</v>
      </c>
      <c r="C6" s="2">
        <v>2.7440703136082401</v>
      </c>
      <c r="D6" s="2">
        <v>2.43516995616835</v>
      </c>
      <c r="E6" s="2">
        <v>3.09885259388082</v>
      </c>
      <c r="F6" s="2">
        <v>4.5326069890215601</v>
      </c>
      <c r="G6" s="2">
        <v>2.3208123268035998</v>
      </c>
      <c r="H6" s="2">
        <v>1.2522470153409999</v>
      </c>
      <c r="I6" s="2">
        <v>2.9310411049023601</v>
      </c>
      <c r="J6" s="2">
        <v>4.3486647616759404</v>
      </c>
      <c r="K6" s="2">
        <v>2.8166338796755399</v>
      </c>
      <c r="L6" s="2">
        <v>7.6371312186449503</v>
      </c>
      <c r="M6" s="2">
        <v>4.4072024284481897</v>
      </c>
      <c r="N6" s="2">
        <v>3.2428832543856001</v>
      </c>
      <c r="O6" s="2">
        <v>2.5451792220406801</v>
      </c>
      <c r="P6" s="2">
        <v>2.4636174934394202</v>
      </c>
      <c r="Q6" s="1">
        <v>4.9720845236427698</v>
      </c>
      <c r="S6" s="5">
        <f>COUNTIF(C6:Q6,"&gt;=4.97208452364277")/15</f>
        <v>0.13333333333333333</v>
      </c>
    </row>
    <row r="7" spans="1:19" x14ac:dyDescent="0.25">
      <c r="A7">
        <v>19</v>
      </c>
      <c r="B7" s="3" t="s">
        <v>4</v>
      </c>
      <c r="C7" s="2">
        <v>2.6883501240645198</v>
      </c>
      <c r="D7" s="2">
        <v>4.4463121879540601</v>
      </c>
      <c r="E7" s="2">
        <v>3.0982306232796</v>
      </c>
      <c r="F7" s="2">
        <v>4.9792977177062596</v>
      </c>
      <c r="G7" s="2">
        <v>2.54422771502316</v>
      </c>
      <c r="H7" s="2">
        <v>1.25136984762903</v>
      </c>
      <c r="I7" s="2">
        <v>2.9310410854487898</v>
      </c>
      <c r="J7" s="2">
        <v>4.3486582064569701</v>
      </c>
      <c r="K7" s="2">
        <v>3.23962870987843</v>
      </c>
      <c r="L7" s="2">
        <v>7.62949836059411</v>
      </c>
      <c r="M7" s="2">
        <v>4.4026768849532303</v>
      </c>
      <c r="N7" s="2">
        <v>3.24288353750342</v>
      </c>
      <c r="O7" s="2">
        <v>1.37980088882659</v>
      </c>
      <c r="P7" s="2">
        <v>1.8592947848111001</v>
      </c>
      <c r="Q7" s="1">
        <v>6.2025937969182801</v>
      </c>
      <c r="S7" s="5">
        <f>COUNTIF(C7:Q7,"&gt;=6.20259379691828")/15</f>
        <v>0.13333333333333333</v>
      </c>
    </row>
    <row r="8" spans="1:19" x14ac:dyDescent="0.25">
      <c r="A8">
        <v>20</v>
      </c>
      <c r="B8" s="3" t="s">
        <v>5</v>
      </c>
      <c r="C8" s="2">
        <v>2.8418525073172001</v>
      </c>
      <c r="D8" s="2">
        <v>6.1440835702621301</v>
      </c>
      <c r="E8" s="2">
        <v>2.58504338807131</v>
      </c>
      <c r="F8" s="2">
        <v>4.7389465462984104</v>
      </c>
      <c r="G8" s="2">
        <v>3.4945543717929102</v>
      </c>
      <c r="H8" s="2">
        <v>3.2709403242361201</v>
      </c>
      <c r="I8" s="2">
        <v>2.7406045097954101</v>
      </c>
      <c r="J8" s="2">
        <v>5.1465697983120302</v>
      </c>
      <c r="K8" s="2">
        <v>3.6627694028103299</v>
      </c>
      <c r="L8" s="2">
        <v>6.9369601620563799</v>
      </c>
      <c r="M8" s="2">
        <v>4.6547803627231996</v>
      </c>
      <c r="N8" s="2">
        <v>3.04144935168115</v>
      </c>
      <c r="O8" s="2">
        <v>1.3646783871109101</v>
      </c>
      <c r="P8" s="2">
        <v>6.3390729946502304</v>
      </c>
      <c r="Q8" s="1">
        <v>0.47692733975202201</v>
      </c>
      <c r="S8" s="4">
        <f>COUNTIF(C8:Q8,"&gt;=0.476927339752022")/15</f>
        <v>1</v>
      </c>
    </row>
    <row r="9" spans="1:19" x14ac:dyDescent="0.25">
      <c r="A9">
        <v>21</v>
      </c>
      <c r="B9" s="3" t="s">
        <v>6</v>
      </c>
      <c r="C9" s="2">
        <v>2.4504863349281001</v>
      </c>
      <c r="D9" s="2">
        <v>4.3676667890613601</v>
      </c>
      <c r="E9" s="2">
        <v>1.0366566072885901</v>
      </c>
      <c r="F9" s="2">
        <v>4.6655415952846004</v>
      </c>
      <c r="G9" s="2">
        <v>2.3328290784832499</v>
      </c>
      <c r="H9" s="2">
        <v>8.1156617367905497</v>
      </c>
      <c r="I9" s="2">
        <v>2.9310410247693999</v>
      </c>
      <c r="J9" s="2">
        <v>4.3486597897050396</v>
      </c>
      <c r="K9" s="2">
        <v>3.21206565855001</v>
      </c>
      <c r="L9" s="2">
        <v>8.7214951791826394</v>
      </c>
      <c r="M9" s="2">
        <v>4.4031099956249502</v>
      </c>
      <c r="N9" s="2">
        <v>3.2428838219178502</v>
      </c>
      <c r="O9" s="2">
        <v>1.6896393285781099</v>
      </c>
      <c r="P9" s="2">
        <v>4.2243702867052599</v>
      </c>
      <c r="Q9" s="1">
        <v>15.2935683128051</v>
      </c>
      <c r="S9" s="6">
        <f>COUNTIF(C9:Q9,"&gt;=15.2935683128051")/15</f>
        <v>6.6666666666666666E-2</v>
      </c>
    </row>
    <row r="10" spans="1:19" x14ac:dyDescent="0.25">
      <c r="A10">
        <v>22</v>
      </c>
      <c r="B10" s="3" t="s">
        <v>7</v>
      </c>
      <c r="C10" s="2">
        <v>1.9552983906564101</v>
      </c>
      <c r="D10" s="2">
        <v>3.5878964150135699</v>
      </c>
      <c r="E10" s="2">
        <v>2.8470805466248299</v>
      </c>
      <c r="F10" s="2">
        <v>4.5009512635207596</v>
      </c>
      <c r="G10" s="2">
        <v>1.7790728792605599</v>
      </c>
      <c r="H10" s="2">
        <v>1.24617262960468</v>
      </c>
      <c r="I10" s="2">
        <v>2.9310410828342901</v>
      </c>
      <c r="J10" s="2">
        <v>4.3486909807394598</v>
      </c>
      <c r="K10" s="2">
        <v>3.03280836856085</v>
      </c>
      <c r="L10" s="2">
        <v>7.64173540918362</v>
      </c>
      <c r="M10" s="2">
        <v>4.3864803055540902</v>
      </c>
      <c r="N10" s="2">
        <v>3.2428833631926399</v>
      </c>
      <c r="O10" s="2">
        <v>3.1700801263793901</v>
      </c>
      <c r="P10" s="2">
        <v>5.0471842301001502</v>
      </c>
      <c r="Q10" s="1">
        <v>7.8728862018878498</v>
      </c>
      <c r="S10" s="6">
        <f>COUNTIF(C10:Q10,"&gt;=7.87288620188785")/15</f>
        <v>6.6666666666666666E-2</v>
      </c>
    </row>
    <row r="11" spans="1:19" x14ac:dyDescent="0.25">
      <c r="A11">
        <v>23</v>
      </c>
      <c r="B11" s="3" t="s">
        <v>8</v>
      </c>
      <c r="C11" s="2">
        <v>2.7220589663679</v>
      </c>
      <c r="D11" s="2">
        <v>3.20971225525625</v>
      </c>
      <c r="E11" s="2">
        <v>2.7855034202411799</v>
      </c>
      <c r="F11" s="2">
        <v>5.9449340367292498</v>
      </c>
      <c r="G11" s="2">
        <v>1.38664073287177</v>
      </c>
      <c r="H11" s="2">
        <v>2.35664467448398</v>
      </c>
      <c r="I11" s="2">
        <v>2.9310410812783201</v>
      </c>
      <c r="J11" s="2">
        <v>4.3486538526756098</v>
      </c>
      <c r="K11" s="2">
        <v>2.9255913722135598</v>
      </c>
      <c r="L11" s="2">
        <v>9.1986157195139793</v>
      </c>
      <c r="M11" s="2">
        <v>4.4056500324103496</v>
      </c>
      <c r="N11" s="2">
        <v>3.2428834053539002</v>
      </c>
      <c r="O11" s="2">
        <v>2.5948103862995899</v>
      </c>
      <c r="P11" s="2">
        <v>5.19378222564829</v>
      </c>
      <c r="Q11" s="1">
        <v>3.6946011553801799</v>
      </c>
      <c r="S11" s="4">
        <f>COUNTIF(C11:Q11,"&gt;=3.69460115538018")/15</f>
        <v>0.4</v>
      </c>
    </row>
    <row r="12" spans="1:19" x14ac:dyDescent="0.25">
      <c r="A12">
        <v>24</v>
      </c>
      <c r="B12" s="3" t="s">
        <v>9</v>
      </c>
      <c r="C12" s="2">
        <v>2.5254720394119001</v>
      </c>
      <c r="D12" s="2">
        <v>5.5424171898456001</v>
      </c>
      <c r="E12" s="2">
        <v>3.0318462040432799</v>
      </c>
      <c r="F12" s="2">
        <v>5.9106978787878299</v>
      </c>
      <c r="G12" s="2">
        <v>1.93900157113664</v>
      </c>
      <c r="H12" s="2">
        <v>1.22463197134115</v>
      </c>
      <c r="I12" s="2">
        <v>2.9310411052051699</v>
      </c>
      <c r="J12" s="2">
        <v>4.3486541356570001</v>
      </c>
      <c r="K12" s="2">
        <v>2.97087971102806</v>
      </c>
      <c r="L12" s="2">
        <v>10.059173357212</v>
      </c>
      <c r="M12" s="2">
        <v>4.3772565147032996</v>
      </c>
      <c r="N12" s="2">
        <v>3.24288315337414</v>
      </c>
      <c r="O12" s="2">
        <v>1.53788833051556</v>
      </c>
      <c r="P12" s="2">
        <v>4.34416349260849</v>
      </c>
      <c r="Q12" s="1">
        <v>1.79407904281611</v>
      </c>
      <c r="S12" s="4">
        <f>COUNTIF(C12:Q12,"&gt;=1.79407904281611")/15</f>
        <v>0.8666666666666667</v>
      </c>
    </row>
    <row r="13" spans="1:19" x14ac:dyDescent="0.25">
      <c r="A13">
        <v>25</v>
      </c>
      <c r="B13" s="3" t="s">
        <v>10</v>
      </c>
      <c r="C13" s="2">
        <v>2.8830065663783202</v>
      </c>
      <c r="D13" s="2">
        <v>5.3945249310903503</v>
      </c>
      <c r="E13" s="2">
        <v>3.0784883402146899</v>
      </c>
      <c r="F13" s="2">
        <v>4.4292631685540904</v>
      </c>
      <c r="G13" s="2">
        <v>3.03992862862024</v>
      </c>
      <c r="H13" s="2">
        <v>1.24557285395247</v>
      </c>
      <c r="I13" s="2">
        <v>2.9310410970147198</v>
      </c>
      <c r="J13" s="2">
        <v>3.6593439751876802</v>
      </c>
      <c r="K13" s="2">
        <v>3.3210686831575398</v>
      </c>
      <c r="L13" s="2">
        <v>7.6442642718140501</v>
      </c>
      <c r="M13" s="2">
        <v>4.3551458305036297</v>
      </c>
      <c r="N13" s="2">
        <v>3.2428821583525398</v>
      </c>
      <c r="O13" s="2">
        <v>1.5998775764848101</v>
      </c>
      <c r="P13" s="2">
        <v>5.40970176443642</v>
      </c>
      <c r="Q13" s="1">
        <v>6.2897848080811203</v>
      </c>
      <c r="S13" s="5">
        <f>COUNTIF(C13:Q13,"&gt;=6.28978480808112")/15</f>
        <v>0.13333333333333333</v>
      </c>
    </row>
    <row r="14" spans="1:19" x14ac:dyDescent="0.25">
      <c r="A14">
        <v>26</v>
      </c>
      <c r="B14" s="3" t="s">
        <v>11</v>
      </c>
      <c r="C14" s="2">
        <v>3.0921658578237898</v>
      </c>
      <c r="D14" s="2">
        <v>4.8290197756939799</v>
      </c>
      <c r="E14" s="2">
        <v>3.12043610190555</v>
      </c>
      <c r="F14" s="2">
        <v>4.6573564998277597</v>
      </c>
      <c r="G14" s="2">
        <v>1.8106002389837399</v>
      </c>
      <c r="H14" s="2">
        <v>1.24877432450645</v>
      </c>
      <c r="I14" s="2">
        <v>2.9310410841532701</v>
      </c>
      <c r="J14" s="2">
        <v>4.3486402784685199</v>
      </c>
      <c r="K14" s="2">
        <v>3.1276481352640801</v>
      </c>
      <c r="L14" s="2">
        <v>7.6431277886962299</v>
      </c>
      <c r="M14" s="2">
        <v>4.39252606483495</v>
      </c>
      <c r="N14" s="2">
        <v>3.24288344185622</v>
      </c>
      <c r="O14" s="2">
        <v>1.58463262271501</v>
      </c>
      <c r="P14" s="2">
        <v>3.8662420026133399</v>
      </c>
      <c r="Q14" s="1">
        <v>1.1006912408606999</v>
      </c>
      <c r="S14" s="4">
        <f>COUNTIF(C14:Q14,"&gt;=1.1006912408607")/15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3841-2CFF-4BFA-A4C5-75AFE4F0F32C}">
  <dimension ref="A2:S14"/>
  <sheetViews>
    <sheetView zoomScale="130" zoomScaleNormal="130" workbookViewId="0">
      <selection activeCell="A29" sqref="A29"/>
    </sheetView>
  </sheetViews>
  <sheetFormatPr defaultRowHeight="15" x14ac:dyDescent="0.25"/>
  <cols>
    <col min="18" max="18" width="2.140625" customWidth="1"/>
  </cols>
  <sheetData>
    <row r="2" spans="1:1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S2" s="3" t="s">
        <v>27</v>
      </c>
    </row>
    <row r="3" spans="1:19" x14ac:dyDescent="0.25">
      <c r="A3">
        <v>15</v>
      </c>
      <c r="B3" s="3" t="s">
        <v>0</v>
      </c>
      <c r="C3" s="2">
        <v>2.9806192166217702</v>
      </c>
      <c r="D3" s="2">
        <v>4.9956119381201898</v>
      </c>
      <c r="E3" s="2">
        <v>2.8470623365423799</v>
      </c>
      <c r="F3" s="2">
        <v>4.5033993187430896</v>
      </c>
      <c r="G3" s="2">
        <v>1.72924357840577</v>
      </c>
      <c r="H3" s="2">
        <v>1.2524119424517299</v>
      </c>
      <c r="I3" s="2">
        <v>2.9310410849534598</v>
      </c>
      <c r="J3" s="2">
        <v>4.3486529570413399</v>
      </c>
      <c r="K3" s="2">
        <v>3.1023543045088799</v>
      </c>
      <c r="L3" s="2">
        <v>7.6395142888788197</v>
      </c>
      <c r="M3" s="2">
        <v>4.4066377069492599</v>
      </c>
      <c r="N3" s="2">
        <v>3.2428820187824399</v>
      </c>
      <c r="O3" s="2">
        <v>1.16283741514587</v>
      </c>
      <c r="P3" s="2">
        <v>3.9677459692914701</v>
      </c>
      <c r="Q3" s="1">
        <v>3.19689311751713</v>
      </c>
      <c r="S3" s="4">
        <f>COUNTIF(C3:Q3,"&gt;=3.19689311751713")/15</f>
        <v>0.53333333333333333</v>
      </c>
    </row>
    <row r="4" spans="1:19" x14ac:dyDescent="0.25">
      <c r="A4">
        <v>16</v>
      </c>
      <c r="B4" s="3" t="s">
        <v>1</v>
      </c>
      <c r="C4" s="2">
        <v>2.8579762288690498</v>
      </c>
      <c r="D4" s="2">
        <v>4.5669719876836901</v>
      </c>
      <c r="E4" s="2">
        <v>2.8470929903476301</v>
      </c>
      <c r="F4" s="2">
        <v>5.9663476548492298</v>
      </c>
      <c r="G4" s="2">
        <v>3.00898261730253</v>
      </c>
      <c r="H4" s="2">
        <v>1.7923716525712901</v>
      </c>
      <c r="I4" s="2">
        <v>2.9310410852789999</v>
      </c>
      <c r="J4" s="2">
        <v>4.34858464478864</v>
      </c>
      <c r="K4" s="2">
        <v>3.28019141391459</v>
      </c>
      <c r="L4" s="2">
        <v>5.6612976338129197</v>
      </c>
      <c r="M4" s="2">
        <v>4.4069236404864496</v>
      </c>
      <c r="N4" s="2">
        <v>3.2428832757121602</v>
      </c>
      <c r="O4" s="2">
        <v>1.5092199420977701</v>
      </c>
      <c r="P4" s="2">
        <v>5.1937540415977601</v>
      </c>
      <c r="Q4" s="1">
        <v>3.4022145810587698</v>
      </c>
      <c r="S4" s="4">
        <f>COUNTIF(C4:Q4,"&gt;=3.40221458105877")/15</f>
        <v>0.46666666666666667</v>
      </c>
    </row>
    <row r="5" spans="1:19" x14ac:dyDescent="0.25">
      <c r="A5">
        <v>17</v>
      </c>
      <c r="B5" s="3" t="s">
        <v>2</v>
      </c>
      <c r="C5" s="2">
        <v>2.6101130007998301</v>
      </c>
      <c r="D5" s="2">
        <v>5.2823461779271801</v>
      </c>
      <c r="E5" s="2">
        <v>2.84707712328396</v>
      </c>
      <c r="F5" s="2">
        <v>4.4183579313774599</v>
      </c>
      <c r="G5" s="2">
        <v>2.8868449272766998</v>
      </c>
      <c r="H5" s="2">
        <v>1.2499554973890299</v>
      </c>
      <c r="I5" s="2">
        <v>2.9310410852360498</v>
      </c>
      <c r="J5" s="2">
        <v>4.3486558872662302</v>
      </c>
      <c r="K5" s="2">
        <v>3.30145170904159</v>
      </c>
      <c r="L5" s="2">
        <v>7.64527922124139</v>
      </c>
      <c r="M5" s="2">
        <v>3.6424027106391299</v>
      </c>
      <c r="N5" s="2">
        <v>3.2428833222455702</v>
      </c>
      <c r="O5" s="2">
        <v>1.3346729058676901</v>
      </c>
      <c r="P5" s="2">
        <v>3.8815613770967201</v>
      </c>
      <c r="Q5" s="1">
        <v>1.78310826082607</v>
      </c>
      <c r="S5" s="4">
        <f>COUNTIF(C5:Q5,"&gt;=1.78310826082607")/15</f>
        <v>0.8666666666666667</v>
      </c>
    </row>
    <row r="6" spans="1:19" x14ac:dyDescent="0.25">
      <c r="A6">
        <v>18</v>
      </c>
      <c r="B6" s="3" t="s">
        <v>3</v>
      </c>
      <c r="C6" s="2">
        <v>2.99419705787205</v>
      </c>
      <c r="D6" s="2">
        <v>2.4888573305331598</v>
      </c>
      <c r="E6" s="2">
        <v>2.8470822438507102</v>
      </c>
      <c r="F6" s="2">
        <v>4.3403676739737502</v>
      </c>
      <c r="G6" s="2">
        <v>1.6109126974096399</v>
      </c>
      <c r="H6" s="2">
        <v>1.25176939887306</v>
      </c>
      <c r="I6" s="2">
        <v>2.9310410854603299</v>
      </c>
      <c r="J6" s="2">
        <v>4.3486863942378102</v>
      </c>
      <c r="K6" s="2">
        <v>3.1436843914525698</v>
      </c>
      <c r="L6" s="2">
        <v>7.3717552804107402</v>
      </c>
      <c r="M6" s="2">
        <v>2.4715642433419198</v>
      </c>
      <c r="N6" s="2">
        <v>3.2428832736388702</v>
      </c>
      <c r="O6" s="2">
        <v>1.53750335124948</v>
      </c>
      <c r="P6" s="2">
        <v>4.0415141753316597</v>
      </c>
      <c r="Q6" s="1">
        <v>4.9679997312281996</v>
      </c>
      <c r="S6" s="5">
        <f>COUNTIF(C6:Q6,"&gt;=4.9679997312282")/15</f>
        <v>0.13333333333333333</v>
      </c>
    </row>
    <row r="7" spans="1:19" x14ac:dyDescent="0.25">
      <c r="A7">
        <v>19</v>
      </c>
      <c r="B7" s="3" t="s">
        <v>4</v>
      </c>
      <c r="C7" s="2">
        <v>2.8017945106773801</v>
      </c>
      <c r="D7" s="2">
        <v>4.7356672633868904</v>
      </c>
      <c r="E7" s="2">
        <v>2.8470725469803599</v>
      </c>
      <c r="F7" s="2">
        <v>4.9842973642525399</v>
      </c>
      <c r="G7" s="2">
        <v>2.87615367653297</v>
      </c>
      <c r="H7" s="2">
        <v>1.2542876300863099</v>
      </c>
      <c r="I7" s="2">
        <v>2.9310410857890399</v>
      </c>
      <c r="J7" s="2">
        <v>4.34864973254364</v>
      </c>
      <c r="K7" s="2">
        <v>3.2997143705597201</v>
      </c>
      <c r="L7" s="2">
        <v>7.6451873273193298</v>
      </c>
      <c r="M7" s="2">
        <v>4.3981047901413204</v>
      </c>
      <c r="N7" s="2">
        <v>3.2428834743789601</v>
      </c>
      <c r="O7" s="2">
        <v>1.2159750342588</v>
      </c>
      <c r="P7" s="2">
        <v>2.8616230843604602</v>
      </c>
      <c r="Q7" s="1">
        <v>5.9822085693340501</v>
      </c>
      <c r="S7" s="5">
        <f>COUNTIF(C7:Q7,"&gt;=5.98220856933405")/15</f>
        <v>0.13333333333333333</v>
      </c>
    </row>
    <row r="8" spans="1:19" x14ac:dyDescent="0.25">
      <c r="A8">
        <v>20</v>
      </c>
      <c r="B8" s="3" t="s">
        <v>5</v>
      </c>
      <c r="C8" s="2">
        <v>2.8050862164213299</v>
      </c>
      <c r="D8" s="2">
        <v>3.8291173565213001</v>
      </c>
      <c r="E8" s="2">
        <v>2.5850492594098098</v>
      </c>
      <c r="F8" s="2">
        <v>4.8296205565105002</v>
      </c>
      <c r="G8" s="2">
        <v>3.4858269353742202</v>
      </c>
      <c r="H8" s="2">
        <v>2.37878729926009</v>
      </c>
      <c r="I8" s="2">
        <v>2.7406045231492402</v>
      </c>
      <c r="J8" s="2">
        <v>5.1459800863594802</v>
      </c>
      <c r="K8" s="2">
        <v>3.6345152967178498</v>
      </c>
      <c r="L8" s="2">
        <v>5.9287215815342504</v>
      </c>
      <c r="M8" s="2">
        <v>4.6645483257663702</v>
      </c>
      <c r="N8" s="2">
        <v>3.0414497403732002</v>
      </c>
      <c r="O8" s="2">
        <v>1.3299557517907901</v>
      </c>
      <c r="P8" s="2">
        <v>5.2117166367378402</v>
      </c>
      <c r="Q8" s="1">
        <v>0.47681377485773901</v>
      </c>
      <c r="S8" s="4">
        <f>COUNTIF(C8:Q8,"&gt;=0.476813774857739")/15</f>
        <v>1</v>
      </c>
    </row>
    <row r="9" spans="1:19" x14ac:dyDescent="0.25">
      <c r="A9">
        <v>21</v>
      </c>
      <c r="B9" s="3" t="s">
        <v>6</v>
      </c>
      <c r="C9" s="2">
        <v>2.8149987058432901</v>
      </c>
      <c r="D9" s="2">
        <v>5.3447992420066601</v>
      </c>
      <c r="E9" s="2">
        <v>1.0366522782376799</v>
      </c>
      <c r="F9" s="2">
        <v>4.3729531834713899</v>
      </c>
      <c r="G9" s="2">
        <v>1.9981914592679999</v>
      </c>
      <c r="H9" s="2">
        <v>8.1552368445775905</v>
      </c>
      <c r="I9" s="2">
        <v>2.93104107898295</v>
      </c>
      <c r="J9" s="2">
        <v>4.3486538977683402</v>
      </c>
      <c r="K9" s="2">
        <v>2.8099511453832302</v>
      </c>
      <c r="L9" s="2">
        <v>8.77436597072818</v>
      </c>
      <c r="M9" s="2">
        <v>4.4030206399609302</v>
      </c>
      <c r="N9" s="2">
        <v>3.2428834751605802</v>
      </c>
      <c r="O9" s="2">
        <v>1.8227532136031099</v>
      </c>
      <c r="P9" s="2">
        <v>5.1939018335182103</v>
      </c>
      <c r="Q9" s="1">
        <v>15.512228385063199</v>
      </c>
      <c r="S9" s="6">
        <f>COUNTIF(C9:Q9,"&gt;=15.5122283850632")/15</f>
        <v>6.6666666666666666E-2</v>
      </c>
    </row>
    <row r="10" spans="1:19" x14ac:dyDescent="0.25">
      <c r="A10">
        <v>22</v>
      </c>
      <c r="B10" s="3" t="s">
        <v>7</v>
      </c>
      <c r="C10" s="2">
        <v>1.9522708493623</v>
      </c>
      <c r="D10" s="2">
        <v>3.65012137457534</v>
      </c>
      <c r="E10" s="2">
        <v>2.84707735991211</v>
      </c>
      <c r="F10" s="2">
        <v>4.8224208464557696</v>
      </c>
      <c r="G10" s="2">
        <v>1.8195226857308999</v>
      </c>
      <c r="H10" s="2">
        <v>1.24640887857811</v>
      </c>
      <c r="I10" s="2">
        <v>2.9310410850809201</v>
      </c>
      <c r="J10" s="2">
        <v>3.5246012441011101</v>
      </c>
      <c r="K10" s="2">
        <v>3.1622716898633301</v>
      </c>
      <c r="L10" s="2">
        <v>7.6537534910376497</v>
      </c>
      <c r="M10" s="2">
        <v>4.4048427670221502</v>
      </c>
      <c r="N10" s="2">
        <v>3.2428833881772099</v>
      </c>
      <c r="O10" s="2">
        <v>1.1672142048554199</v>
      </c>
      <c r="P10" s="2">
        <v>5.3766658296488004</v>
      </c>
      <c r="Q10" s="1">
        <v>7.8778428303197297</v>
      </c>
      <c r="S10" s="6">
        <f>COUNTIF(C10:Q10,"&gt;=7.87784283031973")/15</f>
        <v>6.6666666666666666E-2</v>
      </c>
    </row>
    <row r="11" spans="1:19" x14ac:dyDescent="0.25">
      <c r="A11">
        <v>23</v>
      </c>
      <c r="B11" s="3" t="s">
        <v>8</v>
      </c>
      <c r="C11" s="2">
        <v>2.7008161478974202</v>
      </c>
      <c r="D11" s="2">
        <v>5.6898644815843502</v>
      </c>
      <c r="E11" s="2">
        <v>2.8470594892124299</v>
      </c>
      <c r="F11" s="2">
        <v>5.9045622023446596</v>
      </c>
      <c r="G11" s="2">
        <v>1.9720624921664001</v>
      </c>
      <c r="H11" s="2">
        <v>1.24710348534509</v>
      </c>
      <c r="I11" s="2">
        <v>2.93104108394735</v>
      </c>
      <c r="J11" s="2">
        <v>4.3486552630850603</v>
      </c>
      <c r="K11" s="2">
        <v>2.7051431146804901</v>
      </c>
      <c r="L11" s="2">
        <v>7.3455624881121002</v>
      </c>
      <c r="M11" s="2">
        <v>4.4018243297060202</v>
      </c>
      <c r="N11" s="2">
        <v>3.2428834892361</v>
      </c>
      <c r="O11" s="2">
        <v>2.42511073691561</v>
      </c>
      <c r="P11" s="2">
        <v>3.8780095257599401</v>
      </c>
      <c r="Q11" s="1">
        <v>3.6939912712693399</v>
      </c>
      <c r="S11" s="4">
        <f>COUNTIF(C11:Q11,"&gt;=3.69399127126934")/15</f>
        <v>0.46666666666666667</v>
      </c>
    </row>
    <row r="12" spans="1:19" x14ac:dyDescent="0.25">
      <c r="A12">
        <v>24</v>
      </c>
      <c r="B12" s="3" t="s">
        <v>9</v>
      </c>
      <c r="C12" s="2">
        <v>2.9481850544409198</v>
      </c>
      <c r="D12" s="2">
        <v>5.7374459714286203</v>
      </c>
      <c r="E12" s="2">
        <v>2.8470747875056701</v>
      </c>
      <c r="F12" s="2">
        <v>7.0621814679672203</v>
      </c>
      <c r="G12" s="2">
        <v>2.5593475974253299</v>
      </c>
      <c r="H12" s="2">
        <v>1.2463834058466501</v>
      </c>
      <c r="I12" s="2">
        <v>2.9310410845946899</v>
      </c>
      <c r="J12" s="2">
        <v>4.3485817756524501</v>
      </c>
      <c r="K12" s="2">
        <v>2.5510398915707002</v>
      </c>
      <c r="L12" s="2">
        <v>7.4545284591467604</v>
      </c>
      <c r="M12" s="2">
        <v>4.4068213686170798</v>
      </c>
      <c r="N12" s="2">
        <v>3.24288315233713</v>
      </c>
      <c r="O12" s="2">
        <v>1.6059374415985599</v>
      </c>
      <c r="P12" s="2">
        <v>3.8729894353468999</v>
      </c>
      <c r="Q12" s="1">
        <v>1.79419421371972</v>
      </c>
      <c r="S12" s="4">
        <f>COUNTIF(C12:Q12,"&gt;=1.79419421371972")/15</f>
        <v>0.8666666666666667</v>
      </c>
    </row>
    <row r="13" spans="1:19" x14ac:dyDescent="0.25">
      <c r="A13">
        <v>25</v>
      </c>
      <c r="B13" s="3" t="s">
        <v>10</v>
      </c>
      <c r="C13" s="2">
        <v>3.02316722951841</v>
      </c>
      <c r="D13" s="2">
        <v>5.2331056794132804</v>
      </c>
      <c r="E13" s="2">
        <v>2.8470548839788101</v>
      </c>
      <c r="F13" s="2">
        <v>4.6989493932703796</v>
      </c>
      <c r="G13" s="2">
        <v>3.0127987666644298</v>
      </c>
      <c r="H13" s="2">
        <v>1.2658013301734099</v>
      </c>
      <c r="I13" s="2">
        <v>2.9310410845765502</v>
      </c>
      <c r="J13" s="2">
        <v>3.65785076172115</v>
      </c>
      <c r="K13" s="2">
        <v>2.8779850342734599</v>
      </c>
      <c r="L13" s="2">
        <v>7.5032427407021602</v>
      </c>
      <c r="M13" s="2">
        <v>4.40384651152642</v>
      </c>
      <c r="N13" s="2">
        <v>3.2428814719084902</v>
      </c>
      <c r="O13" s="2">
        <v>1.85392617981029</v>
      </c>
      <c r="P13" s="2">
        <v>3.8567167333865799</v>
      </c>
      <c r="Q13" s="1">
        <v>6.2622641569469799</v>
      </c>
      <c r="S13" s="5">
        <f>COUNTIF(C13:Q13,"&gt;=6.26226415694698")/15</f>
        <v>0.13333333333333333</v>
      </c>
    </row>
    <row r="14" spans="1:19" x14ac:dyDescent="0.25">
      <c r="A14">
        <v>26</v>
      </c>
      <c r="B14" s="3" t="s">
        <v>11</v>
      </c>
      <c r="C14" s="2">
        <v>1.9523730823855201</v>
      </c>
      <c r="D14" s="2">
        <v>4.84126550839171</v>
      </c>
      <c r="E14" s="2">
        <v>2.8470809970469699</v>
      </c>
      <c r="F14" s="2">
        <v>4.8060613931362104</v>
      </c>
      <c r="G14" s="2">
        <v>1.7740940140017101</v>
      </c>
      <c r="H14" s="2">
        <v>1.2485703941505</v>
      </c>
      <c r="I14" s="2">
        <v>2.9310410848408601</v>
      </c>
      <c r="J14" s="2">
        <v>4.3486591504666698</v>
      </c>
      <c r="K14" s="2">
        <v>3.2367240921643101</v>
      </c>
      <c r="L14" s="2">
        <v>7.65032969231547</v>
      </c>
      <c r="M14" s="2">
        <v>4.40129193386446</v>
      </c>
      <c r="N14" s="2">
        <v>3.24288307096892</v>
      </c>
      <c r="O14" s="2">
        <v>1.77016118921664</v>
      </c>
      <c r="P14" s="2">
        <v>3.9213960042264899</v>
      </c>
      <c r="Q14" s="1">
        <v>1.4511591781528499</v>
      </c>
      <c r="S14" s="4">
        <f>COUNTIF(C14:Q14,"&gt;=1.45115917815285")/15</f>
        <v>0.93333333333333335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Duque Gabriel, Ricardo Filipe</dc:creator>
  <cp:lastModifiedBy>Ricardo Gabriel</cp:lastModifiedBy>
  <dcterms:created xsi:type="dcterms:W3CDTF">2020-01-30T09:02:40Z</dcterms:created>
  <dcterms:modified xsi:type="dcterms:W3CDTF">2024-01-27T21:04:18Z</dcterms:modified>
</cp:coreProperties>
</file>