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em3-pi-2024_25_G123_v2\"/>
    </mc:Choice>
  </mc:AlternateContent>
  <xr:revisionPtr revIDLastSave="0" documentId="8_{22EAC4F3-6555-4EAB-8F59-45D4F19D189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eam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18" i="2"/>
  <c r="J15" i="10"/>
  <c r="I15" i="10"/>
  <c r="H15" i="10"/>
  <c r="G15" i="10"/>
  <c r="F15" i="10"/>
  <c r="E15" i="10"/>
  <c r="D15" i="10"/>
  <c r="C15" i="10"/>
  <c r="B15" i="10" l="1"/>
  <c r="K14" i="10"/>
  <c r="K13" i="10"/>
  <c r="K11" i="10"/>
  <c r="K10" i="10"/>
  <c r="K9" i="10"/>
  <c r="K7" i="10"/>
  <c r="K6" i="10"/>
  <c r="K5" i="10"/>
  <c r="K4" i="10"/>
  <c r="K12" i="10"/>
  <c r="K8" i="10"/>
  <c r="J16" i="10"/>
  <c r="I16" i="10"/>
  <c r="H16" i="10"/>
  <c r="G16" i="10"/>
  <c r="F16" i="10"/>
  <c r="E16" i="10"/>
  <c r="D16" i="10"/>
  <c r="C16" i="10"/>
  <c r="Q3" i="10"/>
  <c r="P3" i="10"/>
  <c r="O3" i="10"/>
  <c r="N3" i="10"/>
  <c r="M3" i="10"/>
  <c r="L3" i="10"/>
  <c r="J3" i="10"/>
  <c r="I3" i="10"/>
  <c r="H3" i="10"/>
  <c r="G3" i="10"/>
  <c r="F3" i="10"/>
  <c r="E3" i="10"/>
  <c r="D3" i="10"/>
  <c r="C3" i="10"/>
  <c r="L11" i="2"/>
  <c r="L12" i="2"/>
  <c r="L13" i="2"/>
  <c r="L14" i="2"/>
  <c r="L15" i="2"/>
  <c r="L16" i="2"/>
  <c r="L17" i="2"/>
  <c r="K4" i="1"/>
  <c r="K5" i="1"/>
  <c r="K6" i="1"/>
  <c r="K7" i="1"/>
  <c r="Q3" i="1"/>
  <c r="P3" i="1"/>
  <c r="O3" i="1"/>
  <c r="N3" i="1"/>
  <c r="M3" i="1"/>
  <c r="L3" i="1"/>
  <c r="B8" i="1"/>
  <c r="J3" i="1"/>
  <c r="I3" i="1"/>
  <c r="H3" i="1"/>
  <c r="G3" i="1"/>
  <c r="F3" i="1"/>
  <c r="E3" i="1"/>
  <c r="D3" i="1"/>
  <c r="C3" i="1"/>
  <c r="L10" i="2"/>
  <c r="E18" i="2"/>
  <c r="F18" i="2"/>
  <c r="G18" i="2"/>
  <c r="H18" i="2"/>
  <c r="I18" i="2"/>
  <c r="J18" i="2"/>
  <c r="D18" i="2"/>
  <c r="J9" i="2"/>
  <c r="I9" i="2"/>
  <c r="H9" i="2"/>
  <c r="G9" i="2"/>
  <c r="F9" i="2"/>
  <c r="E9" i="2"/>
  <c r="D9" i="2"/>
  <c r="I8" i="1" l="1"/>
  <c r="I9" i="1" s="1"/>
  <c r="H8" i="1"/>
  <c r="H9" i="1" s="1"/>
  <c r="G8" i="1"/>
  <c r="G9" i="1" s="1"/>
  <c r="F8" i="1"/>
  <c r="F9" i="1" s="1"/>
  <c r="E8" i="1"/>
  <c r="E9" i="1" s="1"/>
  <c r="J8" i="1"/>
  <c r="J9" i="1" s="1"/>
  <c r="D8" i="1"/>
  <c r="D9" i="1" s="1"/>
  <c r="C8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tc={6BAF2E2E-33D1-44DF-B745-43730409185A}</author>
  </authors>
  <commentList>
    <comment ref="A5" authorId="0" shapeId="0" xr:uid="{6BAF2E2E-33D1-44DF-B745-43730409185A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Proposta: Documentation em vez de "Project Report &amp; Documentation"</t>
      </text>
    </comment>
  </commentList>
</comments>
</file>

<file path=xl/sharedStrings.xml><?xml version="1.0" encoding="utf-8"?>
<sst xmlns="http://schemas.openxmlformats.org/spreadsheetml/2006/main" count="421" uniqueCount="178">
  <si>
    <t>LAPR3 Project Team and Self-assessment v4.0</t>
  </si>
  <si>
    <t>Fill in the cells with a blue background</t>
  </si>
  <si>
    <t>TeamID #</t>
  </si>
  <si>
    <t>(e.g. 101)</t>
  </si>
  <si>
    <t>How do you grade yourself and your peers?</t>
  </si>
  <si>
    <t>READ the Instructions below the table!!!</t>
  </si>
  <si>
    <t>List B</t>
  </si>
  <si>
    <t>Average</t>
  </si>
  <si>
    <t>List A</t>
  </si>
  <si>
    <t>1220672 Bruna Barbosa</t>
  </si>
  <si>
    <t>1231499 Pedro Almeida</t>
  </si>
  <si>
    <t>Self-assessment</t>
  </si>
  <si>
    <t>1231500 Ricardo Silva</t>
  </si>
  <si>
    <t xml:space="preserve">1231899 Diogo Queiroz </t>
  </si>
  <si>
    <t>1221674 Daniel Relva</t>
  </si>
  <si>
    <t>Everyone</t>
  </si>
  <si>
    <t>Student 7 No. + 1st name+last name</t>
  </si>
  <si>
    <t>Student 8 No. + 1st name+last name</t>
  </si>
  <si>
    <t>Instructions for Students:</t>
  </si>
  <si>
    <t>Write your student numbers and name in Colum C from row 10 to 17 (according to the students in your team).</t>
  </si>
  <si>
    <t>Student from List A should assess the student on List B with a grade from 0 to 5.</t>
  </si>
  <si>
    <t>On the diagonal Students should fill their self-assessment (darker blue cells)</t>
  </si>
  <si>
    <t>0% - Unaceptable</t>
  </si>
  <si>
    <t>25% - Unsatisfactory</t>
  </si>
  <si>
    <r>
      <t xml:space="preserve">Students </t>
    </r>
    <r>
      <rPr>
        <b/>
        <sz val="12"/>
        <color rgb="FFFF0000"/>
        <rFont val="Calibri"/>
        <family val="2"/>
        <scheme val="minor"/>
      </rPr>
      <t>must</t>
    </r>
    <r>
      <rPr>
        <b/>
        <sz val="12"/>
        <color theme="1"/>
        <rFont val="Calibri"/>
        <family val="2"/>
        <scheme val="minor"/>
      </rPr>
      <t xml:space="preserve"> fill in the following sheets:</t>
    </r>
  </si>
  <si>
    <t>50% - Acceptable</t>
  </si>
  <si>
    <t xml:space="preserve"> - Team and Self-assessment</t>
  </si>
  <si>
    <t>75% - Good</t>
  </si>
  <si>
    <t xml:space="preserve"> - User Stories</t>
  </si>
  <si>
    <t>90% - Very Good</t>
  </si>
  <si>
    <t>100% - Excellent</t>
  </si>
  <si>
    <t>User Stories</t>
  </si>
  <si>
    <t>User Story ID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</si>
  <si>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</si>
  <si>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</si>
  <si>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</si>
  <si>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</si>
  <si>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</si>
  <si>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</si>
  <si>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</si>
  <si>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</si>
  <si>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</si>
  <si>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</si>
  <si>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</si>
  <si>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</si>
  <si>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</si>
  <si>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</si>
  <si>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</si>
  <si>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</si>
  <si>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</si>
  <si>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</si>
  <si>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</si>
  <si>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</si>
  <si>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</si>
  <si>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</si>
  <si>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</si>
  <si>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</si>
  <si>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</si>
  <si>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</si>
  <si>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</si>
  <si>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</si>
  <si>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</si>
  <si>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</si>
  <si>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</si>
  <si>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</si>
  <si>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</si>
  <si>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</si>
  <si>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</si>
  <si>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</si>
  <si>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</si>
  <si>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</si>
  <si>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</si>
  <si>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</si>
  <si>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</si>
  <si>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</si>
  <si>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</si>
  <si>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</si>
  <si>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</si>
  <si>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</si>
  <si>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</si>
  <si>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</si>
  <si>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Team Assessment</t>
  </si>
  <si>
    <t>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</si>
  <si>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</si>
  <si>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</si>
  <si>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</si>
  <si>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</si>
  <si>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</si>
  <si>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</si>
  <si>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</si>
  <si>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</si>
  <si>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</si>
  <si>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</si>
  <si>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</si>
  <si>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</si>
  <si>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</si>
  <si>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</si>
  <si>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</si>
  <si>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</si>
  <si>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</si>
  <si>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</si>
  <si>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</si>
  <si>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</si>
  <si>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</si>
  <si>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</si>
  <si>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</si>
  <si>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</si>
  <si>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</si>
  <si>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</si>
  <si>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Project-Board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</si>
  <si>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</si>
  <si>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</si>
  <si>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</si>
  <si>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</si>
  <si>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</si>
  <si>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</si>
  <si>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</si>
  <si>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</si>
  <si>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</si>
  <si>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</si>
  <si>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</si>
  <si>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</si>
  <si>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</si>
  <si>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</si>
  <si>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</si>
  <si>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</si>
  <si>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Insights registered on SPRINT Report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</si>
  <si>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</si>
  <si>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</si>
  <si>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</si>
  <si>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</si>
  <si>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</si>
  <si>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</si>
  <si>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</si>
  <si>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</si>
  <si>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</si>
  <si>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</si>
  <si>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</si>
  <si>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</si>
  <si>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</si>
  <si>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</si>
  <si>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1211742 Tiago Correia</t>
  </si>
  <si>
    <t>USLP06</t>
  </si>
  <si>
    <t>USLP07</t>
  </si>
  <si>
    <t>USPL08</t>
  </si>
  <si>
    <t>USBD20</t>
  </si>
  <si>
    <t>USBD21</t>
  </si>
  <si>
    <t>USBD22</t>
  </si>
  <si>
    <t>USBD23</t>
  </si>
  <si>
    <t>USBD24</t>
  </si>
  <si>
    <t>USBD25</t>
  </si>
  <si>
    <t>USBD26</t>
  </si>
  <si>
    <t>USBD27</t>
  </si>
  <si>
    <t>USBD28</t>
  </si>
  <si>
    <t>USBD29</t>
  </si>
  <si>
    <t>USBD30</t>
  </si>
  <si>
    <t>USEI17</t>
  </si>
  <si>
    <t>USEI18</t>
  </si>
  <si>
    <t>USEI19</t>
  </si>
  <si>
    <t>USEI20</t>
  </si>
  <si>
    <t>USEI21</t>
  </si>
  <si>
    <t>USEI22</t>
  </si>
  <si>
    <t>USEI23</t>
  </si>
  <si>
    <t>USEI24</t>
  </si>
  <si>
    <t>USAC11</t>
  </si>
  <si>
    <t>USAC12</t>
  </si>
  <si>
    <t>USAC13</t>
  </si>
  <si>
    <t>USAC14</t>
  </si>
  <si>
    <t>USAC15</t>
  </si>
  <si>
    <t>USAC16</t>
  </si>
  <si>
    <t>USAC17</t>
  </si>
  <si>
    <t>USAC18</t>
  </si>
  <si>
    <t>0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</si>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</sst>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65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18" xfId="0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4" borderId="28" xfId="0" applyFont="1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29" xfId="0" applyFill="1" applyBorder="1"/>
    <xf numFmtId="0" fontId="0" fillId="4" borderId="0" xfId="0" applyFill="1"/>
    <xf numFmtId="0" fontId="0" fillId="4" borderId="30" xfId="0" applyFill="1" applyBorder="1"/>
    <xf numFmtId="0" fontId="4" fillId="4" borderId="29" xfId="0" applyFont="1" applyFill="1" applyBorder="1"/>
    <xf numFmtId="0" fontId="0" fillId="4" borderId="3" xfId="0" applyFill="1" applyBorder="1"/>
    <xf numFmtId="0" fontId="0" fillId="4" borderId="31" xfId="0" applyFill="1" applyBorder="1"/>
    <xf numFmtId="0" fontId="0" fillId="4" borderId="32" xfId="0" applyFill="1" applyBorder="1"/>
    <xf numFmtId="0" fontId="2" fillId="4" borderId="29" xfId="0" applyFont="1" applyFill="1" applyBorder="1"/>
    <xf numFmtId="0" fontId="2" fillId="4" borderId="0" xfId="0" applyFont="1" applyFill="1"/>
    <xf numFmtId="0" fontId="7" fillId="0" borderId="6" xfId="0" applyFont="1" applyBorder="1" applyAlignment="1">
      <alignment horizontal="center" vertical="center" textRotation="65" wrapText="1"/>
    </xf>
    <xf numFmtId="0" fontId="7" fillId="0" borderId="13" xfId="0" applyFont="1" applyBorder="1" applyAlignment="1">
      <alignment horizontal="center" vertical="center" textRotation="65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1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17</xdr:row>
      <xdr:rowOff>0</xdr:rowOff>
    </xdr:from>
    <xdr:to>
      <xdr:col>13</xdr:col>
      <xdr:colOff>401260</xdr:colOff>
      <xdr:row>17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2</xdr:col>
      <xdr:colOff>855540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na Barata" id="{9823C95B-394C-482A-AF78-619FD813BEBA}" userId="S::abt@isep.ipp.pt::5b353bcc-9c20-4dd6-9ceb-f15a7e5b320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B7ED0-029B-4899-8ADB-FA8D02E0BDC8}" name="Tabela1" displayName="Tabela1" ref="E3:J4" insertRow="1" insertRowShift="1" totalsRowShown="0" headerRowDxfId="0" dataDxfId="1" headerRowBorderDxfId="8" tableBorderDxfId="9">
  <autoFilter ref="E3:J4" xr:uid="{442B7ED0-029B-4899-8ADB-FA8D02E0BDC8}"/>
  <tableColumns count="6">
    <tableColumn id="1" xr3:uid="{24515D61-6D8D-40F8-847A-92E8D5B38F35}" name="0" dataDxfId="7"/>
    <tableColumn id="2" xr3:uid="{25E56463-0B24-4CA7-9224-A22522E9D722}" name="1" dataDxfId="6"/>
    <tableColumn id="3" xr3:uid="{3611BDBA-7C58-4D74-9819-8BA99C5C5178}" name="2" dataDxfId="5"/>
    <tableColumn id="4" xr3:uid="{D760A3B2-AF1A-4FBB-9785-96B20A39D38D}" name="3" dataDxfId="4"/>
    <tableColumn id="5" xr3:uid="{958ABB00-54E6-4B47-B5D5-F6B2892B03A7}" name="4" dataDxfId="3"/>
    <tableColumn id="6" xr3:uid="{19DBAC18-9B4B-4FF5-BCA0-39CFBE5D50B2}" name="5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4-10-24T10:27:40.35" personId="{9823C95B-394C-482A-AF78-619FD813BEBA}" id="{6BAF2E2E-33D1-44DF-B745-43730409185A}">
    <text>Proposta: Documentation em vez de "Project Report &amp; Documentation"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"/>
  <sheetViews>
    <sheetView tabSelected="1" topLeftCell="A9" zoomScale="85" zoomScaleNormal="85" workbookViewId="0">
      <selection activeCell="H16" sqref="H16"/>
    </sheetView>
  </sheetViews>
  <sheetFormatPr defaultColWidth="11" defaultRowHeight="15.5" x14ac:dyDescent="0.35"/>
  <cols>
    <col min="2" max="2" width="9.08203125" customWidth="1"/>
    <col min="3" max="3" width="15.5" customWidth="1"/>
    <col min="4" max="12" width="7.83203125" customWidth="1"/>
    <col min="13" max="13" width="8" customWidth="1"/>
  </cols>
  <sheetData>
    <row r="1" spans="1:15" ht="21" x14ac:dyDescent="0.35">
      <c r="A1" s="19" t="s">
        <v>0</v>
      </c>
      <c r="B1" s="1"/>
      <c r="C1" s="1"/>
    </row>
    <row r="2" spans="1:15" x14ac:dyDescent="0.35">
      <c r="A2" s="28" t="s">
        <v>1</v>
      </c>
      <c r="B2" s="1"/>
      <c r="C2" s="1"/>
    </row>
    <row r="3" spans="1:15" x14ac:dyDescent="0.35">
      <c r="B3" s="1"/>
      <c r="C3" s="1"/>
    </row>
    <row r="4" spans="1:15" x14ac:dyDescent="0.35">
      <c r="A4" s="75" t="s">
        <v>2</v>
      </c>
      <c r="B4" s="4">
        <v>123</v>
      </c>
      <c r="C4" s="1" t="s">
        <v>3</v>
      </c>
    </row>
    <row r="6" spans="1:15" x14ac:dyDescent="0.35">
      <c r="A6" s="2" t="s">
        <v>4</v>
      </c>
      <c r="E6" s="2" t="s">
        <v>5</v>
      </c>
    </row>
    <row r="7" spans="1:15" ht="16" thickBot="1" x14ac:dyDescent="0.4"/>
    <row r="8" spans="1:15" ht="16" customHeight="1" thickBot="1" x14ac:dyDescent="0.4">
      <c r="B8" s="1"/>
      <c r="C8" s="1"/>
      <c r="E8" s="79" t="s">
        <v>6</v>
      </c>
      <c r="F8" s="80"/>
      <c r="G8" s="80"/>
      <c r="H8" s="80"/>
      <c r="I8" s="80"/>
      <c r="J8" s="80"/>
      <c r="K8" s="80"/>
      <c r="L8" s="80"/>
      <c r="M8" s="81"/>
    </row>
    <row r="9" spans="1:15" ht="106" customHeight="1" thickBot="1" x14ac:dyDescent="0.4">
      <c r="B9" s="1"/>
      <c r="C9" s="1"/>
      <c r="D9" s="30" t="str">
        <f>C10</f>
        <v>1220672 Bruna Barbosa</v>
      </c>
      <c r="E9" s="31" t="str">
        <f>C11</f>
        <v>1231499 Pedro Almeida</v>
      </c>
      <c r="F9" s="31" t="str">
        <f>C12</f>
        <v>1231500 Ricardo Silva</v>
      </c>
      <c r="G9" s="31" t="str">
        <f>C13</f>
        <v xml:space="preserve">1231899 Diogo Queiroz </v>
      </c>
      <c r="H9" s="31" t="str">
        <f>C14</f>
        <v>1221674 Daniel Relva</v>
      </c>
      <c r="I9" s="31" t="str">
        <f>C15</f>
        <v>1211742 Tiago Correia</v>
      </c>
      <c r="J9" s="31" t="str">
        <f>C16</f>
        <v>Student 7 No. + 1st name+last name</v>
      </c>
      <c r="K9" s="31" t="str">
        <f>C17</f>
        <v>Student 8 No. + 1st name+last name</v>
      </c>
      <c r="L9" s="32" t="s">
        <v>7</v>
      </c>
    </row>
    <row r="10" spans="1:15" ht="31.5" thickBot="1" x14ac:dyDescent="0.4">
      <c r="B10" s="77" t="s">
        <v>8</v>
      </c>
      <c r="C10" s="6" t="s">
        <v>9</v>
      </c>
      <c r="D10" s="29">
        <v>5</v>
      </c>
      <c r="E10" s="73">
        <v>5</v>
      </c>
      <c r="F10" s="71">
        <v>5</v>
      </c>
      <c r="G10" s="71">
        <v>5</v>
      </c>
      <c r="H10" s="71">
        <v>5</v>
      </c>
      <c r="I10" s="71"/>
      <c r="J10" s="71"/>
      <c r="K10" s="71"/>
      <c r="L10" s="35">
        <f t="shared" ref="L10:L17" si="0">AVERAGE(D10:K10)</f>
        <v>5</v>
      </c>
    </row>
    <row r="11" spans="1:15" ht="31" x14ac:dyDescent="0.35">
      <c r="B11" s="78"/>
      <c r="C11" s="6" t="s">
        <v>10</v>
      </c>
      <c r="D11" s="70">
        <v>5</v>
      </c>
      <c r="E11" s="29">
        <v>5</v>
      </c>
      <c r="F11" s="72">
        <v>5</v>
      </c>
      <c r="G11" s="69">
        <v>5</v>
      </c>
      <c r="H11" s="69">
        <v>5</v>
      </c>
      <c r="I11" s="69"/>
      <c r="J11" s="69"/>
      <c r="K11" s="69"/>
      <c r="L11" s="36">
        <f t="shared" si="0"/>
        <v>5</v>
      </c>
      <c r="O11" s="74" t="s">
        <v>11</v>
      </c>
    </row>
    <row r="12" spans="1:15" ht="31.5" thickBot="1" x14ac:dyDescent="0.4">
      <c r="B12" s="78"/>
      <c r="C12" s="6" t="s">
        <v>12</v>
      </c>
      <c r="D12" s="69">
        <v>5</v>
      </c>
      <c r="E12" s="70">
        <v>3</v>
      </c>
      <c r="F12" s="29">
        <v>4</v>
      </c>
      <c r="G12" s="72">
        <v>5</v>
      </c>
      <c r="H12" s="69">
        <v>3</v>
      </c>
      <c r="I12" s="69"/>
      <c r="J12" s="69"/>
      <c r="K12" s="69"/>
      <c r="L12" s="36">
        <f t="shared" si="0"/>
        <v>4</v>
      </c>
    </row>
    <row r="13" spans="1:15" ht="31.5" thickBot="1" x14ac:dyDescent="0.4">
      <c r="B13" s="78"/>
      <c r="C13" s="6" t="s">
        <v>13</v>
      </c>
      <c r="D13" s="69">
        <v>5</v>
      </c>
      <c r="E13" s="69">
        <v>3</v>
      </c>
      <c r="F13" s="70">
        <v>5</v>
      </c>
      <c r="G13" s="29">
        <v>5</v>
      </c>
      <c r="H13" s="72">
        <v>4</v>
      </c>
      <c r="I13" s="69"/>
      <c r="J13" s="69"/>
      <c r="K13" s="69"/>
      <c r="L13" s="36">
        <f t="shared" si="0"/>
        <v>4.4000000000000004</v>
      </c>
    </row>
    <row r="14" spans="1:15" ht="31.5" thickBot="1" x14ac:dyDescent="0.4">
      <c r="B14" s="78"/>
      <c r="C14" s="6" t="s">
        <v>14</v>
      </c>
      <c r="D14" s="69">
        <v>5</v>
      </c>
      <c r="E14" s="69">
        <v>5</v>
      </c>
      <c r="F14" s="69">
        <v>5</v>
      </c>
      <c r="G14" s="70">
        <v>5</v>
      </c>
      <c r="H14" s="29">
        <v>5</v>
      </c>
      <c r="I14" s="72"/>
      <c r="J14" s="69"/>
      <c r="K14" s="69"/>
      <c r="L14" s="36">
        <f t="shared" si="0"/>
        <v>5</v>
      </c>
    </row>
    <row r="15" spans="1:15" ht="31.5" thickBot="1" x14ac:dyDescent="0.4">
      <c r="B15" s="78"/>
      <c r="C15" s="6" t="s">
        <v>141</v>
      </c>
      <c r="D15" s="69"/>
      <c r="E15" s="69"/>
      <c r="F15" s="69"/>
      <c r="G15" s="69"/>
      <c r="H15" s="70"/>
      <c r="I15" s="29"/>
      <c r="J15" s="72"/>
      <c r="K15" s="69"/>
      <c r="L15" s="36" t="e">
        <f t="shared" si="0"/>
        <v>#DIV/0!</v>
      </c>
    </row>
    <row r="16" spans="1:15" ht="47" thickBot="1" x14ac:dyDescent="0.4">
      <c r="B16" s="78"/>
      <c r="C16" s="6" t="s">
        <v>16</v>
      </c>
      <c r="D16" s="69"/>
      <c r="E16" s="69"/>
      <c r="F16" s="69"/>
      <c r="G16" s="69"/>
      <c r="H16" s="69"/>
      <c r="I16" s="70"/>
      <c r="J16" s="29"/>
      <c r="K16" s="72"/>
      <c r="L16" s="36" t="e">
        <f t="shared" si="0"/>
        <v>#DIV/0!</v>
      </c>
    </row>
    <row r="17" spans="1:12" ht="47" thickBot="1" x14ac:dyDescent="0.4">
      <c r="B17" s="78"/>
      <c r="C17" s="6" t="s">
        <v>17</v>
      </c>
      <c r="D17" s="69"/>
      <c r="E17" s="69"/>
      <c r="F17" s="69"/>
      <c r="G17" s="69"/>
      <c r="H17" s="69"/>
      <c r="I17" s="69"/>
      <c r="J17" s="70"/>
      <c r="K17" s="29"/>
      <c r="L17" s="36" t="e">
        <f t="shared" si="0"/>
        <v>#DIV/0!</v>
      </c>
    </row>
    <row r="18" spans="1:12" ht="16" thickBot="1" x14ac:dyDescent="0.4">
      <c r="B18" s="1"/>
      <c r="C18" s="33" t="s">
        <v>7</v>
      </c>
      <c r="D18" s="34">
        <f t="shared" ref="D18:K18" si="1">AVERAGE(D10:D17)</f>
        <v>5</v>
      </c>
      <c r="E18" s="34">
        <f t="shared" si="1"/>
        <v>4.2</v>
      </c>
      <c r="F18" s="34">
        <f t="shared" si="1"/>
        <v>4.8</v>
      </c>
      <c r="G18" s="34">
        <f t="shared" si="1"/>
        <v>5</v>
      </c>
      <c r="H18" s="34">
        <f t="shared" si="1"/>
        <v>4.4000000000000004</v>
      </c>
      <c r="I18" s="34" t="e">
        <f t="shared" si="1"/>
        <v>#DIV/0!</v>
      </c>
      <c r="J18" s="34" t="e">
        <f t="shared" si="1"/>
        <v>#DIV/0!</v>
      </c>
      <c r="K18" s="34" t="e">
        <f t="shared" si="1"/>
        <v>#DIV/0!</v>
      </c>
      <c r="L18" s="37"/>
    </row>
    <row r="20" spans="1:12" x14ac:dyDescent="0.35">
      <c r="A20" s="46" t="s">
        <v>18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8"/>
    </row>
    <row r="21" spans="1:12" x14ac:dyDescent="0.35">
      <c r="A21" s="56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1"/>
    </row>
    <row r="22" spans="1:12" ht="17.5" customHeight="1" x14ac:dyDescent="0.35">
      <c r="A22" s="49" t="s">
        <v>19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1"/>
    </row>
    <row r="23" spans="1:12" ht="17.5" customHeight="1" x14ac:dyDescent="0.35">
      <c r="A23" s="52" t="s">
        <v>20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1"/>
    </row>
    <row r="24" spans="1:12" ht="17.5" customHeight="1" x14ac:dyDescent="0.35">
      <c r="A24" s="49" t="s">
        <v>21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5" spans="1:12" ht="17.5" customHeight="1" x14ac:dyDescent="0.35">
      <c r="A25" s="49">
        <v>0</v>
      </c>
      <c r="B25" s="50" t="s">
        <v>22</v>
      </c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1:12" ht="17.5" customHeight="1" x14ac:dyDescent="0.35">
      <c r="A26" s="49">
        <v>1</v>
      </c>
      <c r="B26" s="50" t="s">
        <v>23</v>
      </c>
      <c r="C26" s="50"/>
      <c r="D26" s="50"/>
      <c r="E26" s="50"/>
      <c r="F26" s="50"/>
      <c r="G26" s="57" t="s">
        <v>24</v>
      </c>
      <c r="H26" s="50"/>
      <c r="I26" s="50"/>
      <c r="J26" s="50"/>
      <c r="K26" s="50"/>
      <c r="L26" s="51"/>
    </row>
    <row r="27" spans="1:12" ht="17.5" customHeight="1" x14ac:dyDescent="0.35">
      <c r="A27" s="49">
        <v>2</v>
      </c>
      <c r="B27" s="50" t="s">
        <v>25</v>
      </c>
      <c r="C27" s="50"/>
      <c r="D27" s="50"/>
      <c r="E27" s="50"/>
      <c r="F27" s="50"/>
      <c r="G27" s="50" t="s">
        <v>26</v>
      </c>
      <c r="H27" s="50"/>
      <c r="I27" s="50"/>
      <c r="J27" s="50"/>
      <c r="K27" s="50"/>
      <c r="L27" s="51"/>
    </row>
    <row r="28" spans="1:12" ht="17.5" customHeight="1" x14ac:dyDescent="0.35">
      <c r="A28" s="49">
        <v>3</v>
      </c>
      <c r="B28" s="50" t="s">
        <v>27</v>
      </c>
      <c r="C28" s="50"/>
      <c r="D28" s="50"/>
      <c r="E28" s="50"/>
      <c r="F28" s="50"/>
      <c r="G28" s="50" t="s">
        <v>28</v>
      </c>
      <c r="H28" s="50"/>
      <c r="I28" s="50"/>
      <c r="J28" s="50"/>
      <c r="K28" s="50"/>
      <c r="L28" s="51"/>
    </row>
    <row r="29" spans="1:12" ht="17.5" customHeight="1" x14ac:dyDescent="0.35">
      <c r="A29" s="49">
        <v>4</v>
      </c>
      <c r="B29" s="50" t="s">
        <v>29</v>
      </c>
      <c r="C29" s="50"/>
      <c r="D29" s="50"/>
      <c r="E29" s="50"/>
      <c r="F29" s="50"/>
      <c r="G29" s="50"/>
      <c r="H29" s="50"/>
      <c r="I29" s="50"/>
      <c r="J29" s="50"/>
      <c r="K29" s="50"/>
      <c r="L29" s="51"/>
    </row>
    <row r="30" spans="1:12" ht="17.5" customHeight="1" x14ac:dyDescent="0.35">
      <c r="A30" s="53">
        <v>5</v>
      </c>
      <c r="B30" s="54" t="s">
        <v>30</v>
      </c>
      <c r="C30" s="54"/>
      <c r="D30" s="54"/>
      <c r="E30" s="54"/>
      <c r="F30" s="54"/>
      <c r="G30" s="54"/>
      <c r="H30" s="54"/>
      <c r="I30" s="54"/>
      <c r="J30" s="54"/>
      <c r="K30" s="54"/>
      <c r="L30" s="55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$A$25:$A$30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7"/>
  <sheetViews>
    <sheetView topLeftCell="A30" zoomScaleNormal="100" workbookViewId="0">
      <selection activeCell="C9" sqref="C9"/>
    </sheetView>
  </sheetViews>
  <sheetFormatPr defaultColWidth="20.08203125" defaultRowHeight="15.5" x14ac:dyDescent="0.35"/>
  <cols>
    <col min="1" max="1" width="11.08203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5">
      <c r="A1" s="24" t="s">
        <v>31</v>
      </c>
    </row>
    <row r="2" spans="1:10" ht="16" thickBot="1" x14ac:dyDescent="0.4"/>
    <row r="3" spans="1:10" x14ac:dyDescent="0.35">
      <c r="A3" s="88" t="s">
        <v>32</v>
      </c>
      <c r="B3" s="85" t="s">
        <v>33</v>
      </c>
      <c r="C3" s="85" t="s">
        <v>34</v>
      </c>
      <c r="D3" s="82" t="s">
        <v>35</v>
      </c>
      <c r="E3" s="91" t="s">
        <v>172</v>
      </c>
      <c r="F3" s="26" t="s">
        <v>173</v>
      </c>
      <c r="G3" s="26" t="s">
        <v>174</v>
      </c>
      <c r="H3" s="26" t="s">
        <v>175</v>
      </c>
      <c r="I3" s="26" t="s">
        <v>176</v>
      </c>
      <c r="J3" s="92" t="s">
        <v>177</v>
      </c>
    </row>
    <row r="4" spans="1:10" x14ac:dyDescent="0.35">
      <c r="A4" s="89"/>
      <c r="B4" s="86"/>
      <c r="C4" s="86"/>
      <c r="D4" s="83"/>
      <c r="E4" s="93"/>
      <c r="F4" s="76"/>
      <c r="G4" s="76"/>
      <c r="H4" s="76"/>
      <c r="I4" s="76"/>
      <c r="J4" s="94"/>
    </row>
    <row r="5" spans="1:10" ht="31" x14ac:dyDescent="0.35">
      <c r="A5" s="90"/>
      <c r="B5" s="87"/>
      <c r="C5" s="87"/>
      <c r="D5" s="84"/>
      <c r="E5" s="9" t="s">
        <v>36</v>
      </c>
      <c r="F5" s="5" t="s">
        <v>37</v>
      </c>
      <c r="G5" s="5" t="s">
        <v>38</v>
      </c>
      <c r="H5" s="5" t="s">
        <v>39</v>
      </c>
      <c r="I5" s="5" t="s">
        <v>40</v>
      </c>
      <c r="J5" s="10" t="s">
        <v>41</v>
      </c>
    </row>
    <row r="6" spans="1:10" ht="47" thickBot="1" x14ac:dyDescent="0.4">
      <c r="A6" s="9" t="s">
        <v>142</v>
      </c>
      <c r="B6" s="23" t="s">
        <v>15</v>
      </c>
      <c r="C6" s="23" t="s">
        <v>174</v>
      </c>
      <c r="D6" s="44"/>
      <c r="E6" s="17" t="s">
        <v>42</v>
      </c>
      <c r="F6" s="18" t="s">
        <v>43</v>
      </c>
      <c r="G6" s="18" t="s">
        <v>44</v>
      </c>
      <c r="H6" s="18" t="s">
        <v>45</v>
      </c>
      <c r="I6" s="18" t="s">
        <v>46</v>
      </c>
      <c r="J6" s="11" t="s">
        <v>47</v>
      </c>
    </row>
    <row r="7" spans="1:10" ht="46.5" x14ac:dyDescent="0.35">
      <c r="A7" s="9" t="s">
        <v>143</v>
      </c>
      <c r="B7" s="23" t="s">
        <v>15</v>
      </c>
      <c r="C7" s="23" t="s">
        <v>176</v>
      </c>
      <c r="D7" s="44"/>
      <c r="E7" s="25" t="s">
        <v>42</v>
      </c>
      <c r="F7" s="26" t="s">
        <v>43</v>
      </c>
      <c r="G7" s="26" t="s">
        <v>44</v>
      </c>
      <c r="H7" s="26" t="s">
        <v>45</v>
      </c>
      <c r="I7" s="26" t="s">
        <v>46</v>
      </c>
      <c r="J7" s="27" t="s">
        <v>48</v>
      </c>
    </row>
    <row r="8" spans="1:10" ht="46.5" x14ac:dyDescent="0.35">
      <c r="A8" s="9" t="s">
        <v>144</v>
      </c>
      <c r="B8" s="23" t="s">
        <v>15</v>
      </c>
      <c r="C8" s="23" t="s">
        <v>174</v>
      </c>
      <c r="D8" s="44"/>
      <c r="E8" s="9" t="s">
        <v>42</v>
      </c>
      <c r="F8" s="5" t="s">
        <v>43</v>
      </c>
      <c r="G8" s="5" t="s">
        <v>44</v>
      </c>
      <c r="H8" s="5" t="s">
        <v>45</v>
      </c>
      <c r="I8" s="5" t="s">
        <v>46</v>
      </c>
      <c r="J8" s="27" t="s">
        <v>48</v>
      </c>
    </row>
    <row r="9" spans="1:10" ht="46.5" x14ac:dyDescent="0.35">
      <c r="A9" s="9" t="s">
        <v>145</v>
      </c>
      <c r="B9" s="23" t="s">
        <v>15</v>
      </c>
      <c r="C9" s="23">
        <v>5</v>
      </c>
      <c r="D9" s="44"/>
      <c r="E9" s="9" t="s">
        <v>42</v>
      </c>
      <c r="F9" s="5" t="s">
        <v>43</v>
      </c>
      <c r="G9" s="5" t="s">
        <v>44</v>
      </c>
      <c r="H9" s="5" t="s">
        <v>45</v>
      </c>
      <c r="I9" s="5" t="s">
        <v>46</v>
      </c>
      <c r="J9" s="27" t="s">
        <v>48</v>
      </c>
    </row>
    <row r="10" spans="1:10" ht="46.5" x14ac:dyDescent="0.35">
      <c r="A10" s="9" t="s">
        <v>146</v>
      </c>
      <c r="B10" s="23" t="s">
        <v>15</v>
      </c>
      <c r="C10" s="23">
        <v>5</v>
      </c>
      <c r="D10" s="44"/>
      <c r="E10" s="9" t="s">
        <v>42</v>
      </c>
      <c r="F10" s="5" t="s">
        <v>43</v>
      </c>
      <c r="G10" s="5" t="s">
        <v>44</v>
      </c>
      <c r="H10" s="5" t="s">
        <v>45</v>
      </c>
      <c r="I10" s="5" t="s">
        <v>46</v>
      </c>
      <c r="J10" s="27" t="s">
        <v>48</v>
      </c>
    </row>
    <row r="11" spans="1:10" ht="46.5" x14ac:dyDescent="0.35">
      <c r="A11" s="9" t="s">
        <v>147</v>
      </c>
      <c r="B11" s="23" t="s">
        <v>15</v>
      </c>
      <c r="C11" s="23">
        <v>5</v>
      </c>
      <c r="D11" s="44"/>
      <c r="E11" s="9" t="s">
        <v>42</v>
      </c>
      <c r="F11" s="5" t="s">
        <v>43</v>
      </c>
      <c r="G11" s="5" t="s">
        <v>44</v>
      </c>
      <c r="H11" s="5" t="s">
        <v>45</v>
      </c>
      <c r="I11" s="5" t="s">
        <v>46</v>
      </c>
      <c r="J11" s="27" t="s">
        <v>48</v>
      </c>
    </row>
    <row r="12" spans="1:10" ht="46.5" x14ac:dyDescent="0.35">
      <c r="A12" s="9" t="s">
        <v>148</v>
      </c>
      <c r="B12" s="23" t="s">
        <v>15</v>
      </c>
      <c r="C12" s="23">
        <v>5</v>
      </c>
      <c r="D12" s="44"/>
      <c r="E12" s="9" t="s">
        <v>42</v>
      </c>
      <c r="F12" s="5" t="s">
        <v>43</v>
      </c>
      <c r="G12" s="5" t="s">
        <v>44</v>
      </c>
      <c r="H12" s="5" t="s">
        <v>45</v>
      </c>
      <c r="I12" s="5" t="s">
        <v>46</v>
      </c>
      <c r="J12" s="27" t="s">
        <v>48</v>
      </c>
    </row>
    <row r="13" spans="1:10" ht="46.5" x14ac:dyDescent="0.35">
      <c r="A13" s="9" t="s">
        <v>149</v>
      </c>
      <c r="B13" s="23" t="s">
        <v>15</v>
      </c>
      <c r="C13" s="23">
        <v>5</v>
      </c>
      <c r="D13" s="44"/>
      <c r="E13" s="9" t="s">
        <v>42</v>
      </c>
      <c r="F13" s="5" t="s">
        <v>43</v>
      </c>
      <c r="G13" s="5" t="s">
        <v>44</v>
      </c>
      <c r="H13" s="5" t="s">
        <v>45</v>
      </c>
      <c r="I13" s="5" t="s">
        <v>46</v>
      </c>
      <c r="J13" s="27" t="s">
        <v>48</v>
      </c>
    </row>
    <row r="14" spans="1:10" ht="46.5" x14ac:dyDescent="0.35">
      <c r="A14" s="9" t="s">
        <v>150</v>
      </c>
      <c r="B14" s="23" t="s">
        <v>13</v>
      </c>
      <c r="C14" s="23">
        <v>4</v>
      </c>
      <c r="D14" s="44"/>
      <c r="E14" s="9" t="s">
        <v>42</v>
      </c>
      <c r="F14" s="5" t="s">
        <v>43</v>
      </c>
      <c r="G14" s="5" t="s">
        <v>44</v>
      </c>
      <c r="H14" s="5" t="s">
        <v>45</v>
      </c>
      <c r="I14" s="5" t="s">
        <v>46</v>
      </c>
      <c r="J14" s="27" t="s">
        <v>48</v>
      </c>
    </row>
    <row r="15" spans="1:10" ht="46.5" x14ac:dyDescent="0.35">
      <c r="A15" s="9" t="s">
        <v>151</v>
      </c>
      <c r="B15" s="23" t="s">
        <v>14</v>
      </c>
      <c r="C15" s="23">
        <v>5</v>
      </c>
      <c r="D15" s="44"/>
      <c r="E15" s="9" t="s">
        <v>42</v>
      </c>
      <c r="F15" s="5" t="s">
        <v>43</v>
      </c>
      <c r="G15" s="5" t="s">
        <v>44</v>
      </c>
      <c r="H15" s="5" t="s">
        <v>45</v>
      </c>
      <c r="I15" s="5" t="s">
        <v>46</v>
      </c>
      <c r="J15" s="27" t="s">
        <v>48</v>
      </c>
    </row>
    <row r="16" spans="1:10" ht="46.5" x14ac:dyDescent="0.35">
      <c r="A16" s="9" t="s">
        <v>152</v>
      </c>
      <c r="B16" s="23" t="s">
        <v>10</v>
      </c>
      <c r="C16" s="23">
        <v>5</v>
      </c>
      <c r="D16" s="44"/>
      <c r="E16" s="9" t="s">
        <v>42</v>
      </c>
      <c r="F16" s="5" t="s">
        <v>43</v>
      </c>
      <c r="G16" s="5" t="s">
        <v>44</v>
      </c>
      <c r="H16" s="5" t="s">
        <v>45</v>
      </c>
      <c r="I16" s="5" t="s">
        <v>46</v>
      </c>
      <c r="J16" s="27" t="s">
        <v>48</v>
      </c>
    </row>
    <row r="17" spans="1:10" ht="46.5" x14ac:dyDescent="0.35">
      <c r="A17" s="9" t="s">
        <v>153</v>
      </c>
      <c r="B17" s="23" t="s">
        <v>12</v>
      </c>
      <c r="C17" s="23">
        <v>5</v>
      </c>
      <c r="D17" s="44"/>
      <c r="E17" s="9" t="s">
        <v>42</v>
      </c>
      <c r="F17" s="5" t="s">
        <v>43</v>
      </c>
      <c r="G17" s="5" t="s">
        <v>44</v>
      </c>
      <c r="H17" s="5" t="s">
        <v>45</v>
      </c>
      <c r="I17" s="5" t="s">
        <v>46</v>
      </c>
      <c r="J17" s="27" t="s">
        <v>48</v>
      </c>
    </row>
    <row r="18" spans="1:10" ht="46.5" x14ac:dyDescent="0.35">
      <c r="A18" s="9" t="s">
        <v>154</v>
      </c>
      <c r="B18" s="23" t="s">
        <v>9</v>
      </c>
      <c r="C18" s="23">
        <v>4</v>
      </c>
      <c r="D18" s="44"/>
      <c r="E18" s="9" t="s">
        <v>42</v>
      </c>
      <c r="F18" s="5" t="s">
        <v>43</v>
      </c>
      <c r="G18" s="5" t="s">
        <v>44</v>
      </c>
      <c r="H18" s="5" t="s">
        <v>45</v>
      </c>
      <c r="I18" s="5" t="s">
        <v>46</v>
      </c>
      <c r="J18" s="27" t="s">
        <v>48</v>
      </c>
    </row>
    <row r="19" spans="1:10" ht="46.5" x14ac:dyDescent="0.35">
      <c r="A19" s="9" t="s">
        <v>155</v>
      </c>
      <c r="B19" s="23" t="s">
        <v>9</v>
      </c>
      <c r="C19" s="23">
        <v>5</v>
      </c>
      <c r="D19" s="44"/>
      <c r="E19" s="9" t="s">
        <v>42</v>
      </c>
      <c r="F19" s="5" t="s">
        <v>43</v>
      </c>
      <c r="G19" s="5" t="s">
        <v>44</v>
      </c>
      <c r="H19" s="5" t="s">
        <v>45</v>
      </c>
      <c r="I19" s="5" t="s">
        <v>46</v>
      </c>
      <c r="J19" s="27" t="s">
        <v>48</v>
      </c>
    </row>
    <row r="20" spans="1:10" ht="46.5" x14ac:dyDescent="0.35">
      <c r="A20" s="9" t="s">
        <v>156</v>
      </c>
      <c r="B20" s="23" t="s">
        <v>141</v>
      </c>
      <c r="C20" s="23">
        <v>5</v>
      </c>
      <c r="D20" s="44"/>
      <c r="E20" s="9" t="s">
        <v>42</v>
      </c>
      <c r="F20" s="5" t="s">
        <v>43</v>
      </c>
      <c r="G20" s="5" t="s">
        <v>44</v>
      </c>
      <c r="H20" s="5" t="s">
        <v>45</v>
      </c>
      <c r="I20" s="5" t="s">
        <v>46</v>
      </c>
      <c r="J20" s="27" t="s">
        <v>48</v>
      </c>
    </row>
    <row r="21" spans="1:10" ht="46.5" x14ac:dyDescent="0.35">
      <c r="A21" s="9" t="s">
        <v>157</v>
      </c>
      <c r="B21" s="23" t="s">
        <v>9</v>
      </c>
      <c r="C21" s="23">
        <v>5</v>
      </c>
      <c r="D21" s="44"/>
      <c r="E21" s="9" t="s">
        <v>42</v>
      </c>
      <c r="F21" s="5" t="s">
        <v>43</v>
      </c>
      <c r="G21" s="5" t="s">
        <v>44</v>
      </c>
      <c r="H21" s="5" t="s">
        <v>45</v>
      </c>
      <c r="I21" s="5" t="s">
        <v>46</v>
      </c>
      <c r="J21" s="27" t="s">
        <v>48</v>
      </c>
    </row>
    <row r="22" spans="1:10" ht="46.5" x14ac:dyDescent="0.35">
      <c r="A22" s="9" t="s">
        <v>158</v>
      </c>
      <c r="B22" s="23" t="s">
        <v>10</v>
      </c>
      <c r="C22" s="23">
        <v>5</v>
      </c>
      <c r="D22" s="44"/>
      <c r="E22" s="9" t="s">
        <v>42</v>
      </c>
      <c r="F22" s="5" t="s">
        <v>43</v>
      </c>
      <c r="G22" s="5" t="s">
        <v>44</v>
      </c>
      <c r="H22" s="5" t="s">
        <v>45</v>
      </c>
      <c r="I22" s="5" t="s">
        <v>46</v>
      </c>
      <c r="J22" s="27" t="s">
        <v>48</v>
      </c>
    </row>
    <row r="23" spans="1:10" ht="46.5" x14ac:dyDescent="0.35">
      <c r="A23" s="9" t="s">
        <v>159</v>
      </c>
      <c r="B23" s="23" t="s">
        <v>141</v>
      </c>
      <c r="C23" s="23">
        <v>5</v>
      </c>
      <c r="D23" s="44"/>
      <c r="E23" s="9" t="s">
        <v>42</v>
      </c>
      <c r="F23" s="5" t="s">
        <v>43</v>
      </c>
      <c r="G23" s="5" t="s">
        <v>44</v>
      </c>
      <c r="H23" s="5" t="s">
        <v>45</v>
      </c>
      <c r="I23" s="5" t="s">
        <v>46</v>
      </c>
      <c r="J23" s="27" t="s">
        <v>48</v>
      </c>
    </row>
    <row r="24" spans="1:10" ht="46.5" x14ac:dyDescent="0.35">
      <c r="A24" s="9" t="s">
        <v>160</v>
      </c>
      <c r="B24" s="23" t="s">
        <v>14</v>
      </c>
      <c r="C24" s="23">
        <v>5</v>
      </c>
      <c r="D24" s="44"/>
      <c r="E24" s="9" t="s">
        <v>42</v>
      </c>
      <c r="F24" s="5" t="s">
        <v>43</v>
      </c>
      <c r="G24" s="5" t="s">
        <v>44</v>
      </c>
      <c r="H24" s="5" t="s">
        <v>45</v>
      </c>
      <c r="I24" s="5" t="s">
        <v>46</v>
      </c>
      <c r="J24" s="27" t="s">
        <v>48</v>
      </c>
    </row>
    <row r="25" spans="1:10" ht="47" thickBot="1" x14ac:dyDescent="0.4">
      <c r="A25" s="17" t="s">
        <v>161</v>
      </c>
      <c r="B25" s="23" t="s">
        <v>14</v>
      </c>
      <c r="C25" s="23">
        <v>4</v>
      </c>
      <c r="D25" s="45"/>
      <c r="E25" s="9" t="s">
        <v>42</v>
      </c>
      <c r="F25" s="5" t="s">
        <v>43</v>
      </c>
      <c r="G25" s="5" t="s">
        <v>44</v>
      </c>
      <c r="H25" s="5" t="s">
        <v>45</v>
      </c>
      <c r="I25" s="5" t="s">
        <v>46</v>
      </c>
      <c r="J25" s="27" t="s">
        <v>48</v>
      </c>
    </row>
    <row r="26" spans="1:10" ht="47" thickBot="1" x14ac:dyDescent="0.4">
      <c r="A26" s="17" t="s">
        <v>162</v>
      </c>
      <c r="B26" s="23" t="s">
        <v>10</v>
      </c>
      <c r="C26" s="38" t="s">
        <v>177</v>
      </c>
      <c r="D26" s="45"/>
      <c r="E26" s="17" t="s">
        <v>42</v>
      </c>
      <c r="F26" s="18" t="s">
        <v>43</v>
      </c>
      <c r="G26" s="18" t="s">
        <v>44</v>
      </c>
      <c r="H26" s="18" t="s">
        <v>45</v>
      </c>
      <c r="I26" s="18" t="s">
        <v>46</v>
      </c>
      <c r="J26" s="27" t="s">
        <v>48</v>
      </c>
    </row>
    <row r="27" spans="1:10" ht="47" thickBot="1" x14ac:dyDescent="0.4">
      <c r="A27" s="17" t="s">
        <v>163</v>
      </c>
      <c r="B27" s="23" t="s">
        <v>13</v>
      </c>
      <c r="C27" s="23">
        <v>5</v>
      </c>
      <c r="D27" s="45"/>
      <c r="E27" s="17" t="s">
        <v>42</v>
      </c>
      <c r="F27" s="18" t="s">
        <v>43</v>
      </c>
      <c r="G27" s="18" t="s">
        <v>44</v>
      </c>
      <c r="H27" s="18" t="s">
        <v>45</v>
      </c>
      <c r="I27" s="18" t="s">
        <v>46</v>
      </c>
      <c r="J27" s="27" t="s">
        <v>48</v>
      </c>
    </row>
    <row r="28" spans="1:10" ht="47" thickBot="1" x14ac:dyDescent="0.4">
      <c r="A28" s="17" t="s">
        <v>164</v>
      </c>
      <c r="B28" s="23" t="s">
        <v>9</v>
      </c>
      <c r="C28" s="23">
        <v>5</v>
      </c>
      <c r="D28" s="45"/>
      <c r="E28" s="17" t="s">
        <v>42</v>
      </c>
      <c r="F28" s="18" t="s">
        <v>43</v>
      </c>
      <c r="G28" s="18" t="s">
        <v>44</v>
      </c>
      <c r="H28" s="18" t="s">
        <v>45</v>
      </c>
      <c r="I28" s="18" t="s">
        <v>46</v>
      </c>
      <c r="J28" s="27" t="s">
        <v>48</v>
      </c>
    </row>
    <row r="29" spans="1:10" ht="47" thickBot="1" x14ac:dyDescent="0.4">
      <c r="A29" s="17" t="s">
        <v>165</v>
      </c>
      <c r="B29" s="23" t="s">
        <v>9</v>
      </c>
      <c r="C29" s="23">
        <v>5</v>
      </c>
      <c r="D29" s="45"/>
      <c r="E29" s="17" t="s">
        <v>42</v>
      </c>
      <c r="F29" s="18" t="s">
        <v>43</v>
      </c>
      <c r="G29" s="18" t="s">
        <v>44</v>
      </c>
      <c r="H29" s="18" t="s">
        <v>45</v>
      </c>
      <c r="I29" s="18" t="s">
        <v>46</v>
      </c>
      <c r="J29" s="27" t="s">
        <v>48</v>
      </c>
    </row>
    <row r="30" spans="1:10" ht="47" thickBot="1" x14ac:dyDescent="0.4">
      <c r="A30" s="17" t="s">
        <v>166</v>
      </c>
      <c r="B30" s="23" t="s">
        <v>14</v>
      </c>
      <c r="C30" s="38" t="s">
        <v>177</v>
      </c>
      <c r="D30" s="45"/>
      <c r="E30" s="17" t="s">
        <v>42</v>
      </c>
      <c r="F30" s="18" t="s">
        <v>43</v>
      </c>
      <c r="G30" s="18" t="s">
        <v>44</v>
      </c>
      <c r="H30" s="18" t="s">
        <v>45</v>
      </c>
      <c r="I30" s="18" t="s">
        <v>46</v>
      </c>
      <c r="J30" s="27" t="s">
        <v>48</v>
      </c>
    </row>
    <row r="31" spans="1:10" ht="47" thickBot="1" x14ac:dyDescent="0.4">
      <c r="A31" s="17" t="s">
        <v>167</v>
      </c>
      <c r="B31" s="23" t="s">
        <v>14</v>
      </c>
      <c r="C31" s="23">
        <v>5</v>
      </c>
      <c r="D31" s="45"/>
      <c r="E31" s="17" t="s">
        <v>42</v>
      </c>
      <c r="F31" s="18" t="s">
        <v>43</v>
      </c>
      <c r="G31" s="18" t="s">
        <v>44</v>
      </c>
      <c r="H31" s="18" t="s">
        <v>45</v>
      </c>
      <c r="I31" s="18" t="s">
        <v>46</v>
      </c>
      <c r="J31" s="27" t="s">
        <v>48</v>
      </c>
    </row>
    <row r="32" spans="1:10" ht="47" thickBot="1" x14ac:dyDescent="0.4">
      <c r="A32" s="17" t="s">
        <v>168</v>
      </c>
      <c r="B32" s="23" t="s">
        <v>12</v>
      </c>
      <c r="C32" s="38" t="s">
        <v>177</v>
      </c>
      <c r="D32" s="45"/>
      <c r="E32" s="17" t="s">
        <v>42</v>
      </c>
      <c r="F32" s="18" t="s">
        <v>43</v>
      </c>
      <c r="G32" s="18" t="s">
        <v>44</v>
      </c>
      <c r="H32" s="18" t="s">
        <v>45</v>
      </c>
      <c r="I32" s="18" t="s">
        <v>46</v>
      </c>
      <c r="J32" s="27" t="s">
        <v>48</v>
      </c>
    </row>
    <row r="33" spans="1:10" ht="47" thickBot="1" x14ac:dyDescent="0.4">
      <c r="A33" s="17" t="s">
        <v>169</v>
      </c>
      <c r="B33" s="23" t="s">
        <v>141</v>
      </c>
      <c r="C33" s="23">
        <v>4</v>
      </c>
      <c r="D33" s="45"/>
      <c r="E33" s="17" t="s">
        <v>42</v>
      </c>
      <c r="F33" s="18" t="s">
        <v>43</v>
      </c>
      <c r="G33" s="18" t="s">
        <v>44</v>
      </c>
      <c r="H33" s="18" t="s">
        <v>45</v>
      </c>
      <c r="I33" s="18" t="s">
        <v>46</v>
      </c>
      <c r="J33" s="27" t="s">
        <v>48</v>
      </c>
    </row>
    <row r="34" spans="1:10" ht="47" thickBot="1" x14ac:dyDescent="0.4">
      <c r="A34" s="17" t="s">
        <v>170</v>
      </c>
      <c r="B34" s="23" t="s">
        <v>9</v>
      </c>
      <c r="C34" s="38" t="s">
        <v>177</v>
      </c>
      <c r="D34" s="45"/>
      <c r="E34" s="17" t="s">
        <v>42</v>
      </c>
      <c r="F34" s="18" t="s">
        <v>43</v>
      </c>
      <c r="G34" s="18" t="s">
        <v>44</v>
      </c>
      <c r="H34" s="18" t="s">
        <v>45</v>
      </c>
      <c r="I34" s="18" t="s">
        <v>46</v>
      </c>
      <c r="J34" s="27" t="s">
        <v>48</v>
      </c>
    </row>
    <row r="35" spans="1:10" ht="47" thickBot="1" x14ac:dyDescent="0.4">
      <c r="A35" s="17" t="s">
        <v>171</v>
      </c>
      <c r="B35" s="23" t="s">
        <v>9</v>
      </c>
      <c r="C35" s="23">
        <v>5</v>
      </c>
      <c r="D35" s="45"/>
      <c r="E35" s="17" t="s">
        <v>42</v>
      </c>
      <c r="F35" s="18" t="s">
        <v>43</v>
      </c>
      <c r="G35" s="18" t="s">
        <v>44</v>
      </c>
      <c r="H35" s="18" t="s">
        <v>45</v>
      </c>
      <c r="I35" s="18" t="s">
        <v>46</v>
      </c>
      <c r="J35" s="27" t="s">
        <v>48</v>
      </c>
    </row>
    <row r="36" spans="1:10" ht="47" thickBot="1" x14ac:dyDescent="0.4">
      <c r="A36" s="17"/>
      <c r="B36" s="23"/>
      <c r="C36" s="23"/>
      <c r="D36" s="45"/>
      <c r="E36" s="17" t="s">
        <v>42</v>
      </c>
      <c r="F36" s="18" t="s">
        <v>43</v>
      </c>
      <c r="G36" s="18" t="s">
        <v>44</v>
      </c>
      <c r="H36" s="18" t="s">
        <v>45</v>
      </c>
      <c r="I36" s="18" t="s">
        <v>46</v>
      </c>
      <c r="J36" s="27" t="s">
        <v>48</v>
      </c>
    </row>
    <row r="37" spans="1:10" ht="16" thickBot="1" x14ac:dyDescent="0.4">
      <c r="E37" s="17"/>
      <c r="F37" s="18"/>
      <c r="G37" s="18"/>
      <c r="H37" s="18"/>
      <c r="I37" s="18"/>
      <c r="J37" s="27"/>
    </row>
  </sheetData>
  <mergeCells count="4">
    <mergeCell ref="D3:D5"/>
    <mergeCell ref="C3:C5"/>
    <mergeCell ref="B3:B5"/>
    <mergeCell ref="A3:A5"/>
  </mergeCells>
  <conditionalFormatting sqref="E7:J37">
    <cfRule type="expression" dxfId="10" priority="2" stopIfTrue="1">
      <formula>$C6=E$3</formula>
    </cfRule>
  </conditionalFormatting>
  <dataValidations count="2">
    <dataValidation type="list" allowBlank="1" showInputMessage="1" showErrorMessage="1" sqref="C34" xr:uid="{00000000-0002-0000-0100-000000000000}">
      <formula1>$E$3:$J$3</formula1>
    </dataValidation>
    <dataValidation type="list" allowBlank="1" showInputMessage="1" showErrorMessage="1" sqref="C35:C36 C6:C25 C27:C29 C31 C33 C26 C30 C32" xr:uid="{00000000-0002-0000-0100-000001000000}">
      <formula1>$E$3:$J$3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'Team and Self Assessment'!$C$10:$C$17</xm:f>
          </x14:formula1>
          <xm:sqref>B6:B21 B33 B31 B27:B29 B23:B25 B35:B36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0"/>
  <sheetViews>
    <sheetView topLeftCell="A3" workbookViewId="0">
      <selection activeCell="C6" sqref="C6"/>
    </sheetView>
  </sheetViews>
  <sheetFormatPr defaultColWidth="10.83203125" defaultRowHeight="15.5" x14ac:dyDescent="0.35"/>
  <cols>
    <col min="1" max="1" width="14.83203125" style="1" customWidth="1"/>
    <col min="2" max="2" width="7.08203125" style="1" bestFit="1" customWidth="1"/>
    <col min="3" max="10" width="8.75" style="1" customWidth="1"/>
    <col min="11" max="11" width="12.08203125" style="1" bestFit="1" customWidth="1"/>
    <col min="12" max="18" width="17.33203125" style="61" customWidth="1"/>
    <col min="19" max="19" width="36.75" style="61" customWidth="1"/>
    <col min="20" max="20" width="17.33203125" style="61" customWidth="1"/>
    <col min="21" max="21" width="7.33203125" style="1" bestFit="1" customWidth="1"/>
    <col min="22" max="16384" width="10.83203125" style="1"/>
  </cols>
  <sheetData>
    <row r="1" spans="1:20" ht="21" x14ac:dyDescent="0.35">
      <c r="A1" s="19" t="s">
        <v>49</v>
      </c>
      <c r="B1" s="8"/>
      <c r="C1" s="8"/>
      <c r="D1" s="8"/>
      <c r="E1" s="8"/>
      <c r="F1" s="8"/>
      <c r="G1" s="8"/>
      <c r="H1" s="8"/>
      <c r="I1" s="8"/>
      <c r="J1" s="8"/>
    </row>
    <row r="2" spans="1:20" ht="16" thickBot="1" x14ac:dyDescent="0.4"/>
    <row r="3" spans="1:20" s="60" customFormat="1" ht="99.65" customHeight="1" x14ac:dyDescent="0.35">
      <c r="A3" s="58" t="s">
        <v>50</v>
      </c>
      <c r="B3" s="59" t="s">
        <v>51</v>
      </c>
      <c r="C3" s="59" t="str">
        <f>'Team and Self Assessment'!C10</f>
        <v>1220672 Bruna Barbosa</v>
      </c>
      <c r="D3" s="59" t="str">
        <f>'Team and Self Assessment'!C11</f>
        <v>1231499 Pedro Almeida</v>
      </c>
      <c r="E3" s="59" t="str">
        <f>'Team and Self Assessment'!C12</f>
        <v>1231500 Ricardo Silva</v>
      </c>
      <c r="F3" s="59" t="str">
        <f>'Team and Self Assessment'!C13</f>
        <v xml:space="preserve">1231899 Diogo Queiroz </v>
      </c>
      <c r="G3" s="59" t="str">
        <f>'Team and Self Assessment'!C14</f>
        <v>1221674 Daniel Relva</v>
      </c>
      <c r="H3" s="59" t="str">
        <f>'Team and Self Assessment'!C15</f>
        <v>1211742 Tiago Correia</v>
      </c>
      <c r="I3" s="59" t="str">
        <f>'Team and Self Assessment'!C16</f>
        <v>Student 7 No. + 1st name+last name</v>
      </c>
      <c r="J3" s="59" t="str">
        <f>'Team and Self Assessment'!C17</f>
        <v>Student 8 No. + 1st name+last name</v>
      </c>
      <c r="K3" s="59" t="s">
        <v>7</v>
      </c>
      <c r="L3" s="62">
        <f>0</f>
        <v>0</v>
      </c>
      <c r="M3" s="63">
        <f>1</f>
        <v>1</v>
      </c>
      <c r="N3" s="63">
        <f>2</f>
        <v>2</v>
      </c>
      <c r="O3" s="62">
        <f>3</f>
        <v>3</v>
      </c>
      <c r="P3" s="62">
        <f>4</f>
        <v>4</v>
      </c>
      <c r="Q3" s="62">
        <f>5</f>
        <v>5</v>
      </c>
      <c r="R3" s="63" t="s">
        <v>52</v>
      </c>
      <c r="S3" s="64" t="s">
        <v>35</v>
      </c>
      <c r="T3" s="61"/>
    </row>
    <row r="4" spans="1:20" ht="36" x14ac:dyDescent="0.35">
      <c r="A4" s="9" t="s">
        <v>53</v>
      </c>
      <c r="B4" s="12">
        <v>0.1</v>
      </c>
      <c r="C4" s="20">
        <v>5</v>
      </c>
      <c r="D4" s="20">
        <v>5</v>
      </c>
      <c r="E4" s="20">
        <v>5</v>
      </c>
      <c r="F4" s="20">
        <v>5</v>
      </c>
      <c r="G4" s="20">
        <v>5</v>
      </c>
      <c r="H4" s="20"/>
      <c r="I4" s="20"/>
      <c r="J4" s="20"/>
      <c r="K4" s="21">
        <f>AVERAGE(C4:J4)</f>
        <v>5</v>
      </c>
      <c r="L4" s="65" t="s">
        <v>54</v>
      </c>
      <c r="M4" s="65" t="s">
        <v>55</v>
      </c>
      <c r="N4" s="65" t="s">
        <v>56</v>
      </c>
      <c r="O4" s="65" t="s">
        <v>57</v>
      </c>
      <c r="P4" s="65" t="s">
        <v>58</v>
      </c>
      <c r="Q4" s="65" t="s">
        <v>59</v>
      </c>
      <c r="R4" s="65"/>
      <c r="S4" s="66"/>
    </row>
    <row r="5" spans="1:20" ht="72" x14ac:dyDescent="0.35">
      <c r="A5" s="9" t="s">
        <v>60</v>
      </c>
      <c r="B5" s="12">
        <v>0.2</v>
      </c>
      <c r="C5" s="20">
        <v>4</v>
      </c>
      <c r="D5" s="20">
        <v>4</v>
      </c>
      <c r="E5" s="20">
        <v>4</v>
      </c>
      <c r="F5" s="20">
        <v>5</v>
      </c>
      <c r="G5" s="20">
        <v>5</v>
      </c>
      <c r="H5" s="20"/>
      <c r="I5" s="20"/>
      <c r="J5" s="20"/>
      <c r="K5" s="21">
        <f>AVERAGE(C5:J5)</f>
        <v>4.4000000000000004</v>
      </c>
      <c r="L5" s="65" t="s">
        <v>61</v>
      </c>
      <c r="M5" s="65" t="s">
        <v>62</v>
      </c>
      <c r="N5" s="65" t="s">
        <v>63</v>
      </c>
      <c r="O5" s="65" t="s">
        <v>64</v>
      </c>
      <c r="P5" s="65" t="s">
        <v>65</v>
      </c>
      <c r="Q5" s="65" t="s">
        <v>66</v>
      </c>
      <c r="R5" s="65"/>
      <c r="S5" s="66"/>
    </row>
    <row r="6" spans="1:20" ht="60" x14ac:dyDescent="0.35">
      <c r="A6" s="9" t="s">
        <v>67</v>
      </c>
      <c r="B6" s="12">
        <v>0.5</v>
      </c>
      <c r="C6" s="20">
        <v>4</v>
      </c>
      <c r="D6" s="20">
        <v>4</v>
      </c>
      <c r="E6" s="20">
        <v>4</v>
      </c>
      <c r="F6" s="20">
        <v>4</v>
      </c>
      <c r="G6" s="20">
        <v>4</v>
      </c>
      <c r="H6" s="20"/>
      <c r="I6" s="20"/>
      <c r="J6" s="20"/>
      <c r="K6" s="21">
        <f>AVERAGE(C6:J6)</f>
        <v>4</v>
      </c>
      <c r="L6" s="65" t="s">
        <v>68</v>
      </c>
      <c r="M6" s="65" t="s">
        <v>69</v>
      </c>
      <c r="N6" s="65" t="s">
        <v>70</v>
      </c>
      <c r="O6" s="65" t="s">
        <v>71</v>
      </c>
      <c r="P6" s="65" t="s">
        <v>72</v>
      </c>
      <c r="Q6" s="65" t="s">
        <v>66</v>
      </c>
      <c r="R6" s="65"/>
      <c r="S6" s="66"/>
    </row>
    <row r="7" spans="1:20" ht="60" x14ac:dyDescent="0.35">
      <c r="A7" s="9" t="s">
        <v>73</v>
      </c>
      <c r="B7" s="12">
        <v>0.2</v>
      </c>
      <c r="C7" s="20">
        <v>5</v>
      </c>
      <c r="D7" s="20">
        <v>5</v>
      </c>
      <c r="E7" s="20">
        <v>5</v>
      </c>
      <c r="F7" s="20">
        <v>5</v>
      </c>
      <c r="G7" s="20">
        <v>5</v>
      </c>
      <c r="H7" s="20"/>
      <c r="I7" s="20"/>
      <c r="J7" s="20"/>
      <c r="K7" s="21">
        <f>AVERAGE(C7:J7)</f>
        <v>5</v>
      </c>
      <c r="L7" s="65" t="s">
        <v>74</v>
      </c>
      <c r="M7" s="65" t="s">
        <v>75</v>
      </c>
      <c r="N7" s="65" t="s">
        <v>76</v>
      </c>
      <c r="O7" s="65" t="s">
        <v>77</v>
      </c>
      <c r="P7" s="65" t="s">
        <v>78</v>
      </c>
      <c r="Q7" s="65" t="s">
        <v>66</v>
      </c>
      <c r="R7" s="65"/>
      <c r="S7" s="66"/>
    </row>
    <row r="8" spans="1:20" x14ac:dyDescent="0.35">
      <c r="A8" s="9" t="s">
        <v>79</v>
      </c>
      <c r="B8" s="13">
        <f>SUM(B4:B7)</f>
        <v>1</v>
      </c>
      <c r="C8" s="5">
        <f t="shared" ref="C8:J8" si="0">SUMPRODUCT(C4:C7,$B$4:$B$7)</f>
        <v>4.3</v>
      </c>
      <c r="D8" s="5">
        <f t="shared" si="0"/>
        <v>4.3</v>
      </c>
      <c r="E8" s="5">
        <f t="shared" si="0"/>
        <v>4.3</v>
      </c>
      <c r="F8" s="5">
        <f t="shared" si="0"/>
        <v>4.5</v>
      </c>
      <c r="G8" s="5">
        <f t="shared" si="0"/>
        <v>4.5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21"/>
      <c r="L8" s="65"/>
      <c r="M8" s="65"/>
      <c r="N8" s="65"/>
      <c r="O8" s="65"/>
      <c r="P8" s="65"/>
      <c r="Q8" s="65"/>
      <c r="R8" s="65"/>
      <c r="S8" s="66"/>
    </row>
    <row r="9" spans="1:20" ht="16" thickBot="1" x14ac:dyDescent="0.4">
      <c r="A9" s="17" t="s">
        <v>80</v>
      </c>
      <c r="B9" s="18"/>
      <c r="C9" s="18">
        <f>C8/5*20</f>
        <v>17.2</v>
      </c>
      <c r="D9" s="18">
        <f t="shared" ref="D9:J9" si="1">D8/5*20</f>
        <v>17.2</v>
      </c>
      <c r="E9" s="18">
        <f t="shared" si="1"/>
        <v>17.2</v>
      </c>
      <c r="F9" s="18">
        <f t="shared" si="1"/>
        <v>18</v>
      </c>
      <c r="G9" s="18">
        <f t="shared" si="1"/>
        <v>18</v>
      </c>
      <c r="H9" s="18">
        <f t="shared" si="1"/>
        <v>0</v>
      </c>
      <c r="I9" s="18">
        <f t="shared" si="1"/>
        <v>0</v>
      </c>
      <c r="J9" s="18">
        <f t="shared" si="1"/>
        <v>0</v>
      </c>
      <c r="K9" s="22"/>
      <c r="L9" s="67"/>
      <c r="M9" s="67"/>
      <c r="N9" s="67"/>
      <c r="O9" s="67"/>
      <c r="P9" s="67"/>
      <c r="Q9" s="67"/>
      <c r="R9" s="67"/>
      <c r="S9" s="68"/>
    </row>
    <row r="10" spans="1:20" x14ac:dyDescent="0.35">
      <c r="A10" s="3"/>
    </row>
  </sheetData>
  <phoneticPr fontId="3" type="noConversion"/>
  <dataValidations count="1">
    <dataValidation type="list" allowBlank="1" showInputMessage="1" showErrorMessage="1" sqref="C4:J7" xr:uid="{00000000-0002-0000-0200-000000000000}">
      <formula1>$L$3:$Q$3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S17"/>
  <sheetViews>
    <sheetView topLeftCell="A6" zoomScale="70" zoomScaleNormal="70" workbookViewId="0">
      <selection activeCell="F19" sqref="F19"/>
    </sheetView>
  </sheetViews>
  <sheetFormatPr defaultColWidth="10.83203125" defaultRowHeight="15.5" x14ac:dyDescent="0.35"/>
  <cols>
    <col min="1" max="1" width="14.83203125" style="1" customWidth="1"/>
    <col min="2" max="2" width="7.08203125" style="1" bestFit="1" customWidth="1"/>
    <col min="3" max="11" width="10.25" style="1" customWidth="1"/>
    <col min="12" max="13" width="16.33203125" style="1" bestFit="1" customWidth="1"/>
    <col min="14" max="14" width="17.5" style="1" bestFit="1" customWidth="1"/>
    <col min="15" max="17" width="20.58203125" style="1" customWidth="1"/>
    <col min="18" max="18" width="11" style="1" bestFit="1" customWidth="1"/>
    <col min="19" max="19" width="47.25" style="1" customWidth="1"/>
    <col min="20" max="21" width="7.33203125" style="1" bestFit="1" customWidth="1"/>
    <col min="22" max="16384" width="10.83203125" style="1"/>
  </cols>
  <sheetData>
    <row r="1" spans="1:19" ht="21" x14ac:dyDescent="0.35">
      <c r="A1" s="19" t="s">
        <v>81</v>
      </c>
      <c r="B1" s="3"/>
      <c r="C1" s="8"/>
      <c r="D1" s="8"/>
      <c r="E1" s="8"/>
      <c r="F1" s="8"/>
      <c r="G1" s="8"/>
      <c r="H1" s="8"/>
      <c r="I1" s="8"/>
      <c r="J1" s="8"/>
    </row>
    <row r="3" spans="1:19" ht="112.15" customHeight="1" x14ac:dyDescent="0.35">
      <c r="A3" s="14" t="s">
        <v>50</v>
      </c>
      <c r="B3" s="15" t="s">
        <v>51</v>
      </c>
      <c r="C3" s="15" t="str">
        <f>'Team and Self Assessment'!C10</f>
        <v>1220672 Bruna Barbosa</v>
      </c>
      <c r="D3" s="15" t="str">
        <f>'Team and Self Assessment'!C11</f>
        <v>1231499 Pedro Almeida</v>
      </c>
      <c r="E3" s="15" t="str">
        <f>'Team and Self Assessment'!C12</f>
        <v>1231500 Ricardo Silva</v>
      </c>
      <c r="F3" s="15" t="str">
        <f>'Team and Self Assessment'!C13</f>
        <v xml:space="preserve">1231899 Diogo Queiroz </v>
      </c>
      <c r="G3" s="15" t="str">
        <f>'Team and Self Assessment'!C14</f>
        <v>1221674 Daniel Relva</v>
      </c>
      <c r="H3" s="15" t="str">
        <f>'Team and Self Assessment'!C15</f>
        <v>1211742 Tiago Correia</v>
      </c>
      <c r="I3" s="15" t="str">
        <f>'Team and Self Assessment'!C16</f>
        <v>Student 7 No. + 1st name+last name</v>
      </c>
      <c r="J3" s="15" t="str">
        <f>'Team and Self Assessment'!C17</f>
        <v>Student 8 No. + 1st name+last name</v>
      </c>
      <c r="K3" s="15" t="s">
        <v>7</v>
      </c>
      <c r="L3" s="41">
        <f>0</f>
        <v>0</v>
      </c>
      <c r="M3" s="42">
        <f>1</f>
        <v>1</v>
      </c>
      <c r="N3" s="42">
        <f>2</f>
        <v>2</v>
      </c>
      <c r="O3" s="41">
        <f>3</f>
        <v>3</v>
      </c>
      <c r="P3" s="41">
        <f>4</f>
        <v>4</v>
      </c>
      <c r="Q3" s="41">
        <f>5</f>
        <v>5</v>
      </c>
      <c r="R3" s="16" t="s">
        <v>52</v>
      </c>
      <c r="S3" s="7" t="s">
        <v>35</v>
      </c>
    </row>
    <row r="4" spans="1:19" ht="144.75" customHeight="1" x14ac:dyDescent="0.35">
      <c r="A4" s="9" t="s">
        <v>82</v>
      </c>
      <c r="B4" s="12">
        <v>0.1</v>
      </c>
      <c r="C4" s="20">
        <v>5</v>
      </c>
      <c r="D4" s="20">
        <v>5</v>
      </c>
      <c r="E4" s="20">
        <v>5</v>
      </c>
      <c r="F4" s="20">
        <v>5</v>
      </c>
      <c r="G4" s="20">
        <v>5</v>
      </c>
      <c r="H4" s="20"/>
      <c r="I4" s="20"/>
      <c r="J4" s="20"/>
      <c r="K4" s="39">
        <f t="shared" ref="K4:K14" si="0">AVERAGE(C4:J4)</f>
        <v>5</v>
      </c>
      <c r="L4" s="43" t="s">
        <v>83</v>
      </c>
      <c r="M4" s="43" t="s">
        <v>84</v>
      </c>
      <c r="N4" s="43" t="s">
        <v>85</v>
      </c>
      <c r="O4" s="43" t="s">
        <v>86</v>
      </c>
      <c r="P4" s="43" t="s">
        <v>87</v>
      </c>
      <c r="Q4" s="43" t="s">
        <v>88</v>
      </c>
      <c r="R4" s="40"/>
      <c r="S4" s="10"/>
    </row>
    <row r="5" spans="1:19" ht="101.25" customHeight="1" x14ac:dyDescent="0.35">
      <c r="A5" s="9" t="s">
        <v>89</v>
      </c>
      <c r="B5" s="12">
        <v>0.1</v>
      </c>
      <c r="C5" s="20">
        <v>5</v>
      </c>
      <c r="D5" s="20">
        <v>5</v>
      </c>
      <c r="E5" s="20">
        <v>4</v>
      </c>
      <c r="F5" s="20">
        <v>5</v>
      </c>
      <c r="G5" s="20">
        <v>5</v>
      </c>
      <c r="H5" s="20"/>
      <c r="I5" s="20"/>
      <c r="J5" s="20"/>
      <c r="K5" s="39">
        <f t="shared" si="0"/>
        <v>4.8</v>
      </c>
      <c r="L5" s="43" t="s">
        <v>90</v>
      </c>
      <c r="M5" s="43" t="s">
        <v>91</v>
      </c>
      <c r="N5" s="43" t="s">
        <v>92</v>
      </c>
      <c r="O5" s="43" t="s">
        <v>93</v>
      </c>
      <c r="P5" s="43" t="s">
        <v>94</v>
      </c>
      <c r="Q5" s="43" t="s">
        <v>95</v>
      </c>
      <c r="R5" s="40"/>
      <c r="S5" s="10"/>
    </row>
    <row r="6" spans="1:19" ht="46.5" x14ac:dyDescent="0.35">
      <c r="A6" s="9" t="s">
        <v>96</v>
      </c>
      <c r="B6" s="12">
        <v>0.05</v>
      </c>
      <c r="C6" s="20">
        <v>4</v>
      </c>
      <c r="D6" s="20">
        <v>5</v>
      </c>
      <c r="E6" s="20">
        <v>4</v>
      </c>
      <c r="F6" s="20">
        <v>5</v>
      </c>
      <c r="G6" s="20">
        <v>5</v>
      </c>
      <c r="H6" s="20"/>
      <c r="I6" s="20"/>
      <c r="J6" s="20"/>
      <c r="K6" s="39">
        <f t="shared" si="0"/>
        <v>4.5999999999999996</v>
      </c>
      <c r="L6" s="43" t="s">
        <v>97</v>
      </c>
      <c r="M6" s="43" t="s">
        <v>98</v>
      </c>
      <c r="N6" s="43" t="s">
        <v>99</v>
      </c>
      <c r="O6" s="43" t="s">
        <v>100</v>
      </c>
      <c r="P6" s="43" t="s">
        <v>101</v>
      </c>
      <c r="Q6" s="43" t="s">
        <v>102</v>
      </c>
      <c r="R6" s="40"/>
      <c r="S6" s="10"/>
    </row>
    <row r="7" spans="1:19" ht="46.5" x14ac:dyDescent="0.35">
      <c r="A7" s="9" t="s">
        <v>103</v>
      </c>
      <c r="B7" s="12">
        <v>0.05</v>
      </c>
      <c r="C7" s="20">
        <v>4</v>
      </c>
      <c r="D7" s="20">
        <v>4</v>
      </c>
      <c r="E7" s="20">
        <v>4</v>
      </c>
      <c r="F7" s="20">
        <v>4</v>
      </c>
      <c r="G7" s="20">
        <v>5</v>
      </c>
      <c r="H7" s="20"/>
      <c r="I7" s="20"/>
      <c r="J7" s="20"/>
      <c r="K7" s="39">
        <f t="shared" si="0"/>
        <v>4.2</v>
      </c>
      <c r="L7" s="43" t="s">
        <v>97</v>
      </c>
      <c r="M7" s="43" t="s">
        <v>104</v>
      </c>
      <c r="N7" s="43" t="s">
        <v>105</v>
      </c>
      <c r="O7" s="43" t="s">
        <v>106</v>
      </c>
      <c r="P7" s="43" t="s">
        <v>107</v>
      </c>
      <c r="Q7" s="43" t="s">
        <v>108</v>
      </c>
      <c r="R7" s="40"/>
      <c r="S7" s="10"/>
    </row>
    <row r="8" spans="1:19" ht="62" x14ac:dyDescent="0.35">
      <c r="A8" s="9" t="s">
        <v>109</v>
      </c>
      <c r="B8" s="12">
        <v>0.1</v>
      </c>
      <c r="C8" s="20">
        <v>5</v>
      </c>
      <c r="D8" s="20">
        <v>4</v>
      </c>
      <c r="E8" s="20">
        <v>5</v>
      </c>
      <c r="F8" s="20">
        <v>5</v>
      </c>
      <c r="G8" s="20">
        <v>5</v>
      </c>
      <c r="H8" s="20"/>
      <c r="I8" s="20"/>
      <c r="J8" s="20"/>
      <c r="K8" s="39">
        <f t="shared" si="0"/>
        <v>4.8</v>
      </c>
      <c r="L8" s="43" t="s">
        <v>97</v>
      </c>
      <c r="M8" s="43" t="s">
        <v>110</v>
      </c>
      <c r="N8" s="43" t="s">
        <v>111</v>
      </c>
      <c r="O8" s="43" t="s">
        <v>112</v>
      </c>
      <c r="P8" s="43" t="s">
        <v>113</v>
      </c>
      <c r="Q8" s="43" t="s">
        <v>114</v>
      </c>
      <c r="R8" s="40"/>
      <c r="S8" s="10"/>
    </row>
    <row r="9" spans="1:19" ht="62" x14ac:dyDescent="0.35">
      <c r="A9" s="9" t="s">
        <v>115</v>
      </c>
      <c r="B9" s="12">
        <v>0.05</v>
      </c>
      <c r="C9" s="20">
        <v>5</v>
      </c>
      <c r="D9" s="20">
        <v>4</v>
      </c>
      <c r="E9" s="20">
        <v>4</v>
      </c>
      <c r="F9" s="20">
        <v>4</v>
      </c>
      <c r="G9" s="20">
        <v>5</v>
      </c>
      <c r="H9" s="20"/>
      <c r="I9" s="20"/>
      <c r="J9" s="20"/>
      <c r="K9" s="39">
        <f t="shared" si="0"/>
        <v>4.4000000000000004</v>
      </c>
      <c r="L9" s="43" t="s">
        <v>116</v>
      </c>
      <c r="M9" s="43" t="s">
        <v>117</v>
      </c>
      <c r="N9" s="43"/>
      <c r="O9" s="43" t="s">
        <v>118</v>
      </c>
      <c r="P9" s="43"/>
      <c r="Q9" s="43" t="s">
        <v>119</v>
      </c>
      <c r="R9" s="40"/>
      <c r="S9" s="10"/>
    </row>
    <row r="10" spans="1:19" ht="77.5" x14ac:dyDescent="0.35">
      <c r="A10" s="9" t="s">
        <v>120</v>
      </c>
      <c r="B10" s="12">
        <v>0.1</v>
      </c>
      <c r="C10" s="20">
        <v>5</v>
      </c>
      <c r="D10" s="20">
        <v>5</v>
      </c>
      <c r="E10" s="20">
        <v>5</v>
      </c>
      <c r="F10" s="20">
        <v>5</v>
      </c>
      <c r="G10" s="20">
        <v>5</v>
      </c>
      <c r="H10" s="20"/>
      <c r="I10" s="20"/>
      <c r="J10" s="20"/>
      <c r="K10" s="39">
        <f t="shared" si="0"/>
        <v>5</v>
      </c>
      <c r="L10" s="43" t="s">
        <v>116</v>
      </c>
      <c r="M10" s="43" t="s">
        <v>121</v>
      </c>
      <c r="N10" s="43" t="s">
        <v>122</v>
      </c>
      <c r="O10" s="43" t="s">
        <v>123</v>
      </c>
      <c r="P10" s="43" t="s">
        <v>124</v>
      </c>
      <c r="Q10" s="43" t="s">
        <v>125</v>
      </c>
      <c r="R10" s="40"/>
      <c r="S10" s="10"/>
    </row>
    <row r="11" spans="1:19" ht="46.5" x14ac:dyDescent="0.35">
      <c r="A11" s="9" t="s">
        <v>126</v>
      </c>
      <c r="B11" s="12">
        <v>0.1</v>
      </c>
      <c r="C11" s="20">
        <v>5</v>
      </c>
      <c r="D11" s="20">
        <v>4</v>
      </c>
      <c r="E11" s="20">
        <v>4</v>
      </c>
      <c r="F11" s="20">
        <v>5</v>
      </c>
      <c r="G11" s="20">
        <v>4</v>
      </c>
      <c r="H11" s="20"/>
      <c r="I11" s="20"/>
      <c r="J11" s="20"/>
      <c r="K11" s="39">
        <f t="shared" si="0"/>
        <v>4.4000000000000004</v>
      </c>
      <c r="L11" s="43" t="s">
        <v>116</v>
      </c>
      <c r="M11" s="43" t="s">
        <v>127</v>
      </c>
      <c r="N11" s="43" t="s">
        <v>128</v>
      </c>
      <c r="O11" s="43" t="s">
        <v>129</v>
      </c>
      <c r="P11" s="43" t="s">
        <v>130</v>
      </c>
      <c r="Q11" s="43" t="s">
        <v>131</v>
      </c>
      <c r="R11" s="40"/>
      <c r="S11" s="10"/>
    </row>
    <row r="12" spans="1:19" ht="31" x14ac:dyDescent="0.35">
      <c r="A12" s="9" t="s">
        <v>132</v>
      </c>
      <c r="B12" s="12">
        <v>0.1</v>
      </c>
      <c r="C12" s="20">
        <v>5</v>
      </c>
      <c r="D12" s="20">
        <v>5</v>
      </c>
      <c r="E12" s="20">
        <v>5</v>
      </c>
      <c r="F12" s="20">
        <v>5</v>
      </c>
      <c r="G12" s="20">
        <v>5</v>
      </c>
      <c r="H12" s="20"/>
      <c r="I12" s="20"/>
      <c r="J12" s="20"/>
      <c r="K12" s="39">
        <f t="shared" si="0"/>
        <v>5</v>
      </c>
      <c r="L12" s="43" t="s">
        <v>116</v>
      </c>
      <c r="M12" s="43" t="s">
        <v>127</v>
      </c>
      <c r="N12" s="43" t="s">
        <v>128</v>
      </c>
      <c r="O12" s="43" t="s">
        <v>129</v>
      </c>
      <c r="P12" s="43" t="s">
        <v>130</v>
      </c>
      <c r="Q12" s="43" t="s">
        <v>131</v>
      </c>
      <c r="R12" s="40"/>
      <c r="S12" s="10"/>
    </row>
    <row r="13" spans="1:19" ht="46.5" x14ac:dyDescent="0.35">
      <c r="A13" s="9" t="s">
        <v>133</v>
      </c>
      <c r="B13" s="12">
        <v>0.1</v>
      </c>
      <c r="C13" s="20">
        <v>3</v>
      </c>
      <c r="D13" s="20">
        <v>3</v>
      </c>
      <c r="E13" s="20">
        <v>3</v>
      </c>
      <c r="F13" s="20">
        <v>3</v>
      </c>
      <c r="G13" s="20">
        <v>3</v>
      </c>
      <c r="H13" s="20"/>
      <c r="I13" s="20"/>
      <c r="J13" s="20"/>
      <c r="K13" s="39">
        <f t="shared" si="0"/>
        <v>3</v>
      </c>
      <c r="L13" s="43" t="s">
        <v>134</v>
      </c>
      <c r="M13" s="43" t="s">
        <v>135</v>
      </c>
      <c r="N13" s="43" t="s">
        <v>136</v>
      </c>
      <c r="O13" s="43" t="s">
        <v>137</v>
      </c>
      <c r="P13" s="43" t="s">
        <v>138</v>
      </c>
      <c r="Q13" s="43" t="s">
        <v>139</v>
      </c>
      <c r="R13" s="40"/>
      <c r="S13" s="10"/>
    </row>
    <row r="14" spans="1:19" ht="31" x14ac:dyDescent="0.35">
      <c r="A14" s="9" t="s">
        <v>140</v>
      </c>
      <c r="B14" s="12">
        <v>0.15</v>
      </c>
      <c r="C14" s="20">
        <v>4</v>
      </c>
      <c r="D14" s="20">
        <v>5</v>
      </c>
      <c r="E14" s="20">
        <v>4</v>
      </c>
      <c r="F14" s="20">
        <v>5</v>
      </c>
      <c r="G14" s="20">
        <v>5</v>
      </c>
      <c r="H14" s="20"/>
      <c r="I14" s="20"/>
      <c r="J14" s="20"/>
      <c r="K14" s="39">
        <f t="shared" si="0"/>
        <v>4.5999999999999996</v>
      </c>
      <c r="L14" s="43" t="s">
        <v>116</v>
      </c>
      <c r="M14" s="43" t="s">
        <v>127</v>
      </c>
      <c r="N14" s="43" t="s">
        <v>128</v>
      </c>
      <c r="O14" s="43" t="s">
        <v>129</v>
      </c>
      <c r="P14" s="43" t="s">
        <v>130</v>
      </c>
      <c r="Q14" s="43" t="s">
        <v>131</v>
      </c>
      <c r="R14" s="40"/>
      <c r="S14" s="10"/>
    </row>
    <row r="15" spans="1:19" x14ac:dyDescent="0.35">
      <c r="A15" s="9" t="s">
        <v>79</v>
      </c>
      <c r="B15" s="13">
        <f>SUM(B4:B14)</f>
        <v>1</v>
      </c>
      <c r="C15" s="5">
        <f>SUMPRODUCT(C4:C14,$B$4:$B$14)</f>
        <v>4.55</v>
      </c>
      <c r="D15" s="5">
        <f t="shared" ref="D15:J15" si="1">SUMPRODUCT(D4:D14,$B$4:$B$14)</f>
        <v>4.5</v>
      </c>
      <c r="E15" s="5">
        <f t="shared" si="1"/>
        <v>4.3</v>
      </c>
      <c r="F15" s="5">
        <f t="shared" si="1"/>
        <v>4.7</v>
      </c>
      <c r="G15" s="5">
        <f t="shared" si="1"/>
        <v>4.7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21"/>
      <c r="L15" s="26"/>
      <c r="M15" s="26"/>
      <c r="N15" s="26"/>
      <c r="O15" s="26"/>
      <c r="P15" s="26"/>
      <c r="Q15" s="26"/>
      <c r="R15" s="5"/>
      <c r="S15" s="10"/>
    </row>
    <row r="16" spans="1:19" ht="16" thickBot="1" x14ac:dyDescent="0.4">
      <c r="A16" s="17" t="s">
        <v>80</v>
      </c>
      <c r="B16" s="18"/>
      <c r="C16" s="18">
        <f>C15/5*20</f>
        <v>18.2</v>
      </c>
      <c r="D16" s="18">
        <f t="shared" ref="D16:J16" si="2">D15/5*20</f>
        <v>18</v>
      </c>
      <c r="E16" s="18">
        <f t="shared" si="2"/>
        <v>17.2</v>
      </c>
      <c r="F16" s="18">
        <f t="shared" si="2"/>
        <v>18.8</v>
      </c>
      <c r="G16" s="18">
        <f t="shared" si="2"/>
        <v>18.8</v>
      </c>
      <c r="H16" s="18">
        <f t="shared" si="2"/>
        <v>0</v>
      </c>
      <c r="I16" s="18">
        <f t="shared" si="2"/>
        <v>0</v>
      </c>
      <c r="J16" s="18">
        <f t="shared" si="2"/>
        <v>0</v>
      </c>
      <c r="K16" s="22"/>
      <c r="L16" s="18"/>
      <c r="M16" s="18"/>
      <c r="N16" s="18"/>
      <c r="O16" s="18"/>
      <c r="P16" s="18"/>
      <c r="Q16" s="18"/>
      <c r="R16" s="18"/>
      <c r="S16" s="11"/>
    </row>
    <row r="17" spans="1:1" x14ac:dyDescent="0.35">
      <c r="A17" s="3"/>
    </row>
  </sheetData>
  <dataValidations count="1">
    <dataValidation type="list" allowBlank="1" showInputMessage="1" showErrorMessage="1" sqref="C4:J14" xr:uid="{00000000-0002-0000-0300-000000000000}">
      <formula1>$L$3:$Q$3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BD0DFFEA54847BE9781F1DBCFA3FB" ma:contentTypeVersion="8" ma:contentTypeDescription="Create a new document." ma:contentTypeScope="" ma:versionID="245e6badf67df9a9917eebd91a08d430">
  <xsd:schema xmlns:xsd="http://www.w3.org/2001/XMLSchema" xmlns:xs="http://www.w3.org/2001/XMLSchema" xmlns:p="http://schemas.microsoft.com/office/2006/metadata/properties" xmlns:ns3="c1feddaf-ff4f-4bf6-8204-bbbbb0a28c7a" xmlns:ns4="44ac372e-b264-4cba-b63b-83a010c5a6a2" targetNamespace="http://schemas.microsoft.com/office/2006/metadata/properties" ma:root="true" ma:fieldsID="027598f56196a026fb48dedb94aed76f" ns3:_="" ns4:_="">
    <xsd:import namespace="c1feddaf-ff4f-4bf6-8204-bbbbb0a28c7a"/>
    <xsd:import namespace="44ac372e-b264-4cba-b63b-83a010c5a6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eddaf-ff4f-4bf6-8204-bbbbb0a28c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c372e-b264-4cba-b63b-83a010c5a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feddaf-ff4f-4bf6-8204-bbbbb0a28c7a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N w k m W n D f i N K j A A A A 9 g A A A B I A H A B D b 2 5 m a W c v U G F j a 2 F n Z S 5 4 b W w g o h g A K K A U A A A A A A A A A A A A A A A A A A A A A A A A A A A A h Y + 9 D o I w G E V f h X S n P 7 A Q 8 l E G V 0 l I N M a 1 K R U a o R B a L O / m 4 C P 5 C m I U d X O 8 5 5 7 h 3 v v 1 B v n c t c F F j V b 3 J k M M U x Q o I / t K m z p D k z u F C c o 5 l E K e R a 2 C R T Y 2 n W 2 V o c a 5 I S X E e 4 9 9 j P u x J h G l j B y L 7 U 4 2 q h P o I + v / c q i N d c J I h T g c X m N 4 h F m c Y J Z Q T I G s E A p t v k K 0 7 H 2 2 P x A 2 U + u m U f H B h e U e y B q B v D / w B 1 B L A w Q U A A I A C A A 3 C S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w k m W i i K R 7 g O A A A A E Q A A A B M A H A B G b 3 J t d W x h c y 9 T Z W N 0 a W 9 u M S 5 t I K I Y A C i g F A A A A A A A A A A A A A A A A A A A A A A A A A A A A C t O T S 7 J z M 9 T C I b Q h t Y A U E s B A i 0 A F A A C A A g A N w k m W n D f i N K j A A A A 9 g A A A B I A A A A A A A A A A A A A A A A A A A A A A E N v b m Z p Z y 9 Q Y W N r Y W d l L n h t b F B L A Q I t A B Q A A g A I A D c J J l o P y u m r p A A A A O k A A A A T A A A A A A A A A A A A A A A A A O 8 A A A B b Q 2 9 u d G V u d F 9 U e X B l c 1 0 u e G 1 s U E s B A i 0 A F A A C A A g A N w k m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0 2 L 2 3 p B C h N g I 1 G 9 / d k S V Q A A A A A A g A A A A A A E G Y A A A A B A A A g A A A A 8 k H F W c 3 U s R J q A H z V 5 4 p 8 5 + m o e m O 1 p n a H f f Z Y s s t W A x A A A A A A D o A A A A A C A A A g A A A A l A S D T I w m T f Q S M H h q 9 N K w F 3 B e a 9 1 F t N k L W T T W r + p o P w 9 Q A A A A x k 0 9 o 5 L L Y O g K A o s J S 3 / P u L t + L j S / c y Y B / 0 E T V j P 4 P l J H p b U T H M f R S M L z b v e h t p F 5 Q 1 1 x H j A u k f g I V 8 / g R b R 4 x p M z v m k 4 d 3 y Y f P Q u d K r A w v Z A A A A A a 7 6 B M r s I 8 R W r 5 M F M b X W v V r / i c e u U k w 9 H z v Z 1 a 3 u 5 7 W 4 l f d M y N 4 u r P k 1 c V p + h C R J R 7 D L d h F T x Q E j x 8 m a k M q S j + g = = < / D a t a M a s h u p > 
</file>

<file path=customXml/itemProps1.xml><?xml version="1.0" encoding="utf-8"?>
<ds:datastoreItem xmlns:ds="http://schemas.openxmlformats.org/officeDocument/2006/customXml" ds:itemID="{300A6691-1C9C-4C31-B251-8553474B1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feddaf-ff4f-4bf6-8204-bbbbb0a28c7a"/>
    <ds:schemaRef ds:uri="44ac372e-b264-4cba-b63b-83a010c5a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purl.org/dc/terms/"/>
    <ds:schemaRef ds:uri="http://schemas.openxmlformats.org/package/2006/metadata/core-properties"/>
    <ds:schemaRef ds:uri="44ac372e-b264-4cba-b63b-83a010c5a6a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1feddaf-ff4f-4bf6-8204-bbbbb0a28c7a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0D36CBC-8648-406D-BC4D-535AA8F02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Team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Ricardo Keng</cp:lastModifiedBy>
  <cp:revision/>
  <dcterms:created xsi:type="dcterms:W3CDTF">2021-10-23T17:18:59Z</dcterms:created>
  <dcterms:modified xsi:type="dcterms:W3CDTF">2025-01-06T01:21:58Z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0x010100E82BD0DFFEA54847BE9781F1DBCFA3FB</vt:lpwstr>
  </property>
</Properties>
</file>