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4d7386182d4137d5/Ambiente de Trabalho/Estatística/"/>
    </mc:Choice>
  </mc:AlternateContent>
  <xr:revisionPtr revIDLastSave="0" documentId="8_{17D6E494-908A-4860-8423-220561AF5196}" xr6:coauthVersionLast="47" xr6:coauthVersionMax="47" xr10:uidLastSave="{00000000-0000-0000-0000-000000000000}"/>
  <bookViews>
    <workbookView xWindow="-110" yWindow="-110" windowWidth="19420" windowHeight="10300" activeTab="8" xr2:uid="{00000000-000D-0000-FFFF-FFFF00000000}"/>
  </bookViews>
  <sheets>
    <sheet name="1" sheetId="1" r:id="rId1"/>
    <sheet name="Interpretação de r" sheetId="12" r:id="rId2"/>
    <sheet name="4" sheetId="2" r:id="rId3"/>
    <sheet name="6" sheetId="11" r:id="rId4"/>
    <sheet name="8" sheetId="6" r:id="rId5"/>
    <sheet name="9" sheetId="10" r:id="rId6"/>
    <sheet name="10" sheetId="3" r:id="rId7"/>
    <sheet name="11" sheetId="9" r:id="rId8"/>
    <sheet name="12" sheetId="4" r:id="rId9"/>
    <sheet name="13" sheetId="8" r:id="rId10"/>
  </sheets>
  <externalReferences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1" l="1"/>
  <c r="P8" i="11" s="1"/>
  <c r="N5" i="11"/>
  <c r="N11" i="11" s="1"/>
  <c r="N12" i="11" s="1"/>
  <c r="H37" i="10"/>
  <c r="I24" i="10"/>
  <c r="K27" i="10" s="1"/>
  <c r="I23" i="10"/>
  <c r="I27" i="10" s="1"/>
  <c r="H35" i="10" s="1"/>
  <c r="G20" i="10"/>
  <c r="H30" i="10" s="1"/>
  <c r="G32" i="10" s="1"/>
  <c r="M14" i="11" l="1"/>
  <c r="M13" i="11"/>
  <c r="H38" i="10"/>
  <c r="I25" i="6" l="1"/>
  <c r="K28" i="6" s="1"/>
  <c r="I24" i="6"/>
  <c r="I28" i="6" s="1"/>
  <c r="H32" i="6" s="1"/>
  <c r="G21" i="6"/>
  <c r="I19" i="3" l="1"/>
  <c r="F14" i="3"/>
  <c r="F6" i="3"/>
  <c r="F7" i="3"/>
  <c r="F8" i="3"/>
  <c r="F9" i="3"/>
  <c r="F10" i="3"/>
  <c r="F11" i="3"/>
  <c r="F12" i="3"/>
  <c r="F13" i="3"/>
  <c r="I25" i="3" s="1"/>
  <c r="L26" i="3" s="1"/>
  <c r="F5" i="3"/>
  <c r="I26" i="3" l="1"/>
  <c r="N26" i="3" s="1"/>
  <c r="I32" i="3" s="1"/>
  <c r="I25" i="2"/>
  <c r="G23" i="2"/>
  <c r="G22" i="2"/>
  <c r="G25" i="2" s="1"/>
  <c r="F28" i="2" s="1"/>
  <c r="F19" i="2"/>
  <c r="F31" i="2" s="1"/>
  <c r="F32" i="2" s="1"/>
  <c r="Z17" i="1"/>
  <c r="P17" i="1"/>
  <c r="F17" i="1"/>
  <c r="E35" i="2" l="1"/>
  <c r="E33" i="2"/>
  <c r="I29" i="3"/>
</calcChain>
</file>

<file path=xl/sharedStrings.xml><?xml version="1.0" encoding="utf-8"?>
<sst xmlns="http://schemas.openxmlformats.org/spreadsheetml/2006/main" count="210" uniqueCount="134">
  <si>
    <t>x</t>
  </si>
  <si>
    <t>y</t>
  </si>
  <si>
    <t>a)</t>
  </si>
  <si>
    <t>Parece haver uma relação linear positiva perfeita.</t>
  </si>
  <si>
    <t>b)</t>
  </si>
  <si>
    <t>Parece haver uma relação linear negativa imperfeita.</t>
  </si>
  <si>
    <t>Parece haver uma relação não linear imperfeita.</t>
  </si>
  <si>
    <r>
      <t>r = r</t>
    </r>
    <r>
      <rPr>
        <b/>
        <vertAlign val="subscript"/>
        <sz val="12"/>
        <color theme="1"/>
        <rFont val="Arial"/>
        <family val="2"/>
      </rPr>
      <t>xy</t>
    </r>
    <r>
      <rPr>
        <b/>
        <sz val="12"/>
        <color theme="1"/>
        <rFont val="Arial"/>
        <family val="2"/>
      </rPr>
      <t xml:space="preserve"> =</t>
    </r>
  </si>
  <si>
    <t>CORREL()</t>
  </si>
  <si>
    <t>Confirma-se haver uma relação linear positiva perfeita.</t>
  </si>
  <si>
    <t>Confirma-se haver uma relação linear negativa imperfeita.</t>
  </si>
  <si>
    <r>
      <t>x</t>
    </r>
    <r>
      <rPr>
        <vertAlign val="subscript"/>
        <sz val="10"/>
        <color theme="1"/>
        <rFont val="Arial"/>
        <family val="2"/>
      </rPr>
      <t>i</t>
    </r>
  </si>
  <si>
    <r>
      <t>y</t>
    </r>
    <r>
      <rPr>
        <vertAlign val="subscript"/>
        <sz val="10"/>
        <color theme="1"/>
        <rFont val="Arial"/>
        <family val="2"/>
      </rPr>
      <t>i</t>
    </r>
  </si>
  <si>
    <t>Parece haver uma relação linear imperfeita positiva.</t>
  </si>
  <si>
    <t>r =</t>
  </si>
  <si>
    <t>confirma-se haver uma relação linear imperfeita positiva.</t>
  </si>
  <si>
    <t>c)</t>
  </si>
  <si>
    <t>Declive, m =</t>
  </si>
  <si>
    <t>DECLIVE() ou INCLINAÇÃO()</t>
  </si>
  <si>
    <t>Orden.Origem, b =</t>
  </si>
  <si>
    <t>INTERCEPTAR()</t>
  </si>
  <si>
    <t xml:space="preserve">y^ = </t>
  </si>
  <si>
    <t>. x +</t>
  </si>
  <si>
    <t>d)</t>
  </si>
  <si>
    <t>x =</t>
  </si>
  <si>
    <t>y^ =</t>
  </si>
  <si>
    <t>e)</t>
  </si>
  <si>
    <r>
      <t>R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 =</t>
    </r>
  </si>
  <si>
    <t xml:space="preserve"> =</t>
  </si>
  <si>
    <r>
      <t>Coeficiente de determinação, R</t>
    </r>
    <r>
      <rPr>
        <b/>
        <vertAlign val="superscript"/>
        <sz val="12"/>
        <color theme="1"/>
        <rFont val="Arial"/>
        <family val="2"/>
      </rPr>
      <t>2</t>
    </r>
    <r>
      <rPr>
        <b/>
        <sz val="12"/>
        <color theme="1"/>
        <rFont val="Arial"/>
        <family val="2"/>
      </rPr>
      <t xml:space="preserve"> = r</t>
    </r>
    <r>
      <rPr>
        <b/>
        <vertAlign val="superscript"/>
        <sz val="12"/>
        <color theme="1"/>
        <rFont val="Arial"/>
        <family val="2"/>
      </rPr>
      <t>2</t>
    </r>
    <r>
      <rPr>
        <b/>
        <sz val="12"/>
        <color theme="1"/>
        <rFont val="Arial"/>
        <family val="2"/>
      </rPr>
      <t xml:space="preserve"> (apenas para relações lineares)</t>
    </r>
  </si>
  <si>
    <t>estabelecida com x.</t>
  </si>
  <si>
    <t>é a percentagem de variância de y que está explicada pela relaçãp</t>
  </si>
  <si>
    <t>deve-se a variáveis que não estão a ser consideradas ou</t>
  </si>
  <si>
    <t>a fatores aleatórios.</t>
  </si>
  <si>
    <t>f)</t>
  </si>
  <si>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</si>
  <si>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</si>
  <si>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</si>
  <si>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</si>
  <si>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</si>
  <si>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</si>
  <si>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</si>
  <si>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</si>
  <si>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</si>
  <si>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</si>
  <si>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</si>
  <si>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Vendas</t>
  </si>
  <si>
    <t>Por observação do diagrama de dispersão, parece haver</t>
  </si>
  <si>
    <t>uma relação linear imperfeita positiva.</t>
  </si>
  <si>
    <t>Logo, é razoável admitir que o crescimento tem sido linear.</t>
  </si>
  <si>
    <t>próximo de 1, mas não igual a 1,</t>
  </si>
  <si>
    <t>Pelo valor do coeficiente de correlação linear amostral de Pearson,</t>
  </si>
  <si>
    <t>m =</t>
  </si>
  <si>
    <t>b =</t>
  </si>
  <si>
    <t>Previsões</t>
  </si>
  <si>
    <t>Nov</t>
  </si>
  <si>
    <t>Dez</t>
  </si>
  <si>
    <t>y =</t>
  </si>
  <si>
    <t>x^ =</t>
  </si>
  <si>
    <t>y^ = m x + b</t>
  </si>
  <si>
    <t>x^ = ( y - b ) / m</t>
  </si>
  <si>
    <t>X</t>
  </si>
  <si>
    <t>Y</t>
  </si>
  <si>
    <t>Parece haver uma relação não linear.</t>
  </si>
  <si>
    <t>R:</t>
  </si>
  <si>
    <r>
      <t>y^ = 1,6515 x</t>
    </r>
    <r>
      <rPr>
        <vertAlign val="superscript"/>
        <sz val="12"/>
        <color theme="1"/>
        <rFont val="Arial"/>
        <family val="2"/>
      </rPr>
      <t xml:space="preserve"> 2</t>
    </r>
    <r>
      <rPr>
        <sz val="12"/>
        <color theme="1"/>
        <rFont val="Arial"/>
        <family val="2"/>
      </rPr>
      <t xml:space="preserve"> + 0,7685 x - 0,1207</t>
    </r>
  </si>
  <si>
    <t>ou</t>
  </si>
  <si>
    <r>
      <t>y^ = 2,2779 x</t>
    </r>
    <r>
      <rPr>
        <vertAlign val="superscript"/>
        <sz val="12"/>
        <color theme="1"/>
        <rFont val="Arial"/>
        <family val="2"/>
      </rPr>
      <t xml:space="preserve"> 1,8415</t>
    </r>
  </si>
  <si>
    <t>Teor em cálcio</t>
  </si>
  <si>
    <t>N.o de kLs produzidos</t>
  </si>
  <si>
    <t>(mg de Ca / 100mL de leite)</t>
  </si>
  <si>
    <t>Declive</t>
  </si>
  <si>
    <t>DECLIVE()  ou INCLINAÇÃO()</t>
  </si>
  <si>
    <t>Ord.origem</t>
  </si>
  <si>
    <t>Logo:</t>
  </si>
  <si>
    <t>V^ =</t>
  </si>
  <si>
    <t>. Teor +</t>
  </si>
  <si>
    <t>Teor =</t>
  </si>
  <si>
    <t>mg / 100 mL</t>
  </si>
  <si>
    <t>kL</t>
  </si>
  <si>
    <t>R: Durante o mês de Agosto do próximo ano.</t>
  </si>
  <si>
    <t>Dados</t>
  </si>
  <si>
    <t>Por observação do diagrama de dispersão,</t>
  </si>
  <si>
    <r>
      <t xml:space="preserve">parece haver uma relação </t>
    </r>
    <r>
      <rPr>
        <b/>
        <i/>
        <sz val="11"/>
        <color theme="1"/>
        <rFont val="Arial"/>
        <family val="2"/>
      </rPr>
      <t>não linear</t>
    </r>
    <r>
      <rPr>
        <b/>
        <i/>
        <sz val="10"/>
        <color theme="1"/>
        <rFont val="Arial"/>
        <family val="2"/>
      </rPr>
      <t xml:space="preserve"> (perfeita ou imperfeita?).</t>
    </r>
  </si>
  <si>
    <t>O melhor ajuste é</t>
  </si>
  <si>
    <r>
      <t>Y^= 2,0216 . X</t>
    </r>
    <r>
      <rPr>
        <b/>
        <i/>
        <vertAlign val="superscript"/>
        <sz val="10"/>
        <color theme="1"/>
        <rFont val="Arial"/>
        <family val="2"/>
      </rPr>
      <t>3</t>
    </r>
    <r>
      <rPr>
        <b/>
        <i/>
        <sz val="10"/>
        <color theme="1"/>
        <rFont val="Arial"/>
        <family val="2"/>
      </rPr>
      <t xml:space="preserve"> - 0,352 . X</t>
    </r>
    <r>
      <rPr>
        <b/>
        <i/>
        <vertAlign val="superscript"/>
        <sz val="10"/>
        <color theme="1"/>
        <rFont val="Arial"/>
        <family val="2"/>
      </rPr>
      <t>2</t>
    </r>
    <r>
      <rPr>
        <b/>
        <i/>
        <sz val="10"/>
        <color theme="1"/>
        <rFont val="Arial"/>
        <family val="2"/>
      </rPr>
      <t xml:space="preserve"> + 0,6113 . X + 8,9667</t>
    </r>
  </si>
  <si>
    <t>Porque é o ajuste cuja linha acompanha melhor os pontos do diagrama de dispersão</t>
  </si>
  <si>
    <r>
      <t>e também é aquele que apresenta o maior valor de R</t>
    </r>
    <r>
      <rPr>
        <b/>
        <i/>
        <vertAlign val="superscript"/>
        <sz val="10"/>
        <color theme="1"/>
        <rFont val="Arial"/>
        <family val="2"/>
      </rPr>
      <t>2</t>
    </r>
    <r>
      <rPr>
        <b/>
        <i/>
        <sz val="10"/>
        <color theme="1"/>
        <rFont val="Arial"/>
        <family val="2"/>
      </rPr>
      <t>, 100%.</t>
    </r>
  </si>
  <si>
    <t>pH:</t>
  </si>
  <si>
    <t>E / mV:</t>
  </si>
  <si>
    <t>E^ =</t>
  </si>
  <si>
    <t>. pH +</t>
  </si>
  <si>
    <r>
      <t>R</t>
    </r>
    <r>
      <rPr>
        <b/>
        <vertAlign val="super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 xml:space="preserve"> =</t>
    </r>
  </si>
  <si>
    <t>A qualidade do ajuste é boa, porque</t>
  </si>
  <si>
    <t>da percentagem da variância de Y fica explicada pela relação estabelecida com X.</t>
  </si>
  <si>
    <t>pH =</t>
  </si>
  <si>
    <t>mv</t>
  </si>
  <si>
    <t>E =</t>
  </si>
  <si>
    <t>pH^  =</t>
  </si>
  <si>
    <t>Confia-se mais na previsão da alíinea b), porque foi obtida por interpolação,</t>
  </si>
  <si>
    <t>enquanto que a estimativa de c) foi obtida por extrapolação.</t>
  </si>
  <si>
    <t>Variável</t>
  </si>
  <si>
    <t>( X , Y )</t>
  </si>
  <si>
    <t>Resposta:</t>
  </si>
  <si>
    <t>Média amostral</t>
  </si>
  <si>
    <t>Desvio padrão amostral</t>
  </si>
  <si>
    <t>Covariância amostral</t>
  </si>
  <si>
    <t>Y^ =</t>
  </si>
  <si>
    <t>. X +</t>
  </si>
  <si>
    <t>é a percentagem de variância de Y que está explicada pelo ajuste realizado.</t>
  </si>
  <si>
    <t>deve-se a variáveis que não estão a ser consideradas ou a fatores aleatórios.</t>
  </si>
  <si>
    <t>A qualidade do ajuste é fraca.</t>
  </si>
  <si>
    <t>Interpretação do valor do Coeficiente de Correlação Lineat Amostral de Pearson</t>
  </si>
  <si>
    <t>r = -1</t>
  </si>
  <si>
    <t xml:space="preserve"> -1 &lt; r &lt; 0</t>
  </si>
  <si>
    <t>r ≈ 0</t>
  </si>
  <si>
    <t>0 &lt; r &lt; 1</t>
  </si>
  <si>
    <t>r = 1</t>
  </si>
  <si>
    <t>ex: ( - 0,4 &lt; r &lt; 0,4 )</t>
  </si>
  <si>
    <t>Existe uma relação</t>
  </si>
  <si>
    <t xml:space="preserve">Não existe </t>
  </si>
  <si>
    <t>linear negativa</t>
  </si>
  <si>
    <t>relação linear</t>
  </si>
  <si>
    <t>linear positiva</t>
  </si>
  <si>
    <t>perfeita.</t>
  </si>
  <si>
    <t>imperfeita.</t>
  </si>
  <si>
    <t>Ou</t>
  </si>
  <si>
    <t xml:space="preserve">as variáveis </t>
  </si>
  <si>
    <t>são independentes</t>
  </si>
  <si>
    <t>existe outro</t>
  </si>
  <si>
    <t>tipo de relação</t>
  </si>
  <si>
    <t>NOTE BEM:</t>
  </si>
  <si>
    <t>r só caracteriza / deteta relações lineares</t>
  </si>
  <si>
    <t>Não identifica relações não lineares.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</si>
</sst>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0.000"/>
    <numFmt numFmtId="167" formatCode="0.0%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color rgb="FF000000"/>
      <name val="Arial Narrow"/>
      <family val="2"/>
    </font>
    <font>
      <sz val="11"/>
      <color rgb="FF000000"/>
      <name val="Arial Narrow"/>
      <family val="2"/>
    </font>
    <font>
      <b/>
      <sz val="12"/>
      <color theme="1"/>
      <name val="Arial"/>
      <family val="2"/>
    </font>
    <font>
      <b/>
      <vertAlign val="subscript"/>
      <sz val="12"/>
      <color theme="1"/>
      <name val="Arial"/>
      <family val="2"/>
    </font>
    <font>
      <b/>
      <i/>
      <sz val="12"/>
      <color rgb="FF0070C0"/>
      <name val="Arial"/>
      <family val="2"/>
    </font>
    <font>
      <b/>
      <sz val="12"/>
      <color rgb="FFFF0000"/>
      <name val="Arial"/>
      <family val="2"/>
    </font>
    <font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b/>
      <i/>
      <sz val="12"/>
      <color rgb="FF002060"/>
      <name val="Arial"/>
      <family val="2"/>
    </font>
    <font>
      <vertAlign val="superscript"/>
      <sz val="12"/>
      <color theme="1"/>
      <name val="Arial"/>
      <family val="2"/>
    </font>
    <font>
      <b/>
      <vertAlign val="superscript"/>
      <sz val="12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i/>
      <sz val="12"/>
      <color theme="1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i/>
      <sz val="11"/>
      <color rgb="FF0070C0"/>
      <name val="Arial"/>
      <family val="2"/>
    </font>
    <font>
      <b/>
      <sz val="14"/>
      <color theme="1"/>
      <name val="Arial"/>
      <family val="2"/>
    </font>
    <font>
      <b/>
      <i/>
      <sz val="10"/>
      <color theme="1"/>
      <name val="Arial"/>
      <family val="2"/>
    </font>
    <font>
      <b/>
      <i/>
      <vertAlign val="superscript"/>
      <sz val="10"/>
      <color theme="1"/>
      <name val="Arial"/>
      <family val="2"/>
    </font>
    <font>
      <i/>
      <sz val="11"/>
      <color theme="1"/>
      <name val="Arial"/>
      <family val="2"/>
    </font>
    <font>
      <b/>
      <vertAlign val="superscript"/>
      <sz val="11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i/>
      <u/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5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8" fillId="0" borderId="0" xfId="0" applyNumberFormat="1" applyFont="1" applyAlignment="1">
      <alignment horizontal="left"/>
    </xf>
    <xf numFmtId="0" fontId="9" fillId="0" borderId="0" xfId="0" applyFont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2" fillId="0" borderId="6" xfId="0" applyFont="1" applyBorder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1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10" fontId="2" fillId="0" borderId="0" xfId="1" applyNumberFormat="1" applyFont="1" applyAlignment="1">
      <alignment horizontal="left"/>
    </xf>
    <xf numFmtId="10" fontId="2" fillId="0" borderId="0" xfId="0" applyNumberFormat="1" applyFont="1"/>
    <xf numFmtId="0" fontId="14" fillId="0" borderId="0" xfId="0" applyFont="1"/>
    <xf numFmtId="0" fontId="1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6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5" fillId="2" borderId="15" xfId="0" applyFont="1" applyFill="1" applyBorder="1" applyAlignment="1">
      <alignment horizontal="right"/>
    </xf>
    <xf numFmtId="0" fontId="5" fillId="2" borderId="0" xfId="0" applyFont="1" applyFill="1" applyAlignment="1">
      <alignment horizontal="center"/>
    </xf>
    <xf numFmtId="0" fontId="5" fillId="2" borderId="16" xfId="0" applyFont="1" applyFill="1" applyBorder="1" applyAlignment="1">
      <alignment horizontal="left"/>
    </xf>
    <xf numFmtId="0" fontId="2" fillId="2" borderId="17" xfId="0" applyFont="1" applyFill="1" applyBorder="1"/>
    <xf numFmtId="0" fontId="2" fillId="2" borderId="18" xfId="0" applyFont="1" applyFill="1" applyBorder="1"/>
    <xf numFmtId="0" fontId="2" fillId="2" borderId="4" xfId="0" applyFont="1" applyFill="1" applyBorder="1"/>
    <xf numFmtId="0" fontId="17" fillId="0" borderId="0" xfId="0" applyFont="1"/>
    <xf numFmtId="1" fontId="5" fillId="0" borderId="0" xfId="0" applyNumberFormat="1" applyFont="1" applyAlignment="1">
      <alignment horizontal="left"/>
    </xf>
    <xf numFmtId="0" fontId="9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65" fontId="9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/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left"/>
    </xf>
    <xf numFmtId="0" fontId="19" fillId="0" borderId="0" xfId="0" applyFont="1" applyAlignment="1">
      <alignment horizontal="right"/>
    </xf>
    <xf numFmtId="166" fontId="18" fillId="0" borderId="0" xfId="0" applyNumberFormat="1" applyFont="1" applyAlignment="1">
      <alignment horizontal="left"/>
    </xf>
    <xf numFmtId="0" fontId="20" fillId="0" borderId="0" xfId="0" applyFont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18" fillId="3" borderId="15" xfId="0" applyFont="1" applyFill="1" applyBorder="1" applyAlignment="1">
      <alignment horizontal="right"/>
    </xf>
    <xf numFmtId="164" fontId="18" fillId="3" borderId="0" xfId="0" applyNumberFormat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165" fontId="18" fillId="3" borderId="16" xfId="0" applyNumberFormat="1" applyFont="1" applyFill="1" applyBorder="1" applyAlignment="1">
      <alignment horizontal="left"/>
    </xf>
    <xf numFmtId="0" fontId="0" fillId="3" borderId="17" xfId="0" applyFill="1" applyBorder="1"/>
    <xf numFmtId="0" fontId="0" fillId="3" borderId="18" xfId="0" applyFill="1" applyBorder="1"/>
    <xf numFmtId="0" fontId="0" fillId="3" borderId="4" xfId="0" applyFill="1" applyBorder="1"/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165" fontId="18" fillId="0" borderId="0" xfId="0" applyNumberFormat="1" applyFont="1" applyAlignment="1">
      <alignment horizontal="left"/>
    </xf>
    <xf numFmtId="0" fontId="18" fillId="0" borderId="0" xfId="0" applyFont="1"/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/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4" fillId="0" borderId="0" xfId="0" applyFont="1"/>
    <xf numFmtId="164" fontId="14" fillId="0" borderId="0" xfId="0" applyNumberFormat="1" applyFont="1" applyAlignment="1">
      <alignment horizontal="left"/>
    </xf>
    <xf numFmtId="2" fontId="18" fillId="3" borderId="0" xfId="0" applyNumberFormat="1" applyFont="1" applyFill="1" applyAlignment="1">
      <alignment horizontal="center"/>
    </xf>
    <xf numFmtId="10" fontId="18" fillId="0" borderId="0" xfId="1" applyNumberFormat="1" applyFont="1" applyAlignment="1">
      <alignment horizontal="left"/>
    </xf>
    <xf numFmtId="10" fontId="19" fillId="0" borderId="0" xfId="0" applyNumberFormat="1" applyFont="1"/>
    <xf numFmtId="0" fontId="26" fillId="0" borderId="0" xfId="0" applyFont="1" applyAlignment="1">
      <alignment horizontal="justify" vertical="center"/>
    </xf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27" fillId="0" borderId="1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0" fillId="4" borderId="15" xfId="0" applyFill="1" applyBorder="1"/>
    <xf numFmtId="0" fontId="0" fillId="4" borderId="0" xfId="0" applyFill="1"/>
    <xf numFmtId="0" fontId="0" fillId="4" borderId="16" xfId="0" applyFill="1" applyBorder="1"/>
    <xf numFmtId="0" fontId="0" fillId="5" borderId="15" xfId="0" applyFill="1" applyBorder="1"/>
    <xf numFmtId="0" fontId="22" fillId="5" borderId="0" xfId="0" applyFont="1" applyFill="1"/>
    <xf numFmtId="0" fontId="0" fillId="5" borderId="0" xfId="0" applyFill="1"/>
    <xf numFmtId="0" fontId="0" fillId="5" borderId="16" xfId="0" applyFill="1" applyBorder="1"/>
    <xf numFmtId="0" fontId="27" fillId="0" borderId="3" xfId="0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18" fillId="5" borderId="0" xfId="0" applyFont="1" applyFill="1" applyAlignment="1">
      <alignment horizontal="right"/>
    </xf>
    <xf numFmtId="164" fontId="18" fillId="5" borderId="0" xfId="0" applyNumberFormat="1" applyFont="1" applyFill="1" applyAlignment="1">
      <alignment horizontal="left"/>
    </xf>
    <xf numFmtId="166" fontId="18" fillId="5" borderId="0" xfId="0" applyNumberFormat="1" applyFont="1" applyFill="1" applyAlignment="1">
      <alignment horizontal="center"/>
    </xf>
    <xf numFmtId="0" fontId="18" fillId="5" borderId="0" xfId="0" applyFont="1" applyFill="1" applyAlignment="1">
      <alignment horizontal="center"/>
    </xf>
    <xf numFmtId="165" fontId="18" fillId="5" borderId="0" xfId="0" applyNumberFormat="1" applyFont="1" applyFill="1" applyAlignment="1">
      <alignment horizontal="left"/>
    </xf>
    <xf numFmtId="0" fontId="0" fillId="4" borderId="17" xfId="0" applyFill="1" applyBorder="1"/>
    <xf numFmtId="0" fontId="0" fillId="4" borderId="18" xfId="0" applyFill="1" applyBorder="1"/>
    <xf numFmtId="0" fontId="0" fillId="4" borderId="4" xfId="0" applyFill="1" applyBorder="1"/>
    <xf numFmtId="167" fontId="18" fillId="5" borderId="0" xfId="1" applyNumberFormat="1" applyFont="1" applyFill="1" applyBorder="1" applyAlignment="1">
      <alignment horizontal="left"/>
    </xf>
    <xf numFmtId="167" fontId="24" fillId="5" borderId="0" xfId="0" applyNumberFormat="1" applyFont="1" applyFill="1"/>
    <xf numFmtId="0" fontId="24" fillId="5" borderId="0" xfId="0" applyFont="1" applyFill="1"/>
    <xf numFmtId="0" fontId="0" fillId="5" borderId="17" xfId="0" applyFill="1" applyBorder="1"/>
    <xf numFmtId="0" fontId="0" fillId="5" borderId="18" xfId="0" applyFill="1" applyBorder="1"/>
    <xf numFmtId="0" fontId="0" fillId="5" borderId="4" xfId="0" applyFill="1" applyBorder="1"/>
    <xf numFmtId="0" fontId="29" fillId="0" borderId="0" xfId="0" applyFont="1"/>
    <xf numFmtId="0" fontId="5" fillId="0" borderId="1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22" fillId="0" borderId="0" xfId="0" applyFont="1" applyAlignment="1">
      <alignment horizont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Figura</a:t>
            </a:r>
            <a:r>
              <a:rPr lang="en-US" sz="1200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1 - Diagrama de dispersão entre X e Y.</a:t>
            </a:r>
            <a:endParaRPr lang="en-US" sz="1200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layout>
        <c:manualLayout>
          <c:xMode val="edge"/>
          <c:yMode val="edge"/>
          <c:x val="0.21897900262467193"/>
          <c:y val="0.88888888888888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7.6583552055993001E-2"/>
          <c:y val="2.3588145231846019E-2"/>
          <c:w val="0.90104833770778647"/>
          <c:h val="0.780972222222222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'1'!$C$4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'1'!$B$5:$B$14</c:f>
              <c:numCache>
                <c:formatCode>General</c:formatCode>
                <c:ptCount val="10"/>
                <c:pt idx="0">
                  <c:v>1.2</c:v>
                </c:pt>
                <c:pt idx="1">
                  <c:v>2.2999999999999998</c:v>
                </c:pt>
                <c:pt idx="2">
                  <c:v>3.4</c:v>
                </c:pt>
                <c:pt idx="3">
                  <c:v>3.7</c:v>
                </c:pt>
                <c:pt idx="4">
                  <c:v>4.2</c:v>
                </c:pt>
                <c:pt idx="5">
                  <c:v>4.5999999999999996</c:v>
                </c:pt>
                <c:pt idx="6">
                  <c:v>5.0999999999999996</c:v>
                </c:pt>
                <c:pt idx="7">
                  <c:v>5.8</c:v>
                </c:pt>
                <c:pt idx="8">
                  <c:v>6.2</c:v>
                </c:pt>
                <c:pt idx="9">
                  <c:v>6.6</c:v>
                </c:pt>
              </c:numCache>
            </c:numRef>
          </c:xVal>
          <c:yVal>
            <c:numRef>
              <c:f>'1'!$C$5:$C$14</c:f>
              <c:numCache>
                <c:formatCode>General</c:formatCode>
                <c:ptCount val="10"/>
                <c:pt idx="0">
                  <c:v>5.6</c:v>
                </c:pt>
                <c:pt idx="1">
                  <c:v>8.9</c:v>
                </c:pt>
                <c:pt idx="2">
                  <c:v>12.2</c:v>
                </c:pt>
                <c:pt idx="3">
                  <c:v>13.1</c:v>
                </c:pt>
                <c:pt idx="4">
                  <c:v>14.6</c:v>
                </c:pt>
                <c:pt idx="5">
                  <c:v>15.8</c:v>
                </c:pt>
                <c:pt idx="6">
                  <c:v>17.3</c:v>
                </c:pt>
                <c:pt idx="7">
                  <c:v>19.399999999999999</c:v>
                </c:pt>
                <c:pt idx="8">
                  <c:v>20.6</c:v>
                </c:pt>
                <c:pt idx="9">
                  <c:v>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4D-40AC-B8F8-4A2F73713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321808"/>
        <c:axId val="467312008"/>
      </c:scatterChart>
      <c:valAx>
        <c:axId val="46732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pt-PT" b="1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x</a:t>
                </a:r>
              </a:p>
            </c:rich>
          </c:tx>
          <c:layout>
            <c:manualLayout>
              <c:xMode val="edge"/>
              <c:yMode val="edge"/>
              <c:x val="0.93188538932633436"/>
              <c:y val="0.85187518226888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PT"/>
          </a:p>
        </c:txPr>
        <c:crossAx val="467312008"/>
        <c:crosses val="autoZero"/>
        <c:crossBetween val="midCat"/>
      </c:valAx>
      <c:valAx>
        <c:axId val="46731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y</a:t>
                </a:r>
              </a:p>
            </c:rich>
          </c:tx>
          <c:layout>
            <c:manualLayout>
              <c:xMode val="edge"/>
              <c:yMode val="edge"/>
              <c:x val="0"/>
              <c:y val="4.72338874307378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PT"/>
          </a:p>
        </c:txPr>
        <c:crossAx val="46732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pt-PT" sz="1100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Figura 2 - Diagrama de dispersão entre X e Y, </a:t>
            </a:r>
            <a:r>
              <a:rPr lang="pt-PT" sz="1100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ajustes realizados e melhor ajuste</a:t>
            </a:r>
            <a:endParaRPr lang="pt-PT" sz="1100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layout>
        <c:manualLayout>
          <c:xMode val="edge"/>
          <c:yMode val="edge"/>
          <c:x val="0.14475989112472054"/>
          <c:y val="0.939292588426446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2.5428331875182269E-2"/>
          <c:w val="0.89653018372703408"/>
          <c:h val="0.842609936915780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'[3]11'!$C$5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1645701694695567"/>
                  <c:y val="-8.7199626362494155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1" i="0" u="none" strike="noStrike" kern="1200" baseline="0">
                        <a:solidFill>
                          <a:srgbClr val="7030A0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sz="1100" b="1" baseline="0">
                        <a:solidFill>
                          <a:srgbClr val="7030A0"/>
                        </a:solidFill>
                        <a:latin typeface="Arial Narrow" panose="020B0606020202030204" pitchFamily="34" charset="0"/>
                      </a:rPr>
                      <a:t>Ajuste exponencial</a:t>
                    </a:r>
                  </a:p>
                  <a:p>
                    <a:pPr>
                      <a:defRPr sz="1100" b="1">
                        <a:solidFill>
                          <a:srgbClr val="7030A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1100" b="1" baseline="0">
                        <a:solidFill>
                          <a:srgbClr val="7030A0"/>
                        </a:solidFill>
                        <a:latin typeface="Arial Narrow" panose="020B0606020202030204" pitchFamily="34" charset="0"/>
                      </a:rPr>
                      <a:t>y^ = 10,111e</a:t>
                    </a:r>
                    <a:r>
                      <a:rPr lang="en-US" sz="1100" b="1" baseline="30000">
                        <a:solidFill>
                          <a:srgbClr val="7030A0"/>
                        </a:solidFill>
                        <a:latin typeface="Arial Narrow" panose="020B0606020202030204" pitchFamily="34" charset="0"/>
                      </a:rPr>
                      <a:t>0,5731x</a:t>
                    </a:r>
                    <a:br>
                      <a:rPr lang="en-US" sz="1100" b="1" baseline="0">
                        <a:solidFill>
                          <a:srgbClr val="7030A0"/>
                        </a:solidFill>
                        <a:latin typeface="Arial Narrow" panose="020B0606020202030204" pitchFamily="34" charset="0"/>
                      </a:rPr>
                    </a:br>
                    <a:r>
                      <a:rPr lang="en-US" sz="1100" b="1" baseline="0">
                        <a:solidFill>
                          <a:srgbClr val="7030A0"/>
                        </a:solidFill>
                        <a:latin typeface="Arial Narrow" panose="020B0606020202030204" pitchFamily="34" charset="0"/>
                      </a:rPr>
                      <a:t>R² = 96,8%</a:t>
                    </a:r>
                    <a:endParaRPr lang="en-US" sz="1100" b="1">
                      <a:solidFill>
                        <a:srgbClr val="7030A0"/>
                      </a:solidFill>
                      <a:latin typeface="Arial Narrow" panose="020B060602020203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rgbClr val="7030A0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0831907585625868"/>
                  <c:y val="-0.1853478841460606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50" b="1" i="0" u="none" strike="noStrike" kern="1200" baseline="0">
                        <a:solidFill>
                          <a:srgbClr val="C00000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sz="1050" b="1" baseline="0">
                        <a:solidFill>
                          <a:srgbClr val="C00000"/>
                        </a:solidFill>
                        <a:latin typeface="Arial Narrow" panose="020B0606020202030204" pitchFamily="34" charset="0"/>
                      </a:rPr>
                      <a:t>Ajuste logarítmico</a:t>
                    </a:r>
                  </a:p>
                  <a:p>
                    <a:pPr>
                      <a:defRPr sz="1050" b="1">
                        <a:solidFill>
                          <a:srgbClr val="C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1050" b="1" baseline="0">
                        <a:solidFill>
                          <a:srgbClr val="C00000"/>
                        </a:solidFill>
                        <a:latin typeface="Arial Narrow" panose="020B0606020202030204" pitchFamily="34" charset="0"/>
                      </a:rPr>
                      <a:t>y^ = 732,13ln(x) - 495,54</a:t>
                    </a:r>
                    <a:br>
                      <a:rPr lang="en-US" sz="1050" b="1" baseline="0">
                        <a:solidFill>
                          <a:srgbClr val="C00000"/>
                        </a:solidFill>
                        <a:latin typeface="Arial Narrow" panose="020B0606020202030204" pitchFamily="34" charset="0"/>
                      </a:rPr>
                    </a:br>
                    <a:r>
                      <a:rPr lang="en-US" sz="1050" b="1" baseline="0">
                        <a:solidFill>
                          <a:srgbClr val="C00000"/>
                        </a:solidFill>
                        <a:latin typeface="Arial Narrow" panose="020B0606020202030204" pitchFamily="34" charset="0"/>
                      </a:rPr>
                      <a:t>R² = 61,43%</a:t>
                    </a:r>
                    <a:endParaRPr lang="en-US" sz="1050" b="1">
                      <a:solidFill>
                        <a:srgbClr val="C00000"/>
                      </a:solidFill>
                      <a:latin typeface="Arial Narrow" panose="020B060602020203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rgbClr val="C00000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9586014711124072"/>
                  <c:y val="-0.200487833757622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1" i="0" u="none" strike="noStrike" kern="1200" baseline="0">
                        <a:solidFill>
                          <a:srgbClr val="00B050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sz="1100" b="1" baseline="0">
                        <a:solidFill>
                          <a:srgbClr val="00B050"/>
                        </a:solidFill>
                        <a:latin typeface="Arial Narrow" panose="020B0606020202030204" pitchFamily="34" charset="0"/>
                      </a:rPr>
                      <a:t>Ajuste polinomial  de grau 2</a:t>
                    </a:r>
                  </a:p>
                  <a:p>
                    <a:pPr>
                      <a:defRPr sz="1100" b="1">
                        <a:solidFill>
                          <a:srgbClr val="00B05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1100" b="1" baseline="0">
                        <a:solidFill>
                          <a:srgbClr val="00B050"/>
                        </a:solidFill>
                        <a:latin typeface="Arial Narrow" panose="020B0606020202030204" pitchFamily="34" charset="0"/>
                      </a:rPr>
                      <a:t>y^ = 33,004x</a:t>
                    </a:r>
                    <a:r>
                      <a:rPr lang="en-US" sz="1100" b="1" baseline="30000">
                        <a:solidFill>
                          <a:srgbClr val="00B050"/>
                        </a:solidFill>
                        <a:latin typeface="Arial Narrow" panose="020B0606020202030204" pitchFamily="34" charset="0"/>
                      </a:rPr>
                      <a:t>2</a:t>
                    </a:r>
                    <a:r>
                      <a:rPr lang="en-US" sz="1100" b="1" baseline="0">
                        <a:solidFill>
                          <a:srgbClr val="00B050"/>
                        </a:solidFill>
                        <a:latin typeface="Arial Narrow" panose="020B0606020202030204" pitchFamily="34" charset="0"/>
                      </a:rPr>
                      <a:t> - 153,23x + 182,42</a:t>
                    </a:r>
                    <a:br>
                      <a:rPr lang="en-US" sz="1100" b="1" baseline="0">
                        <a:solidFill>
                          <a:srgbClr val="00B050"/>
                        </a:solidFill>
                        <a:latin typeface="Arial Narrow" panose="020B0606020202030204" pitchFamily="34" charset="0"/>
                      </a:rPr>
                    </a:br>
                    <a:r>
                      <a:rPr lang="en-US" sz="1100" b="1" baseline="0">
                        <a:solidFill>
                          <a:srgbClr val="00B050"/>
                        </a:solidFill>
                        <a:latin typeface="Arial Narrow" panose="020B0606020202030204" pitchFamily="34" charset="0"/>
                      </a:rPr>
                      <a:t>R² = 99,7%</a:t>
                    </a:r>
                    <a:endParaRPr lang="en-US" sz="1100" b="1">
                      <a:solidFill>
                        <a:srgbClr val="00B050"/>
                      </a:solidFill>
                      <a:latin typeface="Arial Narrow" panose="020B060602020203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rgbClr val="00B050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3215644340753698"/>
                  <c:y val="5.581828587216071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1" i="0" u="none" strike="noStrike" kern="1200" baseline="0">
                        <a:solidFill>
                          <a:srgbClr val="0070C0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sz="1100" b="1" baseline="0">
                        <a:solidFill>
                          <a:srgbClr val="0070C0"/>
                        </a:solidFill>
                        <a:latin typeface="Arial Narrow" panose="020B0606020202030204" pitchFamily="34" charset="0"/>
                      </a:rPr>
                      <a:t>Ajuste potencial</a:t>
                    </a:r>
                  </a:p>
                  <a:p>
                    <a:pPr>
                      <a:defRPr sz="1100" b="1">
                        <a:solidFill>
                          <a:srgbClr val="0070C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1100" b="1" baseline="0">
                        <a:solidFill>
                          <a:srgbClr val="0070C0"/>
                        </a:solidFill>
                        <a:latin typeface="Arial Narrow" panose="020B0606020202030204" pitchFamily="34" charset="0"/>
                      </a:rPr>
                      <a:t>y^ = 6,5346x</a:t>
                    </a:r>
                    <a:r>
                      <a:rPr lang="en-US" sz="1100" b="1" baseline="30000">
                        <a:solidFill>
                          <a:srgbClr val="0070C0"/>
                        </a:solidFill>
                        <a:latin typeface="Arial Narrow" panose="020B0606020202030204" pitchFamily="34" charset="0"/>
                      </a:rPr>
                      <a:t>2,3758</a:t>
                    </a:r>
                    <a:br>
                      <a:rPr lang="en-US" sz="1100" b="1" baseline="0">
                        <a:solidFill>
                          <a:srgbClr val="0070C0"/>
                        </a:solidFill>
                        <a:latin typeface="Arial Narrow" panose="020B0606020202030204" pitchFamily="34" charset="0"/>
                      </a:rPr>
                    </a:br>
                    <a:r>
                      <a:rPr lang="en-US" sz="1100" b="1" baseline="0">
                        <a:solidFill>
                          <a:srgbClr val="0070C0"/>
                        </a:solidFill>
                        <a:latin typeface="Arial Narrow" panose="020B0606020202030204" pitchFamily="34" charset="0"/>
                      </a:rPr>
                      <a:t>R² = 97,52%</a:t>
                    </a:r>
                    <a:endParaRPr lang="en-US" sz="1100" b="1">
                      <a:solidFill>
                        <a:srgbClr val="0070C0"/>
                      </a:solidFill>
                      <a:latin typeface="Arial Narrow" panose="020B060602020203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rgbClr val="0070C0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9.2526813777907391E-2"/>
                  <c:y val="-3.054776047730875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1" i="0" u="none" strike="noStrike" kern="1200" baseline="0">
                        <a:solidFill>
                          <a:srgbClr val="FF0000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sz="1100" b="1" baseline="0">
                        <a:solidFill>
                          <a:srgbClr val="FF0000"/>
                        </a:solidFill>
                        <a:latin typeface="Arial Narrow" panose="020B0606020202030204" pitchFamily="34" charset="0"/>
                      </a:rPr>
                      <a:t>Ajuste polinomial de grau 3</a:t>
                    </a:r>
                  </a:p>
                  <a:p>
                    <a:pPr>
                      <a:defRPr sz="1100" b="1">
                        <a:solidFill>
                          <a:srgbClr val="FF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1100" b="1" baseline="0">
                        <a:solidFill>
                          <a:srgbClr val="FF0000"/>
                        </a:solidFill>
                        <a:latin typeface="Arial Narrow" panose="020B0606020202030204" pitchFamily="34" charset="0"/>
                      </a:rPr>
                      <a:t>y^ = 2,0216x</a:t>
                    </a:r>
                    <a:r>
                      <a:rPr lang="en-US" sz="1100" b="1" baseline="30000">
                        <a:solidFill>
                          <a:srgbClr val="FF0000"/>
                        </a:solidFill>
                        <a:latin typeface="Arial Narrow" panose="020B0606020202030204" pitchFamily="34" charset="0"/>
                      </a:rPr>
                      <a:t>3</a:t>
                    </a:r>
                    <a:r>
                      <a:rPr lang="en-US" sz="1100" b="1" baseline="0">
                        <a:solidFill>
                          <a:srgbClr val="FF0000"/>
                        </a:solidFill>
                        <a:latin typeface="Arial Narrow" panose="020B0606020202030204" pitchFamily="34" charset="0"/>
                      </a:rPr>
                      <a:t> - 0,352x</a:t>
                    </a:r>
                    <a:r>
                      <a:rPr lang="en-US" sz="1100" b="1" baseline="30000">
                        <a:solidFill>
                          <a:srgbClr val="FF0000"/>
                        </a:solidFill>
                        <a:latin typeface="Arial Narrow" panose="020B0606020202030204" pitchFamily="34" charset="0"/>
                      </a:rPr>
                      <a:t>2</a:t>
                    </a:r>
                    <a:r>
                      <a:rPr lang="en-US" sz="1100" b="1" baseline="0">
                        <a:solidFill>
                          <a:srgbClr val="FF0000"/>
                        </a:solidFill>
                        <a:latin typeface="Arial Narrow" panose="020B0606020202030204" pitchFamily="34" charset="0"/>
                      </a:rPr>
                      <a:t> + 0,6113x + 8,9667</a:t>
                    </a:r>
                    <a:br>
                      <a:rPr lang="en-US" sz="1100" b="1" baseline="0">
                        <a:solidFill>
                          <a:srgbClr val="FF0000"/>
                        </a:solidFill>
                        <a:latin typeface="Arial Narrow" panose="020B0606020202030204" pitchFamily="34" charset="0"/>
                      </a:rPr>
                    </a:br>
                    <a:r>
                      <a:rPr lang="en-US" sz="1100" b="1" baseline="0">
                        <a:solidFill>
                          <a:srgbClr val="FF0000"/>
                        </a:solidFill>
                        <a:latin typeface="Arial Narrow" panose="020B0606020202030204" pitchFamily="34" charset="0"/>
                      </a:rPr>
                      <a:t>R² = 100%</a:t>
                    </a:r>
                    <a:endParaRPr lang="en-US" sz="1100" b="1">
                      <a:solidFill>
                        <a:srgbClr val="FF0000"/>
                      </a:solidFill>
                      <a:latin typeface="Arial Narrow" panose="020B060602020203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rgbClr val="FF0000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'[3]11'!$B$6:$B$15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'[3]11'!$C$6:$C$15</c:f>
              <c:numCache>
                <c:formatCode>General</c:formatCode>
                <c:ptCount val="10"/>
                <c:pt idx="0">
                  <c:v>11</c:v>
                </c:pt>
                <c:pt idx="1">
                  <c:v>26</c:v>
                </c:pt>
                <c:pt idx="2">
                  <c:v>61</c:v>
                </c:pt>
                <c:pt idx="3">
                  <c:v>135</c:v>
                </c:pt>
                <c:pt idx="4">
                  <c:v>258</c:v>
                </c:pt>
                <c:pt idx="5">
                  <c:v>433</c:v>
                </c:pt>
                <c:pt idx="6">
                  <c:v>691</c:v>
                </c:pt>
                <c:pt idx="7">
                  <c:v>1030</c:v>
                </c:pt>
                <c:pt idx="8">
                  <c:v>1455</c:v>
                </c:pt>
                <c:pt idx="9">
                  <c:v>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81-4BD8-B54D-C37E7BBB6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89088"/>
        <c:axId val="459687128"/>
      </c:scatterChart>
      <c:valAx>
        <c:axId val="45968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pt-PT" b="1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x</a:t>
                </a:r>
              </a:p>
            </c:rich>
          </c:tx>
          <c:layout>
            <c:manualLayout>
              <c:xMode val="edge"/>
              <c:yMode val="edge"/>
              <c:x val="0.94647564887722369"/>
              <c:y val="0.911489221742018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PT"/>
          </a:p>
        </c:txPr>
        <c:crossAx val="459687128"/>
        <c:crosses val="autoZero"/>
        <c:crossBetween val="midCat"/>
      </c:valAx>
      <c:valAx>
        <c:axId val="45968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pt-PT" b="1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y</a:t>
                </a:r>
              </a:p>
            </c:rich>
          </c:tx>
          <c:layout>
            <c:manualLayout>
              <c:xMode val="edge"/>
              <c:yMode val="edge"/>
              <c:x val="2.5337480963027764E-2"/>
              <c:y val="3.933455686460244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PT"/>
          </a:p>
        </c:txPr>
        <c:crossAx val="45968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Figura 1 - Diagrama de dispersão e ajustes realizados.</a:t>
            </a:r>
          </a:p>
        </c:rich>
      </c:tx>
      <c:layout>
        <c:manualLayout>
          <c:xMode val="edge"/>
          <c:yMode val="edge"/>
          <c:x val="0.21897892918508244"/>
          <c:y val="0.930086567026676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7.6583552055993001E-2"/>
          <c:y val="2.3588145231846019E-2"/>
          <c:w val="0.90104833770778647"/>
          <c:h val="0.838649131377773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'12'!$C$4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4002075494239046"/>
                  <c:y val="-0.194852938837696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50" b="1" i="0" u="none" strike="noStrike" kern="1200" baseline="0">
                        <a:solidFill>
                          <a:srgbClr val="C00000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sz="1050" b="1" baseline="0">
                        <a:solidFill>
                          <a:srgbClr val="C00000"/>
                        </a:solidFill>
                        <a:latin typeface="Arial Narrow" panose="020B0606020202030204" pitchFamily="34" charset="0"/>
                      </a:rPr>
                      <a:t>Ajuste logarítmico</a:t>
                    </a:r>
                  </a:p>
                  <a:p>
                    <a:pPr>
                      <a:defRPr sz="1050" b="1">
                        <a:solidFill>
                          <a:srgbClr val="C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1050" b="1" baseline="0">
                        <a:solidFill>
                          <a:srgbClr val="C00000"/>
                        </a:solidFill>
                        <a:latin typeface="Arial Narrow" panose="020B0606020202030204" pitchFamily="34" charset="0"/>
                      </a:rPr>
                      <a:t>y^ = 3,2635ln(x) + 3,5911</a:t>
                    </a:r>
                    <a:br>
                      <a:rPr lang="en-US" sz="1050" b="1" baseline="0">
                        <a:solidFill>
                          <a:srgbClr val="C00000"/>
                        </a:solidFill>
                        <a:latin typeface="Arial Narrow" panose="020B0606020202030204" pitchFamily="34" charset="0"/>
                      </a:rPr>
                    </a:br>
                    <a:r>
                      <a:rPr lang="en-US" sz="1050" b="1" baseline="0">
                        <a:solidFill>
                          <a:srgbClr val="C00000"/>
                        </a:solidFill>
                        <a:latin typeface="Arial Narrow" panose="020B0606020202030204" pitchFamily="34" charset="0"/>
                      </a:rPr>
                      <a:t>R² = 77,71 %</a:t>
                    </a:r>
                    <a:endParaRPr lang="en-US" sz="1050" b="1">
                      <a:solidFill>
                        <a:srgbClr val="C00000"/>
                      </a:solidFill>
                      <a:latin typeface="Arial Narrow" panose="020B060602020203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rgbClr val="C00000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3248281619645266"/>
                  <c:y val="-1.954846322914314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baseline="0">
                        <a:solidFill>
                          <a:srgbClr val="7030A0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sz="1000" b="1" baseline="0">
                        <a:solidFill>
                          <a:srgbClr val="7030A0"/>
                        </a:solidFill>
                        <a:latin typeface="Arial Narrow" panose="020B0606020202030204" pitchFamily="34" charset="0"/>
                      </a:rPr>
                      <a:t>Ajuste exponencial</a:t>
                    </a:r>
                  </a:p>
                  <a:p>
                    <a:pPr>
                      <a:defRPr sz="1000" b="1">
                        <a:solidFill>
                          <a:srgbClr val="7030A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1000" b="1" baseline="0">
                        <a:solidFill>
                          <a:srgbClr val="7030A0"/>
                        </a:solidFill>
                        <a:latin typeface="Arial Narrow" panose="020B0606020202030204" pitchFamily="34" charset="0"/>
                      </a:rPr>
                      <a:t>y^ = 0,1866e</a:t>
                    </a:r>
                    <a:r>
                      <a:rPr lang="en-US" sz="1000" b="1" baseline="30000">
                        <a:solidFill>
                          <a:srgbClr val="7030A0"/>
                        </a:solidFill>
                        <a:latin typeface="Arial Narrow" panose="020B0606020202030204" pitchFamily="34" charset="0"/>
                      </a:rPr>
                      <a:t>2,1088x</a:t>
                    </a:r>
                    <a:br>
                      <a:rPr lang="en-US" sz="1000" b="1" baseline="0">
                        <a:solidFill>
                          <a:srgbClr val="7030A0"/>
                        </a:solidFill>
                        <a:latin typeface="Arial Narrow" panose="020B0606020202030204" pitchFamily="34" charset="0"/>
                      </a:rPr>
                    </a:br>
                    <a:r>
                      <a:rPr lang="en-US" sz="1000" b="1" baseline="0">
                        <a:solidFill>
                          <a:srgbClr val="7030A0"/>
                        </a:solidFill>
                        <a:latin typeface="Arial Narrow" panose="020B0606020202030204" pitchFamily="34" charset="0"/>
                      </a:rPr>
                      <a:t>R² = 89,41 %</a:t>
                    </a:r>
                    <a:endParaRPr lang="en-US" sz="1000" b="1">
                      <a:solidFill>
                        <a:srgbClr val="7030A0"/>
                      </a:solidFill>
                      <a:latin typeface="Arial Narrow" panose="020B060602020203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rgbClr val="7030A0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680775778989331"/>
                  <c:y val="-0.1270136421612440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baseline="0">
                        <a:solidFill>
                          <a:srgbClr val="0070C0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sz="1000" b="1" baseline="0">
                        <a:solidFill>
                          <a:srgbClr val="0070C0"/>
                        </a:solidFill>
                        <a:latin typeface="Arial Narrow" panose="020B0606020202030204" pitchFamily="34" charset="0"/>
                      </a:rPr>
                      <a:t>Ajuste potencial</a:t>
                    </a:r>
                  </a:p>
                  <a:p>
                    <a:pPr>
                      <a:defRPr sz="1000" b="1">
                        <a:solidFill>
                          <a:srgbClr val="0070C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1000" b="1" baseline="0">
                        <a:solidFill>
                          <a:srgbClr val="0070C0"/>
                        </a:solidFill>
                        <a:latin typeface="Arial Narrow" panose="020B0606020202030204" pitchFamily="34" charset="0"/>
                      </a:rPr>
                      <a:t>y^ = 2,2779x</a:t>
                    </a:r>
                    <a:r>
                      <a:rPr lang="en-US" sz="1000" b="1" baseline="30000">
                        <a:solidFill>
                          <a:srgbClr val="0070C0"/>
                        </a:solidFill>
                        <a:latin typeface="Arial Narrow" panose="020B0606020202030204" pitchFamily="34" charset="0"/>
                      </a:rPr>
                      <a:t>1,8415</a:t>
                    </a:r>
                    <a:br>
                      <a:rPr lang="en-US" sz="1000" b="1" baseline="0">
                        <a:solidFill>
                          <a:srgbClr val="0070C0"/>
                        </a:solidFill>
                        <a:latin typeface="Arial Narrow" panose="020B0606020202030204" pitchFamily="34" charset="0"/>
                      </a:rPr>
                    </a:br>
                    <a:r>
                      <a:rPr lang="en-US" sz="1000" b="1" baseline="0">
                        <a:solidFill>
                          <a:srgbClr val="0070C0"/>
                        </a:solidFill>
                        <a:latin typeface="Arial Narrow" panose="020B0606020202030204" pitchFamily="34" charset="0"/>
                      </a:rPr>
                      <a:t>R² = 99,92 %</a:t>
                    </a:r>
                    <a:endParaRPr lang="en-US" sz="1000" b="1">
                      <a:solidFill>
                        <a:srgbClr val="0070C0"/>
                      </a:solidFill>
                      <a:latin typeface="Arial Narrow" panose="020B060602020203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rgbClr val="0070C0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518965157010287"/>
                  <c:y val="1.494657959941856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baseline="0">
                        <a:solidFill>
                          <a:srgbClr val="00B050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sz="1000" b="1" baseline="0">
                        <a:solidFill>
                          <a:srgbClr val="00B050"/>
                        </a:solidFill>
                        <a:latin typeface="Arial Narrow" panose="020B0606020202030204" pitchFamily="34" charset="0"/>
                      </a:rPr>
                      <a:t>Ajuste polinimial de grau 2</a:t>
                    </a:r>
                  </a:p>
                  <a:p>
                    <a:pPr>
                      <a:defRPr sz="1000" b="1">
                        <a:solidFill>
                          <a:srgbClr val="00B05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1000" b="1" baseline="0">
                        <a:solidFill>
                          <a:srgbClr val="00B050"/>
                        </a:solidFill>
                        <a:latin typeface="Arial Narrow" panose="020B0606020202030204" pitchFamily="34" charset="0"/>
                      </a:rPr>
                      <a:t>y^ = 1,6515x</a:t>
                    </a:r>
                    <a:r>
                      <a:rPr lang="en-US" sz="1000" b="1" baseline="30000">
                        <a:solidFill>
                          <a:srgbClr val="00B050"/>
                        </a:solidFill>
                        <a:latin typeface="Arial Narrow" panose="020B0606020202030204" pitchFamily="34" charset="0"/>
                      </a:rPr>
                      <a:t>2</a:t>
                    </a:r>
                    <a:r>
                      <a:rPr lang="en-US" sz="1000" b="1" baseline="0">
                        <a:solidFill>
                          <a:srgbClr val="00B050"/>
                        </a:solidFill>
                        <a:latin typeface="Arial Narrow" panose="020B0606020202030204" pitchFamily="34" charset="0"/>
                      </a:rPr>
                      <a:t> + 0,7685x - 0,1207</a:t>
                    </a:r>
                    <a:br>
                      <a:rPr lang="en-US" sz="1000" b="1" baseline="0">
                        <a:solidFill>
                          <a:srgbClr val="00B050"/>
                        </a:solidFill>
                        <a:latin typeface="Arial Narrow" panose="020B0606020202030204" pitchFamily="34" charset="0"/>
                      </a:rPr>
                    </a:br>
                    <a:r>
                      <a:rPr lang="en-US" sz="1000" b="1" baseline="0">
                        <a:solidFill>
                          <a:srgbClr val="00B050"/>
                        </a:solidFill>
                        <a:latin typeface="Arial Narrow" panose="020B0606020202030204" pitchFamily="34" charset="0"/>
                      </a:rPr>
                      <a:t>R² = 0,9994</a:t>
                    </a:r>
                    <a:endParaRPr lang="en-US" sz="1000" b="1">
                      <a:solidFill>
                        <a:srgbClr val="00B050"/>
                      </a:solidFill>
                      <a:latin typeface="Arial Narrow" panose="020B060602020203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rgbClr val="00B050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'12'!$B$5:$B$14</c:f>
              <c:numCache>
                <c:formatCode>0.0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</c:numCache>
            </c:numRef>
          </c:xVal>
          <c:yVal>
            <c:numRef>
              <c:f>'12'!$C$5:$C$14</c:f>
              <c:numCache>
                <c:formatCode>General</c:formatCode>
                <c:ptCount val="10"/>
                <c:pt idx="0">
                  <c:v>0.11</c:v>
                </c:pt>
                <c:pt idx="1">
                  <c:v>0.45</c:v>
                </c:pt>
                <c:pt idx="2">
                  <c:v>0.92</c:v>
                </c:pt>
                <c:pt idx="3">
                  <c:v>1.5</c:v>
                </c:pt>
                <c:pt idx="4">
                  <c:v>2.2999999999999998</c:v>
                </c:pt>
                <c:pt idx="5">
                  <c:v>3.3</c:v>
                </c:pt>
                <c:pt idx="6">
                  <c:v>4.2</c:v>
                </c:pt>
                <c:pt idx="7">
                  <c:v>5.3</c:v>
                </c:pt>
                <c:pt idx="8">
                  <c:v>6.5</c:v>
                </c:pt>
                <c:pt idx="9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E2-46F5-B468-A54CBB7E3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701640"/>
        <c:axId val="531698896"/>
      </c:scatterChart>
      <c:valAx>
        <c:axId val="53170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pt-PT" b="1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x</a:t>
                </a:r>
              </a:p>
            </c:rich>
          </c:tx>
          <c:layout>
            <c:manualLayout>
              <c:xMode val="edge"/>
              <c:yMode val="edge"/>
              <c:x val="0.93188538932633436"/>
              <c:y val="0.85187518226888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PT"/>
          </a:p>
        </c:txPr>
        <c:crossAx val="531698896"/>
        <c:crosses val="autoZero"/>
        <c:crossBetween val="midCat"/>
      </c:valAx>
      <c:valAx>
        <c:axId val="5316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y</a:t>
                </a:r>
              </a:p>
            </c:rich>
          </c:tx>
          <c:layout>
            <c:manualLayout>
              <c:xMode val="edge"/>
              <c:yMode val="edge"/>
              <c:x val="0"/>
              <c:y val="4.72338874307378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PT"/>
          </a:p>
        </c:txPr>
        <c:crossAx val="53170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Figura 1 - Diagrama de dispersão entre X e Y.</a:t>
            </a:r>
          </a:p>
        </c:rich>
      </c:tx>
      <c:layout>
        <c:manualLayout>
          <c:xMode val="edge"/>
          <c:yMode val="edge"/>
          <c:x val="0.20724999999999996"/>
          <c:y val="0.921296296296296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0310870516185477"/>
          <c:y val="2.5428331875182269E-2"/>
          <c:w val="0.86597462817147841"/>
          <c:h val="0.7764432050160394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'[1]13'!$B$5:$B$14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3.2</c:v>
                </c:pt>
                <c:pt idx="2">
                  <c:v>4.8</c:v>
                </c:pt>
                <c:pt idx="3">
                  <c:v>5.2</c:v>
                </c:pt>
                <c:pt idx="4">
                  <c:v>5.9</c:v>
                </c:pt>
                <c:pt idx="5">
                  <c:v>6.4</c:v>
                </c:pt>
                <c:pt idx="6">
                  <c:v>7.1</c:v>
                </c:pt>
                <c:pt idx="7">
                  <c:v>7.8</c:v>
                </c:pt>
                <c:pt idx="8">
                  <c:v>8.6</c:v>
                </c:pt>
              </c:numCache>
            </c:numRef>
          </c:xVal>
          <c:yVal>
            <c:numRef>
              <c:f>'[1]13'!$C$5:$C$14</c:f>
              <c:numCache>
                <c:formatCode>General</c:formatCode>
                <c:ptCount val="10"/>
                <c:pt idx="0">
                  <c:v>10.9</c:v>
                </c:pt>
                <c:pt idx="1">
                  <c:v>9.3000000000000007</c:v>
                </c:pt>
                <c:pt idx="2">
                  <c:v>8.6999999999999993</c:v>
                </c:pt>
                <c:pt idx="3">
                  <c:v>8.8000000000000007</c:v>
                </c:pt>
                <c:pt idx="4">
                  <c:v>8.6999999999999993</c:v>
                </c:pt>
                <c:pt idx="5">
                  <c:v>8.4</c:v>
                </c:pt>
                <c:pt idx="6">
                  <c:v>8.4</c:v>
                </c:pt>
                <c:pt idx="7">
                  <c:v>8.3000000000000007</c:v>
                </c:pt>
                <c:pt idx="8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4E-4539-901C-02AF0BE1E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87808"/>
        <c:axId val="459988200"/>
      </c:scatterChart>
      <c:valAx>
        <c:axId val="45998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x</a:t>
                </a:r>
              </a:p>
            </c:rich>
          </c:tx>
          <c:layout>
            <c:manualLayout>
              <c:xMode val="edge"/>
              <c:yMode val="edge"/>
              <c:x val="0.9239153543307087"/>
              <c:y val="0.867704870224555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PT"/>
          </a:p>
        </c:txPr>
        <c:crossAx val="459988200"/>
        <c:crosses val="autoZero"/>
        <c:crossBetween val="midCat"/>
      </c:valAx>
      <c:valAx>
        <c:axId val="45998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y</a:t>
                </a:r>
              </a:p>
            </c:rich>
          </c:tx>
          <c:layout>
            <c:manualLayout>
              <c:xMode val="edge"/>
              <c:yMode val="edge"/>
              <c:x val="2.1775153105861766E-2"/>
              <c:y val="5.143919510061244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alpha val="95000"/>
              </a:schemeClr>
            </a:solidFill>
            <a:round/>
            <a:tailEnd type="arrow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PT"/>
          </a:p>
        </c:txPr>
        <c:crossAx val="45998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Figura 2 - Diagrama de dispersão entre X e Y e ajustes realizados.</a:t>
            </a:r>
          </a:p>
        </c:rich>
      </c:tx>
      <c:layout>
        <c:manualLayout>
          <c:xMode val="edge"/>
          <c:yMode val="edge"/>
          <c:x val="0.20724999999999996"/>
          <c:y val="0.921296296296296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5.7718657508237001E-2"/>
          <c:y val="2.5428331875182269E-2"/>
          <c:w val="0.91136471770815886"/>
          <c:h val="0.7764432050160394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rgbClr val="7030A0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2686703523761658"/>
                  <c:y val="2.6009812906403328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1" i="0" u="none" strike="noStrike" kern="1200" baseline="0">
                        <a:solidFill>
                          <a:srgbClr val="7030A0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sz="1200" b="1" baseline="0">
                        <a:solidFill>
                          <a:srgbClr val="7030A0"/>
                        </a:solidFill>
                        <a:latin typeface="Arial Narrow" panose="020B0606020202030204" pitchFamily="34" charset="0"/>
                      </a:rPr>
                      <a:t>Ajuste exponencial</a:t>
                    </a:r>
                  </a:p>
                  <a:p>
                    <a:pPr>
                      <a:defRPr sz="1200" b="1">
                        <a:solidFill>
                          <a:srgbClr val="7030A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1200" b="1" baseline="0">
                        <a:solidFill>
                          <a:srgbClr val="7030A0"/>
                        </a:solidFill>
                        <a:latin typeface="Arial Narrow" panose="020B0606020202030204" pitchFamily="34" charset="0"/>
                      </a:rPr>
                      <a:t>y^ = 10,772e</a:t>
                    </a:r>
                    <a:r>
                      <a:rPr lang="en-US" sz="1200" b="1" baseline="30000">
                        <a:solidFill>
                          <a:srgbClr val="7030A0"/>
                        </a:solidFill>
                        <a:latin typeface="Arial Narrow" panose="020B0606020202030204" pitchFamily="34" charset="0"/>
                      </a:rPr>
                      <a:t>-0,036x</a:t>
                    </a:r>
                    <a:br>
                      <a:rPr lang="en-US" sz="1200" b="1" baseline="0">
                        <a:solidFill>
                          <a:srgbClr val="7030A0"/>
                        </a:solidFill>
                        <a:latin typeface="Arial Narrow" panose="020B0606020202030204" pitchFamily="34" charset="0"/>
                      </a:rPr>
                    </a:br>
                    <a:r>
                      <a:rPr lang="en-US" sz="1200" b="1" baseline="0">
                        <a:solidFill>
                          <a:srgbClr val="7030A0"/>
                        </a:solidFill>
                        <a:latin typeface="Arial Narrow" panose="020B0606020202030204" pitchFamily="34" charset="0"/>
                      </a:rPr>
                      <a:t>R² =89,13 %</a:t>
                    </a:r>
                    <a:endParaRPr lang="en-US" sz="1200" b="1">
                      <a:solidFill>
                        <a:srgbClr val="7030A0"/>
                      </a:solidFill>
                      <a:latin typeface="Arial Narrow" panose="020B060602020203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rgbClr val="7030A0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9525" cap="rnd">
                <a:solidFill>
                  <a:srgbClr val="C00000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trendline>
            <c:spPr>
              <a:ln w="15875" cap="rnd">
                <a:solidFill>
                  <a:srgbClr val="00B050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6119915861581134"/>
                  <c:y val="0.278756974600142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baseline="0">
                        <a:solidFill>
                          <a:srgbClr val="00B050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sz="1400" b="1" baseline="0">
                        <a:solidFill>
                          <a:srgbClr val="00B050"/>
                        </a:solidFill>
                        <a:latin typeface="Arial Narrow" panose="020B0606020202030204" pitchFamily="34" charset="0"/>
                      </a:rPr>
                      <a:t>Ajuste potencial</a:t>
                    </a:r>
                  </a:p>
                  <a:p>
                    <a:pPr>
                      <a:defRPr sz="1400" b="1">
                        <a:solidFill>
                          <a:srgbClr val="00B05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1400" b="1" baseline="0">
                        <a:solidFill>
                          <a:srgbClr val="00B050"/>
                        </a:solidFill>
                        <a:latin typeface="Arial Narrow" panose="020B0606020202030204" pitchFamily="34" charset="0"/>
                      </a:rPr>
                      <a:t>y^ = 11,011x</a:t>
                    </a:r>
                    <a:r>
                      <a:rPr lang="en-US" sz="1400" b="1" baseline="30000">
                        <a:solidFill>
                          <a:srgbClr val="00B050"/>
                        </a:solidFill>
                        <a:latin typeface="Arial Narrow" panose="020B0606020202030204" pitchFamily="34" charset="0"/>
                      </a:rPr>
                      <a:t>-0,14</a:t>
                    </a:r>
                    <a:br>
                      <a:rPr lang="en-US" sz="1400" b="1" baseline="0">
                        <a:solidFill>
                          <a:srgbClr val="00B050"/>
                        </a:solidFill>
                        <a:latin typeface="Arial Narrow" panose="020B0606020202030204" pitchFamily="34" charset="0"/>
                      </a:rPr>
                    </a:br>
                    <a:r>
                      <a:rPr lang="en-US" sz="1400" b="1" baseline="0">
                        <a:solidFill>
                          <a:srgbClr val="00B050"/>
                        </a:solidFill>
                        <a:latin typeface="Arial Narrow" panose="020B0606020202030204" pitchFamily="34" charset="0"/>
                      </a:rPr>
                      <a:t>R² = 98,91 %</a:t>
                    </a:r>
                    <a:endParaRPr lang="en-US" sz="1400" b="1">
                      <a:solidFill>
                        <a:srgbClr val="00B050"/>
                      </a:solidFill>
                      <a:latin typeface="Arial Narrow" panose="020B060602020203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00B050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58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003015580499239"/>
                  <c:y val="0.3219844201397022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1" i="0" u="none" strike="noStrike" kern="1200" baseline="0">
                        <a:solidFill>
                          <a:srgbClr val="0070C0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sz="1200" b="1" baseline="0">
                        <a:solidFill>
                          <a:srgbClr val="0070C0"/>
                        </a:solidFill>
                        <a:latin typeface="Arial Narrow" panose="020B0606020202030204" pitchFamily="34" charset="0"/>
                      </a:rPr>
                      <a:t>Ajuste polinomial de grau 2</a:t>
                    </a:r>
                  </a:p>
                  <a:p>
                    <a:pPr>
                      <a:defRPr sz="1200" b="1">
                        <a:solidFill>
                          <a:srgbClr val="0070C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1200" b="1" baseline="0">
                        <a:solidFill>
                          <a:srgbClr val="0070C0"/>
                        </a:solidFill>
                        <a:latin typeface="Arial Narrow" panose="020B0606020202030204" pitchFamily="34" charset="0"/>
                      </a:rPr>
                      <a:t>y^ = 0,0493x</a:t>
                    </a:r>
                    <a:r>
                      <a:rPr lang="en-US" sz="1200" b="1" baseline="30000">
                        <a:solidFill>
                          <a:srgbClr val="0070C0"/>
                        </a:solidFill>
                        <a:latin typeface="Arial Narrow" panose="020B0606020202030204" pitchFamily="34" charset="0"/>
                      </a:rPr>
                      <a:t>2</a:t>
                    </a:r>
                    <a:r>
                      <a:rPr lang="en-US" sz="1200" b="1" baseline="0">
                        <a:solidFill>
                          <a:srgbClr val="0070C0"/>
                        </a:solidFill>
                        <a:latin typeface="Arial Narrow" panose="020B0606020202030204" pitchFamily="34" charset="0"/>
                      </a:rPr>
                      <a:t> - 0,8184x + 11,635</a:t>
                    </a:r>
                    <a:br>
                      <a:rPr lang="en-US" sz="1200" b="1" baseline="0">
                        <a:solidFill>
                          <a:srgbClr val="0070C0"/>
                        </a:solidFill>
                        <a:latin typeface="Arial Narrow" panose="020B0606020202030204" pitchFamily="34" charset="0"/>
                      </a:rPr>
                    </a:br>
                    <a:r>
                      <a:rPr lang="en-US" sz="1200" b="1" baseline="0">
                        <a:solidFill>
                          <a:srgbClr val="0070C0"/>
                        </a:solidFill>
                        <a:latin typeface="Arial Narrow" panose="020B0606020202030204" pitchFamily="34" charset="0"/>
                      </a:rPr>
                      <a:t>R² = 97,37 %</a:t>
                    </a:r>
                    <a:endParaRPr lang="en-US" sz="1200" b="1">
                      <a:solidFill>
                        <a:srgbClr val="0070C0"/>
                      </a:solidFill>
                      <a:latin typeface="Arial Narrow" panose="020B060602020203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rgbClr val="0070C0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9268859477671674"/>
                  <c:y val="0.132026883367267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1" i="0" u="none" strike="noStrike" kern="1200" baseline="0">
                        <a:solidFill>
                          <a:srgbClr val="C00000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sz="1100" b="1" baseline="0">
                        <a:solidFill>
                          <a:srgbClr val="C00000"/>
                        </a:solidFill>
                        <a:latin typeface="Arial Narrow" panose="020B0606020202030204" pitchFamily="34" charset="0"/>
                      </a:rPr>
                      <a:t>Ajuste logarítmico</a:t>
                    </a:r>
                  </a:p>
                  <a:p>
                    <a:pPr>
                      <a:defRPr sz="1100" b="1">
                        <a:solidFill>
                          <a:srgbClr val="C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1100" b="1" baseline="0">
                        <a:solidFill>
                          <a:srgbClr val="C00000"/>
                        </a:solidFill>
                        <a:latin typeface="Arial Narrow" panose="020B0606020202030204" pitchFamily="34" charset="0"/>
                      </a:rPr>
                      <a:t>y^ = -1,33ln(x) + 10,954</a:t>
                    </a:r>
                    <a:br>
                      <a:rPr lang="en-US" sz="1100" b="1" baseline="0">
                        <a:solidFill>
                          <a:srgbClr val="C00000"/>
                        </a:solidFill>
                        <a:latin typeface="Arial Narrow" panose="020B0606020202030204" pitchFamily="34" charset="0"/>
                      </a:rPr>
                    </a:br>
                    <a:r>
                      <a:rPr lang="en-US" sz="1100" b="1" baseline="0">
                        <a:solidFill>
                          <a:srgbClr val="C00000"/>
                        </a:solidFill>
                        <a:latin typeface="Arial Narrow" panose="020B0606020202030204" pitchFamily="34" charset="0"/>
                      </a:rPr>
                      <a:t>R² = 98,71 %</a:t>
                    </a:r>
                    <a:endParaRPr lang="en-US" sz="1100" b="1">
                      <a:solidFill>
                        <a:srgbClr val="C00000"/>
                      </a:solidFill>
                      <a:latin typeface="Arial Narrow" panose="020B060602020203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rgbClr val="C00000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'[1]13'!$B$5:$B$14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3.2</c:v>
                </c:pt>
                <c:pt idx="2">
                  <c:v>4.8</c:v>
                </c:pt>
                <c:pt idx="3">
                  <c:v>5.2</c:v>
                </c:pt>
                <c:pt idx="4">
                  <c:v>5.9</c:v>
                </c:pt>
                <c:pt idx="5">
                  <c:v>6.4</c:v>
                </c:pt>
                <c:pt idx="6">
                  <c:v>7.1</c:v>
                </c:pt>
                <c:pt idx="7">
                  <c:v>7.8</c:v>
                </c:pt>
                <c:pt idx="8">
                  <c:v>8.6</c:v>
                </c:pt>
              </c:numCache>
            </c:numRef>
          </c:xVal>
          <c:yVal>
            <c:numRef>
              <c:f>'[1]13'!$C$5:$C$14</c:f>
              <c:numCache>
                <c:formatCode>General</c:formatCode>
                <c:ptCount val="10"/>
                <c:pt idx="0">
                  <c:v>10.9</c:v>
                </c:pt>
                <c:pt idx="1">
                  <c:v>9.3000000000000007</c:v>
                </c:pt>
                <c:pt idx="2">
                  <c:v>8.6999999999999993</c:v>
                </c:pt>
                <c:pt idx="3">
                  <c:v>8.8000000000000007</c:v>
                </c:pt>
                <c:pt idx="4">
                  <c:v>8.6999999999999993</c:v>
                </c:pt>
                <c:pt idx="5">
                  <c:v>8.4</c:v>
                </c:pt>
                <c:pt idx="6">
                  <c:v>8.4</c:v>
                </c:pt>
                <c:pt idx="7">
                  <c:v>8.3000000000000007</c:v>
                </c:pt>
                <c:pt idx="8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38-4062-B12C-3C8264189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43128"/>
        <c:axId val="469744304"/>
      </c:scatterChart>
      <c:valAx>
        <c:axId val="469743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x</a:t>
                </a:r>
              </a:p>
            </c:rich>
          </c:tx>
          <c:layout>
            <c:manualLayout>
              <c:xMode val="edge"/>
              <c:yMode val="edge"/>
              <c:x val="0.9485016287857635"/>
              <c:y val="0.855036564609946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PT"/>
          </a:p>
        </c:txPr>
        <c:crossAx val="469744304"/>
        <c:crosses val="autoZero"/>
        <c:crossBetween val="midCat"/>
      </c:valAx>
      <c:valAx>
        <c:axId val="4697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y</a:t>
                </a:r>
              </a:p>
            </c:rich>
          </c:tx>
          <c:layout>
            <c:manualLayout>
              <c:xMode val="edge"/>
              <c:yMode val="edge"/>
              <c:x val="4.7538951248115267E-3"/>
              <c:y val="3.87708306057942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alpha val="95000"/>
              </a:schemeClr>
            </a:solidFill>
            <a:round/>
            <a:tailEnd type="arrow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PT"/>
          </a:p>
        </c:txPr>
        <c:crossAx val="469743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Figura</a:t>
            </a:r>
            <a:r>
              <a:rPr lang="en-US" sz="1200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2 - Diagrama de dispersão entre X e Y.</a:t>
            </a:r>
            <a:endParaRPr lang="en-US" sz="1200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layout>
        <c:manualLayout>
          <c:xMode val="edge"/>
          <c:yMode val="edge"/>
          <c:x val="0.21897900262467193"/>
          <c:y val="0.88888888888888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7.6583552055993001E-2"/>
          <c:y val="2.3588145231846019E-2"/>
          <c:w val="0.90104833770778647"/>
          <c:h val="0.780972222222222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'1'!$M$4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'1'!$L$5:$L$14</c:f>
              <c:numCache>
                <c:formatCode>General</c:formatCode>
                <c:ptCount val="10"/>
                <c:pt idx="0">
                  <c:v>19</c:v>
                </c:pt>
                <c:pt idx="1">
                  <c:v>14</c:v>
                </c:pt>
                <c:pt idx="2">
                  <c:v>17</c:v>
                </c:pt>
                <c:pt idx="3">
                  <c:v>15</c:v>
                </c:pt>
                <c:pt idx="4">
                  <c:v>14</c:v>
                </c:pt>
                <c:pt idx="5">
                  <c:v>18</c:v>
                </c:pt>
                <c:pt idx="6">
                  <c:v>15</c:v>
                </c:pt>
                <c:pt idx="7">
                  <c:v>11</c:v>
                </c:pt>
              </c:numCache>
            </c:numRef>
          </c:xVal>
          <c:yVal>
            <c:numRef>
              <c:f>'1'!$M$5:$M$14</c:f>
              <c:numCache>
                <c:formatCode>General</c:formatCode>
                <c:ptCount val="10"/>
                <c:pt idx="0">
                  <c:v>13</c:v>
                </c:pt>
                <c:pt idx="1">
                  <c:v>27</c:v>
                </c:pt>
                <c:pt idx="2">
                  <c:v>19</c:v>
                </c:pt>
                <c:pt idx="3">
                  <c:v>26</c:v>
                </c:pt>
                <c:pt idx="4">
                  <c:v>22</c:v>
                </c:pt>
                <c:pt idx="5">
                  <c:v>21</c:v>
                </c:pt>
                <c:pt idx="6">
                  <c:v>23</c:v>
                </c:pt>
                <c:pt idx="7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7-41F0-B9F7-32AEA2012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325728"/>
        <c:axId val="467323376"/>
      </c:scatterChart>
      <c:valAx>
        <c:axId val="46732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pt-PT" b="1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x</a:t>
                </a:r>
              </a:p>
            </c:rich>
          </c:tx>
          <c:layout>
            <c:manualLayout>
              <c:xMode val="edge"/>
              <c:yMode val="edge"/>
              <c:x val="0.93188538932633436"/>
              <c:y val="0.85187518226888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PT"/>
          </a:p>
        </c:txPr>
        <c:crossAx val="467323376"/>
        <c:crosses val="autoZero"/>
        <c:crossBetween val="midCat"/>
      </c:valAx>
      <c:valAx>
        <c:axId val="46732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y</a:t>
                </a:r>
              </a:p>
            </c:rich>
          </c:tx>
          <c:layout>
            <c:manualLayout>
              <c:xMode val="edge"/>
              <c:yMode val="edge"/>
              <c:x val="0"/>
              <c:y val="4.72338874307378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PT"/>
          </a:p>
        </c:txPr>
        <c:crossAx val="46732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Figura</a:t>
            </a:r>
            <a:r>
              <a:rPr lang="en-US" sz="1200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3 - Diagrama de dispersão entre X e Y.</a:t>
            </a:r>
            <a:endParaRPr lang="en-US" sz="1200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layout>
        <c:manualLayout>
          <c:xMode val="edge"/>
          <c:yMode val="edge"/>
          <c:x val="0.21897900262467193"/>
          <c:y val="0.88888888888888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7.6583552055993001E-2"/>
          <c:y val="2.3588145231846019E-2"/>
          <c:w val="0.90104833770778647"/>
          <c:h val="0.780972222222222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'1'!$W$4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'1'!$V$5:$V$17</c:f>
              <c:numCache>
                <c:formatCode>General</c:formatCode>
                <c:ptCount val="13"/>
                <c:pt idx="0">
                  <c:v>4</c:v>
                </c:pt>
                <c:pt idx="1">
                  <c:v>3.5</c:v>
                </c:pt>
                <c:pt idx="2">
                  <c:v>3</c:v>
                </c:pt>
                <c:pt idx="3">
                  <c:v>5.2</c:v>
                </c:pt>
                <c:pt idx="4">
                  <c:v>6.5</c:v>
                </c:pt>
                <c:pt idx="5">
                  <c:v>6.9</c:v>
                </c:pt>
                <c:pt idx="6">
                  <c:v>8</c:v>
                </c:pt>
                <c:pt idx="7">
                  <c:v>0.6</c:v>
                </c:pt>
                <c:pt idx="8">
                  <c:v>4.9000000000000004</c:v>
                </c:pt>
                <c:pt idx="9">
                  <c:v>7.8</c:v>
                </c:pt>
                <c:pt idx="10">
                  <c:v>1.3</c:v>
                </c:pt>
                <c:pt idx="11">
                  <c:v>2</c:v>
                </c:pt>
              </c:numCache>
            </c:numRef>
          </c:xVal>
          <c:yVal>
            <c:numRef>
              <c:f>'1'!$W$5:$W$17</c:f>
              <c:numCache>
                <c:formatCode>General</c:formatCode>
                <c:ptCount val="13"/>
                <c:pt idx="0">
                  <c:v>49</c:v>
                </c:pt>
                <c:pt idx="1">
                  <c:v>54</c:v>
                </c:pt>
                <c:pt idx="2">
                  <c:v>62</c:v>
                </c:pt>
                <c:pt idx="3">
                  <c:v>27</c:v>
                </c:pt>
                <c:pt idx="4">
                  <c:v>11</c:v>
                </c:pt>
                <c:pt idx="5">
                  <c:v>9</c:v>
                </c:pt>
                <c:pt idx="6">
                  <c:v>7</c:v>
                </c:pt>
                <c:pt idx="7">
                  <c:v>66</c:v>
                </c:pt>
                <c:pt idx="8">
                  <c:v>35</c:v>
                </c:pt>
                <c:pt idx="9">
                  <c:v>8</c:v>
                </c:pt>
                <c:pt idx="10">
                  <c:v>64</c:v>
                </c:pt>
                <c:pt idx="11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56-4ACE-9BCF-1D5202533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324160"/>
        <c:axId val="531705168"/>
      </c:scatterChart>
      <c:valAx>
        <c:axId val="46732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pt-PT" b="1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x</a:t>
                </a:r>
              </a:p>
            </c:rich>
          </c:tx>
          <c:layout>
            <c:manualLayout>
              <c:xMode val="edge"/>
              <c:yMode val="edge"/>
              <c:x val="0.93188538932633436"/>
              <c:y val="0.85187518226888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PT"/>
          </a:p>
        </c:txPr>
        <c:crossAx val="531705168"/>
        <c:crosses val="autoZero"/>
        <c:crossBetween val="midCat"/>
      </c:valAx>
      <c:valAx>
        <c:axId val="5317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y</a:t>
                </a:r>
              </a:p>
            </c:rich>
          </c:tx>
          <c:layout>
            <c:manualLayout>
              <c:xMode val="edge"/>
              <c:yMode val="edge"/>
              <c:x val="0"/>
              <c:y val="4.72338874307378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PT"/>
          </a:p>
        </c:txPr>
        <c:crossAx val="46732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Figura 1 - Diagrama de dispersão entre X e Y.</a:t>
            </a:r>
          </a:p>
        </c:rich>
      </c:tx>
      <c:layout>
        <c:manualLayout>
          <c:xMode val="edge"/>
          <c:yMode val="edge"/>
          <c:x val="0.21897900262467193"/>
          <c:y val="0.88888888888888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7.6583552055993001E-2"/>
          <c:y val="2.3588145231846019E-2"/>
          <c:w val="0.90104833770778647"/>
          <c:h val="0.780972222222222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'4'!$C$3</c:f>
              <c:strCache>
                <c:ptCount val="1"/>
                <c:pt idx="0">
                  <c:v>yi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'4'!$B$4:$B$14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0.9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1.9</c:v>
                </c:pt>
              </c:numCache>
            </c:numRef>
          </c:xVal>
          <c:yVal>
            <c:numRef>
              <c:f>'4'!$C$4:$C$14</c:f>
              <c:numCache>
                <c:formatCode>General</c:formatCode>
                <c:ptCount val="11"/>
                <c:pt idx="0">
                  <c:v>2.4</c:v>
                </c:pt>
                <c:pt idx="1">
                  <c:v>2.5</c:v>
                </c:pt>
                <c:pt idx="2">
                  <c:v>3.7</c:v>
                </c:pt>
                <c:pt idx="3">
                  <c:v>4.0999999999999996</c:v>
                </c:pt>
                <c:pt idx="4">
                  <c:v>3.7</c:v>
                </c:pt>
                <c:pt idx="5">
                  <c:v>4.8</c:v>
                </c:pt>
                <c:pt idx="6">
                  <c:v>5.8</c:v>
                </c:pt>
                <c:pt idx="7">
                  <c:v>6.7</c:v>
                </c:pt>
                <c:pt idx="8">
                  <c:v>6.5</c:v>
                </c:pt>
                <c:pt idx="9">
                  <c:v>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1-4AA6-8D1B-839FA1E44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702816"/>
        <c:axId val="531707520"/>
      </c:scatterChart>
      <c:valAx>
        <c:axId val="53170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pt-PT" b="1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x</a:t>
                </a:r>
              </a:p>
            </c:rich>
          </c:tx>
          <c:layout>
            <c:manualLayout>
              <c:xMode val="edge"/>
              <c:yMode val="edge"/>
              <c:x val="0.93188538932633436"/>
              <c:y val="0.85187518226888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PT"/>
          </a:p>
        </c:txPr>
        <c:crossAx val="531707520"/>
        <c:crosses val="autoZero"/>
        <c:crossBetween val="midCat"/>
      </c:valAx>
      <c:valAx>
        <c:axId val="53170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y</a:t>
                </a:r>
              </a:p>
            </c:rich>
          </c:tx>
          <c:layout>
            <c:manualLayout>
              <c:xMode val="edge"/>
              <c:yMode val="edge"/>
              <c:x val="0"/>
              <c:y val="4.72338874307378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PT"/>
          </a:p>
        </c:txPr>
        <c:crossAx val="53170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Figura 2 - Diagrama de dispersão entre X e Y</a:t>
            </a:r>
          </a:p>
          <a:p>
            <a:pPr>
              <a:defRPr sz="1200" b="1">
                <a:solidFill>
                  <a:sysClr val="windowText" lastClr="000000"/>
                </a:solidFill>
                <a:latin typeface="Arial Narrow" panose="020B0606020202030204" pitchFamily="34" charset="0"/>
              </a:defRPr>
            </a:pPr>
            <a:r>
              <a:rPr lang="en-US" sz="1200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e respetiva reta de regressão..</a:t>
            </a:r>
          </a:p>
        </c:rich>
      </c:tx>
      <c:layout>
        <c:manualLayout>
          <c:xMode val="edge"/>
          <c:yMode val="edge"/>
          <c:x val="0.21897900262467193"/>
          <c:y val="0.88888888888888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7.6583552055993001E-2"/>
          <c:y val="2.3588145231846019E-2"/>
          <c:w val="0.90104833770778647"/>
          <c:h val="0.780972222222222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'4'!$C$3</c:f>
              <c:strCache>
                <c:ptCount val="1"/>
                <c:pt idx="0">
                  <c:v>yi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489895013123356"/>
                  <c:y val="-7.38360725043597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'4'!$B$4:$B$14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0.9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1.9</c:v>
                </c:pt>
              </c:numCache>
            </c:numRef>
          </c:xVal>
          <c:yVal>
            <c:numRef>
              <c:f>'4'!$C$4:$C$14</c:f>
              <c:numCache>
                <c:formatCode>General</c:formatCode>
                <c:ptCount val="11"/>
                <c:pt idx="0">
                  <c:v>2.4</c:v>
                </c:pt>
                <c:pt idx="1">
                  <c:v>2.5</c:v>
                </c:pt>
                <c:pt idx="2">
                  <c:v>3.7</c:v>
                </c:pt>
                <c:pt idx="3">
                  <c:v>4.0999999999999996</c:v>
                </c:pt>
                <c:pt idx="4">
                  <c:v>3.7</c:v>
                </c:pt>
                <c:pt idx="5">
                  <c:v>4.8</c:v>
                </c:pt>
                <c:pt idx="6">
                  <c:v>5.8</c:v>
                </c:pt>
                <c:pt idx="7">
                  <c:v>6.7</c:v>
                </c:pt>
                <c:pt idx="8">
                  <c:v>6.5</c:v>
                </c:pt>
                <c:pt idx="9">
                  <c:v>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F7-4B43-83E2-E8209256F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708696"/>
        <c:axId val="531709872"/>
      </c:scatterChart>
      <c:valAx>
        <c:axId val="53170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pt-PT" b="1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x</a:t>
                </a:r>
              </a:p>
            </c:rich>
          </c:tx>
          <c:layout>
            <c:manualLayout>
              <c:xMode val="edge"/>
              <c:yMode val="edge"/>
              <c:x val="0.93188538932633436"/>
              <c:y val="0.85187518226888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PT"/>
          </a:p>
        </c:txPr>
        <c:crossAx val="531709872"/>
        <c:crosses val="autoZero"/>
        <c:crossBetween val="midCat"/>
      </c:valAx>
      <c:valAx>
        <c:axId val="5317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y</a:t>
                </a:r>
              </a:p>
            </c:rich>
          </c:tx>
          <c:layout>
            <c:manualLayout>
              <c:xMode val="edge"/>
              <c:yMode val="edge"/>
              <c:x val="0"/>
              <c:y val="4.72338874307378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PT"/>
          </a:p>
        </c:txPr>
        <c:crossAx val="531708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100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Figura 1 - Diagrama de dispersão entre o teor</a:t>
            </a:r>
            <a:r>
              <a:rPr lang="en-US" sz="1100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em cálcio (mg de Ca / 100 mL de leite)</a:t>
            </a:r>
            <a:r>
              <a:rPr lang="en-US" sz="1100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e o volume de leite produzido (kL)</a:t>
            </a:r>
            <a:r>
              <a:rPr lang="en-US" sz="1100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.</a:t>
            </a:r>
            <a:endParaRPr lang="en-US" sz="1100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layout>
        <c:manualLayout>
          <c:xMode val="edge"/>
          <c:yMode val="edge"/>
          <c:x val="0.13056233595800526"/>
          <c:y val="0.869212962962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1414348206474192"/>
          <c:y val="2.5428331875182269E-2"/>
          <c:w val="0.85208573928258957"/>
          <c:h val="0.7137809857101196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'[1]8'!$B$4:$B$9</c:f>
              <c:numCache>
                <c:formatCode>General</c:formatCode>
                <c:ptCount val="6"/>
                <c:pt idx="0">
                  <c:v>89</c:v>
                </c:pt>
                <c:pt idx="1">
                  <c:v>104</c:v>
                </c:pt>
                <c:pt idx="2">
                  <c:v>116</c:v>
                </c:pt>
                <c:pt idx="3">
                  <c:v>125</c:v>
                </c:pt>
                <c:pt idx="4">
                  <c:v>145</c:v>
                </c:pt>
                <c:pt idx="5">
                  <c:v>154</c:v>
                </c:pt>
              </c:numCache>
            </c:numRef>
          </c:xVal>
          <c:yVal>
            <c:numRef>
              <c:f>'[1]8'!$C$4:$C$9</c:f>
              <c:numCache>
                <c:formatCode>General</c:formatCode>
                <c:ptCount val="6"/>
                <c:pt idx="0">
                  <c:v>36</c:v>
                </c:pt>
                <c:pt idx="1">
                  <c:v>32</c:v>
                </c:pt>
                <c:pt idx="2">
                  <c:v>25</c:v>
                </c:pt>
                <c:pt idx="3">
                  <c:v>30</c:v>
                </c:pt>
                <c:pt idx="4">
                  <c:v>28</c:v>
                </c:pt>
                <c:pt idx="5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F-4207-BB1F-A9D452411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709480"/>
        <c:axId val="531699288"/>
      </c:scatterChart>
      <c:valAx>
        <c:axId val="531709480"/>
        <c:scaling>
          <c:orientation val="minMax"/>
          <c:max val="16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pt-PT" b="1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Teor Ca (mg / 100 mL)</a:t>
                </a:r>
              </a:p>
            </c:rich>
          </c:tx>
          <c:layout>
            <c:manualLayout>
              <c:xMode val="edge"/>
              <c:yMode val="edge"/>
              <c:x val="0.74536111111111114"/>
              <c:y val="0.81893153980752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PT"/>
          </a:p>
        </c:txPr>
        <c:crossAx val="531699288"/>
        <c:crosses val="autoZero"/>
        <c:crossBetween val="midCat"/>
        <c:majorUnit val="10"/>
        <c:minorUnit val="5"/>
      </c:valAx>
      <c:valAx>
        <c:axId val="531699288"/>
        <c:scaling>
          <c:orientation val="minMax"/>
          <c:max val="4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V / kL</a:t>
                </a:r>
              </a:p>
            </c:rich>
          </c:tx>
          <c:layout>
            <c:manualLayout>
              <c:xMode val="edge"/>
              <c:yMode val="edge"/>
              <c:x val="2.7037516312993981E-3"/>
              <c:y val="4.26761373450843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PT"/>
          </a:p>
        </c:txPr>
        <c:crossAx val="531709480"/>
        <c:crosses val="autoZero"/>
        <c:crossBetween val="midCat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100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Figura 1 - Diagrama de dispersão entre o pH e o potencial</a:t>
            </a:r>
            <a:r>
              <a:rPr lang="en-US" sz="1100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eletroquímico.</a:t>
            </a:r>
            <a:endParaRPr lang="en-US" sz="1100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layout>
        <c:manualLayout>
          <c:xMode val="edge"/>
          <c:yMode val="edge"/>
          <c:x val="0.13056233595800526"/>
          <c:y val="0.869212962962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1984492563429572"/>
          <c:y val="2.5428331875182269E-2"/>
          <c:w val="0.85208573928258957"/>
          <c:h val="0.792484689413823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'[2]9'!$C$4</c:f>
              <c:strCache>
                <c:ptCount val="1"/>
                <c:pt idx="0">
                  <c:v>E / mV: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'[2]9'!$B$5:$B$9</c:f>
              <c:numCache>
                <c:formatCode>General</c:formatCode>
                <c:ptCount val="5"/>
                <c:pt idx="0">
                  <c:v>7.01</c:v>
                </c:pt>
                <c:pt idx="1">
                  <c:v>8.02</c:v>
                </c:pt>
                <c:pt idx="2">
                  <c:v>9.51</c:v>
                </c:pt>
                <c:pt idx="3">
                  <c:v>10.01</c:v>
                </c:pt>
                <c:pt idx="4">
                  <c:v>12.3</c:v>
                </c:pt>
              </c:numCache>
            </c:numRef>
          </c:xVal>
          <c:yVal>
            <c:numRef>
              <c:f>'[2]9'!$C$5:$C$9</c:f>
              <c:numCache>
                <c:formatCode>General</c:formatCode>
                <c:ptCount val="5"/>
                <c:pt idx="0">
                  <c:v>-14.6</c:v>
                </c:pt>
                <c:pt idx="1">
                  <c:v>-71.2</c:v>
                </c:pt>
                <c:pt idx="2">
                  <c:v>-155.5</c:v>
                </c:pt>
                <c:pt idx="3">
                  <c:v>-169.6</c:v>
                </c:pt>
                <c:pt idx="4">
                  <c:v>-352.7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F-4300-A70E-5D3A190D5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57464"/>
        <c:axId val="458252368"/>
      </c:scatterChart>
      <c:valAx>
        <c:axId val="45825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pt-PT" b="1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pH</a:t>
                </a:r>
              </a:p>
            </c:rich>
          </c:tx>
          <c:layout>
            <c:manualLayout>
              <c:xMode val="edge"/>
              <c:yMode val="edge"/>
              <c:x val="0.90295713035870517"/>
              <c:y val="7.8190799066783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PT"/>
          </a:p>
        </c:txPr>
        <c:crossAx val="458252368"/>
        <c:crosses val="autoZero"/>
        <c:crossBetween val="midCat"/>
      </c:valAx>
      <c:valAx>
        <c:axId val="4582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E / mv</a:t>
                </a:r>
              </a:p>
            </c:rich>
          </c:tx>
          <c:layout>
            <c:manualLayout>
              <c:xMode val="edge"/>
              <c:yMode val="edge"/>
              <c:x val="2.7037516312993981E-3"/>
              <c:y val="4.26761373450843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PT"/>
          </a:p>
        </c:txPr>
        <c:crossAx val="458257464"/>
        <c:crosses val="autoZero"/>
        <c:crossBetween val="midCat"/>
        <c:min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Figura</a:t>
            </a:r>
            <a:r>
              <a:rPr lang="en-US" sz="1200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1 - Diagrama de dispersão relativo</a:t>
            </a:r>
          </a:p>
          <a:p>
            <a:pPr>
              <a:defRPr sz="1200" b="1">
                <a:solidFill>
                  <a:sysClr val="windowText" lastClr="000000"/>
                </a:solidFill>
                <a:latin typeface="Arial Narrow" panose="020B0606020202030204" pitchFamily="34" charset="0"/>
              </a:defRPr>
            </a:pPr>
            <a:r>
              <a:rPr lang="en-US" sz="1200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a evolução das vendas ao longo do tempo.</a:t>
            </a:r>
            <a:endParaRPr lang="en-US" sz="1200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layout>
        <c:manualLayout>
          <c:xMode val="edge"/>
          <c:yMode val="edge"/>
          <c:x val="0.21897900262467193"/>
          <c:y val="0.88888888888888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0699343832020998"/>
          <c:y val="4.6736293379994166E-2"/>
          <c:w val="0.86215944881889772"/>
          <c:h val="0.720787037037037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'10'!$F$4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'10'!$E$5:$E$14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'10'!$F$5:$F$14</c:f>
              <c:numCache>
                <c:formatCode>General</c:formatCode>
                <c:ptCount val="10"/>
                <c:pt idx="0">
                  <c:v>53</c:v>
                </c:pt>
                <c:pt idx="1">
                  <c:v>187</c:v>
                </c:pt>
                <c:pt idx="2">
                  <c:v>202</c:v>
                </c:pt>
                <c:pt idx="3">
                  <c:v>333</c:v>
                </c:pt>
                <c:pt idx="4">
                  <c:v>366</c:v>
                </c:pt>
                <c:pt idx="5">
                  <c:v>498</c:v>
                </c:pt>
                <c:pt idx="6">
                  <c:v>455</c:v>
                </c:pt>
                <c:pt idx="7">
                  <c:v>665</c:v>
                </c:pt>
                <c:pt idx="8">
                  <c:v>667</c:v>
                </c:pt>
                <c:pt idx="9">
                  <c:v>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2C-4B0C-99B4-AE8131C87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704776"/>
        <c:axId val="531707128"/>
      </c:scatterChart>
      <c:valAx>
        <c:axId val="531704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Tempo (meses)</a:t>
                </a:r>
              </a:p>
            </c:rich>
          </c:tx>
          <c:layout>
            <c:manualLayout>
              <c:xMode val="edge"/>
              <c:yMode val="edge"/>
              <c:x val="0.81625000000000014"/>
              <c:y val="0.8287270341207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PT"/>
          </a:p>
        </c:txPr>
        <c:crossAx val="531707128"/>
        <c:crosses val="autoZero"/>
        <c:crossBetween val="midCat"/>
      </c:valAx>
      <c:valAx>
        <c:axId val="53170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Vendas</a:t>
                </a:r>
              </a:p>
            </c:rich>
          </c:tx>
          <c:layout>
            <c:manualLayout>
              <c:xMode val="edge"/>
              <c:yMode val="edge"/>
              <c:x val="0"/>
              <c:y val="4.72338874307378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PT"/>
          </a:p>
        </c:txPr>
        <c:crossAx val="531704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pt-PT" sz="1100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Figura 1 - Diagrama de dispersão entre X e Y.</a:t>
            </a:r>
          </a:p>
        </c:rich>
      </c:tx>
      <c:layout>
        <c:manualLayout>
          <c:xMode val="edge"/>
          <c:yMode val="edge"/>
          <c:x val="0.22500678040244967"/>
          <c:y val="0.92592592592592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2.5428331875182269E-2"/>
          <c:w val="0.89653018372703408"/>
          <c:h val="0.792484689413823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'[3]11'!$C$5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'[3]11'!$B$6:$B$15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'[3]11'!$C$6:$C$15</c:f>
              <c:numCache>
                <c:formatCode>General</c:formatCode>
                <c:ptCount val="10"/>
                <c:pt idx="0">
                  <c:v>11</c:v>
                </c:pt>
                <c:pt idx="1">
                  <c:v>26</c:v>
                </c:pt>
                <c:pt idx="2">
                  <c:v>61</c:v>
                </c:pt>
                <c:pt idx="3">
                  <c:v>135</c:v>
                </c:pt>
                <c:pt idx="4">
                  <c:v>258</c:v>
                </c:pt>
                <c:pt idx="5">
                  <c:v>433</c:v>
                </c:pt>
                <c:pt idx="6">
                  <c:v>691</c:v>
                </c:pt>
                <c:pt idx="7">
                  <c:v>1030</c:v>
                </c:pt>
                <c:pt idx="8">
                  <c:v>1455</c:v>
                </c:pt>
                <c:pt idx="9">
                  <c:v>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BE-4075-A082-890ED9885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90656"/>
        <c:axId val="459685560"/>
      </c:scatterChart>
      <c:valAx>
        <c:axId val="45969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pt-PT" b="1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x</a:t>
                </a:r>
              </a:p>
            </c:rich>
          </c:tx>
          <c:layout>
            <c:manualLayout>
              <c:xMode val="edge"/>
              <c:yMode val="edge"/>
              <c:x val="0.9279571303587052"/>
              <c:y val="0.851338947214931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PT"/>
          </a:p>
        </c:txPr>
        <c:crossAx val="459685560"/>
        <c:crosses val="autoZero"/>
        <c:crossBetween val="midCat"/>
      </c:valAx>
      <c:valAx>
        <c:axId val="45968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pt-PT" b="1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y</a:t>
                </a:r>
              </a:p>
            </c:rich>
          </c:tx>
          <c:layout>
            <c:manualLayout>
              <c:xMode val="edge"/>
              <c:yMode val="edge"/>
              <c:x val="2.7037516312993981E-3"/>
              <c:y val="4.26761373450843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PT"/>
          </a:p>
        </c:txPr>
        <c:crossAx val="45969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0</xdr:row>
      <xdr:rowOff>108177</xdr:rowOff>
    </xdr:from>
    <xdr:to>
      <xdr:col>10</xdr:col>
      <xdr:colOff>381000</xdr:colOff>
      <xdr:row>13</xdr:row>
      <xdr:rowOff>89127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6803</xdr:colOff>
      <xdr:row>0</xdr:row>
      <xdr:rowOff>129268</xdr:rowOff>
    </xdr:from>
    <xdr:to>
      <xdr:col>20</xdr:col>
      <xdr:colOff>292553</xdr:colOff>
      <xdr:row>13</xdr:row>
      <xdr:rowOff>110218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20411</xdr:colOff>
      <xdr:row>1</xdr:row>
      <xdr:rowOff>74839</xdr:rowOff>
    </xdr:from>
    <xdr:to>
      <xdr:col>30</xdr:col>
      <xdr:colOff>306161</xdr:colOff>
      <xdr:row>14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2</xdr:row>
      <xdr:rowOff>0</xdr:rowOff>
    </xdr:from>
    <xdr:to>
      <xdr:col>11</xdr:col>
      <xdr:colOff>133350</xdr:colOff>
      <xdr:row>17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485774</xdr:colOff>
      <xdr:row>2</xdr:row>
      <xdr:rowOff>9524</xdr:rowOff>
    </xdr:from>
    <xdr:to>
      <xdr:col>22</xdr:col>
      <xdr:colOff>495299</xdr:colOff>
      <xdr:row>25</xdr:row>
      <xdr:rowOff>47624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6802</xdr:colOff>
      <xdr:row>0</xdr:row>
      <xdr:rowOff>196623</xdr:rowOff>
    </xdr:from>
    <xdr:to>
      <xdr:col>11</xdr:col>
      <xdr:colOff>605517</xdr:colOff>
      <xdr:row>15</xdr:row>
      <xdr:rowOff>75519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37</xdr:row>
      <xdr:rowOff>0</xdr:rowOff>
    </xdr:from>
    <xdr:to>
      <xdr:col>11</xdr:col>
      <xdr:colOff>598715</xdr:colOff>
      <xdr:row>51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0.38988</cdr:x>
      <cdr:y>0.42426</cdr:y>
    </cdr:from>
    <cdr:to>
      <cdr:x>0.38988</cdr:x>
      <cdr:y>0.8581</cdr:y>
    </cdr:to>
    <cdr:cxnSp macro="">
      <cdr:nvCxnSpPr>
        <cdr:cNvPr id="3" name="Conexão reta 2">
          <a:extLst xmlns:a="http://schemas.openxmlformats.org/drawingml/2006/main">
            <a:ext uri="{FF2B5EF4-FFF2-40B4-BE49-F238E27FC236}">
              <a16:creationId xmlns:a16="http://schemas.microsoft.com/office/drawing/2014/main" id="{9FDBDF3C-AD71-3001-D416-414D74686D6C}"/>
            </a:ext>
          </a:extLst>
        </cdr:cNvPr>
        <cdr:cNvCxnSpPr/>
      </cdr:nvCxnSpPr>
      <cdr:spPr>
        <a:xfrm xmlns:a="http://schemas.openxmlformats.org/drawingml/2006/main">
          <a:off x="1782535" y="1204232"/>
          <a:ext cx="0" cy="123144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0.05655</cdr:x>
      <cdr:y>0.47939</cdr:y>
    </cdr:from>
    <cdr:to>
      <cdr:x>0.38988</cdr:x>
      <cdr:y>0.48897</cdr:y>
    </cdr:to>
    <cdr:cxnSp macro="">
      <cdr:nvCxnSpPr>
        <cdr:cNvPr id="5" name="Conexão reta 4">
          <a:extLst xmlns:a="http://schemas.openxmlformats.org/drawingml/2006/main">
            <a:ext uri="{FF2B5EF4-FFF2-40B4-BE49-F238E27FC236}">
              <a16:creationId xmlns:a16="http://schemas.microsoft.com/office/drawing/2014/main" id="{6BB4933A-0A3A-67D6-B47B-D0D555094440}"/>
            </a:ext>
          </a:extLst>
        </cdr:cNvPr>
        <cdr:cNvCxnSpPr/>
      </cdr:nvCxnSpPr>
      <cdr:spPr>
        <a:xfrm xmlns:a="http://schemas.openxmlformats.org/drawingml/2006/main" flipH="1">
          <a:off x="258535" y="1360714"/>
          <a:ext cx="1524000" cy="2721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0.05357</cdr:x>
      <cdr:y>0.44104</cdr:y>
    </cdr:from>
    <cdr:to>
      <cdr:x>0.38839</cdr:x>
      <cdr:y>0.44583</cdr:y>
    </cdr:to>
    <cdr:cxnSp macro="">
      <cdr:nvCxnSpPr>
        <cdr:cNvPr id="7" name="Conexão reta 6">
          <a:extLst xmlns:a="http://schemas.openxmlformats.org/drawingml/2006/main">
            <a:ext uri="{FF2B5EF4-FFF2-40B4-BE49-F238E27FC236}">
              <a16:creationId xmlns:a16="http://schemas.microsoft.com/office/drawing/2014/main" id="{CB065AF9-E61E-3107-3BC0-89A1FE0B354F}"/>
            </a:ext>
          </a:extLst>
        </cdr:cNvPr>
        <cdr:cNvCxnSpPr/>
      </cdr:nvCxnSpPr>
      <cdr:spPr>
        <a:xfrm xmlns:a="http://schemas.openxmlformats.org/drawingml/2006/main" flipH="1">
          <a:off x="244928" y="1251857"/>
          <a:ext cx="1530804" cy="1360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0.00446</cdr:x>
      <cdr:y>0.44343</cdr:y>
    </cdr:from>
    <cdr:to>
      <cdr:x>0.06994</cdr:x>
      <cdr:y>0.5489</cdr:y>
    </cdr:to>
    <cdr:sp macro="" textlink="">
      <cdr:nvSpPr>
        <cdr:cNvPr id="9" name="CaixaDeTexto 8"/>
        <cdr:cNvSpPr txBox="1"/>
      </cdr:nvSpPr>
      <cdr:spPr>
        <a:xfrm xmlns:a="http://schemas.openxmlformats.org/drawingml/2006/main">
          <a:off x="20411" y="1258660"/>
          <a:ext cx="299357" cy="2993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PT" sz="1100" b="1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y</a:t>
          </a:r>
        </a:p>
      </cdr:txBody>
    </cdr:sp>
  </cdr:relSizeAnchor>
  <cdr:relSizeAnchor xmlns:cdr="http://schemas.openxmlformats.org/drawingml/2006/chartDrawing">
    <cdr:from>
      <cdr:x>0</cdr:x>
      <cdr:y>0.4038</cdr:y>
    </cdr:from>
    <cdr:to>
      <cdr:x>0.09008</cdr:x>
      <cdr:y>0.49617</cdr:y>
    </cdr:to>
    <cdr:sp macro="" textlink="">
      <cdr:nvSpPr>
        <cdr:cNvPr id="10" name="CaixaDeTexto 1"/>
        <cdr:cNvSpPr txBox="1"/>
      </cdr:nvSpPr>
      <cdr:spPr>
        <a:xfrm xmlns:a="http://schemas.openxmlformats.org/drawingml/2006/main">
          <a:off x="0" y="1146177"/>
          <a:ext cx="411843" cy="2621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1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y^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457200</xdr:colOff>
          <xdr:row>2</xdr:row>
          <xdr:rowOff>31750</xdr:rowOff>
        </xdr:from>
        <xdr:to>
          <xdr:col>9</xdr:col>
          <xdr:colOff>260350</xdr:colOff>
          <xdr:row>4</xdr:row>
          <xdr:rowOff>133350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3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400050</xdr:colOff>
          <xdr:row>5</xdr:row>
          <xdr:rowOff>114300</xdr:rowOff>
        </xdr:from>
        <xdr:to>
          <xdr:col>9</xdr:col>
          <xdr:colOff>266700</xdr:colOff>
          <xdr:row>8</xdr:row>
          <xdr:rowOff>69850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3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527050</xdr:colOff>
          <xdr:row>9</xdr:row>
          <xdr:rowOff>31750</xdr:rowOff>
        </xdr:from>
        <xdr:to>
          <xdr:col>9</xdr:col>
          <xdr:colOff>114300</xdr:colOff>
          <xdr:row>10</xdr:row>
          <xdr:rowOff>107950</xdr:rowOff>
        </xdr:to>
        <xdr:sp macro="" textlink="">
          <xdr:nvSpPr>
            <xdr:cNvPr id="11267" name="Object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3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152400</xdr:rowOff>
    </xdr:from>
    <xdr:to>
      <xdr:col>12</xdr:col>
      <xdr:colOff>304800</xdr:colOff>
      <xdr:row>17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133350</xdr:rowOff>
    </xdr:from>
    <xdr:to>
      <xdr:col>12</xdr:col>
      <xdr:colOff>295275</xdr:colOff>
      <xdr:row>17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</xdr:row>
      <xdr:rowOff>6803</xdr:rowOff>
    </xdr:from>
    <xdr:to>
      <xdr:col>14</xdr:col>
      <xdr:colOff>306160</xdr:colOff>
      <xdr:row>15</xdr:row>
      <xdr:rowOff>69396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2</xdr:row>
      <xdr:rowOff>0</xdr:rowOff>
    </xdr:from>
    <xdr:to>
      <xdr:col>11</xdr:col>
      <xdr:colOff>352425</xdr:colOff>
      <xdr:row>18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28574</xdr:rowOff>
    </xdr:from>
    <xdr:to>
      <xdr:col>22</xdr:col>
      <xdr:colOff>76200</xdr:colOff>
      <xdr:row>25</xdr:row>
      <xdr:rowOff>85724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299357</xdr:colOff>
      <xdr:row>1</xdr:row>
      <xdr:rowOff>33338</xdr:rowOff>
    </xdr:from>
    <xdr:to>
      <xdr:col>12</xdr:col>
      <xdr:colOff>421821</xdr:colOff>
      <xdr:row>17</xdr:row>
      <xdr:rowOff>129268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gelina%20Santos\Documents\Estat%20EI%20EA\Cap&#237;tulo%204_Aulas_2019-20_sexta%20feir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gelina%20Santos\Documents\Estat%20EI%20EA\Cap&#237;tulo%204_Aulas_ter&#231;a%20feira_2019-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gelina%20Santos\Documents\Estat%20EI%20EA\Cap&#237;tulo%204_Aulas_2018-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"/>
      <sheetName val="Interpretação de r"/>
      <sheetName val="4"/>
      <sheetName val="6"/>
      <sheetName val="8"/>
      <sheetName val="9"/>
      <sheetName val="10"/>
      <sheetName val="11"/>
      <sheetName val="12"/>
      <sheetName val="13"/>
    </sheetNames>
    <sheetDataSet>
      <sheetData sheetId="0"/>
      <sheetData sheetId="1"/>
      <sheetData sheetId="2"/>
      <sheetData sheetId="3"/>
      <sheetData sheetId="4">
        <row r="4">
          <cell r="B4">
            <v>89</v>
          </cell>
          <cell r="C4">
            <v>36</v>
          </cell>
        </row>
        <row r="5">
          <cell r="B5">
            <v>104</v>
          </cell>
          <cell r="C5">
            <v>32</v>
          </cell>
        </row>
        <row r="6">
          <cell r="B6">
            <v>116</v>
          </cell>
          <cell r="C6">
            <v>25</v>
          </cell>
        </row>
        <row r="7">
          <cell r="B7">
            <v>125</v>
          </cell>
          <cell r="C7">
            <v>30</v>
          </cell>
        </row>
        <row r="8">
          <cell r="B8">
            <v>145</v>
          </cell>
          <cell r="C8">
            <v>28</v>
          </cell>
        </row>
        <row r="9">
          <cell r="B9">
            <v>154</v>
          </cell>
          <cell r="C9">
            <v>29</v>
          </cell>
        </row>
      </sheetData>
      <sheetData sheetId="5"/>
      <sheetData sheetId="6"/>
      <sheetData sheetId="7"/>
      <sheetData sheetId="8"/>
      <sheetData sheetId="9">
        <row r="5">
          <cell r="B5">
            <v>1.1000000000000001</v>
          </cell>
          <cell r="C5">
            <v>10.9</v>
          </cell>
        </row>
        <row r="6">
          <cell r="B6">
            <v>3.2</v>
          </cell>
          <cell r="C6">
            <v>9.3000000000000007</v>
          </cell>
        </row>
        <row r="7">
          <cell r="B7">
            <v>4.8</v>
          </cell>
          <cell r="C7">
            <v>8.6999999999999993</v>
          </cell>
        </row>
        <row r="8">
          <cell r="B8">
            <v>5.2</v>
          </cell>
          <cell r="C8">
            <v>8.8000000000000007</v>
          </cell>
        </row>
        <row r="9">
          <cell r="B9">
            <v>5.9</v>
          </cell>
          <cell r="C9">
            <v>8.6999999999999993</v>
          </cell>
        </row>
        <row r="10">
          <cell r="B10">
            <v>6.4</v>
          </cell>
          <cell r="C10">
            <v>8.4</v>
          </cell>
        </row>
        <row r="11">
          <cell r="B11">
            <v>7.1</v>
          </cell>
          <cell r="C11">
            <v>8.4</v>
          </cell>
        </row>
        <row r="12">
          <cell r="B12">
            <v>7.8</v>
          </cell>
          <cell r="C12">
            <v>8.3000000000000007</v>
          </cell>
        </row>
        <row r="13">
          <cell r="B13">
            <v>8.6</v>
          </cell>
          <cell r="C13">
            <v>8.1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"/>
      <sheetName val="4"/>
      <sheetName val="Interpretação de r"/>
      <sheetName val="6"/>
      <sheetName val="8"/>
      <sheetName val="9"/>
      <sheetName val="10"/>
      <sheetName val="11"/>
      <sheetName val="12"/>
      <sheetName val="13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E / mV:</v>
          </cell>
        </row>
        <row r="5">
          <cell r="B5">
            <v>7.01</v>
          </cell>
          <cell r="C5">
            <v>-14.6</v>
          </cell>
        </row>
        <row r="6">
          <cell r="B6">
            <v>8.02</v>
          </cell>
          <cell r="C6">
            <v>-71.2</v>
          </cell>
        </row>
        <row r="7">
          <cell r="B7">
            <v>9.51</v>
          </cell>
          <cell r="C7">
            <v>-155.5</v>
          </cell>
        </row>
        <row r="8">
          <cell r="B8">
            <v>10.01</v>
          </cell>
          <cell r="C8">
            <v>-169.6</v>
          </cell>
        </row>
        <row r="9">
          <cell r="B9">
            <v>12.3</v>
          </cell>
          <cell r="C9">
            <v>-352.7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"/>
      <sheetName val="4"/>
      <sheetName val="5"/>
      <sheetName val="6"/>
      <sheetName val="10"/>
      <sheetName val="11"/>
      <sheetName val="12"/>
      <sheetName val="1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5">
          <cell r="C5" t="str">
            <v>Y</v>
          </cell>
        </row>
        <row r="6">
          <cell r="B6">
            <v>1</v>
          </cell>
          <cell r="C6">
            <v>11</v>
          </cell>
        </row>
        <row r="7">
          <cell r="B7">
            <v>2</v>
          </cell>
          <cell r="C7">
            <v>26</v>
          </cell>
        </row>
        <row r="8">
          <cell r="B8">
            <v>3</v>
          </cell>
          <cell r="C8">
            <v>61</v>
          </cell>
        </row>
        <row r="9">
          <cell r="B9">
            <v>4</v>
          </cell>
          <cell r="C9">
            <v>135</v>
          </cell>
        </row>
        <row r="10">
          <cell r="B10">
            <v>5</v>
          </cell>
          <cell r="C10">
            <v>258</v>
          </cell>
        </row>
        <row r="11">
          <cell r="B11">
            <v>6</v>
          </cell>
          <cell r="C11">
            <v>433</v>
          </cell>
        </row>
        <row r="12">
          <cell r="B12">
            <v>7</v>
          </cell>
          <cell r="C12">
            <v>691</v>
          </cell>
        </row>
        <row r="13">
          <cell r="B13">
            <v>8</v>
          </cell>
          <cell r="C13">
            <v>1030</v>
          </cell>
        </row>
        <row r="14">
          <cell r="B14">
            <v>9</v>
          </cell>
          <cell r="C14">
            <v>1455</v>
          </cell>
        </row>
        <row r="15">
          <cell r="B15">
            <v>10</v>
          </cell>
          <cell r="C15">
            <v>2003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9"/>
  <sheetViews>
    <sheetView topLeftCell="A8" zoomScale="140" zoomScaleNormal="140" workbookViewId="0">
      <selection activeCell="O20" sqref="O20"/>
    </sheetView>
  </sheetViews>
  <sheetFormatPr defaultColWidth="9.1796875" defaultRowHeight="15.5" x14ac:dyDescent="0.35"/>
  <cols>
    <col min="1" max="16384" width="9.1796875" style="1"/>
  </cols>
  <sheetData>
    <row r="2" spans="2:25" x14ac:dyDescent="0.35">
      <c r="B2" s="6" t="s">
        <v>2</v>
      </c>
      <c r="L2" s="6" t="s">
        <v>4</v>
      </c>
    </row>
    <row r="3" spans="2:25" ht="16" thickBot="1" x14ac:dyDescent="0.4"/>
    <row r="4" spans="2:25" ht="16" thickBot="1" x14ac:dyDescent="0.4">
      <c r="B4" s="2" t="s">
        <v>0</v>
      </c>
      <c r="C4" s="4" t="s">
        <v>1</v>
      </c>
      <c r="L4" s="7" t="s">
        <v>0</v>
      </c>
      <c r="M4" s="8" t="s">
        <v>1</v>
      </c>
      <c r="V4" s="7" t="s">
        <v>0</v>
      </c>
      <c r="W4" s="8" t="s">
        <v>1</v>
      </c>
    </row>
    <row r="5" spans="2:25" ht="16" thickBot="1" x14ac:dyDescent="0.4">
      <c r="B5" s="3">
        <v>1.2</v>
      </c>
      <c r="C5" s="5">
        <v>5.6</v>
      </c>
      <c r="L5" s="3">
        <v>19</v>
      </c>
      <c r="M5" s="5">
        <v>13</v>
      </c>
      <c r="V5" s="3">
        <v>4</v>
      </c>
      <c r="W5" s="5">
        <v>49</v>
      </c>
    </row>
    <row r="6" spans="2:25" ht="16" thickBot="1" x14ac:dyDescent="0.4">
      <c r="B6" s="3">
        <v>2.2999999999999998</v>
      </c>
      <c r="C6" s="5">
        <v>8.9</v>
      </c>
      <c r="L6" s="3">
        <v>14</v>
      </c>
      <c r="M6" s="5">
        <v>27</v>
      </c>
      <c r="V6" s="3">
        <v>3.5</v>
      </c>
      <c r="W6" s="5">
        <v>54</v>
      </c>
    </row>
    <row r="7" spans="2:25" ht="16" thickBot="1" x14ac:dyDescent="0.4">
      <c r="B7" s="3">
        <v>3.4</v>
      </c>
      <c r="C7" s="5">
        <v>12.2</v>
      </c>
      <c r="L7" s="3">
        <v>17</v>
      </c>
      <c r="M7" s="5">
        <v>19</v>
      </c>
      <c r="V7" s="3">
        <v>3</v>
      </c>
      <c r="W7" s="5">
        <v>62</v>
      </c>
    </row>
    <row r="8" spans="2:25" ht="16" thickBot="1" x14ac:dyDescent="0.4">
      <c r="B8" s="3">
        <v>3.7</v>
      </c>
      <c r="C8" s="5">
        <v>13.1</v>
      </c>
      <c r="L8" s="3">
        <v>15</v>
      </c>
      <c r="M8" s="5">
        <v>26</v>
      </c>
      <c r="V8" s="3">
        <v>5.2</v>
      </c>
      <c r="W8" s="5">
        <v>27</v>
      </c>
    </row>
    <row r="9" spans="2:25" ht="16" thickBot="1" x14ac:dyDescent="0.4">
      <c r="B9" s="3">
        <v>4.2</v>
      </c>
      <c r="C9" s="5">
        <v>14.6</v>
      </c>
      <c r="L9" s="3">
        <v>14</v>
      </c>
      <c r="M9" s="5">
        <v>22</v>
      </c>
      <c r="V9" s="3">
        <v>6.5</v>
      </c>
      <c r="W9" s="5">
        <v>11</v>
      </c>
    </row>
    <row r="10" spans="2:25" ht="16" thickBot="1" x14ac:dyDescent="0.4">
      <c r="B10" s="3">
        <v>4.5999999999999996</v>
      </c>
      <c r="C10" s="5">
        <v>15.8</v>
      </c>
      <c r="L10" s="3">
        <v>18</v>
      </c>
      <c r="M10" s="5">
        <v>21</v>
      </c>
      <c r="V10" s="3">
        <v>6.9</v>
      </c>
      <c r="W10" s="5">
        <v>9</v>
      </c>
    </row>
    <row r="11" spans="2:25" ht="16" thickBot="1" x14ac:dyDescent="0.4">
      <c r="B11" s="3">
        <v>5.0999999999999996</v>
      </c>
      <c r="C11" s="5">
        <v>17.3</v>
      </c>
      <c r="L11" s="3">
        <v>15</v>
      </c>
      <c r="M11" s="5">
        <v>23</v>
      </c>
      <c r="V11" s="3">
        <v>8</v>
      </c>
      <c r="W11" s="5">
        <v>7</v>
      </c>
    </row>
    <row r="12" spans="2:25" ht="16" thickBot="1" x14ac:dyDescent="0.4">
      <c r="B12" s="3">
        <v>5.8</v>
      </c>
      <c r="C12" s="5">
        <v>19.399999999999999</v>
      </c>
      <c r="L12" s="3">
        <v>11</v>
      </c>
      <c r="M12" s="5">
        <v>33</v>
      </c>
      <c r="V12" s="3">
        <v>0.6</v>
      </c>
      <c r="W12" s="5">
        <v>66</v>
      </c>
    </row>
    <row r="13" spans="2:25" ht="16" thickBot="1" x14ac:dyDescent="0.4">
      <c r="B13" s="3">
        <v>6.2</v>
      </c>
      <c r="C13" s="5">
        <v>20.6</v>
      </c>
      <c r="V13" s="3">
        <v>4.9000000000000004</v>
      </c>
      <c r="W13" s="5">
        <v>35</v>
      </c>
    </row>
    <row r="14" spans="2:25" ht="16" thickBot="1" x14ac:dyDescent="0.4">
      <c r="B14" s="3">
        <v>6.6</v>
      </c>
      <c r="C14" s="5">
        <v>21.8</v>
      </c>
      <c r="V14" s="3">
        <v>7.8</v>
      </c>
      <c r="W14" s="5">
        <v>8</v>
      </c>
    </row>
    <row r="15" spans="2:25" ht="16" thickBot="1" x14ac:dyDescent="0.4">
      <c r="E15" s="1" t="s">
        <v>3</v>
      </c>
      <c r="O15" s="1" t="s">
        <v>5</v>
      </c>
      <c r="V15" s="3">
        <v>1.3</v>
      </c>
      <c r="W15" s="5">
        <v>64</v>
      </c>
      <c r="Y15" s="1" t="s">
        <v>6</v>
      </c>
    </row>
    <row r="16" spans="2:25" ht="16" thickBot="1" x14ac:dyDescent="0.4">
      <c r="V16" s="3">
        <v>2</v>
      </c>
      <c r="W16" s="5">
        <v>65</v>
      </c>
    </row>
    <row r="17" spans="5:27" ht="17.5" x14ac:dyDescent="0.45">
      <c r="E17" s="6" t="s">
        <v>7</v>
      </c>
      <c r="F17" s="11">
        <f>CORREL(B5:B14,C5:C14)</f>
        <v>1.0000000000000002</v>
      </c>
      <c r="G17" s="9" t="s">
        <v>8</v>
      </c>
      <c r="O17" s="6" t="s">
        <v>7</v>
      </c>
      <c r="P17" s="11">
        <f>CORREL(L5:L14,M5:M14)</f>
        <v>-0.91309537306892896</v>
      </c>
      <c r="Q17" s="9" t="s">
        <v>8</v>
      </c>
      <c r="Y17" s="6" t="s">
        <v>7</v>
      </c>
      <c r="Z17" s="12">
        <f>CORREL(V5:V16,W5:W16)</f>
        <v>-0.96843084302999205</v>
      </c>
      <c r="AA17" s="9" t="s">
        <v>8</v>
      </c>
    </row>
    <row r="18" spans="5:27" x14ac:dyDescent="0.35">
      <c r="E18" s="1" t="s">
        <v>9</v>
      </c>
    </row>
    <row r="19" spans="5:27" x14ac:dyDescent="0.35">
      <c r="O19" s="1" t="s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4:X20"/>
  <sheetViews>
    <sheetView workbookViewId="0">
      <selection activeCell="C22" sqref="C22"/>
    </sheetView>
  </sheetViews>
  <sheetFormatPr defaultRowHeight="14.5" x14ac:dyDescent="0.35"/>
  <sheetData>
    <row r="4" spans="2:24" x14ac:dyDescent="0.35">
      <c r="B4" s="74" t="s">
        <v>61</v>
      </c>
      <c r="C4" s="74" t="s">
        <v>62</v>
      </c>
    </row>
    <row r="5" spans="2:24" x14ac:dyDescent="0.35">
      <c r="B5" s="75">
        <v>1.1000000000000001</v>
      </c>
      <c r="C5" s="75">
        <v>10.9</v>
      </c>
    </row>
    <row r="6" spans="2:24" x14ac:dyDescent="0.35">
      <c r="B6" s="75">
        <v>3.2</v>
      </c>
      <c r="C6" s="75">
        <v>9.3000000000000007</v>
      </c>
    </row>
    <row r="7" spans="2:24" x14ac:dyDescent="0.35">
      <c r="B7" s="75">
        <v>4.8</v>
      </c>
      <c r="C7" s="75">
        <v>8.6999999999999993</v>
      </c>
    </row>
    <row r="8" spans="2:24" x14ac:dyDescent="0.35">
      <c r="B8" s="75">
        <v>5.2</v>
      </c>
      <c r="C8" s="75">
        <v>8.8000000000000007</v>
      </c>
    </row>
    <row r="9" spans="2:24" x14ac:dyDescent="0.35">
      <c r="B9" s="75">
        <v>5.9</v>
      </c>
      <c r="C9" s="75">
        <v>8.6999999999999993</v>
      </c>
    </row>
    <row r="10" spans="2:24" x14ac:dyDescent="0.35">
      <c r="B10" s="75">
        <v>6.4</v>
      </c>
      <c r="C10" s="75">
        <v>8.4</v>
      </c>
    </row>
    <row r="11" spans="2:24" x14ac:dyDescent="0.35">
      <c r="B11" s="75">
        <v>7.1</v>
      </c>
      <c r="C11" s="75">
        <v>8.4</v>
      </c>
    </row>
    <row r="12" spans="2:24" x14ac:dyDescent="0.35">
      <c r="B12" s="75">
        <v>7.8</v>
      </c>
      <c r="C12" s="75">
        <v>8.3000000000000007</v>
      </c>
    </row>
    <row r="13" spans="2:24" x14ac:dyDescent="0.35">
      <c r="B13" s="74">
        <v>8.6</v>
      </c>
      <c r="C13" s="74">
        <v>8.1</v>
      </c>
    </row>
    <row r="14" spans="2:24" x14ac:dyDescent="0.35">
      <c r="B14" s="75"/>
      <c r="C14" s="75"/>
    </row>
    <row r="15" spans="2:24" ht="18" x14ac:dyDescent="0.4">
      <c r="B15" s="75"/>
      <c r="C15" s="75"/>
      <c r="X15" s="76"/>
    </row>
    <row r="16" spans="2:24" ht="18" x14ac:dyDescent="0.4">
      <c r="X16" s="76"/>
    </row>
    <row r="18" spans="5:24" ht="15.5" x14ac:dyDescent="0.35">
      <c r="X18" s="6"/>
    </row>
    <row r="20" spans="5:24" x14ac:dyDescent="0.35">
      <c r="E20" s="54" t="s">
        <v>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21"/>
  <sheetViews>
    <sheetView workbookViewId="0">
      <selection activeCell="D16" sqref="D16"/>
    </sheetView>
  </sheetViews>
  <sheetFormatPr defaultRowHeight="14.5" x14ac:dyDescent="0.35"/>
  <cols>
    <col min="3" max="3" width="17.7265625" customWidth="1"/>
    <col min="4" max="4" width="19.453125" customWidth="1"/>
    <col min="5" max="5" width="18" customWidth="1"/>
    <col min="6" max="6" width="18.54296875" customWidth="1"/>
    <col min="7" max="7" width="20" customWidth="1"/>
  </cols>
  <sheetData>
    <row r="3" spans="2:8" x14ac:dyDescent="0.35">
      <c r="C3" s="119" t="s">
        <v>112</v>
      </c>
    </row>
    <row r="5" spans="2:8" ht="15" thickBot="1" x14ac:dyDescent="0.4"/>
    <row r="6" spans="2:8" ht="16" thickBot="1" x14ac:dyDescent="0.4">
      <c r="B6" s="18"/>
      <c r="C6" s="120" t="s">
        <v>113</v>
      </c>
      <c r="D6" s="120" t="s">
        <v>114</v>
      </c>
      <c r="E6" s="120" t="s">
        <v>115</v>
      </c>
      <c r="F6" s="120" t="s">
        <v>116</v>
      </c>
      <c r="G6" s="120" t="s">
        <v>117</v>
      </c>
      <c r="H6" s="18"/>
    </row>
    <row r="7" spans="2:8" x14ac:dyDescent="0.35">
      <c r="E7" s="121" t="s">
        <v>118</v>
      </c>
    </row>
    <row r="8" spans="2:8" x14ac:dyDescent="0.35">
      <c r="C8" s="122" t="s">
        <v>119</v>
      </c>
      <c r="D8" s="122" t="s">
        <v>119</v>
      </c>
      <c r="E8" s="122" t="s">
        <v>120</v>
      </c>
      <c r="F8" s="122" t="s">
        <v>119</v>
      </c>
      <c r="G8" s="122" t="s">
        <v>119</v>
      </c>
    </row>
    <row r="9" spans="2:8" x14ac:dyDescent="0.35">
      <c r="C9" s="122" t="s">
        <v>121</v>
      </c>
      <c r="D9" s="122" t="s">
        <v>121</v>
      </c>
      <c r="E9" s="122" t="s">
        <v>122</v>
      </c>
      <c r="F9" s="122" t="s">
        <v>123</v>
      </c>
      <c r="G9" s="122" t="s">
        <v>123</v>
      </c>
    </row>
    <row r="10" spans="2:8" x14ac:dyDescent="0.35">
      <c r="C10" s="122" t="s">
        <v>124</v>
      </c>
      <c r="D10" s="122" t="s">
        <v>125</v>
      </c>
      <c r="E10" s="122"/>
      <c r="F10" s="122" t="s">
        <v>125</v>
      </c>
      <c r="G10" s="122" t="s">
        <v>124</v>
      </c>
    </row>
    <row r="11" spans="2:8" x14ac:dyDescent="0.35">
      <c r="E11" s="121" t="s">
        <v>126</v>
      </c>
    </row>
    <row r="12" spans="2:8" x14ac:dyDescent="0.35">
      <c r="E12" s="121" t="s">
        <v>127</v>
      </c>
    </row>
    <row r="13" spans="2:8" x14ac:dyDescent="0.35">
      <c r="E13" s="121" t="s">
        <v>128</v>
      </c>
    </row>
    <row r="15" spans="2:8" x14ac:dyDescent="0.35">
      <c r="E15" s="121" t="s">
        <v>126</v>
      </c>
    </row>
    <row r="16" spans="2:8" x14ac:dyDescent="0.35">
      <c r="E16" s="121" t="s">
        <v>129</v>
      </c>
    </row>
    <row r="17" spans="3:5" x14ac:dyDescent="0.35">
      <c r="E17" s="121" t="s">
        <v>130</v>
      </c>
    </row>
    <row r="20" spans="3:5" x14ac:dyDescent="0.35">
      <c r="C20" s="122" t="s">
        <v>131</v>
      </c>
      <c r="D20" s="77" t="s">
        <v>132</v>
      </c>
    </row>
    <row r="21" spans="3:5" x14ac:dyDescent="0.35">
      <c r="D21" s="77" t="s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38"/>
  <sheetViews>
    <sheetView zoomScale="140" zoomScaleNormal="140" workbookViewId="0">
      <selection activeCell="F53" sqref="F53"/>
    </sheetView>
  </sheetViews>
  <sheetFormatPr defaultColWidth="9.1796875" defaultRowHeight="15.5" x14ac:dyDescent="0.35"/>
  <cols>
    <col min="1" max="3" width="9.1796875" style="1"/>
    <col min="4" max="4" width="9.1796875" style="18"/>
    <col min="5" max="6" width="9.1796875" style="1"/>
    <col min="7" max="7" width="8.26953125" style="1" customWidth="1"/>
    <col min="8" max="8" width="5.453125" style="1" customWidth="1"/>
    <col min="9" max="16384" width="9.1796875" style="1"/>
  </cols>
  <sheetData>
    <row r="2" spans="2:4" x14ac:dyDescent="0.35">
      <c r="D2" s="18" t="s">
        <v>2</v>
      </c>
    </row>
    <row r="3" spans="2:4" x14ac:dyDescent="0.35">
      <c r="B3" s="14" t="s">
        <v>11</v>
      </c>
      <c r="C3" s="15" t="s">
        <v>12</v>
      </c>
    </row>
    <row r="4" spans="2:4" x14ac:dyDescent="0.35">
      <c r="B4" s="13">
        <v>0.1</v>
      </c>
      <c r="C4" s="16">
        <v>2.4</v>
      </c>
    </row>
    <row r="5" spans="2:4" x14ac:dyDescent="0.35">
      <c r="B5" s="13">
        <v>0.2</v>
      </c>
      <c r="C5" s="16">
        <v>2.5</v>
      </c>
    </row>
    <row r="6" spans="2:4" x14ac:dyDescent="0.35">
      <c r="B6" s="13">
        <v>0.5</v>
      </c>
      <c r="C6" s="16">
        <v>3.7</v>
      </c>
    </row>
    <row r="7" spans="2:4" x14ac:dyDescent="0.35">
      <c r="B7" s="13">
        <v>0.6</v>
      </c>
      <c r="C7" s="16">
        <v>4.0999999999999996</v>
      </c>
    </row>
    <row r="8" spans="2:4" x14ac:dyDescent="0.35">
      <c r="B8" s="13">
        <v>0.7</v>
      </c>
      <c r="C8" s="16">
        <v>3.7</v>
      </c>
    </row>
    <row r="9" spans="2:4" x14ac:dyDescent="0.35">
      <c r="B9" s="13">
        <v>0.9</v>
      </c>
      <c r="C9" s="16">
        <v>4.8</v>
      </c>
    </row>
    <row r="10" spans="2:4" x14ac:dyDescent="0.35">
      <c r="B10" s="13">
        <v>1.2</v>
      </c>
      <c r="C10" s="16">
        <v>5.8</v>
      </c>
    </row>
    <row r="11" spans="2:4" x14ac:dyDescent="0.35">
      <c r="B11" s="13">
        <v>1.4</v>
      </c>
      <c r="C11" s="16">
        <v>6.7</v>
      </c>
    </row>
    <row r="12" spans="2:4" x14ac:dyDescent="0.35">
      <c r="B12" s="13">
        <v>1.6</v>
      </c>
      <c r="C12" s="16">
        <v>6.5</v>
      </c>
    </row>
    <row r="13" spans="2:4" x14ac:dyDescent="0.35">
      <c r="B13" s="13">
        <v>1.9</v>
      </c>
      <c r="C13" s="16">
        <v>7.6</v>
      </c>
    </row>
    <row r="14" spans="2:4" x14ac:dyDescent="0.35">
      <c r="C14" s="17"/>
    </row>
    <row r="17" spans="4:9" x14ac:dyDescent="0.35">
      <c r="E17" s="1" t="s">
        <v>13</v>
      </c>
    </row>
    <row r="19" spans="4:9" x14ac:dyDescent="0.35">
      <c r="D19" s="18" t="s">
        <v>4</v>
      </c>
      <c r="E19" s="19" t="s">
        <v>14</v>
      </c>
      <c r="F19" s="10">
        <f>CORREL(B4:B13,C4:C13)</f>
        <v>0.9882984357930038</v>
      </c>
      <c r="G19" s="20" t="s">
        <v>8</v>
      </c>
    </row>
    <row r="20" spans="4:9" x14ac:dyDescent="0.35">
      <c r="E20" s="1" t="s">
        <v>15</v>
      </c>
    </row>
    <row r="22" spans="4:9" x14ac:dyDescent="0.35">
      <c r="D22" s="18" t="s">
        <v>16</v>
      </c>
      <c r="F22" s="19" t="s">
        <v>17</v>
      </c>
      <c r="G22" s="10">
        <f>SLOPE(C4:C13,B4:B13)</f>
        <v>2.9676823638042467</v>
      </c>
      <c r="H22" s="20" t="s">
        <v>18</v>
      </c>
    </row>
    <row r="23" spans="4:9" x14ac:dyDescent="0.35">
      <c r="F23" s="19" t="s">
        <v>19</v>
      </c>
      <c r="G23" s="10">
        <f>INTERCEPT(C4:C13,B4:B13)</f>
        <v>2.0794090489381358</v>
      </c>
      <c r="H23" s="20" t="s">
        <v>20</v>
      </c>
    </row>
    <row r="25" spans="4:9" x14ac:dyDescent="0.35">
      <c r="F25" s="21" t="s">
        <v>21</v>
      </c>
      <c r="G25" s="18">
        <f>G22</f>
        <v>2.9676823638042467</v>
      </c>
      <c r="H25" s="6" t="s">
        <v>22</v>
      </c>
      <c r="I25" s="22">
        <f>G23</f>
        <v>2.0794090489381358</v>
      </c>
    </row>
    <row r="27" spans="4:9" x14ac:dyDescent="0.35">
      <c r="D27" s="18" t="s">
        <v>23</v>
      </c>
      <c r="E27" s="19" t="s">
        <v>24</v>
      </c>
      <c r="F27" s="10">
        <v>9.5</v>
      </c>
    </row>
    <row r="28" spans="4:9" x14ac:dyDescent="0.35">
      <c r="E28" s="19" t="s">
        <v>25</v>
      </c>
      <c r="F28" s="23">
        <f>G25*F27+I25</f>
        <v>30.272391505078478</v>
      </c>
    </row>
    <row r="30" spans="4:9" ht="17.5" x14ac:dyDescent="0.35">
      <c r="D30" s="18" t="s">
        <v>26</v>
      </c>
      <c r="E30" s="6" t="s">
        <v>29</v>
      </c>
    </row>
    <row r="31" spans="4:9" ht="18.5" x14ac:dyDescent="0.35">
      <c r="E31" s="19" t="s">
        <v>27</v>
      </c>
      <c r="F31" s="10">
        <f>F19^2</f>
        <v>0.97673379819089812</v>
      </c>
    </row>
    <row r="32" spans="4:9" x14ac:dyDescent="0.35">
      <c r="E32" s="19" t="s">
        <v>28</v>
      </c>
      <c r="F32" s="24">
        <f>F31</f>
        <v>0.97673379819089812</v>
      </c>
    </row>
    <row r="33" spans="4:6" x14ac:dyDescent="0.35">
      <c r="E33" s="25">
        <f>F32</f>
        <v>0.97673379819089812</v>
      </c>
      <c r="F33" s="1" t="s">
        <v>31</v>
      </c>
    </row>
    <row r="34" spans="4:6" x14ac:dyDescent="0.35">
      <c r="E34" s="1" t="s">
        <v>30</v>
      </c>
    </row>
    <row r="35" spans="4:6" x14ac:dyDescent="0.35">
      <c r="E35" s="25">
        <f>1-F32</f>
        <v>2.3266201809101883E-2</v>
      </c>
      <c r="F35" s="1" t="s">
        <v>32</v>
      </c>
    </row>
    <row r="36" spans="4:6" x14ac:dyDescent="0.35">
      <c r="E36" s="1" t="s">
        <v>33</v>
      </c>
    </row>
    <row r="38" spans="4:6" x14ac:dyDescent="0.35">
      <c r="D38" s="18" t="s">
        <v>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U16"/>
  <sheetViews>
    <sheetView workbookViewId="0">
      <selection activeCell="C19" sqref="C19"/>
    </sheetView>
  </sheetViews>
  <sheetFormatPr defaultRowHeight="14.5" x14ac:dyDescent="0.35"/>
  <cols>
    <col min="3" max="3" width="21.26953125" customWidth="1"/>
    <col min="4" max="4" width="9.453125" customWidth="1"/>
    <col min="5" max="5" width="8" customWidth="1"/>
    <col min="6" max="6" width="8.1796875" customWidth="1"/>
    <col min="7" max="7" width="3.54296875" customWidth="1"/>
    <col min="11" max="11" width="4.26953125" customWidth="1"/>
    <col min="12" max="12" width="5.26953125" customWidth="1"/>
    <col min="13" max="13" width="6.81640625" customWidth="1"/>
    <col min="14" max="14" width="8.54296875" customWidth="1"/>
    <col min="15" max="15" width="5.54296875" customWidth="1"/>
    <col min="21" max="21" width="16.26953125" customWidth="1"/>
  </cols>
  <sheetData>
    <row r="1" spans="3:21" ht="15" thickBot="1" x14ac:dyDescent="0.4"/>
    <row r="2" spans="3:21" ht="15" thickBot="1" x14ac:dyDescent="0.4">
      <c r="C2" s="87"/>
      <c r="H2" s="88"/>
      <c r="I2" s="89"/>
      <c r="J2" s="90"/>
      <c r="L2" s="91"/>
      <c r="M2" s="92"/>
      <c r="N2" s="92"/>
      <c r="O2" s="92"/>
      <c r="P2" s="92"/>
      <c r="Q2" s="92"/>
      <c r="R2" s="92"/>
      <c r="S2" s="92"/>
      <c r="T2" s="92"/>
      <c r="U2" s="93"/>
    </row>
    <row r="3" spans="3:21" ht="16" thickBot="1" x14ac:dyDescent="0.4">
      <c r="C3" s="94" t="s">
        <v>101</v>
      </c>
      <c r="D3" s="95" t="s">
        <v>61</v>
      </c>
      <c r="E3" s="95" t="s">
        <v>62</v>
      </c>
      <c r="F3" s="95" t="s">
        <v>102</v>
      </c>
      <c r="H3" s="96"/>
      <c r="I3" s="97"/>
      <c r="J3" s="98"/>
      <c r="L3" s="99"/>
      <c r="M3" s="100" t="s">
        <v>103</v>
      </c>
      <c r="N3" s="101"/>
      <c r="O3" s="101"/>
      <c r="P3" s="101"/>
      <c r="Q3" s="101"/>
      <c r="R3" s="101"/>
      <c r="S3" s="101"/>
      <c r="T3" s="101"/>
      <c r="U3" s="102"/>
    </row>
    <row r="4" spans="3:21" ht="16" thickBot="1" x14ac:dyDescent="0.4">
      <c r="C4" s="103" t="s">
        <v>104</v>
      </c>
      <c r="D4" s="104">
        <v>40.950000000000003</v>
      </c>
      <c r="E4" s="104">
        <v>171</v>
      </c>
      <c r="F4" s="104"/>
      <c r="H4" s="96"/>
      <c r="I4" s="97"/>
      <c r="J4" s="98"/>
      <c r="L4" s="99"/>
      <c r="M4" s="101"/>
      <c r="N4" s="101"/>
      <c r="O4" s="101"/>
      <c r="P4" s="101"/>
      <c r="Q4" s="101"/>
      <c r="R4" s="101"/>
      <c r="S4" s="101"/>
      <c r="T4" s="101"/>
      <c r="U4" s="102"/>
    </row>
    <row r="5" spans="3:21" ht="16" thickBot="1" x14ac:dyDescent="0.4">
      <c r="C5" s="103" t="s">
        <v>105</v>
      </c>
      <c r="D5" s="104">
        <v>8.9060000000000006</v>
      </c>
      <c r="E5" s="104">
        <v>28.23</v>
      </c>
      <c r="F5" s="104"/>
      <c r="H5" s="96"/>
      <c r="I5" s="97"/>
      <c r="J5" s="98"/>
      <c r="L5" s="99"/>
      <c r="M5" s="105" t="s">
        <v>14</v>
      </c>
      <c r="N5" s="106">
        <f>F6/(D5*E5)</f>
        <v>-0.67020295177267275</v>
      </c>
      <c r="O5" s="101"/>
      <c r="P5" s="101"/>
      <c r="Q5" s="101"/>
      <c r="R5" s="101"/>
      <c r="S5" s="101"/>
      <c r="T5" s="101"/>
      <c r="U5" s="102"/>
    </row>
    <row r="6" spans="3:21" ht="16" thickBot="1" x14ac:dyDescent="0.4">
      <c r="C6" s="103" t="s">
        <v>106</v>
      </c>
      <c r="D6" s="104"/>
      <c r="E6" s="104"/>
      <c r="F6" s="104">
        <v>-168.5</v>
      </c>
      <c r="H6" s="96"/>
      <c r="I6" s="97"/>
      <c r="J6" s="98"/>
      <c r="L6" s="99"/>
      <c r="M6" s="101"/>
      <c r="N6" s="101"/>
      <c r="O6" s="101"/>
      <c r="P6" s="101"/>
      <c r="Q6" s="101"/>
      <c r="R6" s="101"/>
      <c r="S6" s="101"/>
      <c r="T6" s="101"/>
      <c r="U6" s="102"/>
    </row>
    <row r="7" spans="3:21" x14ac:dyDescent="0.35">
      <c r="H7" s="96"/>
      <c r="I7" s="97"/>
      <c r="J7" s="98"/>
      <c r="L7" s="99"/>
      <c r="M7" s="101"/>
      <c r="N7" s="101"/>
      <c r="O7" s="101"/>
      <c r="P7" s="101"/>
      <c r="Q7" s="101"/>
      <c r="R7" s="101"/>
      <c r="S7" s="101"/>
      <c r="T7" s="101"/>
      <c r="U7" s="102"/>
    </row>
    <row r="8" spans="3:21" x14ac:dyDescent="0.35">
      <c r="H8" s="96"/>
      <c r="I8" s="97"/>
      <c r="J8" s="98"/>
      <c r="L8" s="99"/>
      <c r="M8" s="105" t="s">
        <v>107</v>
      </c>
      <c r="N8" s="107">
        <f>F6/D5^2</f>
        <v>-2.1243913461197566</v>
      </c>
      <c r="O8" s="108" t="s">
        <v>108</v>
      </c>
      <c r="P8" s="109">
        <f>E4-N8*D4</f>
        <v>257.99382562360404</v>
      </c>
      <c r="Q8" s="101"/>
      <c r="R8" s="101"/>
      <c r="S8" s="101"/>
      <c r="T8" s="101"/>
      <c r="U8" s="102"/>
    </row>
    <row r="9" spans="3:21" x14ac:dyDescent="0.35">
      <c r="H9" s="96"/>
      <c r="I9" s="97"/>
      <c r="J9" s="98"/>
      <c r="L9" s="99"/>
      <c r="M9" s="101"/>
      <c r="N9" s="101"/>
      <c r="O9" s="101"/>
      <c r="P9" s="101"/>
      <c r="Q9" s="101"/>
      <c r="R9" s="101"/>
      <c r="S9" s="101"/>
      <c r="T9" s="101"/>
      <c r="U9" s="102"/>
    </row>
    <row r="10" spans="3:21" x14ac:dyDescent="0.35">
      <c r="C10" s="77"/>
      <c r="H10" s="96"/>
      <c r="I10" s="97"/>
      <c r="J10" s="98"/>
      <c r="L10" s="99"/>
      <c r="M10" s="101"/>
      <c r="N10" s="101"/>
      <c r="O10" s="101"/>
      <c r="P10" s="101"/>
      <c r="Q10" s="101"/>
      <c r="R10" s="101"/>
      <c r="S10" s="101"/>
      <c r="T10" s="101"/>
      <c r="U10" s="102"/>
    </row>
    <row r="11" spans="3:21" ht="16.5" x14ac:dyDescent="0.35">
      <c r="H11" s="96"/>
      <c r="I11" s="97"/>
      <c r="J11" s="98"/>
      <c r="L11" s="99"/>
      <c r="M11" s="105" t="s">
        <v>92</v>
      </c>
      <c r="N11" s="106">
        <f>N5^2</f>
        <v>0.4491719965648035</v>
      </c>
      <c r="O11" s="101"/>
      <c r="P11" s="101"/>
      <c r="Q11" s="101"/>
      <c r="R11" s="101"/>
      <c r="S11" s="101"/>
      <c r="T11" s="101"/>
      <c r="U11" s="102"/>
    </row>
    <row r="12" spans="3:21" ht="15" thickBot="1" x14ac:dyDescent="0.4">
      <c r="H12" s="110"/>
      <c r="I12" s="111"/>
      <c r="J12" s="112"/>
      <c r="L12" s="99"/>
      <c r="M12" s="105" t="s">
        <v>28</v>
      </c>
      <c r="N12" s="113">
        <f>N11</f>
        <v>0.4491719965648035</v>
      </c>
      <c r="O12" s="101"/>
      <c r="P12" s="101"/>
      <c r="Q12" s="101"/>
      <c r="R12" s="101"/>
      <c r="S12" s="101"/>
      <c r="T12" s="101"/>
      <c r="U12" s="102"/>
    </row>
    <row r="13" spans="3:21" x14ac:dyDescent="0.35">
      <c r="L13" s="99"/>
      <c r="M13" s="114">
        <f>N12</f>
        <v>0.4491719965648035</v>
      </c>
      <c r="N13" s="115" t="s">
        <v>109</v>
      </c>
      <c r="O13" s="101"/>
      <c r="P13" s="101"/>
      <c r="Q13" s="101"/>
      <c r="R13" s="101"/>
      <c r="S13" s="101"/>
      <c r="T13" s="101"/>
      <c r="U13" s="102"/>
    </row>
    <row r="14" spans="3:21" x14ac:dyDescent="0.35">
      <c r="L14" s="99"/>
      <c r="M14" s="114">
        <f>1-N12</f>
        <v>0.55082800343519644</v>
      </c>
      <c r="N14" s="115" t="s">
        <v>110</v>
      </c>
      <c r="O14" s="101"/>
      <c r="P14" s="101"/>
      <c r="Q14" s="101"/>
      <c r="R14" s="101"/>
      <c r="S14" s="101"/>
      <c r="T14" s="101"/>
      <c r="U14" s="102"/>
    </row>
    <row r="15" spans="3:21" x14ac:dyDescent="0.35">
      <c r="L15" s="99"/>
      <c r="M15" s="115" t="s">
        <v>111</v>
      </c>
      <c r="N15" s="101"/>
      <c r="O15" s="101"/>
      <c r="P15" s="101"/>
      <c r="Q15" s="101"/>
      <c r="R15" s="101"/>
      <c r="S15" s="101"/>
      <c r="T15" s="101"/>
      <c r="U15" s="102"/>
    </row>
    <row r="16" spans="3:21" ht="15" thickBot="1" x14ac:dyDescent="0.4">
      <c r="L16" s="116"/>
      <c r="M16" s="117"/>
      <c r="N16" s="117"/>
      <c r="O16" s="117"/>
      <c r="P16" s="117"/>
      <c r="Q16" s="117"/>
      <c r="R16" s="117"/>
      <c r="S16" s="117"/>
      <c r="T16" s="117"/>
      <c r="U16" s="118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1265" r:id="rId3">
          <objectPr defaultSize="0" autoPict="0" r:id="rId4">
            <anchor moveWithCells="1" sizeWithCells="1">
              <from>
                <xdr:col>7</xdr:col>
                <xdr:colOff>457200</xdr:colOff>
                <xdr:row>2</xdr:row>
                <xdr:rowOff>31750</xdr:rowOff>
              </from>
              <to>
                <xdr:col>9</xdr:col>
                <xdr:colOff>260350</xdr:colOff>
                <xdr:row>4</xdr:row>
                <xdr:rowOff>133350</xdr:rowOff>
              </to>
            </anchor>
          </objectPr>
        </oleObject>
      </mc:Choice>
      <mc:Fallback>
        <oleObject progId="Equation.3" shapeId="11265" r:id="rId3"/>
      </mc:Fallback>
    </mc:AlternateContent>
    <mc:AlternateContent xmlns:mc="http://schemas.openxmlformats.org/markup-compatibility/2006">
      <mc:Choice Requires="x14">
        <oleObject progId="Equation.3" shapeId="11266" r:id="rId5">
          <objectPr defaultSize="0" autoPict="0" r:id="rId6">
            <anchor moveWithCells="1" sizeWithCells="1">
              <from>
                <xdr:col>7</xdr:col>
                <xdr:colOff>400050</xdr:colOff>
                <xdr:row>5</xdr:row>
                <xdr:rowOff>114300</xdr:rowOff>
              </from>
              <to>
                <xdr:col>9</xdr:col>
                <xdr:colOff>266700</xdr:colOff>
                <xdr:row>8</xdr:row>
                <xdr:rowOff>69850</xdr:rowOff>
              </to>
            </anchor>
          </objectPr>
        </oleObject>
      </mc:Choice>
      <mc:Fallback>
        <oleObject progId="Equation.3" shapeId="11266" r:id="rId5"/>
      </mc:Fallback>
    </mc:AlternateContent>
    <mc:AlternateContent xmlns:mc="http://schemas.openxmlformats.org/markup-compatibility/2006">
      <mc:Choice Requires="x14">
        <oleObject progId="Equation.3" shapeId="11267" r:id="rId7">
          <objectPr defaultSize="0" autoPict="0" r:id="rId8">
            <anchor moveWithCells="1" sizeWithCells="1">
              <from>
                <xdr:col>7</xdr:col>
                <xdr:colOff>527050</xdr:colOff>
                <xdr:row>9</xdr:row>
                <xdr:rowOff>31750</xdr:rowOff>
              </from>
              <to>
                <xdr:col>9</xdr:col>
                <xdr:colOff>114300</xdr:colOff>
                <xdr:row>10</xdr:row>
                <xdr:rowOff>107950</xdr:rowOff>
              </to>
            </anchor>
          </objectPr>
        </oleObject>
      </mc:Choice>
      <mc:Fallback>
        <oleObject progId="Equation.3" shapeId="11267" r:id="rId7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32"/>
  <sheetViews>
    <sheetView zoomScale="140" zoomScaleNormal="140" workbookViewId="0">
      <selection activeCell="O12" sqref="O12"/>
    </sheetView>
  </sheetViews>
  <sheetFormatPr defaultRowHeight="14.5" x14ac:dyDescent="0.35"/>
  <cols>
    <col min="2" max="2" width="24.453125" customWidth="1"/>
    <col min="3" max="3" width="20.7265625" customWidth="1"/>
    <col min="4" max="4" width="6.1796875" customWidth="1"/>
  </cols>
  <sheetData>
    <row r="1" spans="2:5" ht="15.5" x14ac:dyDescent="0.35">
      <c r="B1" s="18" t="s">
        <v>0</v>
      </c>
      <c r="C1" s="18" t="s">
        <v>1</v>
      </c>
    </row>
    <row r="2" spans="2:5" x14ac:dyDescent="0.35">
      <c r="B2" s="51" t="s">
        <v>68</v>
      </c>
      <c r="C2" s="51" t="s">
        <v>69</v>
      </c>
    </row>
    <row r="3" spans="2:5" x14ac:dyDescent="0.35">
      <c r="B3" s="52" t="s">
        <v>70</v>
      </c>
      <c r="C3" s="52"/>
      <c r="E3" s="53" t="s">
        <v>2</v>
      </c>
    </row>
    <row r="4" spans="2:5" x14ac:dyDescent="0.35">
      <c r="B4" s="51">
        <v>89</v>
      </c>
      <c r="C4" s="51">
        <v>36</v>
      </c>
    </row>
    <row r="5" spans="2:5" x14ac:dyDescent="0.35">
      <c r="B5" s="51">
        <v>104</v>
      </c>
      <c r="C5" s="51">
        <v>32</v>
      </c>
    </row>
    <row r="6" spans="2:5" x14ac:dyDescent="0.35">
      <c r="B6" s="51">
        <v>116</v>
      </c>
      <c r="C6" s="51">
        <v>25</v>
      </c>
    </row>
    <row r="7" spans="2:5" x14ac:dyDescent="0.35">
      <c r="B7" s="51">
        <v>125</v>
      </c>
      <c r="C7" s="51">
        <v>30</v>
      </c>
    </row>
    <row r="8" spans="2:5" x14ac:dyDescent="0.35">
      <c r="B8" s="51">
        <v>145</v>
      </c>
      <c r="C8" s="51">
        <v>28</v>
      </c>
    </row>
    <row r="9" spans="2:5" x14ac:dyDescent="0.35">
      <c r="B9" s="52">
        <v>154</v>
      </c>
      <c r="C9" s="52">
        <v>29</v>
      </c>
    </row>
    <row r="10" spans="2:5" x14ac:dyDescent="0.35">
      <c r="B10" s="51"/>
      <c r="C10" s="51"/>
    </row>
    <row r="20" spans="5:11" x14ac:dyDescent="0.35">
      <c r="F20" s="54" t="s">
        <v>5</v>
      </c>
      <c r="G20" s="54"/>
    </row>
    <row r="21" spans="5:11" x14ac:dyDescent="0.35">
      <c r="F21" s="55" t="s">
        <v>14</v>
      </c>
      <c r="G21" s="56">
        <f>CORREL(B3:B9,C3:C9)</f>
        <v>-0.61426635789029438</v>
      </c>
    </row>
    <row r="22" spans="5:11" x14ac:dyDescent="0.35">
      <c r="F22" s="54" t="s">
        <v>10</v>
      </c>
      <c r="G22" s="54"/>
    </row>
    <row r="24" spans="5:11" x14ac:dyDescent="0.35">
      <c r="E24" s="53" t="s">
        <v>4</v>
      </c>
      <c r="F24" s="53"/>
      <c r="G24" s="57" t="s">
        <v>71</v>
      </c>
      <c r="H24" s="55" t="s">
        <v>52</v>
      </c>
      <c r="I24" s="58">
        <f>SLOPE(C3:C9,B3:B9)</f>
        <v>-9.3661776916689726E-2</v>
      </c>
      <c r="J24" s="59" t="s">
        <v>72</v>
      </c>
      <c r="K24" s="26"/>
    </row>
    <row r="25" spans="5:11" x14ac:dyDescent="0.35">
      <c r="G25" s="57" t="s">
        <v>73</v>
      </c>
      <c r="H25" s="55" t="s">
        <v>53</v>
      </c>
      <c r="I25" s="58">
        <f>INTERCEPT(C3:C9,B3:B9)</f>
        <v>41.442347079988927</v>
      </c>
      <c r="J25" s="59" t="s">
        <v>20</v>
      </c>
      <c r="K25" s="26"/>
    </row>
    <row r="26" spans="5:11" ht="15" thickBot="1" x14ac:dyDescent="0.4">
      <c r="G26" s="57" t="s">
        <v>74</v>
      </c>
    </row>
    <row r="27" spans="5:11" x14ac:dyDescent="0.35">
      <c r="H27" s="60"/>
      <c r="I27" s="61"/>
      <c r="J27" s="61"/>
      <c r="K27" s="62"/>
    </row>
    <row r="28" spans="5:11" x14ac:dyDescent="0.35">
      <c r="H28" s="63" t="s">
        <v>75</v>
      </c>
      <c r="I28" s="64">
        <f>I24</f>
        <v>-9.3661776916689726E-2</v>
      </c>
      <c r="J28" s="65" t="s">
        <v>76</v>
      </c>
      <c r="K28" s="66">
        <f>I25</f>
        <v>41.442347079988927</v>
      </c>
    </row>
    <row r="29" spans="5:11" ht="15" thickBot="1" x14ac:dyDescent="0.4">
      <c r="H29" s="67"/>
      <c r="I29" s="68"/>
      <c r="J29" s="68"/>
      <c r="K29" s="69"/>
    </row>
    <row r="31" spans="5:11" x14ac:dyDescent="0.35">
      <c r="F31" s="53"/>
      <c r="G31" s="70" t="s">
        <v>77</v>
      </c>
      <c r="H31" s="71">
        <v>80</v>
      </c>
      <c r="I31" s="26" t="s">
        <v>78</v>
      </c>
    </row>
    <row r="32" spans="5:11" x14ac:dyDescent="0.35">
      <c r="G32" s="55" t="s">
        <v>75</v>
      </c>
      <c r="H32" s="72">
        <f>I28*H31+K28</f>
        <v>33.949404926653749</v>
      </c>
      <c r="I32" s="73" t="s">
        <v>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K41"/>
  <sheetViews>
    <sheetView workbookViewId="0">
      <selection activeCell="C20" sqref="C20"/>
    </sheetView>
  </sheetViews>
  <sheetFormatPr defaultRowHeight="14.5" x14ac:dyDescent="0.35"/>
  <sheetData>
    <row r="4" spans="2:3" x14ac:dyDescent="0.35">
      <c r="B4" s="52" t="s">
        <v>88</v>
      </c>
      <c r="C4" s="52" t="s">
        <v>89</v>
      </c>
    </row>
    <row r="5" spans="2:3" x14ac:dyDescent="0.35">
      <c r="B5" s="51">
        <v>7.01</v>
      </c>
      <c r="C5" s="51">
        <v>-14.6</v>
      </c>
    </row>
    <row r="6" spans="2:3" x14ac:dyDescent="0.35">
      <c r="B6" s="51">
        <v>8.02</v>
      </c>
      <c r="C6" s="51">
        <v>-71.2</v>
      </c>
    </row>
    <row r="7" spans="2:3" x14ac:dyDescent="0.35">
      <c r="B7" s="51">
        <v>9.51</v>
      </c>
      <c r="C7" s="51">
        <v>-155.5</v>
      </c>
    </row>
    <row r="8" spans="2:3" x14ac:dyDescent="0.35">
      <c r="B8" s="51">
        <v>10.01</v>
      </c>
      <c r="C8" s="51">
        <v>-169.6</v>
      </c>
    </row>
    <row r="9" spans="2:3" x14ac:dyDescent="0.35">
      <c r="B9" s="52">
        <v>12.3</v>
      </c>
      <c r="C9" s="52">
        <v>-352.7</v>
      </c>
    </row>
    <row r="10" spans="2:3" x14ac:dyDescent="0.35">
      <c r="B10" s="51"/>
      <c r="C10" s="51"/>
    </row>
    <row r="19" spans="6:11" x14ac:dyDescent="0.35">
      <c r="F19" s="82" t="s">
        <v>5</v>
      </c>
      <c r="G19" s="82"/>
    </row>
    <row r="20" spans="6:11" x14ac:dyDescent="0.35">
      <c r="F20" s="70" t="s">
        <v>14</v>
      </c>
      <c r="G20" s="83">
        <f>CORREL(B5:B9,C5:C9)</f>
        <v>-0.99280269717060743</v>
      </c>
    </row>
    <row r="21" spans="6:11" x14ac:dyDescent="0.35">
      <c r="F21" s="82" t="s">
        <v>10</v>
      </c>
      <c r="G21" s="82"/>
    </row>
    <row r="23" spans="6:11" x14ac:dyDescent="0.35">
      <c r="F23" s="53" t="s">
        <v>2</v>
      </c>
      <c r="G23" s="57" t="s">
        <v>71</v>
      </c>
      <c r="H23" s="55" t="s">
        <v>52</v>
      </c>
      <c r="I23" s="58">
        <f>SLOPE(C5:C14,B5:B14)</f>
        <v>-62.97308334653971</v>
      </c>
      <c r="J23" s="59" t="s">
        <v>72</v>
      </c>
      <c r="K23" s="26"/>
    </row>
    <row r="24" spans="6:11" x14ac:dyDescent="0.35">
      <c r="G24" s="57" t="s">
        <v>73</v>
      </c>
      <c r="H24" s="55" t="s">
        <v>53</v>
      </c>
      <c r="I24" s="58">
        <f>INTERCEPT(C5:C15,B5:B15)</f>
        <v>437.33779095707706</v>
      </c>
      <c r="J24" s="59" t="s">
        <v>20</v>
      </c>
      <c r="K24" s="26"/>
    </row>
    <row r="25" spans="6:11" ht="15" thickBot="1" x14ac:dyDescent="0.4">
      <c r="G25" s="57" t="s">
        <v>74</v>
      </c>
    </row>
    <row r="26" spans="6:11" x14ac:dyDescent="0.35">
      <c r="H26" s="60"/>
      <c r="I26" s="61"/>
      <c r="J26" s="61"/>
      <c r="K26" s="62"/>
    </row>
    <row r="27" spans="6:11" x14ac:dyDescent="0.35">
      <c r="H27" s="63" t="s">
        <v>90</v>
      </c>
      <c r="I27" s="84">
        <f>I23</f>
        <v>-62.97308334653971</v>
      </c>
      <c r="J27" s="65" t="s">
        <v>91</v>
      </c>
      <c r="K27" s="66">
        <f>I24</f>
        <v>437.33779095707706</v>
      </c>
    </row>
    <row r="28" spans="6:11" ht="15" thickBot="1" x14ac:dyDescent="0.4">
      <c r="H28" s="67"/>
      <c r="I28" s="68"/>
      <c r="J28" s="68"/>
      <c r="K28" s="69"/>
    </row>
    <row r="30" spans="6:11" ht="16.5" x14ac:dyDescent="0.35">
      <c r="G30" s="55" t="s">
        <v>92</v>
      </c>
      <c r="H30" s="85">
        <f>G20^2</f>
        <v>0.98565719550923281</v>
      </c>
    </row>
    <row r="31" spans="6:11" x14ac:dyDescent="0.35">
      <c r="G31" s="54" t="s">
        <v>93</v>
      </c>
    </row>
    <row r="32" spans="6:11" x14ac:dyDescent="0.35">
      <c r="G32" s="86">
        <f>H30</f>
        <v>0.98565719550923281</v>
      </c>
      <c r="H32" s="54" t="s">
        <v>94</v>
      </c>
    </row>
    <row r="34" spans="6:9" x14ac:dyDescent="0.35">
      <c r="F34" s="53" t="s">
        <v>4</v>
      </c>
      <c r="G34" s="70" t="s">
        <v>95</v>
      </c>
      <c r="H34" s="71">
        <v>11</v>
      </c>
    </row>
    <row r="35" spans="6:9" x14ac:dyDescent="0.35">
      <c r="G35" s="55" t="s">
        <v>90</v>
      </c>
      <c r="H35" s="72">
        <f>I27*H34+K27</f>
        <v>-255.36612585485972</v>
      </c>
      <c r="I35" s="73" t="s">
        <v>96</v>
      </c>
    </row>
    <row r="37" spans="6:9" x14ac:dyDescent="0.35">
      <c r="F37" s="53" t="s">
        <v>16</v>
      </c>
      <c r="G37" s="70" t="s">
        <v>97</v>
      </c>
      <c r="H37" s="71">
        <f>-400</f>
        <v>-400</v>
      </c>
      <c r="I37" s="26" t="s">
        <v>96</v>
      </c>
    </row>
    <row r="38" spans="6:9" x14ac:dyDescent="0.35">
      <c r="G38" s="55" t="s">
        <v>98</v>
      </c>
      <c r="H38" s="72">
        <f>(H37-K27)/I27</f>
        <v>13.29675706601855</v>
      </c>
    </row>
    <row r="40" spans="6:9" x14ac:dyDescent="0.35">
      <c r="F40" s="53" t="s">
        <v>23</v>
      </c>
      <c r="G40" s="54" t="s">
        <v>99</v>
      </c>
    </row>
    <row r="41" spans="6:9" x14ac:dyDescent="0.35">
      <c r="G41" s="54" t="s">
        <v>100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N33"/>
  <sheetViews>
    <sheetView zoomScale="140" zoomScaleNormal="140" workbookViewId="0">
      <selection activeCell="M31" sqref="M31"/>
    </sheetView>
  </sheetViews>
  <sheetFormatPr defaultColWidth="9.1796875" defaultRowHeight="15.5" x14ac:dyDescent="0.35"/>
  <cols>
    <col min="1" max="3" width="9.1796875" style="1"/>
    <col min="4" max="4" width="4" style="1" customWidth="1"/>
    <col min="5" max="6" width="9.1796875" style="28"/>
    <col min="7" max="12" width="9.1796875" style="1"/>
    <col min="13" max="13" width="5.453125" style="1" customWidth="1"/>
    <col min="14" max="16384" width="9.1796875" style="1"/>
  </cols>
  <sheetData>
    <row r="2" spans="2:7" x14ac:dyDescent="0.35">
      <c r="G2" s="6" t="s">
        <v>2</v>
      </c>
    </row>
    <row r="3" spans="2:7" ht="16" thickBot="1" x14ac:dyDescent="0.4"/>
    <row r="4" spans="2:7" ht="16" thickBot="1" x14ac:dyDescent="0.4">
      <c r="B4" s="27" t="s">
        <v>35</v>
      </c>
      <c r="C4" s="27" t="s">
        <v>46</v>
      </c>
      <c r="E4" s="30" t="s">
        <v>0</v>
      </c>
      <c r="F4" s="29" t="s">
        <v>1</v>
      </c>
    </row>
    <row r="5" spans="2:7" x14ac:dyDescent="0.35">
      <c r="B5" s="34" t="s">
        <v>36</v>
      </c>
      <c r="C5" s="35">
        <v>53</v>
      </c>
      <c r="E5" s="31">
        <v>1</v>
      </c>
      <c r="F5" s="28">
        <f>C5</f>
        <v>53</v>
      </c>
    </row>
    <row r="6" spans="2:7" x14ac:dyDescent="0.35">
      <c r="B6" s="32" t="s">
        <v>37</v>
      </c>
      <c r="C6" s="33">
        <v>187</v>
      </c>
      <c r="E6" s="31">
        <v>2</v>
      </c>
      <c r="F6" s="28">
        <f t="shared" ref="F6:F13" si="0">C6</f>
        <v>187</v>
      </c>
    </row>
    <row r="7" spans="2:7" x14ac:dyDescent="0.35">
      <c r="B7" s="32" t="s">
        <v>38</v>
      </c>
      <c r="C7" s="33">
        <v>202</v>
      </c>
      <c r="E7" s="31">
        <v>3</v>
      </c>
      <c r="F7" s="28">
        <f t="shared" si="0"/>
        <v>202</v>
      </c>
    </row>
    <row r="8" spans="2:7" x14ac:dyDescent="0.35">
      <c r="B8" s="32" t="s">
        <v>39</v>
      </c>
      <c r="C8" s="33">
        <v>333</v>
      </c>
      <c r="E8" s="31">
        <v>4</v>
      </c>
      <c r="F8" s="28">
        <f t="shared" si="0"/>
        <v>333</v>
      </c>
    </row>
    <row r="9" spans="2:7" x14ac:dyDescent="0.35">
      <c r="B9" s="32" t="s">
        <v>40</v>
      </c>
      <c r="C9" s="33">
        <v>366</v>
      </c>
      <c r="E9" s="31">
        <v>5</v>
      </c>
      <c r="F9" s="28">
        <f t="shared" si="0"/>
        <v>366</v>
      </c>
    </row>
    <row r="10" spans="2:7" x14ac:dyDescent="0.35">
      <c r="B10" s="32" t="s">
        <v>41</v>
      </c>
      <c r="C10" s="33">
        <v>498</v>
      </c>
      <c r="E10" s="31">
        <v>6</v>
      </c>
      <c r="F10" s="28">
        <f t="shared" si="0"/>
        <v>498</v>
      </c>
    </row>
    <row r="11" spans="2:7" x14ac:dyDescent="0.35">
      <c r="B11" s="32" t="s">
        <v>42</v>
      </c>
      <c r="C11" s="33">
        <v>455</v>
      </c>
      <c r="E11" s="31">
        <v>7</v>
      </c>
      <c r="F11" s="28">
        <f t="shared" si="0"/>
        <v>455</v>
      </c>
    </row>
    <row r="12" spans="2:7" x14ac:dyDescent="0.35">
      <c r="B12" s="32" t="s">
        <v>43</v>
      </c>
      <c r="C12" s="33">
        <v>665</v>
      </c>
      <c r="E12" s="31">
        <v>8</v>
      </c>
      <c r="F12" s="28">
        <f t="shared" si="0"/>
        <v>665</v>
      </c>
    </row>
    <row r="13" spans="2:7" x14ac:dyDescent="0.35">
      <c r="B13" s="32" t="s">
        <v>44</v>
      </c>
      <c r="C13" s="33">
        <v>667</v>
      </c>
      <c r="E13" s="31">
        <v>9</v>
      </c>
      <c r="F13" s="28">
        <f t="shared" si="0"/>
        <v>667</v>
      </c>
    </row>
    <row r="14" spans="2:7" x14ac:dyDescent="0.35">
      <c r="B14" s="32" t="s">
        <v>45</v>
      </c>
      <c r="C14" s="33">
        <v>751</v>
      </c>
      <c r="E14" s="31">
        <v>10</v>
      </c>
      <c r="F14" s="28">
        <f>C14</f>
        <v>751</v>
      </c>
    </row>
    <row r="15" spans="2:7" x14ac:dyDescent="0.35">
      <c r="B15" s="45" t="s">
        <v>54</v>
      </c>
    </row>
    <row r="16" spans="2:7" x14ac:dyDescent="0.35">
      <c r="B16" s="32" t="s">
        <v>55</v>
      </c>
      <c r="E16" s="28">
        <v>11</v>
      </c>
    </row>
    <row r="17" spans="2:14" x14ac:dyDescent="0.35">
      <c r="B17" s="32" t="s">
        <v>56</v>
      </c>
      <c r="E17" s="28">
        <v>12</v>
      </c>
      <c r="H17" s="1" t="s">
        <v>47</v>
      </c>
    </row>
    <row r="18" spans="2:14" x14ac:dyDescent="0.35">
      <c r="B18" s="32" t="s">
        <v>36</v>
      </c>
      <c r="E18" s="28">
        <v>13</v>
      </c>
      <c r="H18" s="1" t="s">
        <v>48</v>
      </c>
    </row>
    <row r="19" spans="2:14" x14ac:dyDescent="0.35">
      <c r="B19" s="32" t="s">
        <v>37</v>
      </c>
      <c r="E19" s="28">
        <v>14</v>
      </c>
      <c r="H19" s="19" t="s">
        <v>14</v>
      </c>
      <c r="I19" s="10">
        <f>CORREL(E5:E14,F5:F14)</f>
        <v>0.98466475163547018</v>
      </c>
    </row>
    <row r="20" spans="2:14" x14ac:dyDescent="0.35">
      <c r="B20" s="32" t="s">
        <v>38</v>
      </c>
      <c r="E20" s="28">
        <v>15</v>
      </c>
      <c r="H20" s="10" t="s">
        <v>51</v>
      </c>
      <c r="I20" s="10"/>
    </row>
    <row r="21" spans="2:14" x14ac:dyDescent="0.35">
      <c r="B21" s="32" t="s">
        <v>39</v>
      </c>
      <c r="E21" s="18">
        <v>16</v>
      </c>
      <c r="H21" s="10" t="s">
        <v>50</v>
      </c>
      <c r="I21" s="10"/>
    </row>
    <row r="22" spans="2:14" x14ac:dyDescent="0.35">
      <c r="B22" s="32" t="s">
        <v>40</v>
      </c>
      <c r="E22" s="28">
        <v>17</v>
      </c>
      <c r="H22" s="1" t="s">
        <v>15</v>
      </c>
    </row>
    <row r="23" spans="2:14" x14ac:dyDescent="0.35">
      <c r="B23" s="32" t="s">
        <v>41</v>
      </c>
      <c r="E23" s="28">
        <v>18</v>
      </c>
      <c r="H23" s="1" t="s">
        <v>49</v>
      </c>
    </row>
    <row r="24" spans="2:14" ht="16" thickBot="1" x14ac:dyDescent="0.4">
      <c r="B24" s="32" t="s">
        <v>42</v>
      </c>
      <c r="E24" s="28">
        <v>19</v>
      </c>
    </row>
    <row r="25" spans="2:14" x14ac:dyDescent="0.35">
      <c r="B25" s="32" t="s">
        <v>43</v>
      </c>
      <c r="E25" s="28">
        <v>20</v>
      </c>
      <c r="G25" s="6" t="s">
        <v>4</v>
      </c>
      <c r="H25" s="19" t="s">
        <v>52</v>
      </c>
      <c r="I25" s="10">
        <f>SLOPE(F5:F14,E5:E14)</f>
        <v>75.484848484848484</v>
      </c>
      <c r="K25" s="36"/>
      <c r="L25" s="37"/>
      <c r="M25" s="37"/>
      <c r="N25" s="38"/>
    </row>
    <row r="26" spans="2:14" x14ac:dyDescent="0.35">
      <c r="B26" s="32" t="s">
        <v>44</v>
      </c>
      <c r="E26" s="28">
        <v>21</v>
      </c>
      <c r="H26" s="19" t="s">
        <v>53</v>
      </c>
      <c r="I26" s="10">
        <f>INTERCEPT(F5:F14,E5:E14)</f>
        <v>2.533333333333303</v>
      </c>
      <c r="K26" s="39" t="s">
        <v>25</v>
      </c>
      <c r="L26" s="40">
        <f>I25</f>
        <v>75.484848484848484</v>
      </c>
      <c r="M26" s="40" t="s">
        <v>22</v>
      </c>
      <c r="N26" s="41">
        <f>I26</f>
        <v>2.533333333333303</v>
      </c>
    </row>
    <row r="27" spans="2:14" ht="16" thickBot="1" x14ac:dyDescent="0.4">
      <c r="H27" s="19"/>
      <c r="K27" s="42"/>
      <c r="L27" s="43"/>
      <c r="M27" s="43"/>
      <c r="N27" s="44"/>
    </row>
    <row r="28" spans="2:14" x14ac:dyDescent="0.35">
      <c r="H28" s="19" t="s">
        <v>24</v>
      </c>
      <c r="I28" s="10">
        <v>16</v>
      </c>
    </row>
    <row r="29" spans="2:14" x14ac:dyDescent="0.35">
      <c r="H29" s="19" t="s">
        <v>25</v>
      </c>
      <c r="I29" s="46">
        <f>L26*I28+N26</f>
        <v>1210.2909090909091</v>
      </c>
      <c r="J29" s="9" t="s">
        <v>59</v>
      </c>
    </row>
    <row r="31" spans="2:14" x14ac:dyDescent="0.35">
      <c r="G31" s="6" t="s">
        <v>16</v>
      </c>
      <c r="H31" s="19" t="s">
        <v>57</v>
      </c>
      <c r="I31" s="10">
        <v>1500</v>
      </c>
    </row>
    <row r="32" spans="2:14" x14ac:dyDescent="0.35">
      <c r="H32" s="19" t="s">
        <v>58</v>
      </c>
      <c r="I32" s="23">
        <f>(I31-N26)/L26</f>
        <v>19.837976716178243</v>
      </c>
      <c r="J32" s="9" t="s">
        <v>60</v>
      </c>
    </row>
    <row r="33" spans="8:8" x14ac:dyDescent="0.35">
      <c r="H33" s="1" t="s">
        <v>80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M30"/>
  <sheetViews>
    <sheetView workbookViewId="0">
      <selection activeCell="A7" sqref="A7"/>
    </sheetView>
  </sheetViews>
  <sheetFormatPr defaultRowHeight="14.5" x14ac:dyDescent="0.35"/>
  <sheetData>
    <row r="4" spans="2:3" x14ac:dyDescent="0.35">
      <c r="B4" s="77" t="s">
        <v>81</v>
      </c>
    </row>
    <row r="5" spans="2:3" x14ac:dyDescent="0.35">
      <c r="B5" s="78" t="s">
        <v>61</v>
      </c>
      <c r="C5" s="78" t="s">
        <v>62</v>
      </c>
    </row>
    <row r="6" spans="2:3" x14ac:dyDescent="0.35">
      <c r="B6" s="79">
        <v>1</v>
      </c>
      <c r="C6" s="79">
        <v>11</v>
      </c>
    </row>
    <row r="7" spans="2:3" x14ac:dyDescent="0.35">
      <c r="B7" s="80">
        <v>2</v>
      </c>
      <c r="C7" s="80">
        <v>26</v>
      </c>
    </row>
    <row r="8" spans="2:3" x14ac:dyDescent="0.35">
      <c r="B8" s="80">
        <v>3</v>
      </c>
      <c r="C8" s="80">
        <v>61</v>
      </c>
    </row>
    <row r="9" spans="2:3" x14ac:dyDescent="0.35">
      <c r="B9" s="80">
        <v>4</v>
      </c>
      <c r="C9" s="80">
        <v>135</v>
      </c>
    </row>
    <row r="10" spans="2:3" x14ac:dyDescent="0.35">
      <c r="B10" s="80">
        <v>5</v>
      </c>
      <c r="C10" s="80">
        <v>258</v>
      </c>
    </row>
    <row r="11" spans="2:3" x14ac:dyDescent="0.35">
      <c r="B11" s="80">
        <v>6</v>
      </c>
      <c r="C11" s="80">
        <v>433</v>
      </c>
    </row>
    <row r="12" spans="2:3" x14ac:dyDescent="0.35">
      <c r="B12" s="80">
        <v>7</v>
      </c>
      <c r="C12" s="80">
        <v>691</v>
      </c>
    </row>
    <row r="13" spans="2:3" x14ac:dyDescent="0.35">
      <c r="B13" s="80">
        <v>8</v>
      </c>
      <c r="C13" s="80">
        <v>1030</v>
      </c>
    </row>
    <row r="14" spans="2:3" x14ac:dyDescent="0.35">
      <c r="B14" s="80">
        <v>9</v>
      </c>
      <c r="C14" s="80">
        <v>1455</v>
      </c>
    </row>
    <row r="15" spans="2:3" x14ac:dyDescent="0.35">
      <c r="B15" s="81">
        <v>10</v>
      </c>
      <c r="C15" s="81">
        <v>2003</v>
      </c>
    </row>
    <row r="21" spans="5:13" x14ac:dyDescent="0.35">
      <c r="E21" s="77" t="s">
        <v>82</v>
      </c>
    </row>
    <row r="22" spans="5:13" x14ac:dyDescent="0.35">
      <c r="E22" s="77" t="s">
        <v>83</v>
      </c>
    </row>
    <row r="27" spans="5:13" x14ac:dyDescent="0.35">
      <c r="M27" s="77" t="s">
        <v>84</v>
      </c>
    </row>
    <row r="28" spans="5:13" ht="15.5" x14ac:dyDescent="0.35">
      <c r="M28" s="77" t="s">
        <v>85</v>
      </c>
    </row>
    <row r="29" spans="5:13" x14ac:dyDescent="0.35">
      <c r="M29" s="77" t="s">
        <v>86</v>
      </c>
    </row>
    <row r="30" spans="5:13" ht="15.5" x14ac:dyDescent="0.35">
      <c r="M30" s="77" t="s">
        <v>87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4:F22"/>
  <sheetViews>
    <sheetView tabSelected="1" zoomScale="140" zoomScaleNormal="140" workbookViewId="0"/>
  </sheetViews>
  <sheetFormatPr defaultColWidth="9.1796875" defaultRowHeight="15.5" x14ac:dyDescent="0.35"/>
  <cols>
    <col min="1" max="16384" width="9.1796875" style="1"/>
  </cols>
  <sheetData>
    <row r="4" spans="2:3" x14ac:dyDescent="0.35">
      <c r="B4" s="49" t="s">
        <v>61</v>
      </c>
      <c r="C4" s="48" t="s">
        <v>62</v>
      </c>
    </row>
    <row r="5" spans="2:3" x14ac:dyDescent="0.35">
      <c r="B5" s="50">
        <v>0.2</v>
      </c>
      <c r="C5" s="47">
        <v>0.11</v>
      </c>
    </row>
    <row r="6" spans="2:3" x14ac:dyDescent="0.35">
      <c r="B6" s="50">
        <v>0.4</v>
      </c>
      <c r="C6" s="47">
        <v>0.45</v>
      </c>
    </row>
    <row r="7" spans="2:3" x14ac:dyDescent="0.35">
      <c r="B7" s="50">
        <v>0.6</v>
      </c>
      <c r="C7" s="47">
        <v>0.92</v>
      </c>
    </row>
    <row r="8" spans="2:3" x14ac:dyDescent="0.35">
      <c r="B8" s="50">
        <v>0.8</v>
      </c>
      <c r="C8" s="47">
        <v>1.5</v>
      </c>
    </row>
    <row r="9" spans="2:3" x14ac:dyDescent="0.35">
      <c r="B9" s="50">
        <v>1</v>
      </c>
      <c r="C9" s="47">
        <v>2.2999999999999998</v>
      </c>
    </row>
    <row r="10" spans="2:3" x14ac:dyDescent="0.35">
      <c r="B10" s="50">
        <v>1.2</v>
      </c>
      <c r="C10" s="47">
        <v>3.3</v>
      </c>
    </row>
    <row r="11" spans="2:3" x14ac:dyDescent="0.35">
      <c r="B11" s="50">
        <v>1.4</v>
      </c>
      <c r="C11" s="47">
        <v>4.2</v>
      </c>
    </row>
    <row r="12" spans="2:3" x14ac:dyDescent="0.35">
      <c r="B12" s="50">
        <v>1.6</v>
      </c>
      <c r="C12" s="47">
        <v>5.3</v>
      </c>
    </row>
    <row r="13" spans="2:3" x14ac:dyDescent="0.35">
      <c r="B13" s="50">
        <v>1.8</v>
      </c>
      <c r="C13" s="47">
        <v>6.5</v>
      </c>
    </row>
    <row r="14" spans="2:3" x14ac:dyDescent="0.35">
      <c r="B14" s="50">
        <v>2</v>
      </c>
      <c r="C14" s="47">
        <v>8.1</v>
      </c>
    </row>
    <row r="19" spans="5:6" x14ac:dyDescent="0.35">
      <c r="E19" s="45" t="s">
        <v>63</v>
      </c>
    </row>
    <row r="21" spans="5:6" ht="18.5" x14ac:dyDescent="0.35">
      <c r="E21" s="1" t="s">
        <v>64</v>
      </c>
      <c r="F21" s="1" t="s">
        <v>65</v>
      </c>
    </row>
    <row r="22" spans="5:6" ht="18.5" x14ac:dyDescent="0.35">
      <c r="E22" s="45" t="s">
        <v>66</v>
      </c>
      <c r="F22" s="1" t="s">
        <v>67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1</vt:lpstr>
      <vt:lpstr>Interpretação de r</vt:lpstr>
      <vt:lpstr>4</vt:lpstr>
      <vt:lpstr>6</vt:lpstr>
      <vt:lpstr>8</vt:lpstr>
      <vt:lpstr>9</vt:lpstr>
      <vt:lpstr>10</vt:lpstr>
      <vt:lpstr>11</vt:lpstr>
      <vt:lpstr>12</vt:lpstr>
      <vt:lpstr>13</vt:lpstr>
    </vt:vector>
  </TitlesOfParts>
  <Company>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Angelina local</dc:creator>
  <cp:lastModifiedBy>ricar</cp:lastModifiedBy>
  <cp:lastPrinted>2023-04-17T11:12:51Z</cp:lastPrinted>
  <dcterms:created xsi:type="dcterms:W3CDTF">2023-04-17T10:55:44Z</dcterms:created>
  <dcterms:modified xsi:type="dcterms:W3CDTF">2023-04-24T15:10:12Z</dcterms:modified>
</cp:coreProperties>
</file>