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lea\OneDrive\Pictures\"/>
    </mc:Choice>
  </mc:AlternateContent>
  <xr:revisionPtr revIDLastSave="0" documentId="8_{3154268B-1B8B-48DE-8EB4-3C41B442C29B}" xr6:coauthVersionLast="47" xr6:coauthVersionMax="47" xr10:uidLastSave="{00000000-0000-0000-0000-000000000000}"/>
  <workbookProtection workbookAlgorithmName="SHA-512" workbookHashValue="79/tNKOGKLhK4gUE9XqalIuDMMNwkSxNbG6xNBsDIx1Hio0BKU6OLrKf8gP1MxE2DF9kGMTnPjm6QS+KaXxoBg==" workbookSaltValue="iKRtPYuMNkvGqamBrMvqcg==" workbookSpinCount="100000" lockStructure="1"/>
  <bookViews>
    <workbookView xWindow="-110" yWindow="-110" windowWidth="19420" windowHeight="10420" firstSheet="8" activeTab="8" xr2:uid="{00000000-000D-0000-FFFF-FFFF00000000}"/>
  </bookViews>
  <sheets>
    <sheet name="BD ENE 23" sheetId="25" state="hidden" r:id="rId1"/>
    <sheet name="BD FEB 23" sheetId="26" state="hidden" r:id="rId2"/>
    <sheet name="BD MAR 23" sheetId="27" state="hidden" r:id="rId3"/>
    <sheet name="BD ABR 23" sheetId="28" state="hidden" r:id="rId4"/>
    <sheet name="BD MAY 23" sheetId="29" r:id="rId5"/>
    <sheet name="BD JUN 23" sheetId="36" r:id="rId6"/>
    <sheet name="TR-SR" sheetId="22" r:id="rId7"/>
    <sheet name="TABLAS DINÁMICAS" sheetId="45" r:id="rId8"/>
    <sheet name="DASHBOARD" sheetId="42" r:id="rId9"/>
  </sheets>
  <definedNames>
    <definedName name="_xlnm._FilterDatabase" localSheetId="1" hidden="1">'BD FEB 23'!$A$1:$AR$76</definedName>
    <definedName name="_xlchart.v5.0" hidden="1">'TABLAS DINÁMICAS'!$D$108</definedName>
    <definedName name="_xlchart.v5.1" hidden="1">'TABLAS DINÁMICAS'!$D$109:$D$110</definedName>
    <definedName name="_xlchart.v5.2" hidden="1">'TABLAS DINÁMICAS'!$E$108</definedName>
    <definedName name="_xlchart.v5.3" hidden="1">'TABLAS DINÁMICAS'!$E$109:$E$110</definedName>
    <definedName name="_xlchart.v5.4" hidden="1">'TABLAS DINÁMICAS'!$D$108</definedName>
    <definedName name="_xlchart.v5.5" hidden="1">'TABLAS DINÁMICAS'!$D$109:$D$110</definedName>
    <definedName name="_xlchart.v5.6" hidden="1">'TABLAS DINÁMICAS'!$E$108</definedName>
    <definedName name="_xlchart.v5.7" hidden="1">'TABLAS DINÁMICAS'!$E$109:$E$110</definedName>
    <definedName name="_xlcn.Tabla141" hidden="1">Tabla14[]</definedName>
    <definedName name="_xlcn.WorksheetConnection_TABLASDINÁMICASD84E861" hidden="1">'TABLAS DINÁMICAS'!$D$108:$E$110</definedName>
    <definedName name="_xlcn.WorksheetConnection_TABLASDINÁMICASD84E881" hidden="1">'TABLAS DINÁMICAS'!$D$108:$E$112</definedName>
    <definedName name="_xlnm.Print_Area" localSheetId="3">'BD ABR 23'!$A$1:$AT$76</definedName>
    <definedName name="_xlnm.Print_Area" localSheetId="0">'BD ENE 23'!$A$1:$AU$76</definedName>
    <definedName name="_xlnm.Print_Area" localSheetId="1">'BD FEB 23'!$A$1:$AR$76</definedName>
    <definedName name="_xlnm.Print_Area" localSheetId="2">'BD MAR 23'!$A$1:$AU$76</definedName>
    <definedName name="_xlnm.Print_Area" localSheetId="4">'BD MAY 23'!$A$1:$AU$76</definedName>
    <definedName name="_xlnm.Print_Area" localSheetId="8">DASHBOARD!$A$1:$U$94</definedName>
    <definedName name="_xlnm.Print_Area" localSheetId="6">'TR-SR'!$A$1:$N$797</definedName>
    <definedName name="HH.OP.SR">#REF!</definedName>
    <definedName name="Marca">#REF!</definedName>
    <definedName name="NativeTimeline_FECHA_DISP.">#N/A</definedName>
    <definedName name="SegmentaciónDeDatos_ÁREA_OPERACIÓN1">#N/A</definedName>
    <definedName name="SegmentaciónDeDatos_CONFIABILIDAD">#N/A</definedName>
    <definedName name="SegmentaciónDeDatos_DISPONIBILIDAD">#N/A</definedName>
    <definedName name="SegmentaciónDeDatos_EMPRESA1">#N/A</definedName>
    <definedName name="SegmentaciónDeDatos_FECHA_DISP.">#N/A</definedName>
    <definedName name="SegmentaciónDeDatos_N°_INT.">#N/A</definedName>
    <definedName name="SegmentaciónDeDatos_UBICACIÓN_GEOG.">#N/A</definedName>
    <definedName name="Servicio">#REF!</definedName>
    <definedName name="Vehículo">#REF!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FCE2AD5D-F65C-4FA6-A056-5C36A1767C68}">
      <x15:dataModel>
        <x15:modelTables>
          <x15:modelTable id="Rango 1" name="Rango 1" connection="WorksheetConnection_TABLAS DINÁMICAS!$D$84:$E$88"/>
          <x15:modelTable id="Rango" name="Rango" connection="WorksheetConnection_TABLAS DINÁMICAS!$D$84:$E$86"/>
          <x15:modelTable id="Tabla14" name="Tabla14" connection="Tabla14"/>
        </x15:modelTables>
        <x15:extLst>
          <ext xmlns:x16="http://schemas.microsoft.com/office/spreadsheetml/2014/11/main" uri="{9835A34E-60A6-4A7C-AAB8-D5F71C897F49}">
            <x16:modelTimeGroupings>
              <x16:modelTimeGrouping tableName="Tabla14" columnName="FECHA DISP." columnId="FECHA DISP">
                <x16:calculatedTimeColumn columnName="FECHA DISP. (índice de meses)" columnId="FECHA DISP  (índice de meses)" contentType="monthsindex" isSelected="1"/>
                <x16:calculatedTimeColumn columnName="FECHA DISP. (mes)" columnId="FECHA DISP 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7" i="22" l="1"/>
  <c r="K775" i="22"/>
  <c r="K763" i="22"/>
  <c r="K751" i="22"/>
  <c r="K739" i="22"/>
  <c r="K727" i="22"/>
  <c r="K715" i="22"/>
  <c r="K703" i="22"/>
  <c r="K691" i="22"/>
  <c r="K679" i="22"/>
  <c r="K667" i="22"/>
  <c r="K655" i="22"/>
  <c r="K643" i="22"/>
  <c r="K631" i="22"/>
  <c r="K619" i="22"/>
  <c r="K607" i="22"/>
  <c r="K595" i="22"/>
  <c r="K583" i="22"/>
  <c r="K571" i="22"/>
  <c r="K559" i="22"/>
  <c r="K547" i="22"/>
  <c r="K535" i="22"/>
  <c r="K523" i="22"/>
  <c r="K511" i="22"/>
  <c r="K499" i="22"/>
  <c r="K487" i="22"/>
  <c r="K475" i="22"/>
  <c r="K463" i="22"/>
  <c r="K451" i="22"/>
  <c r="K439" i="22"/>
  <c r="K427" i="22"/>
  <c r="K415" i="22"/>
  <c r="K403" i="22"/>
  <c r="K391" i="22"/>
  <c r="K379" i="22"/>
  <c r="K367" i="22"/>
  <c r="K355" i="22"/>
  <c r="K343" i="22"/>
  <c r="K331" i="22"/>
  <c r="K319" i="22"/>
  <c r="K307" i="22"/>
  <c r="K295" i="22"/>
  <c r="K283" i="22"/>
  <c r="K271" i="22"/>
  <c r="K259" i="22"/>
  <c r="K247" i="22"/>
  <c r="K235" i="22"/>
  <c r="K223" i="22"/>
  <c r="K211" i="22"/>
  <c r="K199" i="22"/>
  <c r="K187" i="22"/>
  <c r="K175" i="22"/>
  <c r="K163" i="22"/>
  <c r="K151" i="22"/>
  <c r="K139" i="22"/>
  <c r="K127" i="22"/>
  <c r="K115" i="22"/>
  <c r="K103" i="22"/>
  <c r="K91" i="22"/>
  <c r="K78" i="22"/>
  <c r="K79" i="22"/>
  <c r="K67" i="22"/>
  <c r="K55" i="22"/>
  <c r="K43" i="22"/>
  <c r="K31" i="22"/>
  <c r="K19" i="22"/>
  <c r="K7" i="22"/>
  <c r="K786" i="22"/>
  <c r="K774" i="22"/>
  <c r="K762" i="22"/>
  <c r="K750" i="22"/>
  <c r="K738" i="22"/>
  <c r="K726" i="22"/>
  <c r="K714" i="22"/>
  <c r="K702" i="22"/>
  <c r="K690" i="22"/>
  <c r="K678" i="22"/>
  <c r="K666" i="22"/>
  <c r="K654" i="22"/>
  <c r="K642" i="22"/>
  <c r="K630" i="22"/>
  <c r="K618" i="22"/>
  <c r="K606" i="22"/>
  <c r="K594" i="22"/>
  <c r="K582" i="22"/>
  <c r="K570" i="22"/>
  <c r="K558" i="22"/>
  <c r="K546" i="22"/>
  <c r="K534" i="22"/>
  <c r="K522" i="22"/>
  <c r="K510" i="22"/>
  <c r="K498" i="22"/>
  <c r="K486" i="22"/>
  <c r="K474" i="22"/>
  <c r="K462" i="22"/>
  <c r="K450" i="22"/>
  <c r="K438" i="22"/>
  <c r="K426" i="22"/>
  <c r="K414" i="22"/>
  <c r="K402" i="22"/>
  <c r="K390" i="22"/>
  <c r="K378" i="22"/>
  <c r="K366" i="22"/>
  <c r="K354" i="22"/>
  <c r="K342" i="22"/>
  <c r="K330" i="22"/>
  <c r="K318" i="22"/>
  <c r="K306" i="22"/>
  <c r="K294" i="22"/>
  <c r="K282" i="22"/>
  <c r="K270" i="22"/>
  <c r="K258" i="22"/>
  <c r="K246" i="22"/>
  <c r="K234" i="22"/>
  <c r="K222" i="22"/>
  <c r="K210" i="22"/>
  <c r="K198" i="22"/>
  <c r="K186" i="22"/>
  <c r="K174" i="22"/>
  <c r="K162" i="22"/>
  <c r="K150" i="22"/>
  <c r="K138" i="22"/>
  <c r="K126" i="22"/>
  <c r="K114" i="22"/>
  <c r="K102" i="22"/>
  <c r="K90" i="22"/>
  <c r="K66" i="22"/>
  <c r="K54" i="22"/>
  <c r="K42" i="22"/>
  <c r="K30" i="22"/>
  <c r="K18" i="22"/>
  <c r="K6" i="22"/>
  <c r="AM68" i="28"/>
  <c r="AN68" i="29"/>
  <c r="K65" i="22"/>
  <c r="K785" i="22"/>
  <c r="K773" i="22"/>
  <c r="K761" i="22"/>
  <c r="K749" i="22"/>
  <c r="K737" i="22"/>
  <c r="K725" i="22"/>
  <c r="K713" i="22"/>
  <c r="K701" i="22"/>
  <c r="K689" i="22"/>
  <c r="K677" i="22"/>
  <c r="K665" i="22"/>
  <c r="K653" i="22"/>
  <c r="K641" i="22"/>
  <c r="K629" i="22"/>
  <c r="K617" i="22"/>
  <c r="K605" i="22"/>
  <c r="K593" i="22"/>
  <c r="K581" i="22"/>
  <c r="K569" i="22"/>
  <c r="K557" i="22"/>
  <c r="K545" i="22"/>
  <c r="K533" i="22"/>
  <c r="K521" i="22"/>
  <c r="K509" i="22"/>
  <c r="K497" i="22"/>
  <c r="K485" i="22"/>
  <c r="K473" i="22"/>
  <c r="K461" i="22"/>
  <c r="K449" i="22"/>
  <c r="K437" i="22"/>
  <c r="K425" i="22"/>
  <c r="K413" i="22"/>
  <c r="K401" i="22"/>
  <c r="K389" i="22"/>
  <c r="K377" i="22"/>
  <c r="K365" i="22"/>
  <c r="K353" i="22"/>
  <c r="K341" i="22"/>
  <c r="K329" i="22"/>
  <c r="K317" i="22"/>
  <c r="K305" i="22"/>
  <c r="K293" i="22"/>
  <c r="K281" i="22"/>
  <c r="K269" i="22"/>
  <c r="K257" i="22"/>
  <c r="K245" i="22"/>
  <c r="K233" i="22"/>
  <c r="K221" i="22"/>
  <c r="K209" i="22"/>
  <c r="K197" i="22"/>
  <c r="K185" i="22"/>
  <c r="K173" i="22"/>
  <c r="K161" i="22"/>
  <c r="K149" i="22"/>
  <c r="K137" i="22"/>
  <c r="K125" i="22"/>
  <c r="K113" i="22"/>
  <c r="K101" i="22"/>
  <c r="K89" i="22"/>
  <c r="K77" i="22"/>
  <c r="K53" i="22"/>
  <c r="K41" i="22"/>
  <c r="K29" i="22"/>
  <c r="K17" i="22"/>
  <c r="K5" i="22"/>
  <c r="AN68" i="27"/>
  <c r="K640" i="22"/>
  <c r="K136" i="22"/>
  <c r="AK68" i="26"/>
  <c r="K784" i="22"/>
  <c r="K772" i="22"/>
  <c r="K760" i="22"/>
  <c r="K748" i="22"/>
  <c r="K736" i="22"/>
  <c r="K724" i="22"/>
  <c r="K712" i="22"/>
  <c r="K700" i="22"/>
  <c r="K688" i="22"/>
  <c r="K676" i="22"/>
  <c r="K664" i="22"/>
  <c r="K652" i="22"/>
  <c r="K628" i="22"/>
  <c r="K616" i="22"/>
  <c r="K604" i="22"/>
  <c r="K592" i="22"/>
  <c r="K580" i="22"/>
  <c r="K568" i="22"/>
  <c r="K556" i="22"/>
  <c r="K544" i="22"/>
  <c r="K532" i="22"/>
  <c r="K520" i="22"/>
  <c r="K508" i="22"/>
  <c r="K496" i="22"/>
  <c r="K484" i="22"/>
  <c r="K472" i="22"/>
  <c r="K460" i="22"/>
  <c r="K448" i="22"/>
  <c r="K436" i="22"/>
  <c r="K424" i="22"/>
  <c r="K412" i="22"/>
  <c r="K400" i="22"/>
  <c r="K388" i="22"/>
  <c r="K376" i="22"/>
  <c r="K364" i="22"/>
  <c r="K352" i="22"/>
  <c r="K340" i="22"/>
  <c r="K328" i="22"/>
  <c r="K316" i="22"/>
  <c r="K304" i="22"/>
  <c r="K292" i="22"/>
  <c r="K280" i="22"/>
  <c r="K268" i="22"/>
  <c r="K256" i="22"/>
  <c r="K244" i="22"/>
  <c r="K232" i="22"/>
  <c r="K220" i="22"/>
  <c r="K208" i="22"/>
  <c r="K196" i="22"/>
  <c r="K184" i="22"/>
  <c r="K172" i="22"/>
  <c r="K160" i="22"/>
  <c r="K148" i="22"/>
  <c r="K124" i="22"/>
  <c r="K112" i="22"/>
  <c r="K100" i="22"/>
  <c r="K88" i="22"/>
  <c r="K76" i="22"/>
  <c r="K64" i="22"/>
  <c r="K52" i="22"/>
  <c r="K40" i="22"/>
  <c r="K28" i="22"/>
  <c r="K16" i="22"/>
  <c r="K4" i="22"/>
  <c r="AM38" i="28"/>
  <c r="AN3" i="27"/>
  <c r="AN2" i="27"/>
  <c r="AK3" i="26"/>
  <c r="AK4" i="26"/>
  <c r="AK5" i="26"/>
  <c r="AK6" i="26"/>
  <c r="AK7" i="26"/>
  <c r="AK8" i="26"/>
  <c r="AK9" i="26"/>
  <c r="AK10" i="26"/>
  <c r="AK11" i="26"/>
  <c r="AK12" i="26"/>
  <c r="AK13" i="26"/>
  <c r="AK14" i="26"/>
  <c r="AK15" i="26"/>
  <c r="AK16" i="26"/>
  <c r="AK17" i="26"/>
  <c r="AK18" i="26"/>
  <c r="AK19" i="26"/>
  <c r="AK20" i="26"/>
  <c r="AK21" i="26"/>
  <c r="AK22" i="26"/>
  <c r="AK23" i="26"/>
  <c r="AK24" i="26"/>
  <c r="AK25" i="26"/>
  <c r="AK26" i="26"/>
  <c r="AK27" i="26"/>
  <c r="AK28" i="26"/>
  <c r="AK29" i="26"/>
  <c r="AK30" i="26"/>
  <c r="AK31" i="26"/>
  <c r="AK32" i="26"/>
  <c r="AK33" i="26"/>
  <c r="AK34" i="26"/>
  <c r="AK35" i="26"/>
  <c r="AK36" i="26"/>
  <c r="AK37" i="26"/>
  <c r="AK38" i="26"/>
  <c r="AK39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2" i="26"/>
  <c r="AN67" i="36"/>
  <c r="AN3" i="36"/>
  <c r="AN4" i="36"/>
  <c r="AN5" i="36"/>
  <c r="AN6" i="36"/>
  <c r="AN7" i="36"/>
  <c r="AN8" i="36"/>
  <c r="AN9" i="36"/>
  <c r="AN10" i="36"/>
  <c r="AN11" i="36"/>
  <c r="AN12" i="36"/>
  <c r="AN13" i="36"/>
  <c r="AN14" i="36"/>
  <c r="AN15" i="36"/>
  <c r="AN16" i="36"/>
  <c r="AN17" i="36"/>
  <c r="AN18" i="36"/>
  <c r="AN19" i="36"/>
  <c r="AN20" i="36"/>
  <c r="AN21" i="36"/>
  <c r="AN22" i="36"/>
  <c r="AN23" i="36"/>
  <c r="AN24" i="36"/>
  <c r="AN25" i="36"/>
  <c r="AN26" i="36"/>
  <c r="AN27" i="36"/>
  <c r="AN28" i="36"/>
  <c r="AN29" i="36"/>
  <c r="AN30" i="36"/>
  <c r="AN31" i="36"/>
  <c r="AN32" i="36"/>
  <c r="AN33" i="36"/>
  <c r="AN34" i="36"/>
  <c r="AN35" i="36"/>
  <c r="AN36" i="36"/>
  <c r="AN37" i="36"/>
  <c r="AN38" i="36"/>
  <c r="AN39" i="36"/>
  <c r="AN40" i="36"/>
  <c r="AN41" i="36"/>
  <c r="AN42" i="36"/>
  <c r="AN43" i="36"/>
  <c r="AN44" i="36"/>
  <c r="AN45" i="36"/>
  <c r="AN46" i="36"/>
  <c r="AN47" i="36"/>
  <c r="AN48" i="36"/>
  <c r="AN49" i="36"/>
  <c r="AN50" i="36"/>
  <c r="AN51" i="36"/>
  <c r="AN52" i="36"/>
  <c r="AN53" i="36"/>
  <c r="AN54" i="36"/>
  <c r="AN55" i="36"/>
  <c r="AN56" i="36"/>
  <c r="AN57" i="36"/>
  <c r="AN58" i="36"/>
  <c r="AN59" i="36"/>
  <c r="AN60" i="36"/>
  <c r="AN61" i="36"/>
  <c r="AN62" i="36"/>
  <c r="AN63" i="36"/>
  <c r="AN64" i="36"/>
  <c r="AN65" i="36"/>
  <c r="AN66" i="36"/>
  <c r="AN2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2" i="36"/>
  <c r="AL23" i="36"/>
  <c r="AL24" i="36"/>
  <c r="AL25" i="36"/>
  <c r="AL26" i="36"/>
  <c r="AL27" i="36"/>
  <c r="AL28" i="36"/>
  <c r="AL29" i="36"/>
  <c r="AL30" i="36"/>
  <c r="AL31" i="36"/>
  <c r="AL32" i="36"/>
  <c r="AL33" i="36"/>
  <c r="AL34" i="36"/>
  <c r="AL35" i="36"/>
  <c r="AL36" i="36"/>
  <c r="AL37" i="36"/>
  <c r="AL38" i="36"/>
  <c r="AL39" i="36"/>
  <c r="AL40" i="36"/>
  <c r="AL41" i="36"/>
  <c r="AL42" i="36"/>
  <c r="AL43" i="36"/>
  <c r="AL44" i="36"/>
  <c r="AL45" i="36"/>
  <c r="AL46" i="36"/>
  <c r="AL47" i="36"/>
  <c r="AL48" i="36"/>
  <c r="AL49" i="36"/>
  <c r="AL50" i="36"/>
  <c r="AL51" i="36"/>
  <c r="AL52" i="36"/>
  <c r="AL53" i="36"/>
  <c r="AL54" i="36"/>
  <c r="AL55" i="36"/>
  <c r="AL56" i="36"/>
  <c r="AL57" i="36"/>
  <c r="AL58" i="36"/>
  <c r="AL59" i="36"/>
  <c r="AL60" i="36"/>
  <c r="AL61" i="36"/>
  <c r="AL62" i="36"/>
  <c r="AL63" i="36"/>
  <c r="AL64" i="36"/>
  <c r="AL65" i="36"/>
  <c r="AL66" i="36"/>
  <c r="AL67" i="36"/>
  <c r="AL2" i="36"/>
  <c r="AN3" i="29"/>
  <c r="AN4" i="29"/>
  <c r="AN5" i="29"/>
  <c r="AN6" i="29"/>
  <c r="AN7" i="29"/>
  <c r="AN8" i="29"/>
  <c r="AN9" i="29"/>
  <c r="AN10" i="29"/>
  <c r="AN11" i="29"/>
  <c r="AN12" i="29"/>
  <c r="AN13" i="29"/>
  <c r="AN14" i="29"/>
  <c r="AN15" i="29"/>
  <c r="AN16" i="29"/>
  <c r="AN17" i="29"/>
  <c r="AN18" i="29"/>
  <c r="AN19" i="29"/>
  <c r="AN20" i="29"/>
  <c r="AN21" i="29"/>
  <c r="AN22" i="29"/>
  <c r="AN23" i="29"/>
  <c r="AN24" i="29"/>
  <c r="AN25" i="29"/>
  <c r="AN26" i="29"/>
  <c r="AN27" i="29"/>
  <c r="AN28" i="29"/>
  <c r="AN29" i="29"/>
  <c r="AN30" i="29"/>
  <c r="AN31" i="29"/>
  <c r="AN32" i="29"/>
  <c r="AN33" i="29"/>
  <c r="AN34" i="29"/>
  <c r="AN35" i="29"/>
  <c r="AN36" i="29"/>
  <c r="AN37" i="29"/>
  <c r="AN38" i="29"/>
  <c r="AN39" i="29"/>
  <c r="AN40" i="29"/>
  <c r="AN41" i="29"/>
  <c r="AN42" i="29"/>
  <c r="AN43" i="29"/>
  <c r="AN44" i="29"/>
  <c r="AN45" i="29"/>
  <c r="AN46" i="29"/>
  <c r="AN47" i="29"/>
  <c r="AN48" i="29"/>
  <c r="AN49" i="29"/>
  <c r="AN50" i="29"/>
  <c r="AN51" i="29"/>
  <c r="AN52" i="29"/>
  <c r="AN53" i="29"/>
  <c r="AN54" i="29"/>
  <c r="AN55" i="29"/>
  <c r="AN56" i="29"/>
  <c r="AN57" i="29"/>
  <c r="AN58" i="29"/>
  <c r="AN59" i="29"/>
  <c r="AN60" i="29"/>
  <c r="AN61" i="29"/>
  <c r="AN62" i="29"/>
  <c r="AN63" i="29"/>
  <c r="AN64" i="29"/>
  <c r="AN65" i="29"/>
  <c r="AN66" i="29"/>
  <c r="AN67" i="29"/>
  <c r="AN2" i="29"/>
  <c r="AL3" i="29"/>
  <c r="AL4" i="29"/>
  <c r="AL5" i="29"/>
  <c r="AL6" i="29"/>
  <c r="AL7" i="29"/>
  <c r="AL8" i="29"/>
  <c r="AL9" i="29"/>
  <c r="AL10" i="29"/>
  <c r="AL11" i="29"/>
  <c r="AL12" i="29"/>
  <c r="AL13" i="29"/>
  <c r="AL14" i="29"/>
  <c r="AL15" i="29"/>
  <c r="AL16" i="29"/>
  <c r="AL17" i="29"/>
  <c r="AL18" i="29"/>
  <c r="AL19" i="29"/>
  <c r="AL20" i="29"/>
  <c r="AL21" i="29"/>
  <c r="AL22" i="29"/>
  <c r="AL23" i="29"/>
  <c r="AL24" i="29"/>
  <c r="AL25" i="29"/>
  <c r="AL26" i="29"/>
  <c r="AL27" i="29"/>
  <c r="AL28" i="29"/>
  <c r="AL29" i="29"/>
  <c r="AL30" i="29"/>
  <c r="AL31" i="29"/>
  <c r="AL32" i="29"/>
  <c r="AL33" i="29"/>
  <c r="AL34" i="29"/>
  <c r="AL35" i="29"/>
  <c r="AL36" i="29"/>
  <c r="AL37" i="29"/>
  <c r="AL38" i="29"/>
  <c r="AL39" i="29"/>
  <c r="AL40" i="29"/>
  <c r="AL41" i="29"/>
  <c r="AL42" i="29"/>
  <c r="AL43" i="29"/>
  <c r="AL44" i="29"/>
  <c r="AL45" i="29"/>
  <c r="AL46" i="29"/>
  <c r="AL47" i="29"/>
  <c r="AL48" i="29"/>
  <c r="AL49" i="29"/>
  <c r="AL50" i="29"/>
  <c r="AL51" i="29"/>
  <c r="AL52" i="29"/>
  <c r="AL53" i="29"/>
  <c r="AL54" i="29"/>
  <c r="AL55" i="29"/>
  <c r="AL56" i="29"/>
  <c r="AL57" i="29"/>
  <c r="AL58" i="29"/>
  <c r="AL59" i="29"/>
  <c r="AL60" i="29"/>
  <c r="AL61" i="29"/>
  <c r="AL62" i="29"/>
  <c r="AL63" i="29"/>
  <c r="AL64" i="29"/>
  <c r="AL65" i="29"/>
  <c r="AL66" i="29"/>
  <c r="AL67" i="29"/>
  <c r="AL2" i="29"/>
  <c r="AM3" i="28"/>
  <c r="AM4" i="28"/>
  <c r="AM5" i="28"/>
  <c r="AM6" i="28"/>
  <c r="AM7" i="28"/>
  <c r="AM8" i="28"/>
  <c r="AM9" i="28"/>
  <c r="AM10" i="28"/>
  <c r="AM11" i="28"/>
  <c r="AM12" i="28"/>
  <c r="AM13" i="28"/>
  <c r="AM14" i="28"/>
  <c r="AM15" i="28"/>
  <c r="AM16" i="28"/>
  <c r="AM17" i="28"/>
  <c r="AM18" i="28"/>
  <c r="AM19" i="28"/>
  <c r="AM20" i="28"/>
  <c r="AM21" i="28"/>
  <c r="AM22" i="28"/>
  <c r="AM23" i="28"/>
  <c r="AM24" i="28"/>
  <c r="AM25" i="28"/>
  <c r="AM26" i="28"/>
  <c r="AM27" i="28"/>
  <c r="AM28" i="28"/>
  <c r="AM29" i="28"/>
  <c r="AM30" i="28"/>
  <c r="AM31" i="28"/>
  <c r="AM32" i="28"/>
  <c r="AM33" i="28"/>
  <c r="AM34" i="28"/>
  <c r="AM35" i="28"/>
  <c r="AM36" i="28"/>
  <c r="AM37" i="28"/>
  <c r="AM39" i="28"/>
  <c r="AM40" i="28"/>
  <c r="AM41" i="28"/>
  <c r="AM42" i="28"/>
  <c r="AM43" i="28"/>
  <c r="AM44" i="28"/>
  <c r="AM45" i="28"/>
  <c r="AM46" i="28"/>
  <c r="AM47" i="28"/>
  <c r="AM48" i="28"/>
  <c r="AM49" i="28"/>
  <c r="AM50" i="28"/>
  <c r="AM51" i="28"/>
  <c r="AM52" i="28"/>
  <c r="AM53" i="28"/>
  <c r="AM54" i="28"/>
  <c r="AM55" i="28"/>
  <c r="AM56" i="28"/>
  <c r="AM57" i="28"/>
  <c r="AM58" i="28"/>
  <c r="AM59" i="28"/>
  <c r="AM60" i="28"/>
  <c r="AM61" i="28"/>
  <c r="AM62" i="28"/>
  <c r="AM63" i="28"/>
  <c r="AM64" i="28"/>
  <c r="AM65" i="28"/>
  <c r="AM66" i="28"/>
  <c r="AM67" i="28"/>
  <c r="AM2" i="28"/>
  <c r="AK3" i="28"/>
  <c r="AK4" i="28"/>
  <c r="AK5" i="28"/>
  <c r="AK6" i="28"/>
  <c r="AK7" i="28"/>
  <c r="AK8" i="28"/>
  <c r="AK9" i="28"/>
  <c r="AK10" i="28"/>
  <c r="AK11" i="28"/>
  <c r="AK12" i="28"/>
  <c r="AK13" i="28"/>
  <c r="AK14" i="28"/>
  <c r="AK15" i="28"/>
  <c r="AK16" i="28"/>
  <c r="AK17" i="28"/>
  <c r="AK18" i="28"/>
  <c r="AK19" i="28"/>
  <c r="AK20" i="28"/>
  <c r="AK21" i="28"/>
  <c r="AK22" i="28"/>
  <c r="AK23" i="28"/>
  <c r="AK24" i="28"/>
  <c r="AK25" i="28"/>
  <c r="AK26" i="28"/>
  <c r="AK27" i="28"/>
  <c r="AK28" i="28"/>
  <c r="AK29" i="28"/>
  <c r="AK30" i="28"/>
  <c r="AK31" i="28"/>
  <c r="AK32" i="28"/>
  <c r="AK33" i="28"/>
  <c r="AK34" i="28"/>
  <c r="AK35" i="28"/>
  <c r="AK36" i="28"/>
  <c r="AK37" i="28"/>
  <c r="AK38" i="28"/>
  <c r="AK39" i="28"/>
  <c r="AK40" i="28"/>
  <c r="AK41" i="28"/>
  <c r="AK42" i="28"/>
  <c r="AK43" i="28"/>
  <c r="AK44" i="28"/>
  <c r="AK45" i="28"/>
  <c r="AK46" i="28"/>
  <c r="AK47" i="28"/>
  <c r="AK48" i="28"/>
  <c r="AK49" i="28"/>
  <c r="AK50" i="28"/>
  <c r="AK51" i="28"/>
  <c r="AK52" i="28"/>
  <c r="AK53" i="28"/>
  <c r="AK54" i="28"/>
  <c r="AK55" i="28"/>
  <c r="AK56" i="28"/>
  <c r="AK57" i="28"/>
  <c r="AK58" i="28"/>
  <c r="AK59" i="28"/>
  <c r="AK60" i="28"/>
  <c r="AK61" i="28"/>
  <c r="AK62" i="28"/>
  <c r="AK63" i="28"/>
  <c r="AK64" i="28"/>
  <c r="AK65" i="28"/>
  <c r="AK66" i="28"/>
  <c r="AK67" i="28"/>
  <c r="AK2" i="28"/>
  <c r="AN4" i="27"/>
  <c r="AN5" i="27"/>
  <c r="AN6" i="27"/>
  <c r="AN7" i="27"/>
  <c r="AN8" i="27"/>
  <c r="AN9" i="27"/>
  <c r="AN10" i="27"/>
  <c r="AN11" i="27"/>
  <c r="AN12" i="27"/>
  <c r="AN13" i="27"/>
  <c r="AN14" i="27"/>
  <c r="AN15" i="27"/>
  <c r="AN16" i="27"/>
  <c r="AN17" i="27"/>
  <c r="AN18" i="27"/>
  <c r="AN19" i="27"/>
  <c r="AN20" i="27"/>
  <c r="AN21" i="27"/>
  <c r="AN22" i="27"/>
  <c r="AN23" i="27"/>
  <c r="AN24" i="27"/>
  <c r="AN25" i="27"/>
  <c r="AN26" i="27"/>
  <c r="AN27" i="27"/>
  <c r="AN28" i="27"/>
  <c r="AN29" i="27"/>
  <c r="AN30" i="27"/>
  <c r="AN31" i="27"/>
  <c r="AN32" i="27"/>
  <c r="AN33" i="27"/>
  <c r="AN34" i="27"/>
  <c r="AN35" i="27"/>
  <c r="AN36" i="27"/>
  <c r="AN37" i="27"/>
  <c r="AN38" i="27"/>
  <c r="AN39" i="27"/>
  <c r="AN40" i="27"/>
  <c r="AN41" i="27"/>
  <c r="AN42" i="27"/>
  <c r="AN43" i="27"/>
  <c r="AN44" i="27"/>
  <c r="AN45" i="27"/>
  <c r="AN46" i="27"/>
  <c r="AN47" i="27"/>
  <c r="AN48" i="27"/>
  <c r="AN49" i="27"/>
  <c r="AN50" i="27"/>
  <c r="AN51" i="27"/>
  <c r="AN52" i="27"/>
  <c r="AN53" i="27"/>
  <c r="AN54" i="27"/>
  <c r="AN55" i="27"/>
  <c r="AN56" i="27"/>
  <c r="AN57" i="27"/>
  <c r="AN58" i="27"/>
  <c r="AN59" i="27"/>
  <c r="AN60" i="27"/>
  <c r="AN61" i="27"/>
  <c r="AN62" i="27"/>
  <c r="AN63" i="27"/>
  <c r="AN64" i="27"/>
  <c r="AN65" i="27"/>
  <c r="AN66" i="27"/>
  <c r="AN67" i="27"/>
  <c r="AL3" i="27"/>
  <c r="AL4" i="27"/>
  <c r="AL5" i="27"/>
  <c r="AL6" i="27"/>
  <c r="AL7" i="27"/>
  <c r="AL8" i="27"/>
  <c r="AL9" i="27"/>
  <c r="AL10" i="27"/>
  <c r="AL11" i="27"/>
  <c r="AL12" i="27"/>
  <c r="AL13" i="27"/>
  <c r="AL14" i="27"/>
  <c r="AL15" i="27"/>
  <c r="AL16" i="27"/>
  <c r="AL17" i="27"/>
  <c r="AL18" i="27"/>
  <c r="AL19" i="27"/>
  <c r="AL20" i="27"/>
  <c r="AL21" i="27"/>
  <c r="AL22" i="27"/>
  <c r="AL23" i="27"/>
  <c r="AL24" i="27"/>
  <c r="AL25" i="27"/>
  <c r="AL26" i="27"/>
  <c r="AL27" i="27"/>
  <c r="AL28" i="27"/>
  <c r="AL29" i="27"/>
  <c r="AL30" i="27"/>
  <c r="AL31" i="27"/>
  <c r="AL32" i="27"/>
  <c r="AL33" i="27"/>
  <c r="AL34" i="27"/>
  <c r="AL35" i="27"/>
  <c r="AL36" i="27"/>
  <c r="AL37" i="27"/>
  <c r="AL38" i="27"/>
  <c r="AL39" i="27"/>
  <c r="AL40" i="27"/>
  <c r="AL41" i="27"/>
  <c r="AL42" i="27"/>
  <c r="AL43" i="27"/>
  <c r="AL44" i="27"/>
  <c r="AL45" i="27"/>
  <c r="AL46" i="27"/>
  <c r="AL47" i="27"/>
  <c r="AL48" i="27"/>
  <c r="AL49" i="27"/>
  <c r="AL50" i="27"/>
  <c r="AL51" i="27"/>
  <c r="AL52" i="27"/>
  <c r="AL53" i="27"/>
  <c r="AL54" i="27"/>
  <c r="AL55" i="27"/>
  <c r="AL56" i="27"/>
  <c r="AL57" i="27"/>
  <c r="AL58" i="27"/>
  <c r="AL59" i="27"/>
  <c r="AL60" i="27"/>
  <c r="AL61" i="27"/>
  <c r="AL62" i="27"/>
  <c r="AL63" i="27"/>
  <c r="AL64" i="27"/>
  <c r="AL65" i="27"/>
  <c r="AL66" i="27"/>
  <c r="AL67" i="27"/>
  <c r="AL2" i="27"/>
  <c r="AL3" i="26"/>
  <c r="AL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55" i="26"/>
  <c r="AL56" i="26"/>
  <c r="AL57" i="26"/>
  <c r="AL58" i="26"/>
  <c r="AL59" i="26"/>
  <c r="AL60" i="26"/>
  <c r="AL61" i="26"/>
  <c r="AL62" i="26"/>
  <c r="AL63" i="26"/>
  <c r="AL64" i="26"/>
  <c r="AL65" i="26"/>
  <c r="AL66" i="26"/>
  <c r="AL67" i="26"/>
  <c r="AL2" i="26"/>
  <c r="AI3" i="26"/>
  <c r="AI4" i="26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2" i="26"/>
  <c r="AN68" i="25" l="1"/>
  <c r="AN3" i="25"/>
  <c r="AN4" i="25"/>
  <c r="AN5" i="25"/>
  <c r="AN6" i="25"/>
  <c r="AN7" i="25"/>
  <c r="K63" i="22" s="1"/>
  <c r="AN8" i="25"/>
  <c r="AN9" i="25"/>
  <c r="AN10" i="25"/>
  <c r="K99" i="22" s="1"/>
  <c r="AN11" i="25"/>
  <c r="K111" i="22" s="1"/>
  <c r="AN12" i="25"/>
  <c r="AN13" i="25"/>
  <c r="AN14" i="25"/>
  <c r="AN15" i="25"/>
  <c r="K159" i="22" s="1"/>
  <c r="AN16" i="25"/>
  <c r="AN17" i="25"/>
  <c r="AN18" i="25"/>
  <c r="K195" i="22" s="1"/>
  <c r="AN19" i="25"/>
  <c r="K207" i="22" s="1"/>
  <c r="AN20" i="25"/>
  <c r="AN21" i="25"/>
  <c r="AN22" i="25"/>
  <c r="AN23" i="25"/>
  <c r="K255" i="22" s="1"/>
  <c r="AN24" i="25"/>
  <c r="AN25" i="25"/>
  <c r="AN26" i="25"/>
  <c r="K291" i="22" s="1"/>
  <c r="AN27" i="25"/>
  <c r="K303" i="22" s="1"/>
  <c r="AN28" i="25"/>
  <c r="AN29" i="25"/>
  <c r="AN30" i="25"/>
  <c r="AN31" i="25"/>
  <c r="K351" i="22" s="1"/>
  <c r="AN32" i="25"/>
  <c r="AN33" i="25"/>
  <c r="AN34" i="25"/>
  <c r="K387" i="22" s="1"/>
  <c r="AN35" i="25"/>
  <c r="K399" i="22" s="1"/>
  <c r="AN36" i="25"/>
  <c r="AN37" i="25"/>
  <c r="AN38" i="25"/>
  <c r="AN39" i="25"/>
  <c r="K447" i="22" s="1"/>
  <c r="AN40" i="25"/>
  <c r="AN41" i="25"/>
  <c r="AN42" i="25"/>
  <c r="K483" i="22" s="1"/>
  <c r="AN43" i="25"/>
  <c r="K495" i="22" s="1"/>
  <c r="AN44" i="25"/>
  <c r="AN45" i="25"/>
  <c r="AN46" i="25"/>
  <c r="AN47" i="25"/>
  <c r="K543" i="22" s="1"/>
  <c r="AN48" i="25"/>
  <c r="AN49" i="25"/>
  <c r="AN50" i="25"/>
  <c r="K579" i="22" s="1"/>
  <c r="AN51" i="25"/>
  <c r="K591" i="22" s="1"/>
  <c r="AN52" i="25"/>
  <c r="K603" i="22" s="1"/>
  <c r="AN53" i="25"/>
  <c r="AN54" i="25"/>
  <c r="AN55" i="25"/>
  <c r="K639" i="22" s="1"/>
  <c r="AN56" i="25"/>
  <c r="AN57" i="25"/>
  <c r="AN58" i="25"/>
  <c r="K675" i="22" s="1"/>
  <c r="AN59" i="25"/>
  <c r="K687" i="22" s="1"/>
  <c r="AN60" i="25"/>
  <c r="AN61" i="25"/>
  <c r="AN62" i="25"/>
  <c r="AN63" i="25"/>
  <c r="K735" i="22" s="1"/>
  <c r="AN64" i="25"/>
  <c r="AN65" i="25"/>
  <c r="AN66" i="25"/>
  <c r="K771" i="22" s="1"/>
  <c r="AN67" i="25"/>
  <c r="K783" i="22" s="1"/>
  <c r="AN2" i="25"/>
  <c r="K759" i="22"/>
  <c r="K747" i="22"/>
  <c r="K723" i="22"/>
  <c r="K711" i="22"/>
  <c r="K699" i="22"/>
  <c r="K663" i="22"/>
  <c r="K651" i="22"/>
  <c r="K627" i="22"/>
  <c r="K615" i="22"/>
  <c r="K567" i="22"/>
  <c r="K555" i="22"/>
  <c r="K531" i="22"/>
  <c r="K519" i="22"/>
  <c r="K507" i="22"/>
  <c r="K471" i="22"/>
  <c r="K459" i="22"/>
  <c r="K435" i="22"/>
  <c r="K423" i="22"/>
  <c r="K411" i="22"/>
  <c r="K375" i="22"/>
  <c r="K363" i="22"/>
  <c r="K339" i="22"/>
  <c r="K327" i="22"/>
  <c r="K315" i="22"/>
  <c r="K279" i="22"/>
  <c r="K267" i="22"/>
  <c r="K243" i="22"/>
  <c r="K231" i="22"/>
  <c r="K219" i="22"/>
  <c r="K183" i="22"/>
  <c r="K171" i="22"/>
  <c r="K147" i="22"/>
  <c r="K135" i="22"/>
  <c r="K123" i="22"/>
  <c r="K87" i="22"/>
  <c r="K75" i="22"/>
  <c r="K51" i="22"/>
  <c r="K39" i="22"/>
  <c r="K27" i="22"/>
  <c r="K15" i="22"/>
  <c r="K3" i="22"/>
  <c r="AL3" i="25"/>
  <c r="AL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2" i="25"/>
  <c r="AU67" i="29"/>
  <c r="AU66" i="29"/>
  <c r="AT66" i="28"/>
  <c r="AU66" i="27"/>
  <c r="AU8" i="25" l="1"/>
  <c r="AU7" i="25"/>
  <c r="AU6" i="25"/>
  <c r="AT32" i="28"/>
  <c r="AS9" i="36"/>
  <c r="I92" i="22" s="1"/>
  <c r="E110" i="45"/>
  <c r="E109" i="45"/>
  <c r="A88" i="22" l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C88" i="22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D88" i="22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E88" i="22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G88" i="22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H88" i="22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A100" i="22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C100" i="22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D100" i="22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E100" i="22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G100" i="22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H100" i="22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A112" i="22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C112" i="22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D112" i="22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E112" i="22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G112" i="22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H112" i="22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A124" i="22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C124" i="22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D124" i="22"/>
  <c r="D125" i="22" s="1"/>
  <c r="D126" i="22" s="1"/>
  <c r="D127" i="22" s="1"/>
  <c r="D128" i="22" s="1"/>
  <c r="D129" i="22" s="1"/>
  <c r="D130" i="22" s="1"/>
  <c r="D131" i="22" s="1"/>
  <c r="D132" i="22" s="1"/>
  <c r="D133" i="22" s="1"/>
  <c r="D134" i="22" s="1"/>
  <c r="E124" i="22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G124" i="22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H124" i="22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A136" i="22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C136" i="22"/>
  <c r="C137" i="22" s="1"/>
  <c r="C138" i="22" s="1"/>
  <c r="C139" i="22" s="1"/>
  <c r="C140" i="22" s="1"/>
  <c r="C141" i="22" s="1"/>
  <c r="C142" i="22" s="1"/>
  <c r="C143" i="22" s="1"/>
  <c r="C144" i="22" s="1"/>
  <c r="C145" i="22" s="1"/>
  <c r="C146" i="22" s="1"/>
  <c r="D136" i="22"/>
  <c r="D137" i="22" s="1"/>
  <c r="D138" i="22" s="1"/>
  <c r="D139" i="22" s="1"/>
  <c r="D140" i="22" s="1"/>
  <c r="D141" i="22" s="1"/>
  <c r="D142" i="22" s="1"/>
  <c r="D143" i="22" s="1"/>
  <c r="D144" i="22" s="1"/>
  <c r="D145" i="22" s="1"/>
  <c r="D146" i="22" s="1"/>
  <c r="E136" i="22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G136" i="22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H136" i="22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A148" i="22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C148" i="22"/>
  <c r="C149" i="22" s="1"/>
  <c r="C150" i="22" s="1"/>
  <c r="C151" i="22" s="1"/>
  <c r="C152" i="22" s="1"/>
  <c r="C153" i="22" s="1"/>
  <c r="C154" i="22" s="1"/>
  <c r="C155" i="22" s="1"/>
  <c r="C156" i="22" s="1"/>
  <c r="C157" i="22" s="1"/>
  <c r="C158" i="22" s="1"/>
  <c r="D148" i="22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E148" i="22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G148" i="22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H148" i="22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A160" i="22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C160" i="22"/>
  <c r="C161" i="22" s="1"/>
  <c r="C162" i="22" s="1"/>
  <c r="C163" i="22" s="1"/>
  <c r="C164" i="22" s="1"/>
  <c r="C165" i="22" s="1"/>
  <c r="C166" i="22" s="1"/>
  <c r="C167" i="22" s="1"/>
  <c r="C168" i="22" s="1"/>
  <c r="C169" i="22" s="1"/>
  <c r="C170" i="22" s="1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D170" i="22" s="1"/>
  <c r="E160" i="22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G160" i="22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H160" i="22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A172" i="22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C172" i="22"/>
  <c r="C173" i="22" s="1"/>
  <c r="C174" i="22" s="1"/>
  <c r="C175" i="22" s="1"/>
  <c r="C176" i="22" s="1"/>
  <c r="C177" i="22" s="1"/>
  <c r="C178" i="22" s="1"/>
  <c r="C179" i="22" s="1"/>
  <c r="C180" i="22" s="1"/>
  <c r="C181" i="22" s="1"/>
  <c r="C182" i="22" s="1"/>
  <c r="D172" i="22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E172" i="22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G172" i="22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H172" i="22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A184" i="22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C184" i="22"/>
  <c r="C185" i="22" s="1"/>
  <c r="C186" i="22" s="1"/>
  <c r="C187" i="22" s="1"/>
  <c r="C188" i="22" s="1"/>
  <c r="C189" i="22" s="1"/>
  <c r="C190" i="22" s="1"/>
  <c r="C191" i="22" s="1"/>
  <c r="C192" i="22" s="1"/>
  <c r="C193" i="22" s="1"/>
  <c r="C194" i="22" s="1"/>
  <c r="D184" i="22"/>
  <c r="D185" i="22" s="1"/>
  <c r="D186" i="22" s="1"/>
  <c r="D187" i="22" s="1"/>
  <c r="D188" i="22" s="1"/>
  <c r="D189" i="22" s="1"/>
  <c r="D190" i="22" s="1"/>
  <c r="D191" i="22" s="1"/>
  <c r="D192" i="22" s="1"/>
  <c r="D193" i="22" s="1"/>
  <c r="D194" i="22" s="1"/>
  <c r="E184" i="22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G184" i="22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H184" i="22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A196" i="22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C196" i="22"/>
  <c r="C197" i="22" s="1"/>
  <c r="C198" i="22" s="1"/>
  <c r="C199" i="22" s="1"/>
  <c r="C200" i="22" s="1"/>
  <c r="C201" i="22" s="1"/>
  <c r="C202" i="22" s="1"/>
  <c r="C203" i="22" s="1"/>
  <c r="C204" i="22" s="1"/>
  <c r="C205" i="22" s="1"/>
  <c r="C206" i="22" s="1"/>
  <c r="D196" i="22"/>
  <c r="D197" i="22" s="1"/>
  <c r="D198" i="22" s="1"/>
  <c r="D199" i="22" s="1"/>
  <c r="D200" i="22" s="1"/>
  <c r="D201" i="22" s="1"/>
  <c r="D202" i="22" s="1"/>
  <c r="D203" i="22" s="1"/>
  <c r="D204" i="22" s="1"/>
  <c r="D205" i="22" s="1"/>
  <c r="D206" i="22" s="1"/>
  <c r="E196" i="22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G196" i="22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H196" i="22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A208" i="22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C208" i="22"/>
  <c r="C209" i="22" s="1"/>
  <c r="C210" i="22" s="1"/>
  <c r="C211" i="22" s="1"/>
  <c r="C212" i="22" s="1"/>
  <c r="C213" i="22" s="1"/>
  <c r="C214" i="22" s="1"/>
  <c r="C215" i="22" s="1"/>
  <c r="C216" i="22" s="1"/>
  <c r="C217" i="22" s="1"/>
  <c r="C218" i="22" s="1"/>
  <c r="D208" i="22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E208" i="22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G208" i="22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H208" i="22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A220" i="22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C220" i="22"/>
  <c r="C221" i="22" s="1"/>
  <c r="C222" i="22" s="1"/>
  <c r="C223" i="22" s="1"/>
  <c r="C224" i="22" s="1"/>
  <c r="C225" i="22" s="1"/>
  <c r="C226" i="22" s="1"/>
  <c r="C227" i="22" s="1"/>
  <c r="C228" i="22" s="1"/>
  <c r="C229" i="22" s="1"/>
  <c r="C230" i="22" s="1"/>
  <c r="D220" i="22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E220" i="22"/>
  <c r="E221" i="22" s="1"/>
  <c r="E222" i="22" s="1"/>
  <c r="E223" i="22" s="1"/>
  <c r="E224" i="22" s="1"/>
  <c r="E225" i="22" s="1"/>
  <c r="E226" i="22" s="1"/>
  <c r="E227" i="22" s="1"/>
  <c r="E228" i="22" s="1"/>
  <c r="E229" i="22" s="1"/>
  <c r="E230" i="22" s="1"/>
  <c r="G220" i="22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H220" i="22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A232" i="22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C232" i="22"/>
  <c r="C233" i="22" s="1"/>
  <c r="C234" i="22" s="1"/>
  <c r="C235" i="22" s="1"/>
  <c r="C236" i="22" s="1"/>
  <c r="C237" i="22" s="1"/>
  <c r="C238" i="22" s="1"/>
  <c r="C239" i="22" s="1"/>
  <c r="C240" i="22" s="1"/>
  <c r="C241" i="22" s="1"/>
  <c r="C242" i="22" s="1"/>
  <c r="D232" i="22"/>
  <c r="D233" i="22" s="1"/>
  <c r="D234" i="22" s="1"/>
  <c r="D235" i="22" s="1"/>
  <c r="D236" i="22" s="1"/>
  <c r="D237" i="22" s="1"/>
  <c r="D238" i="22" s="1"/>
  <c r="D239" i="22" s="1"/>
  <c r="D240" i="22" s="1"/>
  <c r="D241" i="22" s="1"/>
  <c r="D242" i="22" s="1"/>
  <c r="E232" i="22"/>
  <c r="E233" i="22" s="1"/>
  <c r="E234" i="22" s="1"/>
  <c r="E235" i="22" s="1"/>
  <c r="E236" i="22" s="1"/>
  <c r="E237" i="22" s="1"/>
  <c r="E238" i="22" s="1"/>
  <c r="E239" i="22" s="1"/>
  <c r="E240" i="22" s="1"/>
  <c r="E241" i="22" s="1"/>
  <c r="E242" i="22" s="1"/>
  <c r="G232" i="22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H232" i="22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A244" i="22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C244" i="22"/>
  <c r="C245" i="22" s="1"/>
  <c r="C246" i="22" s="1"/>
  <c r="C247" i="22" s="1"/>
  <c r="C248" i="22" s="1"/>
  <c r="C249" i="22" s="1"/>
  <c r="C250" i="22" s="1"/>
  <c r="C251" i="22" s="1"/>
  <c r="C252" i="22" s="1"/>
  <c r="C253" i="22" s="1"/>
  <c r="C254" i="22" s="1"/>
  <c r="D244" i="22"/>
  <c r="D245" i="22" s="1"/>
  <c r="D246" i="22" s="1"/>
  <c r="D247" i="22" s="1"/>
  <c r="D248" i="22" s="1"/>
  <c r="D249" i="22" s="1"/>
  <c r="D250" i="22" s="1"/>
  <c r="D251" i="22" s="1"/>
  <c r="D252" i="22" s="1"/>
  <c r="D253" i="22" s="1"/>
  <c r="D254" i="22" s="1"/>
  <c r="E244" i="22"/>
  <c r="E245" i="22" s="1"/>
  <c r="E246" i="22" s="1"/>
  <c r="E247" i="22" s="1"/>
  <c r="E248" i="22" s="1"/>
  <c r="E249" i="22" s="1"/>
  <c r="E250" i="22" s="1"/>
  <c r="E251" i="22" s="1"/>
  <c r="E252" i="22" s="1"/>
  <c r="E253" i="22" s="1"/>
  <c r="E254" i="22" s="1"/>
  <c r="G244" i="22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H244" i="22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A256" i="22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C256" i="22"/>
  <c r="C257" i="22" s="1"/>
  <c r="C258" i="22" s="1"/>
  <c r="C259" i="22" s="1"/>
  <c r="C260" i="22" s="1"/>
  <c r="C261" i="22" s="1"/>
  <c r="C262" i="22" s="1"/>
  <c r="C263" i="22" s="1"/>
  <c r="C264" i="22" s="1"/>
  <c r="C265" i="22" s="1"/>
  <c r="C266" i="22" s="1"/>
  <c r="D256" i="22"/>
  <c r="D257" i="22" s="1"/>
  <c r="D258" i="22" s="1"/>
  <c r="D259" i="22" s="1"/>
  <c r="D260" i="22" s="1"/>
  <c r="D261" i="22" s="1"/>
  <c r="D262" i="22" s="1"/>
  <c r="D263" i="22" s="1"/>
  <c r="D264" i="22" s="1"/>
  <c r="D265" i="22" s="1"/>
  <c r="D266" i="22" s="1"/>
  <c r="E256" i="22"/>
  <c r="E257" i="22" s="1"/>
  <c r="E258" i="22" s="1"/>
  <c r="E259" i="22" s="1"/>
  <c r="E260" i="22" s="1"/>
  <c r="E261" i="22" s="1"/>
  <c r="E262" i="22" s="1"/>
  <c r="E263" i="22" s="1"/>
  <c r="E264" i="22" s="1"/>
  <c r="E265" i="22" s="1"/>
  <c r="E266" i="22" s="1"/>
  <c r="G256" i="22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H256" i="22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A268" i="22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C268" i="22"/>
  <c r="C269" i="22" s="1"/>
  <c r="C270" i="22" s="1"/>
  <c r="C271" i="22" s="1"/>
  <c r="C272" i="22" s="1"/>
  <c r="C273" i="22" s="1"/>
  <c r="C274" i="22" s="1"/>
  <c r="C275" i="22" s="1"/>
  <c r="C276" i="22" s="1"/>
  <c r="C277" i="22" s="1"/>
  <c r="C278" i="22" s="1"/>
  <c r="D268" i="22"/>
  <c r="D269" i="22" s="1"/>
  <c r="D270" i="22" s="1"/>
  <c r="D271" i="22" s="1"/>
  <c r="D272" i="22" s="1"/>
  <c r="D273" i="22" s="1"/>
  <c r="D274" i="22" s="1"/>
  <c r="D275" i="22" s="1"/>
  <c r="D276" i="22" s="1"/>
  <c r="D277" i="22" s="1"/>
  <c r="D278" i="22" s="1"/>
  <c r="E268" i="22"/>
  <c r="E269" i="22" s="1"/>
  <c r="E270" i="22" s="1"/>
  <c r="E271" i="22" s="1"/>
  <c r="E272" i="22" s="1"/>
  <c r="E273" i="22" s="1"/>
  <c r="E274" i="22" s="1"/>
  <c r="E275" i="22" s="1"/>
  <c r="E276" i="22" s="1"/>
  <c r="E277" i="22" s="1"/>
  <c r="E278" i="22" s="1"/>
  <c r="G268" i="22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H268" i="22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A280" i="22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C280" i="22"/>
  <c r="C281" i="22" s="1"/>
  <c r="C282" i="22" s="1"/>
  <c r="C283" i="22" s="1"/>
  <c r="C284" i="22" s="1"/>
  <c r="C285" i="22" s="1"/>
  <c r="C286" i="22" s="1"/>
  <c r="C287" i="22" s="1"/>
  <c r="C288" i="22" s="1"/>
  <c r="C289" i="22" s="1"/>
  <c r="C290" i="22" s="1"/>
  <c r="D280" i="22"/>
  <c r="D281" i="22" s="1"/>
  <c r="D282" i="22" s="1"/>
  <c r="D283" i="22" s="1"/>
  <c r="D284" i="22" s="1"/>
  <c r="D285" i="22" s="1"/>
  <c r="D286" i="22" s="1"/>
  <c r="D287" i="22" s="1"/>
  <c r="D288" i="22" s="1"/>
  <c r="D289" i="22" s="1"/>
  <c r="D290" i="22" s="1"/>
  <c r="E280" i="22"/>
  <c r="E281" i="22" s="1"/>
  <c r="E282" i="22" s="1"/>
  <c r="E283" i="22" s="1"/>
  <c r="E284" i="22" s="1"/>
  <c r="E285" i="22" s="1"/>
  <c r="E286" i="22" s="1"/>
  <c r="E287" i="22" s="1"/>
  <c r="E288" i="22" s="1"/>
  <c r="E289" i="22" s="1"/>
  <c r="E290" i="22" s="1"/>
  <c r="G280" i="22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H280" i="22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A292" i="22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C292" i="22"/>
  <c r="C293" i="22" s="1"/>
  <c r="C294" i="22" s="1"/>
  <c r="C295" i="22" s="1"/>
  <c r="C296" i="22" s="1"/>
  <c r="C297" i="22" s="1"/>
  <c r="C298" i="22" s="1"/>
  <c r="C299" i="22" s="1"/>
  <c r="C300" i="22" s="1"/>
  <c r="C301" i="22" s="1"/>
  <c r="C302" i="22" s="1"/>
  <c r="D292" i="22"/>
  <c r="D293" i="22" s="1"/>
  <c r="D294" i="22" s="1"/>
  <c r="D295" i="22" s="1"/>
  <c r="D296" i="22" s="1"/>
  <c r="D297" i="22" s="1"/>
  <c r="D298" i="22" s="1"/>
  <c r="D299" i="22" s="1"/>
  <c r="D300" i="22" s="1"/>
  <c r="D301" i="22" s="1"/>
  <c r="D302" i="22" s="1"/>
  <c r="E292" i="22"/>
  <c r="E293" i="22" s="1"/>
  <c r="E294" i="22" s="1"/>
  <c r="E295" i="22" s="1"/>
  <c r="E296" i="22" s="1"/>
  <c r="E297" i="22" s="1"/>
  <c r="E298" i="22" s="1"/>
  <c r="E299" i="22" s="1"/>
  <c r="E300" i="22" s="1"/>
  <c r="E301" i="22" s="1"/>
  <c r="E302" i="22" s="1"/>
  <c r="G292" i="22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H292" i="22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A304" i="22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C304" i="22"/>
  <c r="C305" i="22" s="1"/>
  <c r="C306" i="22" s="1"/>
  <c r="C307" i="22" s="1"/>
  <c r="C308" i="22" s="1"/>
  <c r="C309" i="22" s="1"/>
  <c r="C310" i="22" s="1"/>
  <c r="C311" i="22" s="1"/>
  <c r="C312" i="22" s="1"/>
  <c r="C313" i="22" s="1"/>
  <c r="C314" i="22" s="1"/>
  <c r="D304" i="22"/>
  <c r="D305" i="22" s="1"/>
  <c r="D306" i="22" s="1"/>
  <c r="D307" i="22" s="1"/>
  <c r="D308" i="22" s="1"/>
  <c r="D309" i="22" s="1"/>
  <c r="D310" i="22" s="1"/>
  <c r="D311" i="22" s="1"/>
  <c r="D312" i="22" s="1"/>
  <c r="D313" i="22" s="1"/>
  <c r="D314" i="22" s="1"/>
  <c r="E304" i="22"/>
  <c r="E305" i="22" s="1"/>
  <c r="E306" i="22" s="1"/>
  <c r="E307" i="22" s="1"/>
  <c r="E308" i="22" s="1"/>
  <c r="E309" i="22" s="1"/>
  <c r="E310" i="22" s="1"/>
  <c r="E311" i="22" s="1"/>
  <c r="E312" i="22" s="1"/>
  <c r="E313" i="22" s="1"/>
  <c r="E314" i="22" s="1"/>
  <c r="G304" i="22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H304" i="22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A316" i="22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C316" i="22"/>
  <c r="C317" i="22" s="1"/>
  <c r="C318" i="22" s="1"/>
  <c r="C319" i="22" s="1"/>
  <c r="C320" i="22" s="1"/>
  <c r="C321" i="22" s="1"/>
  <c r="C322" i="22" s="1"/>
  <c r="C323" i="22" s="1"/>
  <c r="C324" i="22" s="1"/>
  <c r="C325" i="22" s="1"/>
  <c r="C326" i="22" s="1"/>
  <c r="D316" i="22"/>
  <c r="D317" i="22" s="1"/>
  <c r="D318" i="22" s="1"/>
  <c r="D319" i="22" s="1"/>
  <c r="D320" i="22" s="1"/>
  <c r="D321" i="22" s="1"/>
  <c r="D322" i="22" s="1"/>
  <c r="D323" i="22" s="1"/>
  <c r="D324" i="22" s="1"/>
  <c r="D325" i="22" s="1"/>
  <c r="D326" i="22" s="1"/>
  <c r="E316" i="22"/>
  <c r="E317" i="22" s="1"/>
  <c r="E318" i="22" s="1"/>
  <c r="E319" i="22" s="1"/>
  <c r="E320" i="22" s="1"/>
  <c r="E321" i="22" s="1"/>
  <c r="E322" i="22" s="1"/>
  <c r="E323" i="22" s="1"/>
  <c r="E324" i="22" s="1"/>
  <c r="E325" i="22" s="1"/>
  <c r="E326" i="22" s="1"/>
  <c r="G316" i="22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H316" i="22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A328" i="22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C328" i="22"/>
  <c r="C329" i="22" s="1"/>
  <c r="C330" i="22" s="1"/>
  <c r="C331" i="22" s="1"/>
  <c r="C332" i="22" s="1"/>
  <c r="C333" i="22" s="1"/>
  <c r="C334" i="22" s="1"/>
  <c r="C335" i="22" s="1"/>
  <c r="C336" i="22" s="1"/>
  <c r="C337" i="22" s="1"/>
  <c r="C338" i="22" s="1"/>
  <c r="D328" i="22"/>
  <c r="D329" i="22" s="1"/>
  <c r="D330" i="22" s="1"/>
  <c r="D331" i="22" s="1"/>
  <c r="D332" i="22" s="1"/>
  <c r="D333" i="22" s="1"/>
  <c r="D334" i="22" s="1"/>
  <c r="D335" i="22" s="1"/>
  <c r="D336" i="22" s="1"/>
  <c r="D337" i="22" s="1"/>
  <c r="D338" i="22" s="1"/>
  <c r="E328" i="22"/>
  <c r="E329" i="22" s="1"/>
  <c r="E330" i="22" s="1"/>
  <c r="E331" i="22" s="1"/>
  <c r="E332" i="22" s="1"/>
  <c r="E333" i="22" s="1"/>
  <c r="E334" i="22" s="1"/>
  <c r="E335" i="22" s="1"/>
  <c r="E336" i="22" s="1"/>
  <c r="E337" i="22" s="1"/>
  <c r="E338" i="22" s="1"/>
  <c r="G328" i="22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H328" i="22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A340" i="22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C340" i="22"/>
  <c r="C341" i="22" s="1"/>
  <c r="C342" i="22" s="1"/>
  <c r="C343" i="22" s="1"/>
  <c r="C344" i="22" s="1"/>
  <c r="C345" i="22" s="1"/>
  <c r="C346" i="22" s="1"/>
  <c r="C347" i="22" s="1"/>
  <c r="C348" i="22" s="1"/>
  <c r="C349" i="22" s="1"/>
  <c r="C350" i="22" s="1"/>
  <c r="D340" i="22"/>
  <c r="D341" i="22" s="1"/>
  <c r="D342" i="22" s="1"/>
  <c r="D343" i="22" s="1"/>
  <c r="D344" i="22" s="1"/>
  <c r="D345" i="22" s="1"/>
  <c r="D346" i="22" s="1"/>
  <c r="D347" i="22" s="1"/>
  <c r="D348" i="22" s="1"/>
  <c r="D349" i="22" s="1"/>
  <c r="D350" i="22" s="1"/>
  <c r="E340" i="22"/>
  <c r="E341" i="22" s="1"/>
  <c r="E342" i="22" s="1"/>
  <c r="E343" i="22" s="1"/>
  <c r="E344" i="22" s="1"/>
  <c r="E345" i="22" s="1"/>
  <c r="E346" i="22" s="1"/>
  <c r="E347" i="22" s="1"/>
  <c r="E348" i="22" s="1"/>
  <c r="E349" i="22" s="1"/>
  <c r="E350" i="22" s="1"/>
  <c r="G340" i="22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H340" i="22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A352" i="22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C352" i="22"/>
  <c r="C353" i="22" s="1"/>
  <c r="C354" i="22" s="1"/>
  <c r="C355" i="22" s="1"/>
  <c r="C356" i="22" s="1"/>
  <c r="C357" i="22" s="1"/>
  <c r="C358" i="22" s="1"/>
  <c r="C359" i="22" s="1"/>
  <c r="C360" i="22" s="1"/>
  <c r="C361" i="22" s="1"/>
  <c r="C362" i="22" s="1"/>
  <c r="D352" i="22"/>
  <c r="D353" i="22" s="1"/>
  <c r="D354" i="22" s="1"/>
  <c r="D355" i="22" s="1"/>
  <c r="D356" i="22" s="1"/>
  <c r="D357" i="22" s="1"/>
  <c r="D358" i="22" s="1"/>
  <c r="D359" i="22" s="1"/>
  <c r="D360" i="22" s="1"/>
  <c r="D361" i="22" s="1"/>
  <c r="D362" i="22" s="1"/>
  <c r="E352" i="22"/>
  <c r="E353" i="22" s="1"/>
  <c r="E354" i="22" s="1"/>
  <c r="E355" i="22" s="1"/>
  <c r="E356" i="22" s="1"/>
  <c r="E357" i="22" s="1"/>
  <c r="E358" i="22" s="1"/>
  <c r="E359" i="22" s="1"/>
  <c r="E360" i="22" s="1"/>
  <c r="E361" i="22" s="1"/>
  <c r="E362" i="22" s="1"/>
  <c r="G352" i="22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H352" i="22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A364" i="22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C364" i="22"/>
  <c r="C365" i="22" s="1"/>
  <c r="C366" i="22" s="1"/>
  <c r="C367" i="22" s="1"/>
  <c r="C368" i="22" s="1"/>
  <c r="C369" i="22" s="1"/>
  <c r="C370" i="22" s="1"/>
  <c r="C371" i="22" s="1"/>
  <c r="C372" i="22" s="1"/>
  <c r="C373" i="22" s="1"/>
  <c r="C374" i="22" s="1"/>
  <c r="D364" i="22"/>
  <c r="D365" i="22" s="1"/>
  <c r="D366" i="22" s="1"/>
  <c r="D367" i="22" s="1"/>
  <c r="D368" i="22" s="1"/>
  <c r="D369" i="22" s="1"/>
  <c r="D370" i="22" s="1"/>
  <c r="D371" i="22" s="1"/>
  <c r="D372" i="22" s="1"/>
  <c r="D373" i="22" s="1"/>
  <c r="D374" i="22" s="1"/>
  <c r="E364" i="22"/>
  <c r="E365" i="22" s="1"/>
  <c r="E366" i="22" s="1"/>
  <c r="E367" i="22" s="1"/>
  <c r="E368" i="22" s="1"/>
  <c r="E369" i="22" s="1"/>
  <c r="E370" i="22" s="1"/>
  <c r="E371" i="22" s="1"/>
  <c r="E372" i="22" s="1"/>
  <c r="E373" i="22" s="1"/>
  <c r="E374" i="22" s="1"/>
  <c r="G364" i="22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H364" i="22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A376" i="22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C376" i="22"/>
  <c r="C377" i="22" s="1"/>
  <c r="C378" i="22" s="1"/>
  <c r="C379" i="22" s="1"/>
  <c r="C380" i="22" s="1"/>
  <c r="C381" i="22" s="1"/>
  <c r="C382" i="22" s="1"/>
  <c r="C383" i="22" s="1"/>
  <c r="C384" i="22" s="1"/>
  <c r="C385" i="22" s="1"/>
  <c r="C386" i="22" s="1"/>
  <c r="D376" i="22"/>
  <c r="D377" i="22" s="1"/>
  <c r="D378" i="22" s="1"/>
  <c r="D379" i="22" s="1"/>
  <c r="D380" i="22" s="1"/>
  <c r="D381" i="22" s="1"/>
  <c r="D382" i="22" s="1"/>
  <c r="D383" i="22" s="1"/>
  <c r="D384" i="22" s="1"/>
  <c r="D385" i="22" s="1"/>
  <c r="D386" i="22" s="1"/>
  <c r="E376" i="22"/>
  <c r="E377" i="22" s="1"/>
  <c r="E378" i="22" s="1"/>
  <c r="E379" i="22" s="1"/>
  <c r="E380" i="22" s="1"/>
  <c r="E381" i="22" s="1"/>
  <c r="E382" i="22" s="1"/>
  <c r="E383" i="22" s="1"/>
  <c r="E384" i="22" s="1"/>
  <c r="E385" i="22" s="1"/>
  <c r="E386" i="22" s="1"/>
  <c r="G376" i="22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H376" i="22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A388" i="22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C388" i="22"/>
  <c r="C389" i="22" s="1"/>
  <c r="C390" i="22" s="1"/>
  <c r="C391" i="22" s="1"/>
  <c r="C392" i="22" s="1"/>
  <c r="C393" i="22" s="1"/>
  <c r="C394" i="22" s="1"/>
  <c r="C395" i="22" s="1"/>
  <c r="C396" i="22" s="1"/>
  <c r="C397" i="22" s="1"/>
  <c r="C398" i="22" s="1"/>
  <c r="D388" i="22"/>
  <c r="D389" i="22" s="1"/>
  <c r="D390" i="22" s="1"/>
  <c r="D391" i="22" s="1"/>
  <c r="D392" i="22" s="1"/>
  <c r="D393" i="22" s="1"/>
  <c r="D394" i="22" s="1"/>
  <c r="D395" i="22" s="1"/>
  <c r="D396" i="22" s="1"/>
  <c r="D397" i="22" s="1"/>
  <c r="D398" i="22" s="1"/>
  <c r="E388" i="22"/>
  <c r="E389" i="22" s="1"/>
  <c r="E390" i="22" s="1"/>
  <c r="E391" i="22" s="1"/>
  <c r="E392" i="22" s="1"/>
  <c r="E393" i="22" s="1"/>
  <c r="E394" i="22" s="1"/>
  <c r="E395" i="22" s="1"/>
  <c r="E396" i="22" s="1"/>
  <c r="E397" i="22" s="1"/>
  <c r="E398" i="22" s="1"/>
  <c r="G388" i="22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H388" i="22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A400" i="22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C400" i="22"/>
  <c r="C401" i="22" s="1"/>
  <c r="C402" i="22" s="1"/>
  <c r="C403" i="22" s="1"/>
  <c r="C404" i="22" s="1"/>
  <c r="C405" i="22" s="1"/>
  <c r="C406" i="22" s="1"/>
  <c r="C407" i="22" s="1"/>
  <c r="C408" i="22" s="1"/>
  <c r="C409" i="22" s="1"/>
  <c r="C410" i="22" s="1"/>
  <c r="D400" i="22"/>
  <c r="D401" i="22" s="1"/>
  <c r="D402" i="22" s="1"/>
  <c r="D403" i="22" s="1"/>
  <c r="D404" i="22" s="1"/>
  <c r="D405" i="22" s="1"/>
  <c r="D406" i="22" s="1"/>
  <c r="D407" i="22" s="1"/>
  <c r="D408" i="22" s="1"/>
  <c r="D409" i="22" s="1"/>
  <c r="D410" i="22" s="1"/>
  <c r="E400" i="22"/>
  <c r="E401" i="22" s="1"/>
  <c r="E402" i="22" s="1"/>
  <c r="E403" i="22" s="1"/>
  <c r="E404" i="22" s="1"/>
  <c r="E405" i="22" s="1"/>
  <c r="E406" i="22" s="1"/>
  <c r="E407" i="22" s="1"/>
  <c r="E408" i="22" s="1"/>
  <c r="E409" i="22" s="1"/>
  <c r="E410" i="22" s="1"/>
  <c r="G400" i="22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H400" i="22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A412" i="22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C412" i="22"/>
  <c r="C413" i="22" s="1"/>
  <c r="C414" i="22" s="1"/>
  <c r="C415" i="22" s="1"/>
  <c r="C416" i="22" s="1"/>
  <c r="C417" i="22" s="1"/>
  <c r="C418" i="22" s="1"/>
  <c r="C419" i="22" s="1"/>
  <c r="C420" i="22" s="1"/>
  <c r="C421" i="22" s="1"/>
  <c r="C422" i="22" s="1"/>
  <c r="D412" i="22"/>
  <c r="D413" i="22" s="1"/>
  <c r="D414" i="22" s="1"/>
  <c r="D415" i="22" s="1"/>
  <c r="D416" i="22" s="1"/>
  <c r="D417" i="22" s="1"/>
  <c r="D418" i="22" s="1"/>
  <c r="D419" i="22" s="1"/>
  <c r="D420" i="22" s="1"/>
  <c r="D421" i="22" s="1"/>
  <c r="D422" i="22" s="1"/>
  <c r="E412" i="22"/>
  <c r="E413" i="22" s="1"/>
  <c r="E414" i="22" s="1"/>
  <c r="E415" i="22" s="1"/>
  <c r="E416" i="22" s="1"/>
  <c r="E417" i="22" s="1"/>
  <c r="E418" i="22" s="1"/>
  <c r="E419" i="22" s="1"/>
  <c r="E420" i="22" s="1"/>
  <c r="E421" i="22" s="1"/>
  <c r="E422" i="22" s="1"/>
  <c r="G412" i="22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H412" i="22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A424" i="22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C424" i="22"/>
  <c r="C425" i="22" s="1"/>
  <c r="C426" i="22" s="1"/>
  <c r="C427" i="22" s="1"/>
  <c r="C428" i="22" s="1"/>
  <c r="C429" i="22" s="1"/>
  <c r="C430" i="22" s="1"/>
  <c r="C431" i="22" s="1"/>
  <c r="C432" i="22" s="1"/>
  <c r="C433" i="22" s="1"/>
  <c r="C434" i="22" s="1"/>
  <c r="D424" i="22"/>
  <c r="D425" i="22" s="1"/>
  <c r="D426" i="22" s="1"/>
  <c r="D427" i="22" s="1"/>
  <c r="D428" i="22" s="1"/>
  <c r="D429" i="22" s="1"/>
  <c r="D430" i="22" s="1"/>
  <c r="D431" i="22" s="1"/>
  <c r="D432" i="22" s="1"/>
  <c r="D433" i="22" s="1"/>
  <c r="D434" i="22" s="1"/>
  <c r="E424" i="22"/>
  <c r="E425" i="22" s="1"/>
  <c r="E426" i="22" s="1"/>
  <c r="E427" i="22" s="1"/>
  <c r="E428" i="22" s="1"/>
  <c r="E429" i="22" s="1"/>
  <c r="E430" i="22" s="1"/>
  <c r="E431" i="22" s="1"/>
  <c r="E432" i="22" s="1"/>
  <c r="E433" i="22" s="1"/>
  <c r="E434" i="22" s="1"/>
  <c r="G424" i="22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H424" i="22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A436" i="22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C436" i="22"/>
  <c r="C437" i="22" s="1"/>
  <c r="C438" i="22" s="1"/>
  <c r="C439" i="22" s="1"/>
  <c r="C440" i="22" s="1"/>
  <c r="C441" i="22" s="1"/>
  <c r="C442" i="22" s="1"/>
  <c r="C443" i="22" s="1"/>
  <c r="C444" i="22" s="1"/>
  <c r="C445" i="22" s="1"/>
  <c r="C446" i="22" s="1"/>
  <c r="D436" i="22"/>
  <c r="D437" i="22" s="1"/>
  <c r="D438" i="22" s="1"/>
  <c r="D439" i="22" s="1"/>
  <c r="D440" i="22" s="1"/>
  <c r="D441" i="22" s="1"/>
  <c r="D442" i="22" s="1"/>
  <c r="D443" i="22" s="1"/>
  <c r="D444" i="22" s="1"/>
  <c r="D445" i="22" s="1"/>
  <c r="D446" i="22" s="1"/>
  <c r="E436" i="22"/>
  <c r="E437" i="22" s="1"/>
  <c r="E438" i="22" s="1"/>
  <c r="E439" i="22" s="1"/>
  <c r="E440" i="22" s="1"/>
  <c r="E441" i="22" s="1"/>
  <c r="E442" i="22" s="1"/>
  <c r="E443" i="22" s="1"/>
  <c r="E444" i="22" s="1"/>
  <c r="E445" i="22" s="1"/>
  <c r="E446" i="22" s="1"/>
  <c r="G436" i="22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H436" i="22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A448" i="22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C448" i="22"/>
  <c r="C449" i="22" s="1"/>
  <c r="C450" i="22" s="1"/>
  <c r="C451" i="22" s="1"/>
  <c r="C452" i="22" s="1"/>
  <c r="C453" i="22" s="1"/>
  <c r="C454" i="22" s="1"/>
  <c r="C455" i="22" s="1"/>
  <c r="C456" i="22" s="1"/>
  <c r="C457" i="22" s="1"/>
  <c r="C458" i="22" s="1"/>
  <c r="D448" i="22"/>
  <c r="D449" i="22" s="1"/>
  <c r="D450" i="22" s="1"/>
  <c r="D451" i="22" s="1"/>
  <c r="D452" i="22" s="1"/>
  <c r="D453" i="22" s="1"/>
  <c r="D454" i="22" s="1"/>
  <c r="D455" i="22" s="1"/>
  <c r="D456" i="22" s="1"/>
  <c r="D457" i="22" s="1"/>
  <c r="D458" i="22" s="1"/>
  <c r="E448" i="22"/>
  <c r="E449" i="22" s="1"/>
  <c r="E450" i="22" s="1"/>
  <c r="E451" i="22" s="1"/>
  <c r="E452" i="22" s="1"/>
  <c r="E453" i="22" s="1"/>
  <c r="E454" i="22" s="1"/>
  <c r="E455" i="22" s="1"/>
  <c r="E456" i="22" s="1"/>
  <c r="E457" i="22" s="1"/>
  <c r="E458" i="22" s="1"/>
  <c r="G448" i="22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H448" i="22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A460" i="22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C460" i="22"/>
  <c r="C461" i="22" s="1"/>
  <c r="C462" i="22" s="1"/>
  <c r="C463" i="22" s="1"/>
  <c r="C464" i="22" s="1"/>
  <c r="C465" i="22" s="1"/>
  <c r="C466" i="22" s="1"/>
  <c r="C467" i="22" s="1"/>
  <c r="C468" i="22" s="1"/>
  <c r="C469" i="22" s="1"/>
  <c r="C470" i="22" s="1"/>
  <c r="D460" i="22"/>
  <c r="D461" i="22" s="1"/>
  <c r="D462" i="22" s="1"/>
  <c r="D463" i="22" s="1"/>
  <c r="D464" i="22" s="1"/>
  <c r="D465" i="22" s="1"/>
  <c r="D466" i="22" s="1"/>
  <c r="D467" i="22" s="1"/>
  <c r="D468" i="22" s="1"/>
  <c r="D469" i="22" s="1"/>
  <c r="D470" i="22" s="1"/>
  <c r="E460" i="22"/>
  <c r="E461" i="22" s="1"/>
  <c r="E462" i="22" s="1"/>
  <c r="E463" i="22" s="1"/>
  <c r="E464" i="22" s="1"/>
  <c r="E465" i="22" s="1"/>
  <c r="E466" i="22" s="1"/>
  <c r="E467" i="22" s="1"/>
  <c r="E468" i="22" s="1"/>
  <c r="E469" i="22" s="1"/>
  <c r="E470" i="22" s="1"/>
  <c r="G460" i="22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H460" i="22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A472" i="22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C472" i="22"/>
  <c r="C473" i="22" s="1"/>
  <c r="C474" i="22" s="1"/>
  <c r="C475" i="22" s="1"/>
  <c r="C476" i="22" s="1"/>
  <c r="C477" i="22" s="1"/>
  <c r="C478" i="22" s="1"/>
  <c r="C479" i="22" s="1"/>
  <c r="C480" i="22" s="1"/>
  <c r="C481" i="22" s="1"/>
  <c r="C482" i="22" s="1"/>
  <c r="D472" i="22"/>
  <c r="D473" i="22" s="1"/>
  <c r="D474" i="22" s="1"/>
  <c r="D475" i="22" s="1"/>
  <c r="D476" i="22" s="1"/>
  <c r="D477" i="22" s="1"/>
  <c r="D478" i="22" s="1"/>
  <c r="D479" i="22" s="1"/>
  <c r="D480" i="22" s="1"/>
  <c r="D481" i="22" s="1"/>
  <c r="D482" i="22" s="1"/>
  <c r="E472" i="22"/>
  <c r="E473" i="22" s="1"/>
  <c r="E474" i="22" s="1"/>
  <c r="E475" i="22" s="1"/>
  <c r="E476" i="22" s="1"/>
  <c r="E477" i="22" s="1"/>
  <c r="E478" i="22" s="1"/>
  <c r="E479" i="22" s="1"/>
  <c r="E480" i="22" s="1"/>
  <c r="E481" i="22" s="1"/>
  <c r="E482" i="22" s="1"/>
  <c r="G472" i="22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H472" i="22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A484" i="22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C484" i="22"/>
  <c r="C485" i="22" s="1"/>
  <c r="C486" i="22" s="1"/>
  <c r="C487" i="22" s="1"/>
  <c r="C488" i="22" s="1"/>
  <c r="C489" i="22" s="1"/>
  <c r="C490" i="22" s="1"/>
  <c r="C491" i="22" s="1"/>
  <c r="C492" i="22" s="1"/>
  <c r="C493" i="22" s="1"/>
  <c r="C494" i="22" s="1"/>
  <c r="D484" i="22"/>
  <c r="D485" i="22" s="1"/>
  <c r="D486" i="22" s="1"/>
  <c r="D487" i="22" s="1"/>
  <c r="D488" i="22" s="1"/>
  <c r="D489" i="22" s="1"/>
  <c r="D490" i="22" s="1"/>
  <c r="D491" i="22" s="1"/>
  <c r="D492" i="22" s="1"/>
  <c r="D493" i="22" s="1"/>
  <c r="D494" i="22" s="1"/>
  <c r="E484" i="22"/>
  <c r="E485" i="22" s="1"/>
  <c r="E486" i="22" s="1"/>
  <c r="E487" i="22" s="1"/>
  <c r="E488" i="22" s="1"/>
  <c r="E489" i="22" s="1"/>
  <c r="E490" i="22" s="1"/>
  <c r="E491" i="22" s="1"/>
  <c r="E492" i="22" s="1"/>
  <c r="E493" i="22" s="1"/>
  <c r="E494" i="22" s="1"/>
  <c r="G484" i="22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H484" i="22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A496" i="22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C496" i="22"/>
  <c r="C497" i="22" s="1"/>
  <c r="C498" i="22" s="1"/>
  <c r="C499" i="22" s="1"/>
  <c r="C500" i="22" s="1"/>
  <c r="C501" i="22" s="1"/>
  <c r="C502" i="22" s="1"/>
  <c r="C503" i="22" s="1"/>
  <c r="C504" i="22" s="1"/>
  <c r="C505" i="22" s="1"/>
  <c r="C506" i="22" s="1"/>
  <c r="D496" i="22"/>
  <c r="D497" i="22" s="1"/>
  <c r="D498" i="22" s="1"/>
  <c r="D499" i="22" s="1"/>
  <c r="D500" i="22" s="1"/>
  <c r="D501" i="22" s="1"/>
  <c r="D502" i="22" s="1"/>
  <c r="D503" i="22" s="1"/>
  <c r="D504" i="22" s="1"/>
  <c r="D505" i="22" s="1"/>
  <c r="D506" i="22" s="1"/>
  <c r="E496" i="22"/>
  <c r="E497" i="22" s="1"/>
  <c r="E498" i="22" s="1"/>
  <c r="E499" i="22" s="1"/>
  <c r="E500" i="22" s="1"/>
  <c r="E501" i="22" s="1"/>
  <c r="E502" i="22" s="1"/>
  <c r="E503" i="22" s="1"/>
  <c r="E504" i="22" s="1"/>
  <c r="E505" i="22" s="1"/>
  <c r="E506" i="22" s="1"/>
  <c r="G496" i="22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H496" i="22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A508" i="22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C508" i="22"/>
  <c r="C509" i="22" s="1"/>
  <c r="C510" i="22" s="1"/>
  <c r="C511" i="22" s="1"/>
  <c r="C512" i="22" s="1"/>
  <c r="C513" i="22" s="1"/>
  <c r="C514" i="22" s="1"/>
  <c r="C515" i="22" s="1"/>
  <c r="C516" i="22" s="1"/>
  <c r="C517" i="22" s="1"/>
  <c r="C518" i="22" s="1"/>
  <c r="D508" i="22"/>
  <c r="D509" i="22" s="1"/>
  <c r="D510" i="22" s="1"/>
  <c r="D511" i="22" s="1"/>
  <c r="D512" i="22" s="1"/>
  <c r="D513" i="22" s="1"/>
  <c r="D514" i="22" s="1"/>
  <c r="D515" i="22" s="1"/>
  <c r="D516" i="22" s="1"/>
  <c r="D517" i="22" s="1"/>
  <c r="D518" i="22" s="1"/>
  <c r="E508" i="22"/>
  <c r="E509" i="22" s="1"/>
  <c r="E510" i="22" s="1"/>
  <c r="E511" i="22" s="1"/>
  <c r="E512" i="22" s="1"/>
  <c r="E513" i="22" s="1"/>
  <c r="E514" i="22" s="1"/>
  <c r="E515" i="22" s="1"/>
  <c r="E516" i="22" s="1"/>
  <c r="E517" i="22" s="1"/>
  <c r="E518" i="22" s="1"/>
  <c r="G508" i="22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H508" i="22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A520" i="22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C520" i="22"/>
  <c r="C521" i="22" s="1"/>
  <c r="C522" i="22" s="1"/>
  <c r="C523" i="22" s="1"/>
  <c r="C524" i="22" s="1"/>
  <c r="C525" i="22" s="1"/>
  <c r="C526" i="22" s="1"/>
  <c r="C527" i="22" s="1"/>
  <c r="C528" i="22" s="1"/>
  <c r="C529" i="22" s="1"/>
  <c r="C530" i="22" s="1"/>
  <c r="D520" i="22"/>
  <c r="D521" i="22" s="1"/>
  <c r="D522" i="22" s="1"/>
  <c r="D523" i="22" s="1"/>
  <c r="D524" i="22" s="1"/>
  <c r="D525" i="22" s="1"/>
  <c r="D526" i="22" s="1"/>
  <c r="D527" i="22" s="1"/>
  <c r="D528" i="22" s="1"/>
  <c r="D529" i="22" s="1"/>
  <c r="D530" i="22" s="1"/>
  <c r="E520" i="22"/>
  <c r="E521" i="22" s="1"/>
  <c r="E522" i="22" s="1"/>
  <c r="E523" i="22" s="1"/>
  <c r="E524" i="22" s="1"/>
  <c r="E525" i="22" s="1"/>
  <c r="E526" i="22" s="1"/>
  <c r="E527" i="22" s="1"/>
  <c r="E528" i="22" s="1"/>
  <c r="E529" i="22" s="1"/>
  <c r="E530" i="22" s="1"/>
  <c r="G520" i="22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H520" i="22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A532" i="22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C532" i="22"/>
  <c r="C533" i="22" s="1"/>
  <c r="C534" i="22" s="1"/>
  <c r="C535" i="22" s="1"/>
  <c r="C536" i="22" s="1"/>
  <c r="C537" i="22" s="1"/>
  <c r="C538" i="22" s="1"/>
  <c r="C539" i="22" s="1"/>
  <c r="C540" i="22" s="1"/>
  <c r="C541" i="22" s="1"/>
  <c r="C542" i="22" s="1"/>
  <c r="D532" i="22"/>
  <c r="D533" i="22" s="1"/>
  <c r="D534" i="22" s="1"/>
  <c r="D535" i="22" s="1"/>
  <c r="D536" i="22" s="1"/>
  <c r="D537" i="22" s="1"/>
  <c r="D538" i="22" s="1"/>
  <c r="D539" i="22" s="1"/>
  <c r="D540" i="22" s="1"/>
  <c r="D541" i="22" s="1"/>
  <c r="D542" i="22" s="1"/>
  <c r="E532" i="22"/>
  <c r="E533" i="22" s="1"/>
  <c r="E534" i="22" s="1"/>
  <c r="E535" i="22" s="1"/>
  <c r="E536" i="22" s="1"/>
  <c r="E537" i="22" s="1"/>
  <c r="E538" i="22" s="1"/>
  <c r="E539" i="22" s="1"/>
  <c r="E540" i="22" s="1"/>
  <c r="E541" i="22" s="1"/>
  <c r="E542" i="22" s="1"/>
  <c r="G532" i="22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H532" i="22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A544" i="22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C544" i="22"/>
  <c r="C545" i="22" s="1"/>
  <c r="C546" i="22" s="1"/>
  <c r="C547" i="22" s="1"/>
  <c r="C548" i="22" s="1"/>
  <c r="C549" i="22" s="1"/>
  <c r="C550" i="22" s="1"/>
  <c r="C551" i="22" s="1"/>
  <c r="C552" i="22" s="1"/>
  <c r="C553" i="22" s="1"/>
  <c r="C554" i="22" s="1"/>
  <c r="D544" i="22"/>
  <c r="D545" i="22" s="1"/>
  <c r="D546" i="22" s="1"/>
  <c r="D547" i="22" s="1"/>
  <c r="D548" i="22" s="1"/>
  <c r="D549" i="22" s="1"/>
  <c r="D550" i="22" s="1"/>
  <c r="D551" i="22" s="1"/>
  <c r="D552" i="22" s="1"/>
  <c r="D553" i="22" s="1"/>
  <c r="D554" i="22" s="1"/>
  <c r="E544" i="22"/>
  <c r="E545" i="22" s="1"/>
  <c r="E546" i="22" s="1"/>
  <c r="E547" i="22" s="1"/>
  <c r="E548" i="22" s="1"/>
  <c r="E549" i="22" s="1"/>
  <c r="E550" i="22" s="1"/>
  <c r="E551" i="22" s="1"/>
  <c r="E552" i="22" s="1"/>
  <c r="E553" i="22" s="1"/>
  <c r="E554" i="22" s="1"/>
  <c r="G544" i="22"/>
  <c r="G545" i="22" s="1"/>
  <c r="G546" i="22" s="1"/>
  <c r="G547" i="22" s="1"/>
  <c r="G548" i="22" s="1"/>
  <c r="G549" i="22" s="1"/>
  <c r="G550" i="22" s="1"/>
  <c r="G551" i="22" s="1"/>
  <c r="G552" i="22" s="1"/>
  <c r="G553" i="22" s="1"/>
  <c r="G554" i="22" s="1"/>
  <c r="H544" i="22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A556" i="22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C556" i="22"/>
  <c r="C557" i="22" s="1"/>
  <c r="C558" i="22" s="1"/>
  <c r="C559" i="22" s="1"/>
  <c r="C560" i="22" s="1"/>
  <c r="C561" i="22" s="1"/>
  <c r="C562" i="22" s="1"/>
  <c r="C563" i="22" s="1"/>
  <c r="C564" i="22" s="1"/>
  <c r="C565" i="22" s="1"/>
  <c r="C566" i="22" s="1"/>
  <c r="D556" i="22"/>
  <c r="D557" i="22" s="1"/>
  <c r="D558" i="22" s="1"/>
  <c r="D559" i="22" s="1"/>
  <c r="D560" i="22" s="1"/>
  <c r="D561" i="22" s="1"/>
  <c r="D562" i="22" s="1"/>
  <c r="D563" i="22" s="1"/>
  <c r="D564" i="22" s="1"/>
  <c r="D565" i="22" s="1"/>
  <c r="D566" i="22" s="1"/>
  <c r="E556" i="22"/>
  <c r="E557" i="22" s="1"/>
  <c r="E558" i="22" s="1"/>
  <c r="E559" i="22" s="1"/>
  <c r="E560" i="22" s="1"/>
  <c r="E561" i="22" s="1"/>
  <c r="E562" i="22" s="1"/>
  <c r="E563" i="22" s="1"/>
  <c r="E564" i="22" s="1"/>
  <c r="E565" i="22" s="1"/>
  <c r="E566" i="22" s="1"/>
  <c r="G556" i="22"/>
  <c r="G557" i="22" s="1"/>
  <c r="G558" i="22" s="1"/>
  <c r="G559" i="22" s="1"/>
  <c r="G560" i="22" s="1"/>
  <c r="G561" i="22" s="1"/>
  <c r="G562" i="22" s="1"/>
  <c r="G563" i="22" s="1"/>
  <c r="G564" i="22" s="1"/>
  <c r="G565" i="22" s="1"/>
  <c r="G566" i="22" s="1"/>
  <c r="H556" i="22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A568" i="22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C568" i="22"/>
  <c r="C569" i="22" s="1"/>
  <c r="C570" i="22" s="1"/>
  <c r="C571" i="22" s="1"/>
  <c r="C572" i="22" s="1"/>
  <c r="C573" i="22" s="1"/>
  <c r="C574" i="22" s="1"/>
  <c r="C575" i="22" s="1"/>
  <c r="C576" i="22" s="1"/>
  <c r="C577" i="22" s="1"/>
  <c r="C578" i="22" s="1"/>
  <c r="D568" i="22"/>
  <c r="D569" i="22" s="1"/>
  <c r="D570" i="22" s="1"/>
  <c r="D571" i="22" s="1"/>
  <c r="D572" i="22" s="1"/>
  <c r="D573" i="22" s="1"/>
  <c r="D574" i="22" s="1"/>
  <c r="D575" i="22" s="1"/>
  <c r="D576" i="22" s="1"/>
  <c r="D577" i="22" s="1"/>
  <c r="D578" i="22" s="1"/>
  <c r="E568" i="22"/>
  <c r="E569" i="22" s="1"/>
  <c r="E570" i="22" s="1"/>
  <c r="E571" i="22" s="1"/>
  <c r="E572" i="22" s="1"/>
  <c r="E573" i="22" s="1"/>
  <c r="E574" i="22" s="1"/>
  <c r="E575" i="22" s="1"/>
  <c r="E576" i="22" s="1"/>
  <c r="E577" i="22" s="1"/>
  <c r="E578" i="22" s="1"/>
  <c r="G568" i="22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H568" i="22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A580" i="22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C580" i="22"/>
  <c r="C581" i="22" s="1"/>
  <c r="C582" i="22" s="1"/>
  <c r="C583" i="22" s="1"/>
  <c r="C584" i="22" s="1"/>
  <c r="C585" i="22" s="1"/>
  <c r="C586" i="22" s="1"/>
  <c r="C587" i="22" s="1"/>
  <c r="C588" i="22" s="1"/>
  <c r="C589" i="22" s="1"/>
  <c r="C590" i="22" s="1"/>
  <c r="D580" i="22"/>
  <c r="D581" i="22" s="1"/>
  <c r="D582" i="22" s="1"/>
  <c r="D583" i="22" s="1"/>
  <c r="D584" i="22" s="1"/>
  <c r="D585" i="22" s="1"/>
  <c r="D586" i="22" s="1"/>
  <c r="D587" i="22" s="1"/>
  <c r="D588" i="22" s="1"/>
  <c r="D589" i="22" s="1"/>
  <c r="D590" i="22" s="1"/>
  <c r="E580" i="22"/>
  <c r="E581" i="22" s="1"/>
  <c r="E582" i="22" s="1"/>
  <c r="E583" i="22" s="1"/>
  <c r="E584" i="22" s="1"/>
  <c r="E585" i="22" s="1"/>
  <c r="E586" i="22" s="1"/>
  <c r="E587" i="22" s="1"/>
  <c r="E588" i="22" s="1"/>
  <c r="E589" i="22" s="1"/>
  <c r="E590" i="22" s="1"/>
  <c r="G580" i="22"/>
  <c r="G581" i="22" s="1"/>
  <c r="G582" i="22" s="1"/>
  <c r="G583" i="22" s="1"/>
  <c r="G584" i="22" s="1"/>
  <c r="G585" i="22" s="1"/>
  <c r="G586" i="22" s="1"/>
  <c r="G587" i="22" s="1"/>
  <c r="G588" i="22" s="1"/>
  <c r="G589" i="22" s="1"/>
  <c r="G590" i="22" s="1"/>
  <c r="H580" i="22"/>
  <c r="H581" i="22" s="1"/>
  <c r="H582" i="22" s="1"/>
  <c r="H583" i="22" s="1"/>
  <c r="H584" i="22" s="1"/>
  <c r="H585" i="22" s="1"/>
  <c r="H586" i="22" s="1"/>
  <c r="H587" i="22" s="1"/>
  <c r="H588" i="22" s="1"/>
  <c r="H589" i="22" s="1"/>
  <c r="H590" i="22" s="1"/>
  <c r="A592" i="22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C592" i="22"/>
  <c r="C593" i="22" s="1"/>
  <c r="C594" i="22" s="1"/>
  <c r="C595" i="22" s="1"/>
  <c r="C596" i="22" s="1"/>
  <c r="C597" i="22" s="1"/>
  <c r="C598" i="22" s="1"/>
  <c r="C599" i="22" s="1"/>
  <c r="C600" i="22" s="1"/>
  <c r="C601" i="22" s="1"/>
  <c r="C602" i="22" s="1"/>
  <c r="D592" i="22"/>
  <c r="D593" i="22" s="1"/>
  <c r="D594" i="22" s="1"/>
  <c r="D595" i="22" s="1"/>
  <c r="D596" i="22" s="1"/>
  <c r="D597" i="22" s="1"/>
  <c r="D598" i="22" s="1"/>
  <c r="D599" i="22" s="1"/>
  <c r="D600" i="22" s="1"/>
  <c r="D601" i="22" s="1"/>
  <c r="D602" i="22" s="1"/>
  <c r="E592" i="22"/>
  <c r="E593" i="22" s="1"/>
  <c r="E594" i="22" s="1"/>
  <c r="E595" i="22" s="1"/>
  <c r="E596" i="22" s="1"/>
  <c r="E597" i="22" s="1"/>
  <c r="E598" i="22" s="1"/>
  <c r="E599" i="22" s="1"/>
  <c r="E600" i="22" s="1"/>
  <c r="E601" i="22" s="1"/>
  <c r="E602" i="22" s="1"/>
  <c r="G592" i="22"/>
  <c r="G593" i="22" s="1"/>
  <c r="G594" i="22" s="1"/>
  <c r="G595" i="22" s="1"/>
  <c r="G596" i="22" s="1"/>
  <c r="G597" i="22" s="1"/>
  <c r="G598" i="22" s="1"/>
  <c r="G599" i="22" s="1"/>
  <c r="G600" i="22" s="1"/>
  <c r="G601" i="22" s="1"/>
  <c r="G602" i="22" s="1"/>
  <c r="H592" i="22"/>
  <c r="H593" i="22" s="1"/>
  <c r="H594" i="22" s="1"/>
  <c r="H595" i="22" s="1"/>
  <c r="H596" i="22" s="1"/>
  <c r="H597" i="22" s="1"/>
  <c r="H598" i="22" s="1"/>
  <c r="H599" i="22" s="1"/>
  <c r="H600" i="22" s="1"/>
  <c r="H601" i="22" s="1"/>
  <c r="H602" i="22" s="1"/>
  <c r="A604" i="22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C604" i="22"/>
  <c r="C605" i="22" s="1"/>
  <c r="C606" i="22" s="1"/>
  <c r="C607" i="22" s="1"/>
  <c r="C608" i="22" s="1"/>
  <c r="C609" i="22" s="1"/>
  <c r="C610" i="22" s="1"/>
  <c r="C611" i="22" s="1"/>
  <c r="C612" i="22" s="1"/>
  <c r="C613" i="22" s="1"/>
  <c r="C614" i="22" s="1"/>
  <c r="D604" i="22"/>
  <c r="D605" i="22" s="1"/>
  <c r="D606" i="22" s="1"/>
  <c r="D607" i="22" s="1"/>
  <c r="D608" i="22" s="1"/>
  <c r="D609" i="22" s="1"/>
  <c r="D610" i="22" s="1"/>
  <c r="D611" i="22" s="1"/>
  <c r="D612" i="22" s="1"/>
  <c r="D613" i="22" s="1"/>
  <c r="D614" i="22" s="1"/>
  <c r="E604" i="22"/>
  <c r="E605" i="22" s="1"/>
  <c r="E606" i="22" s="1"/>
  <c r="E607" i="22" s="1"/>
  <c r="E608" i="22" s="1"/>
  <c r="E609" i="22" s="1"/>
  <c r="E610" i="22" s="1"/>
  <c r="E611" i="22" s="1"/>
  <c r="E612" i="22" s="1"/>
  <c r="E613" i="22" s="1"/>
  <c r="E614" i="22" s="1"/>
  <c r="G604" i="22"/>
  <c r="G605" i="22" s="1"/>
  <c r="G606" i="22" s="1"/>
  <c r="G607" i="22" s="1"/>
  <c r="G608" i="22" s="1"/>
  <c r="G609" i="22" s="1"/>
  <c r="G610" i="22" s="1"/>
  <c r="G611" i="22" s="1"/>
  <c r="G612" i="22" s="1"/>
  <c r="G613" i="22" s="1"/>
  <c r="G614" i="22" s="1"/>
  <c r="H604" i="22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A616" i="22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C616" i="22"/>
  <c r="C617" i="22" s="1"/>
  <c r="C618" i="22" s="1"/>
  <c r="C619" i="22" s="1"/>
  <c r="C620" i="22" s="1"/>
  <c r="C621" i="22" s="1"/>
  <c r="C622" i="22" s="1"/>
  <c r="C623" i="22" s="1"/>
  <c r="C624" i="22" s="1"/>
  <c r="C625" i="22" s="1"/>
  <c r="C626" i="22" s="1"/>
  <c r="D616" i="22"/>
  <c r="D617" i="22" s="1"/>
  <c r="D618" i="22" s="1"/>
  <c r="D619" i="22" s="1"/>
  <c r="D620" i="22" s="1"/>
  <c r="D621" i="22" s="1"/>
  <c r="D622" i="22" s="1"/>
  <c r="D623" i="22" s="1"/>
  <c r="D624" i="22" s="1"/>
  <c r="D625" i="22" s="1"/>
  <c r="D626" i="22" s="1"/>
  <c r="E616" i="22"/>
  <c r="E617" i="22" s="1"/>
  <c r="E618" i="22" s="1"/>
  <c r="E619" i="22" s="1"/>
  <c r="E620" i="22" s="1"/>
  <c r="E621" i="22" s="1"/>
  <c r="E622" i="22" s="1"/>
  <c r="E623" i="22" s="1"/>
  <c r="E624" i="22" s="1"/>
  <c r="E625" i="22" s="1"/>
  <c r="E626" i="22" s="1"/>
  <c r="G616" i="22"/>
  <c r="G617" i="22" s="1"/>
  <c r="G618" i="22" s="1"/>
  <c r="G619" i="22" s="1"/>
  <c r="G620" i="22" s="1"/>
  <c r="G621" i="22" s="1"/>
  <c r="G622" i="22" s="1"/>
  <c r="G623" i="22" s="1"/>
  <c r="G624" i="22" s="1"/>
  <c r="G625" i="22" s="1"/>
  <c r="G626" i="22" s="1"/>
  <c r="H616" i="22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A628" i="22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C628" i="22"/>
  <c r="C629" i="22" s="1"/>
  <c r="C630" i="22" s="1"/>
  <c r="C631" i="22" s="1"/>
  <c r="C632" i="22" s="1"/>
  <c r="C633" i="22" s="1"/>
  <c r="C634" i="22" s="1"/>
  <c r="C635" i="22" s="1"/>
  <c r="C636" i="22" s="1"/>
  <c r="C637" i="22" s="1"/>
  <c r="C638" i="22" s="1"/>
  <c r="D628" i="22"/>
  <c r="D629" i="22" s="1"/>
  <c r="D630" i="22" s="1"/>
  <c r="D631" i="22" s="1"/>
  <c r="D632" i="22" s="1"/>
  <c r="D633" i="22" s="1"/>
  <c r="D634" i="22" s="1"/>
  <c r="D635" i="22" s="1"/>
  <c r="D636" i="22" s="1"/>
  <c r="D637" i="22" s="1"/>
  <c r="D638" i="22" s="1"/>
  <c r="E628" i="22"/>
  <c r="E629" i="22" s="1"/>
  <c r="E630" i="22" s="1"/>
  <c r="E631" i="22" s="1"/>
  <c r="E632" i="22" s="1"/>
  <c r="E633" i="22" s="1"/>
  <c r="E634" i="22" s="1"/>
  <c r="E635" i="22" s="1"/>
  <c r="E636" i="22" s="1"/>
  <c r="E637" i="22" s="1"/>
  <c r="E638" i="22" s="1"/>
  <c r="G628" i="22"/>
  <c r="G629" i="22" s="1"/>
  <c r="G630" i="22" s="1"/>
  <c r="G631" i="22" s="1"/>
  <c r="G632" i="22" s="1"/>
  <c r="G633" i="22" s="1"/>
  <c r="G634" i="22" s="1"/>
  <c r="G635" i="22" s="1"/>
  <c r="G636" i="22" s="1"/>
  <c r="G637" i="22" s="1"/>
  <c r="G638" i="22" s="1"/>
  <c r="H628" i="22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A640" i="22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C640" i="22"/>
  <c r="C641" i="22" s="1"/>
  <c r="C642" i="22" s="1"/>
  <c r="C643" i="22" s="1"/>
  <c r="C644" i="22" s="1"/>
  <c r="C645" i="22" s="1"/>
  <c r="C646" i="22" s="1"/>
  <c r="C647" i="22" s="1"/>
  <c r="C648" i="22" s="1"/>
  <c r="C649" i="22" s="1"/>
  <c r="C650" i="22" s="1"/>
  <c r="D640" i="22"/>
  <c r="D641" i="22" s="1"/>
  <c r="D642" i="22" s="1"/>
  <c r="D643" i="22" s="1"/>
  <c r="D644" i="22" s="1"/>
  <c r="D645" i="22" s="1"/>
  <c r="D646" i="22" s="1"/>
  <c r="D647" i="22" s="1"/>
  <c r="D648" i="22" s="1"/>
  <c r="D649" i="22" s="1"/>
  <c r="D650" i="22" s="1"/>
  <c r="E640" i="22"/>
  <c r="E641" i="22" s="1"/>
  <c r="E642" i="22" s="1"/>
  <c r="E643" i="22" s="1"/>
  <c r="E644" i="22" s="1"/>
  <c r="E645" i="22" s="1"/>
  <c r="E646" i="22" s="1"/>
  <c r="E647" i="22" s="1"/>
  <c r="E648" i="22" s="1"/>
  <c r="E649" i="22" s="1"/>
  <c r="E650" i="22" s="1"/>
  <c r="G640" i="22"/>
  <c r="G641" i="22" s="1"/>
  <c r="G642" i="22" s="1"/>
  <c r="G643" i="22" s="1"/>
  <c r="G644" i="22" s="1"/>
  <c r="G645" i="22" s="1"/>
  <c r="G646" i="22" s="1"/>
  <c r="G647" i="22" s="1"/>
  <c r="G648" i="22" s="1"/>
  <c r="G649" i="22" s="1"/>
  <c r="G650" i="22" s="1"/>
  <c r="H640" i="22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A652" i="22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C652" i="22"/>
  <c r="C653" i="22" s="1"/>
  <c r="C654" i="22" s="1"/>
  <c r="C655" i="22" s="1"/>
  <c r="C656" i="22" s="1"/>
  <c r="C657" i="22" s="1"/>
  <c r="C658" i="22" s="1"/>
  <c r="C659" i="22" s="1"/>
  <c r="C660" i="22" s="1"/>
  <c r="C661" i="22" s="1"/>
  <c r="C662" i="22" s="1"/>
  <c r="D652" i="22"/>
  <c r="D653" i="22" s="1"/>
  <c r="D654" i="22" s="1"/>
  <c r="D655" i="22" s="1"/>
  <c r="D656" i="22" s="1"/>
  <c r="D657" i="22" s="1"/>
  <c r="D658" i="22" s="1"/>
  <c r="D659" i="22" s="1"/>
  <c r="D660" i="22" s="1"/>
  <c r="D661" i="22" s="1"/>
  <c r="D662" i="22" s="1"/>
  <c r="E652" i="22"/>
  <c r="E653" i="22" s="1"/>
  <c r="E654" i="22" s="1"/>
  <c r="E655" i="22" s="1"/>
  <c r="E656" i="22" s="1"/>
  <c r="E657" i="22" s="1"/>
  <c r="E658" i="22" s="1"/>
  <c r="E659" i="22" s="1"/>
  <c r="E660" i="22" s="1"/>
  <c r="E661" i="22" s="1"/>
  <c r="E662" i="22" s="1"/>
  <c r="G652" i="22"/>
  <c r="G653" i="22" s="1"/>
  <c r="G654" i="22" s="1"/>
  <c r="G655" i="22" s="1"/>
  <c r="G656" i="22" s="1"/>
  <c r="G657" i="22" s="1"/>
  <c r="G658" i="22" s="1"/>
  <c r="G659" i="22" s="1"/>
  <c r="G660" i="22" s="1"/>
  <c r="G661" i="22" s="1"/>
  <c r="G662" i="22" s="1"/>
  <c r="H652" i="22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A664" i="22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C664" i="22"/>
  <c r="C665" i="22" s="1"/>
  <c r="C666" i="22" s="1"/>
  <c r="C667" i="22" s="1"/>
  <c r="C668" i="22" s="1"/>
  <c r="C669" i="22" s="1"/>
  <c r="C670" i="22" s="1"/>
  <c r="C671" i="22" s="1"/>
  <c r="C672" i="22" s="1"/>
  <c r="C673" i="22" s="1"/>
  <c r="C674" i="22" s="1"/>
  <c r="D664" i="22"/>
  <c r="D665" i="22" s="1"/>
  <c r="D666" i="22" s="1"/>
  <c r="D667" i="22" s="1"/>
  <c r="D668" i="22" s="1"/>
  <c r="D669" i="22" s="1"/>
  <c r="D670" i="22" s="1"/>
  <c r="D671" i="22" s="1"/>
  <c r="D672" i="22" s="1"/>
  <c r="D673" i="22" s="1"/>
  <c r="D674" i="22" s="1"/>
  <c r="E664" i="22"/>
  <c r="E665" i="22" s="1"/>
  <c r="E666" i="22" s="1"/>
  <c r="E667" i="22" s="1"/>
  <c r="E668" i="22" s="1"/>
  <c r="E669" i="22" s="1"/>
  <c r="E670" i="22" s="1"/>
  <c r="E671" i="22" s="1"/>
  <c r="E672" i="22" s="1"/>
  <c r="E673" i="22" s="1"/>
  <c r="E674" i="22" s="1"/>
  <c r="G664" i="22"/>
  <c r="G665" i="22" s="1"/>
  <c r="G666" i="22" s="1"/>
  <c r="G667" i="22" s="1"/>
  <c r="G668" i="22" s="1"/>
  <c r="G669" i="22" s="1"/>
  <c r="G670" i="22" s="1"/>
  <c r="G671" i="22" s="1"/>
  <c r="G672" i="22" s="1"/>
  <c r="G673" i="22" s="1"/>
  <c r="G674" i="22" s="1"/>
  <c r="H664" i="22"/>
  <c r="H665" i="22" s="1"/>
  <c r="H666" i="22" s="1"/>
  <c r="H667" i="22" s="1"/>
  <c r="H668" i="22" s="1"/>
  <c r="H669" i="22" s="1"/>
  <c r="H670" i="22" s="1"/>
  <c r="H671" i="22" s="1"/>
  <c r="H672" i="22" s="1"/>
  <c r="H673" i="22" s="1"/>
  <c r="H674" i="22" s="1"/>
  <c r="A676" i="22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C676" i="22"/>
  <c r="C677" i="22" s="1"/>
  <c r="C678" i="22" s="1"/>
  <c r="C679" i="22" s="1"/>
  <c r="C680" i="22" s="1"/>
  <c r="C681" i="22" s="1"/>
  <c r="C682" i="22" s="1"/>
  <c r="C683" i="22" s="1"/>
  <c r="C684" i="22" s="1"/>
  <c r="C685" i="22" s="1"/>
  <c r="C686" i="22" s="1"/>
  <c r="D676" i="22"/>
  <c r="D677" i="22" s="1"/>
  <c r="D678" i="22" s="1"/>
  <c r="D679" i="22" s="1"/>
  <c r="D680" i="22" s="1"/>
  <c r="D681" i="22" s="1"/>
  <c r="D682" i="22" s="1"/>
  <c r="D683" i="22" s="1"/>
  <c r="D684" i="22" s="1"/>
  <c r="D685" i="22" s="1"/>
  <c r="D686" i="22" s="1"/>
  <c r="E676" i="22"/>
  <c r="E677" i="22" s="1"/>
  <c r="E678" i="22" s="1"/>
  <c r="E679" i="22" s="1"/>
  <c r="E680" i="22" s="1"/>
  <c r="E681" i="22" s="1"/>
  <c r="E682" i="22" s="1"/>
  <c r="E683" i="22" s="1"/>
  <c r="E684" i="22" s="1"/>
  <c r="E685" i="22" s="1"/>
  <c r="E686" i="22" s="1"/>
  <c r="G676" i="22"/>
  <c r="G677" i="22" s="1"/>
  <c r="G678" i="22" s="1"/>
  <c r="G679" i="22" s="1"/>
  <c r="G680" i="22" s="1"/>
  <c r="G681" i="22" s="1"/>
  <c r="G682" i="22" s="1"/>
  <c r="G683" i="22" s="1"/>
  <c r="G684" i="22" s="1"/>
  <c r="G685" i="22" s="1"/>
  <c r="G686" i="22" s="1"/>
  <c r="H676" i="22"/>
  <c r="H677" i="22" s="1"/>
  <c r="H678" i="22" s="1"/>
  <c r="H679" i="22" s="1"/>
  <c r="H680" i="22" s="1"/>
  <c r="H681" i="22" s="1"/>
  <c r="H682" i="22" s="1"/>
  <c r="H683" i="22" s="1"/>
  <c r="H684" i="22" s="1"/>
  <c r="H685" i="22" s="1"/>
  <c r="H686" i="22" s="1"/>
  <c r="A688" i="22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C688" i="22"/>
  <c r="C689" i="22" s="1"/>
  <c r="C690" i="22" s="1"/>
  <c r="C691" i="22" s="1"/>
  <c r="C692" i="22" s="1"/>
  <c r="C693" i="22" s="1"/>
  <c r="C694" i="22" s="1"/>
  <c r="C695" i="22" s="1"/>
  <c r="C696" i="22" s="1"/>
  <c r="C697" i="22" s="1"/>
  <c r="C698" i="22" s="1"/>
  <c r="D688" i="22"/>
  <c r="D689" i="22" s="1"/>
  <c r="D690" i="22" s="1"/>
  <c r="D691" i="22" s="1"/>
  <c r="D692" i="22" s="1"/>
  <c r="D693" i="22" s="1"/>
  <c r="D694" i="22" s="1"/>
  <c r="D695" i="22" s="1"/>
  <c r="D696" i="22" s="1"/>
  <c r="D697" i="22" s="1"/>
  <c r="D698" i="22" s="1"/>
  <c r="E688" i="22"/>
  <c r="E689" i="22" s="1"/>
  <c r="E690" i="22" s="1"/>
  <c r="E691" i="22" s="1"/>
  <c r="E692" i="22" s="1"/>
  <c r="E693" i="22" s="1"/>
  <c r="E694" i="22" s="1"/>
  <c r="E695" i="22" s="1"/>
  <c r="E696" i="22" s="1"/>
  <c r="E697" i="22" s="1"/>
  <c r="E698" i="22" s="1"/>
  <c r="G688" i="22"/>
  <c r="G689" i="22" s="1"/>
  <c r="G690" i="22" s="1"/>
  <c r="G691" i="22" s="1"/>
  <c r="G692" i="22" s="1"/>
  <c r="G693" i="22" s="1"/>
  <c r="G694" i="22" s="1"/>
  <c r="G695" i="22" s="1"/>
  <c r="G696" i="22" s="1"/>
  <c r="G697" i="22" s="1"/>
  <c r="G698" i="22" s="1"/>
  <c r="H688" i="22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A700" i="22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C700" i="22"/>
  <c r="C701" i="22" s="1"/>
  <c r="C702" i="22" s="1"/>
  <c r="C703" i="22" s="1"/>
  <c r="C704" i="22" s="1"/>
  <c r="C705" i="22" s="1"/>
  <c r="C706" i="22" s="1"/>
  <c r="C707" i="22" s="1"/>
  <c r="C708" i="22" s="1"/>
  <c r="C709" i="22" s="1"/>
  <c r="C710" i="22" s="1"/>
  <c r="D700" i="22"/>
  <c r="D701" i="22" s="1"/>
  <c r="D702" i="22" s="1"/>
  <c r="D703" i="22" s="1"/>
  <c r="D704" i="22" s="1"/>
  <c r="D705" i="22" s="1"/>
  <c r="D706" i="22" s="1"/>
  <c r="D707" i="22" s="1"/>
  <c r="D708" i="22" s="1"/>
  <c r="D709" i="22" s="1"/>
  <c r="D710" i="22" s="1"/>
  <c r="E700" i="22"/>
  <c r="E701" i="22" s="1"/>
  <c r="E702" i="22" s="1"/>
  <c r="E703" i="22" s="1"/>
  <c r="E704" i="22" s="1"/>
  <c r="E705" i="22" s="1"/>
  <c r="E706" i="22" s="1"/>
  <c r="E707" i="22" s="1"/>
  <c r="E708" i="22" s="1"/>
  <c r="E709" i="22" s="1"/>
  <c r="E710" i="22" s="1"/>
  <c r="G700" i="22"/>
  <c r="G701" i="22" s="1"/>
  <c r="G702" i="22" s="1"/>
  <c r="G703" i="22" s="1"/>
  <c r="G704" i="22" s="1"/>
  <c r="G705" i="22" s="1"/>
  <c r="G706" i="22" s="1"/>
  <c r="G707" i="22" s="1"/>
  <c r="G708" i="22" s="1"/>
  <c r="G709" i="22" s="1"/>
  <c r="G710" i="22" s="1"/>
  <c r="H700" i="22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A712" i="22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C712" i="22"/>
  <c r="C713" i="22" s="1"/>
  <c r="C714" i="22" s="1"/>
  <c r="C715" i="22" s="1"/>
  <c r="C716" i="22" s="1"/>
  <c r="C717" i="22" s="1"/>
  <c r="C718" i="22" s="1"/>
  <c r="C719" i="22" s="1"/>
  <c r="C720" i="22" s="1"/>
  <c r="C721" i="22" s="1"/>
  <c r="C722" i="22" s="1"/>
  <c r="D712" i="22"/>
  <c r="D713" i="22" s="1"/>
  <c r="D714" i="22" s="1"/>
  <c r="D715" i="22" s="1"/>
  <c r="D716" i="22" s="1"/>
  <c r="D717" i="22" s="1"/>
  <c r="D718" i="22" s="1"/>
  <c r="D719" i="22" s="1"/>
  <c r="D720" i="22" s="1"/>
  <c r="D721" i="22" s="1"/>
  <c r="D722" i="22" s="1"/>
  <c r="E712" i="22"/>
  <c r="E713" i="22" s="1"/>
  <c r="E714" i="22" s="1"/>
  <c r="E715" i="22" s="1"/>
  <c r="E716" i="22" s="1"/>
  <c r="E717" i="22" s="1"/>
  <c r="E718" i="22" s="1"/>
  <c r="E719" i="22" s="1"/>
  <c r="E720" i="22" s="1"/>
  <c r="E721" i="22" s="1"/>
  <c r="E722" i="22" s="1"/>
  <c r="G712" i="22"/>
  <c r="G713" i="22" s="1"/>
  <c r="G714" i="22" s="1"/>
  <c r="G715" i="22" s="1"/>
  <c r="G716" i="22" s="1"/>
  <c r="G717" i="22" s="1"/>
  <c r="G718" i="22" s="1"/>
  <c r="G719" i="22" s="1"/>
  <c r="G720" i="22" s="1"/>
  <c r="G721" i="22" s="1"/>
  <c r="G722" i="22" s="1"/>
  <c r="H712" i="22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A724" i="22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C724" i="22"/>
  <c r="C725" i="22" s="1"/>
  <c r="C726" i="22" s="1"/>
  <c r="C727" i="22" s="1"/>
  <c r="C728" i="22" s="1"/>
  <c r="C729" i="22" s="1"/>
  <c r="C730" i="22" s="1"/>
  <c r="C731" i="22" s="1"/>
  <c r="C732" i="22" s="1"/>
  <c r="C733" i="22" s="1"/>
  <c r="C734" i="22" s="1"/>
  <c r="D724" i="22"/>
  <c r="D725" i="22" s="1"/>
  <c r="D726" i="22" s="1"/>
  <c r="D727" i="22" s="1"/>
  <c r="D728" i="22" s="1"/>
  <c r="D729" i="22" s="1"/>
  <c r="D730" i="22" s="1"/>
  <c r="D731" i="22" s="1"/>
  <c r="D732" i="22" s="1"/>
  <c r="D733" i="22" s="1"/>
  <c r="D734" i="22" s="1"/>
  <c r="E724" i="22"/>
  <c r="E725" i="22" s="1"/>
  <c r="E726" i="22" s="1"/>
  <c r="E727" i="22" s="1"/>
  <c r="E728" i="22" s="1"/>
  <c r="E729" i="22" s="1"/>
  <c r="E730" i="22" s="1"/>
  <c r="E731" i="22" s="1"/>
  <c r="E732" i="22" s="1"/>
  <c r="E733" i="22" s="1"/>
  <c r="E734" i="22" s="1"/>
  <c r="G724" i="22"/>
  <c r="G725" i="22" s="1"/>
  <c r="G726" i="22" s="1"/>
  <c r="G727" i="22" s="1"/>
  <c r="G728" i="22" s="1"/>
  <c r="G729" i="22" s="1"/>
  <c r="G730" i="22" s="1"/>
  <c r="G731" i="22" s="1"/>
  <c r="G732" i="22" s="1"/>
  <c r="G733" i="22" s="1"/>
  <c r="G734" i="22" s="1"/>
  <c r="H724" i="22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A736" i="22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C736" i="22"/>
  <c r="C737" i="22" s="1"/>
  <c r="C738" i="22" s="1"/>
  <c r="C739" i="22" s="1"/>
  <c r="C740" i="22" s="1"/>
  <c r="C741" i="22" s="1"/>
  <c r="C742" i="22" s="1"/>
  <c r="C743" i="22" s="1"/>
  <c r="C744" i="22" s="1"/>
  <c r="C745" i="22" s="1"/>
  <c r="C746" i="22" s="1"/>
  <c r="D736" i="22"/>
  <c r="D737" i="22" s="1"/>
  <c r="D738" i="22" s="1"/>
  <c r="D739" i="22" s="1"/>
  <c r="D740" i="22" s="1"/>
  <c r="D741" i="22" s="1"/>
  <c r="D742" i="22" s="1"/>
  <c r="D743" i="22" s="1"/>
  <c r="D744" i="22" s="1"/>
  <c r="D745" i="22" s="1"/>
  <c r="D746" i="22" s="1"/>
  <c r="E736" i="22"/>
  <c r="E737" i="22" s="1"/>
  <c r="E738" i="22" s="1"/>
  <c r="E739" i="22" s="1"/>
  <c r="E740" i="22" s="1"/>
  <c r="E741" i="22" s="1"/>
  <c r="E742" i="22" s="1"/>
  <c r="E743" i="22" s="1"/>
  <c r="E744" i="22" s="1"/>
  <c r="E745" i="22" s="1"/>
  <c r="E746" i="22" s="1"/>
  <c r="G736" i="22"/>
  <c r="G737" i="22" s="1"/>
  <c r="G738" i="22" s="1"/>
  <c r="G739" i="22" s="1"/>
  <c r="G740" i="22" s="1"/>
  <c r="G741" i="22" s="1"/>
  <c r="G742" i="22" s="1"/>
  <c r="G743" i="22" s="1"/>
  <c r="G744" i="22" s="1"/>
  <c r="G745" i="22" s="1"/>
  <c r="G746" i="22" s="1"/>
  <c r="H736" i="22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A748" i="22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C748" i="22"/>
  <c r="C749" i="22" s="1"/>
  <c r="C750" i="22" s="1"/>
  <c r="C751" i="22" s="1"/>
  <c r="C752" i="22" s="1"/>
  <c r="C753" i="22" s="1"/>
  <c r="C754" i="22" s="1"/>
  <c r="C755" i="22" s="1"/>
  <c r="C756" i="22" s="1"/>
  <c r="C757" i="22" s="1"/>
  <c r="C758" i="22" s="1"/>
  <c r="D748" i="22"/>
  <c r="D749" i="22" s="1"/>
  <c r="D750" i="22" s="1"/>
  <c r="D751" i="22" s="1"/>
  <c r="D752" i="22" s="1"/>
  <c r="D753" i="22" s="1"/>
  <c r="D754" i="22" s="1"/>
  <c r="D755" i="22" s="1"/>
  <c r="D756" i="22" s="1"/>
  <c r="D757" i="22" s="1"/>
  <c r="D758" i="22" s="1"/>
  <c r="E748" i="22"/>
  <c r="E749" i="22" s="1"/>
  <c r="E750" i="22" s="1"/>
  <c r="E751" i="22" s="1"/>
  <c r="E752" i="22" s="1"/>
  <c r="E753" i="22" s="1"/>
  <c r="E754" i="22" s="1"/>
  <c r="E755" i="22" s="1"/>
  <c r="E756" i="22" s="1"/>
  <c r="E757" i="22" s="1"/>
  <c r="E758" i="22" s="1"/>
  <c r="G748" i="22"/>
  <c r="G749" i="22" s="1"/>
  <c r="G750" i="22" s="1"/>
  <c r="G751" i="22" s="1"/>
  <c r="G752" i="22" s="1"/>
  <c r="G753" i="22" s="1"/>
  <c r="G754" i="22" s="1"/>
  <c r="G755" i="22" s="1"/>
  <c r="G756" i="22" s="1"/>
  <c r="G757" i="22" s="1"/>
  <c r="G758" i="22" s="1"/>
  <c r="H748" i="22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A760" i="22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C760" i="22"/>
  <c r="C761" i="22" s="1"/>
  <c r="C762" i="22" s="1"/>
  <c r="C763" i="22" s="1"/>
  <c r="C764" i="22" s="1"/>
  <c r="C765" i="22" s="1"/>
  <c r="C766" i="22" s="1"/>
  <c r="C767" i="22" s="1"/>
  <c r="C768" i="22" s="1"/>
  <c r="C769" i="22" s="1"/>
  <c r="C770" i="22" s="1"/>
  <c r="D760" i="22"/>
  <c r="D761" i="22" s="1"/>
  <c r="D762" i="22" s="1"/>
  <c r="D763" i="22" s="1"/>
  <c r="D764" i="22" s="1"/>
  <c r="D765" i="22" s="1"/>
  <c r="D766" i="22" s="1"/>
  <c r="D767" i="22" s="1"/>
  <c r="D768" i="22" s="1"/>
  <c r="D769" i="22" s="1"/>
  <c r="D770" i="22" s="1"/>
  <c r="E760" i="22"/>
  <c r="E761" i="22" s="1"/>
  <c r="E762" i="22" s="1"/>
  <c r="E763" i="22" s="1"/>
  <c r="E764" i="22" s="1"/>
  <c r="E765" i="22" s="1"/>
  <c r="E766" i="22" s="1"/>
  <c r="E767" i="22" s="1"/>
  <c r="E768" i="22" s="1"/>
  <c r="E769" i="22" s="1"/>
  <c r="E770" i="22" s="1"/>
  <c r="G760" i="22"/>
  <c r="G761" i="22" s="1"/>
  <c r="G762" i="22" s="1"/>
  <c r="G763" i="22" s="1"/>
  <c r="G764" i="22" s="1"/>
  <c r="G765" i="22" s="1"/>
  <c r="G766" i="22" s="1"/>
  <c r="G767" i="22" s="1"/>
  <c r="G768" i="22" s="1"/>
  <c r="G769" i="22" s="1"/>
  <c r="G770" i="22" s="1"/>
  <c r="H760" i="22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A772" i="22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C772" i="22"/>
  <c r="C773" i="22" s="1"/>
  <c r="C774" i="22" s="1"/>
  <c r="C775" i="22" s="1"/>
  <c r="C776" i="22" s="1"/>
  <c r="C777" i="22" s="1"/>
  <c r="C778" i="22" s="1"/>
  <c r="C779" i="22" s="1"/>
  <c r="C780" i="22" s="1"/>
  <c r="C781" i="22" s="1"/>
  <c r="C782" i="22" s="1"/>
  <c r="D772" i="22"/>
  <c r="D773" i="22" s="1"/>
  <c r="D774" i="22" s="1"/>
  <c r="D775" i="22" s="1"/>
  <c r="D776" i="22" s="1"/>
  <c r="D777" i="22" s="1"/>
  <c r="D778" i="22" s="1"/>
  <c r="D779" i="22" s="1"/>
  <c r="D780" i="22" s="1"/>
  <c r="D781" i="22" s="1"/>
  <c r="D782" i="22" s="1"/>
  <c r="E772" i="22"/>
  <c r="E773" i="22" s="1"/>
  <c r="E774" i="22" s="1"/>
  <c r="E775" i="22" s="1"/>
  <c r="E776" i="22" s="1"/>
  <c r="E777" i="22" s="1"/>
  <c r="E778" i="22" s="1"/>
  <c r="E779" i="22" s="1"/>
  <c r="E780" i="22" s="1"/>
  <c r="E781" i="22" s="1"/>
  <c r="E782" i="22" s="1"/>
  <c r="G772" i="22"/>
  <c r="G773" i="22" s="1"/>
  <c r="G774" i="22" s="1"/>
  <c r="G775" i="22" s="1"/>
  <c r="G776" i="22" s="1"/>
  <c r="G777" i="22" s="1"/>
  <c r="G778" i="22" s="1"/>
  <c r="G779" i="22" s="1"/>
  <c r="G780" i="22" s="1"/>
  <c r="G781" i="22" s="1"/>
  <c r="G782" i="22" s="1"/>
  <c r="H772" i="22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A784" i="22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C784" i="22"/>
  <c r="C785" i="22" s="1"/>
  <c r="C786" i="22" s="1"/>
  <c r="C787" i="22" s="1"/>
  <c r="C788" i="22" s="1"/>
  <c r="C789" i="22" s="1"/>
  <c r="C790" i="22" s="1"/>
  <c r="C791" i="22" s="1"/>
  <c r="C792" i="22" s="1"/>
  <c r="C793" i="22" s="1"/>
  <c r="C794" i="22" s="1"/>
  <c r="D784" i="22"/>
  <c r="D785" i="22" s="1"/>
  <c r="D786" i="22" s="1"/>
  <c r="D787" i="22" s="1"/>
  <c r="D788" i="22" s="1"/>
  <c r="D789" i="22" s="1"/>
  <c r="D790" i="22" s="1"/>
  <c r="D791" i="22" s="1"/>
  <c r="D792" i="22" s="1"/>
  <c r="D793" i="22" s="1"/>
  <c r="D794" i="22" s="1"/>
  <c r="E784" i="22"/>
  <c r="E785" i="22" s="1"/>
  <c r="E786" i="22" s="1"/>
  <c r="E787" i="22" s="1"/>
  <c r="E788" i="22" s="1"/>
  <c r="E789" i="22" s="1"/>
  <c r="E790" i="22" s="1"/>
  <c r="E791" i="22" s="1"/>
  <c r="E792" i="22" s="1"/>
  <c r="E793" i="22" s="1"/>
  <c r="E794" i="22" s="1"/>
  <c r="G784" i="22"/>
  <c r="G785" i="22" s="1"/>
  <c r="G786" i="22" s="1"/>
  <c r="G787" i="22" s="1"/>
  <c r="G788" i="22" s="1"/>
  <c r="G789" i="22" s="1"/>
  <c r="G790" i="22" s="1"/>
  <c r="G791" i="22" s="1"/>
  <c r="G792" i="22" s="1"/>
  <c r="G793" i="22" s="1"/>
  <c r="G794" i="22" s="1"/>
  <c r="H784" i="22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AU11" i="36"/>
  <c r="AU12" i="36"/>
  <c r="AS12" i="36" s="1"/>
  <c r="I128" i="22" s="1"/>
  <c r="AU13" i="36"/>
  <c r="AS13" i="36" s="1"/>
  <c r="I140" i="22" s="1"/>
  <c r="AU14" i="36"/>
  <c r="AS14" i="36" s="1"/>
  <c r="I152" i="22" s="1"/>
  <c r="AU15" i="36"/>
  <c r="AU16" i="36"/>
  <c r="AS16" i="36" s="1"/>
  <c r="I176" i="22" s="1"/>
  <c r="AU17" i="36"/>
  <c r="AS17" i="36" s="1"/>
  <c r="I188" i="22" s="1"/>
  <c r="AU18" i="36"/>
  <c r="AU19" i="36"/>
  <c r="AU20" i="36"/>
  <c r="AS20" i="36" s="1"/>
  <c r="I224" i="22" s="1"/>
  <c r="AU21" i="36"/>
  <c r="AU22" i="36"/>
  <c r="AS22" i="36" s="1"/>
  <c r="I248" i="22" s="1"/>
  <c r="AU23" i="36"/>
  <c r="AU24" i="36"/>
  <c r="AS24" i="36" s="1"/>
  <c r="I272" i="22" s="1"/>
  <c r="AU25" i="36"/>
  <c r="AU26" i="36"/>
  <c r="AU27" i="36"/>
  <c r="AU28" i="36"/>
  <c r="AS28" i="36" s="1"/>
  <c r="I320" i="22" s="1"/>
  <c r="AU29" i="36"/>
  <c r="AS29" i="36" s="1"/>
  <c r="I332" i="22" s="1"/>
  <c r="AU30" i="36"/>
  <c r="AS30" i="36" s="1"/>
  <c r="I344" i="22" s="1"/>
  <c r="AU31" i="36"/>
  <c r="AU32" i="36"/>
  <c r="AS32" i="36" s="1"/>
  <c r="I368" i="22" s="1"/>
  <c r="AU33" i="36"/>
  <c r="AU34" i="36"/>
  <c r="AU35" i="36"/>
  <c r="AU36" i="36"/>
  <c r="AS36" i="36" s="1"/>
  <c r="I416" i="22" s="1"/>
  <c r="AU37" i="36"/>
  <c r="AU38" i="36"/>
  <c r="AS38" i="36" s="1"/>
  <c r="I440" i="22" s="1"/>
  <c r="AU39" i="36"/>
  <c r="AU40" i="36"/>
  <c r="AS40" i="36" s="1"/>
  <c r="I464" i="22" s="1"/>
  <c r="AU41" i="36"/>
  <c r="AS41" i="36" s="1"/>
  <c r="I476" i="22" s="1"/>
  <c r="AU42" i="36"/>
  <c r="AU43" i="36"/>
  <c r="AU44" i="36"/>
  <c r="AS44" i="36" s="1"/>
  <c r="I512" i="22" s="1"/>
  <c r="AU45" i="36"/>
  <c r="AU46" i="36"/>
  <c r="AS46" i="36" s="1"/>
  <c r="I536" i="22" s="1"/>
  <c r="AU47" i="36"/>
  <c r="AU48" i="36"/>
  <c r="AS48" i="36" s="1"/>
  <c r="I560" i="22" s="1"/>
  <c r="AU49" i="36"/>
  <c r="AU50" i="36"/>
  <c r="AU51" i="36"/>
  <c r="AU52" i="36"/>
  <c r="AS52" i="36" s="1"/>
  <c r="I608" i="22" s="1"/>
  <c r="AU53" i="36"/>
  <c r="AU54" i="36"/>
  <c r="AS54" i="36" s="1"/>
  <c r="I632" i="22" s="1"/>
  <c r="AU55" i="36"/>
  <c r="AS55" i="36" s="1"/>
  <c r="I644" i="22" s="1"/>
  <c r="AU56" i="36"/>
  <c r="AS56" i="36" s="1"/>
  <c r="I656" i="22" s="1"/>
  <c r="AU57" i="36"/>
  <c r="AS57" i="36" s="1"/>
  <c r="I668" i="22" s="1"/>
  <c r="AU58" i="36"/>
  <c r="AU59" i="36"/>
  <c r="AU60" i="36"/>
  <c r="AS60" i="36" s="1"/>
  <c r="I704" i="22" s="1"/>
  <c r="AU61" i="36"/>
  <c r="AS61" i="36" s="1"/>
  <c r="I716" i="22" s="1"/>
  <c r="AU62" i="36"/>
  <c r="AS62" i="36" s="1"/>
  <c r="I728" i="22" s="1"/>
  <c r="AU63" i="36"/>
  <c r="AU64" i="36"/>
  <c r="AS64" i="36" s="1"/>
  <c r="I752" i="22" s="1"/>
  <c r="AU65" i="36"/>
  <c r="AU66" i="36"/>
  <c r="AU67" i="36"/>
  <c r="B75" i="36"/>
  <c r="C75" i="36" s="1"/>
  <c r="B74" i="36"/>
  <c r="C74" i="36" s="1"/>
  <c r="B73" i="36"/>
  <c r="C73" i="36" s="1"/>
  <c r="B72" i="36"/>
  <c r="C72" i="36" s="1"/>
  <c r="B71" i="36"/>
  <c r="C71" i="36" s="1"/>
  <c r="B70" i="36"/>
  <c r="C70" i="36" s="1"/>
  <c r="B69" i="36"/>
  <c r="B68" i="36"/>
  <c r="AQ67" i="36"/>
  <c r="AP67" i="36"/>
  <c r="AM67" i="36"/>
  <c r="AO67" i="36" s="1"/>
  <c r="AQ66" i="36"/>
  <c r="AP66" i="36"/>
  <c r="AM66" i="36"/>
  <c r="AO66" i="36" s="1"/>
  <c r="AQ65" i="36"/>
  <c r="AP65" i="36"/>
  <c r="AM65" i="36"/>
  <c r="AO65" i="36" s="1"/>
  <c r="AQ64" i="36"/>
  <c r="AP64" i="36"/>
  <c r="AM64" i="36"/>
  <c r="AO64" i="36" s="1"/>
  <c r="AQ63" i="36"/>
  <c r="AP63" i="36"/>
  <c r="AM63" i="36"/>
  <c r="AO63" i="36" s="1"/>
  <c r="AQ62" i="36"/>
  <c r="AP62" i="36"/>
  <c r="AM62" i="36"/>
  <c r="AO62" i="36" s="1"/>
  <c r="AQ61" i="36"/>
  <c r="AP61" i="36"/>
  <c r="AM61" i="36"/>
  <c r="AO61" i="36" s="1"/>
  <c r="AQ60" i="36"/>
  <c r="AP60" i="36"/>
  <c r="AM60" i="36"/>
  <c r="AO60" i="36" s="1"/>
  <c r="AQ59" i="36"/>
  <c r="AP59" i="36"/>
  <c r="AM59" i="36"/>
  <c r="AO59" i="36" s="1"/>
  <c r="AQ58" i="36"/>
  <c r="AP58" i="36"/>
  <c r="AM58" i="36"/>
  <c r="AO58" i="36" s="1"/>
  <c r="AQ57" i="36"/>
  <c r="AP57" i="36"/>
  <c r="AR57" i="36" s="1"/>
  <c r="AM57" i="36"/>
  <c r="AO57" i="36" s="1"/>
  <c r="AQ56" i="36"/>
  <c r="AP56" i="36"/>
  <c r="AM56" i="36"/>
  <c r="AO56" i="36" s="1"/>
  <c r="AQ55" i="36"/>
  <c r="AP55" i="36"/>
  <c r="AM55" i="36"/>
  <c r="AO55" i="36" s="1"/>
  <c r="AQ54" i="36"/>
  <c r="AP54" i="36"/>
  <c r="AM54" i="36"/>
  <c r="AO54" i="36" s="1"/>
  <c r="AQ53" i="36"/>
  <c r="AP53" i="36"/>
  <c r="AM53" i="36"/>
  <c r="AO53" i="36" s="1"/>
  <c r="AQ52" i="36"/>
  <c r="AP52" i="36"/>
  <c r="AM52" i="36"/>
  <c r="AO52" i="36" s="1"/>
  <c r="AQ51" i="36"/>
  <c r="AP51" i="36"/>
  <c r="AM51" i="36"/>
  <c r="AO51" i="36" s="1"/>
  <c r="AQ50" i="36"/>
  <c r="AP50" i="36"/>
  <c r="AM50" i="36"/>
  <c r="AO50" i="36" s="1"/>
  <c r="AQ49" i="36"/>
  <c r="AP49" i="36"/>
  <c r="AM49" i="36"/>
  <c r="AO49" i="36" s="1"/>
  <c r="AQ48" i="36"/>
  <c r="AP48" i="36"/>
  <c r="AM48" i="36"/>
  <c r="AO48" i="36" s="1"/>
  <c r="AQ47" i="36"/>
  <c r="AP47" i="36"/>
  <c r="AM47" i="36"/>
  <c r="AO47" i="36" s="1"/>
  <c r="AQ46" i="36"/>
  <c r="AP46" i="36"/>
  <c r="AM46" i="36"/>
  <c r="AO46" i="36" s="1"/>
  <c r="AQ45" i="36"/>
  <c r="AP45" i="36"/>
  <c r="AM45" i="36"/>
  <c r="AO45" i="36" s="1"/>
  <c r="AQ44" i="36"/>
  <c r="AP44" i="36"/>
  <c r="AR44" i="36" s="1"/>
  <c r="AM44" i="36"/>
  <c r="AO44" i="36" s="1"/>
  <c r="AQ43" i="36"/>
  <c r="AP43" i="36"/>
  <c r="AM43" i="36"/>
  <c r="AO43" i="36" s="1"/>
  <c r="AQ42" i="36"/>
  <c r="AP42" i="36"/>
  <c r="AR42" i="36" s="1"/>
  <c r="AM42" i="36"/>
  <c r="AO42" i="36" s="1"/>
  <c r="AQ41" i="36"/>
  <c r="AP41" i="36"/>
  <c r="AM41" i="36"/>
  <c r="AO41" i="36" s="1"/>
  <c r="AQ40" i="36"/>
  <c r="AP40" i="36"/>
  <c r="AM40" i="36"/>
  <c r="AO40" i="36" s="1"/>
  <c r="AQ39" i="36"/>
  <c r="AP39" i="36"/>
  <c r="AM39" i="36"/>
  <c r="AO39" i="36" s="1"/>
  <c r="AQ38" i="36"/>
  <c r="AP38" i="36"/>
  <c r="AM38" i="36"/>
  <c r="AO38" i="36" s="1"/>
  <c r="AQ37" i="36"/>
  <c r="AP37" i="36"/>
  <c r="AM37" i="36"/>
  <c r="AO37" i="36" s="1"/>
  <c r="AQ36" i="36"/>
  <c r="AP36" i="36"/>
  <c r="AM36" i="36"/>
  <c r="AO36" i="36" s="1"/>
  <c r="AQ35" i="36"/>
  <c r="AP35" i="36"/>
  <c r="AM35" i="36"/>
  <c r="AO35" i="36" s="1"/>
  <c r="AQ34" i="36"/>
  <c r="AP34" i="36"/>
  <c r="AR34" i="36" s="1"/>
  <c r="AM34" i="36"/>
  <c r="AO34" i="36" s="1"/>
  <c r="AQ33" i="36"/>
  <c r="AP33" i="36"/>
  <c r="AM33" i="36"/>
  <c r="AO33" i="36" s="1"/>
  <c r="AQ32" i="36"/>
  <c r="AP32" i="36"/>
  <c r="AM32" i="36"/>
  <c r="AO32" i="36" s="1"/>
  <c r="AQ31" i="36"/>
  <c r="AP31" i="36"/>
  <c r="AM31" i="36"/>
  <c r="AO31" i="36" s="1"/>
  <c r="AQ30" i="36"/>
  <c r="AP30" i="36"/>
  <c r="AM30" i="36"/>
  <c r="AO30" i="36" s="1"/>
  <c r="AQ29" i="36"/>
  <c r="AP29" i="36"/>
  <c r="AM29" i="36"/>
  <c r="AO29" i="36" s="1"/>
  <c r="AQ28" i="36"/>
  <c r="AP28" i="36"/>
  <c r="AM28" i="36"/>
  <c r="AO28" i="36" s="1"/>
  <c r="AQ27" i="36"/>
  <c r="AP27" i="36"/>
  <c r="AM27" i="36"/>
  <c r="AO27" i="36" s="1"/>
  <c r="AQ26" i="36"/>
  <c r="AP26" i="36"/>
  <c r="AM26" i="36"/>
  <c r="AO26" i="36" s="1"/>
  <c r="AQ25" i="36"/>
  <c r="AP25" i="36"/>
  <c r="AM25" i="36"/>
  <c r="AO25" i="36" s="1"/>
  <c r="AQ24" i="36"/>
  <c r="AP24" i="36"/>
  <c r="AM24" i="36"/>
  <c r="AO24" i="36" s="1"/>
  <c r="AQ23" i="36"/>
  <c r="AP23" i="36"/>
  <c r="AM23" i="36"/>
  <c r="AO23" i="36" s="1"/>
  <c r="AQ22" i="36"/>
  <c r="AP22" i="36"/>
  <c r="AM22" i="36"/>
  <c r="AO22" i="36" s="1"/>
  <c r="AQ21" i="36"/>
  <c r="AP21" i="36"/>
  <c r="AM21" i="36"/>
  <c r="AO21" i="36" s="1"/>
  <c r="AQ20" i="36"/>
  <c r="AP20" i="36"/>
  <c r="AM20" i="36"/>
  <c r="AO20" i="36" s="1"/>
  <c r="AQ19" i="36"/>
  <c r="AP19" i="36"/>
  <c r="AM19" i="36"/>
  <c r="AO19" i="36" s="1"/>
  <c r="AQ18" i="36"/>
  <c r="AP18" i="36"/>
  <c r="AM18" i="36"/>
  <c r="AO18" i="36" s="1"/>
  <c r="AQ17" i="36"/>
  <c r="AP17" i="36"/>
  <c r="AM17" i="36"/>
  <c r="AO17" i="36" s="1"/>
  <c r="AQ16" i="36"/>
  <c r="AP16" i="36"/>
  <c r="AM16" i="36"/>
  <c r="AO16" i="36" s="1"/>
  <c r="AQ15" i="36"/>
  <c r="AP15" i="36"/>
  <c r="AM15" i="36"/>
  <c r="AO15" i="36" s="1"/>
  <c r="AQ14" i="36"/>
  <c r="AP14" i="36"/>
  <c r="AM14" i="36"/>
  <c r="AO14" i="36" s="1"/>
  <c r="AQ13" i="36"/>
  <c r="AP13" i="36"/>
  <c r="AM13" i="36"/>
  <c r="AO13" i="36" s="1"/>
  <c r="AQ12" i="36"/>
  <c r="AP12" i="36"/>
  <c r="AM12" i="36"/>
  <c r="AO12" i="36" s="1"/>
  <c r="AQ11" i="36"/>
  <c r="AP11" i="36"/>
  <c r="AM11" i="36"/>
  <c r="AO11" i="36" s="1"/>
  <c r="AU10" i="36"/>
  <c r="AQ10" i="36"/>
  <c r="AP10" i="36"/>
  <c r="AM10" i="36"/>
  <c r="AO10" i="36" s="1"/>
  <c r="AQ9" i="36"/>
  <c r="AP9" i="36"/>
  <c r="AM9" i="36"/>
  <c r="AO9" i="36" s="1"/>
  <c r="AU8" i="36"/>
  <c r="AQ8" i="36"/>
  <c r="AP8" i="36"/>
  <c r="AM8" i="36"/>
  <c r="AO8" i="36" s="1"/>
  <c r="AU7" i="36"/>
  <c r="AS7" i="36" s="1"/>
  <c r="I68" i="22" s="1"/>
  <c r="AQ7" i="36"/>
  <c r="AP7" i="36"/>
  <c r="AM7" i="36"/>
  <c r="AO7" i="36" s="1"/>
  <c r="AU6" i="36"/>
  <c r="AQ6" i="36"/>
  <c r="AP6" i="36"/>
  <c r="AM6" i="36"/>
  <c r="AO6" i="36" s="1"/>
  <c r="AU5" i="36"/>
  <c r="AQ5" i="36"/>
  <c r="AP5" i="36"/>
  <c r="AM5" i="36"/>
  <c r="AO5" i="36" s="1"/>
  <c r="AU4" i="36"/>
  <c r="AQ4" i="36"/>
  <c r="AP4" i="36"/>
  <c r="AM4" i="36"/>
  <c r="AO4" i="36" s="1"/>
  <c r="AU3" i="36"/>
  <c r="AS3" i="36" s="1"/>
  <c r="I20" i="22" s="1"/>
  <c r="AQ3" i="36"/>
  <c r="AP3" i="36"/>
  <c r="AM3" i="36"/>
  <c r="AO3" i="36" s="1"/>
  <c r="AU2" i="36"/>
  <c r="AQ2" i="36"/>
  <c r="AP2" i="36"/>
  <c r="AM2" i="36"/>
  <c r="AO2" i="36" s="1"/>
  <c r="AS5" i="36" l="1"/>
  <c r="I44" i="22" s="1"/>
  <c r="AR64" i="36"/>
  <c r="AS63" i="36"/>
  <c r="I740" i="22" s="1"/>
  <c r="AS47" i="36"/>
  <c r="I548" i="22" s="1"/>
  <c r="AS39" i="36"/>
  <c r="I452" i="22" s="1"/>
  <c r="AS31" i="36"/>
  <c r="I356" i="22" s="1"/>
  <c r="AS23" i="36"/>
  <c r="I260" i="22" s="1"/>
  <c r="AS15" i="36"/>
  <c r="I164" i="22" s="1"/>
  <c r="AS53" i="36"/>
  <c r="I620" i="22" s="1"/>
  <c r="AS45" i="36"/>
  <c r="I524" i="22" s="1"/>
  <c r="AS37" i="36"/>
  <c r="I428" i="22" s="1"/>
  <c r="AS21" i="36"/>
  <c r="I236" i="22" s="1"/>
  <c r="AS2" i="36"/>
  <c r="I8" i="22" s="1"/>
  <c r="AR62" i="36"/>
  <c r="AS4" i="36"/>
  <c r="I32" i="22" s="1"/>
  <c r="AS6" i="36"/>
  <c r="I56" i="22" s="1"/>
  <c r="AS8" i="36"/>
  <c r="I80" i="22" s="1"/>
  <c r="AS10" i="36"/>
  <c r="I104" i="22" s="1"/>
  <c r="AR52" i="36"/>
  <c r="AS67" i="36"/>
  <c r="I788" i="22" s="1"/>
  <c r="AS59" i="36"/>
  <c r="I692" i="22" s="1"/>
  <c r="AS51" i="36"/>
  <c r="I596" i="22" s="1"/>
  <c r="AS43" i="36"/>
  <c r="I500" i="22" s="1"/>
  <c r="AS35" i="36"/>
  <c r="I404" i="22" s="1"/>
  <c r="AS27" i="36"/>
  <c r="I308" i="22" s="1"/>
  <c r="AS19" i="36"/>
  <c r="I212" i="22" s="1"/>
  <c r="AS11" i="36"/>
  <c r="I116" i="22" s="1"/>
  <c r="AR63" i="36"/>
  <c r="AS66" i="36"/>
  <c r="I776" i="22" s="1"/>
  <c r="AS58" i="36"/>
  <c r="I680" i="22" s="1"/>
  <c r="AS50" i="36"/>
  <c r="I584" i="22" s="1"/>
  <c r="AS42" i="36"/>
  <c r="I488" i="22" s="1"/>
  <c r="AS34" i="36"/>
  <c r="I392" i="22" s="1"/>
  <c r="AS26" i="36"/>
  <c r="I296" i="22" s="1"/>
  <c r="AS18" i="36"/>
  <c r="I200" i="22" s="1"/>
  <c r="AR11" i="36"/>
  <c r="AS65" i="36"/>
  <c r="I764" i="22" s="1"/>
  <c r="AS49" i="36"/>
  <c r="I572" i="22" s="1"/>
  <c r="AS33" i="36"/>
  <c r="I380" i="22" s="1"/>
  <c r="AS25" i="36"/>
  <c r="I284" i="22" s="1"/>
  <c r="AR49" i="36"/>
  <c r="AR23" i="36"/>
  <c r="C69" i="36"/>
  <c r="AR35" i="36"/>
  <c r="AR29" i="36"/>
  <c r="AR65" i="36"/>
  <c r="AR16" i="36"/>
  <c r="AR54" i="36"/>
  <c r="AR47" i="36"/>
  <c r="AR8" i="36"/>
  <c r="AR58" i="36"/>
  <c r="AR20" i="36"/>
  <c r="AR3" i="36"/>
  <c r="AR15" i="36"/>
  <c r="AR24" i="36"/>
  <c r="AR28" i="36"/>
  <c r="AR7" i="36"/>
  <c r="AR19" i="36"/>
  <c r="AR2" i="36"/>
  <c r="AR5" i="36"/>
  <c r="AR10" i="36"/>
  <c r="AR22" i="36"/>
  <c r="AR40" i="36"/>
  <c r="AR45" i="36"/>
  <c r="AR56" i="36"/>
  <c r="AR59" i="36"/>
  <c r="AR12" i="36"/>
  <c r="AR14" i="36"/>
  <c r="AR17" i="36"/>
  <c r="AR30" i="36"/>
  <c r="AR32" i="36"/>
  <c r="AR37" i="36"/>
  <c r="AR66" i="36"/>
  <c r="AR4" i="36"/>
  <c r="AR6" i="36"/>
  <c r="AR9" i="36"/>
  <c r="AR21" i="36"/>
  <c r="AR41" i="36"/>
  <c r="AR53" i="36"/>
  <c r="AR55" i="36"/>
  <c r="AR13" i="36"/>
  <c r="AR18" i="36"/>
  <c r="AR31" i="36"/>
  <c r="AR33" i="36"/>
  <c r="AR36" i="36"/>
  <c r="AR43" i="36"/>
  <c r="AR25" i="36"/>
  <c r="AR27" i="36"/>
  <c r="AR50" i="36"/>
  <c r="AR61" i="36"/>
  <c r="AR39" i="36"/>
  <c r="AR60" i="36"/>
  <c r="AR26" i="36"/>
  <c r="AR38" i="36"/>
  <c r="AR46" i="36"/>
  <c r="AR48" i="36"/>
  <c r="AR51" i="36"/>
  <c r="AR67" i="36"/>
  <c r="C76" i="36"/>
  <c r="C68" i="36"/>
  <c r="AP2" i="25" l="1"/>
  <c r="AQ18" i="25"/>
  <c r="AM16" i="25"/>
  <c r="AM3" i="29" l="1"/>
  <c r="AO3" i="29" s="1"/>
  <c r="J19" i="22" s="1"/>
  <c r="AM4" i="29"/>
  <c r="AO4" i="29" s="1"/>
  <c r="J31" i="22" s="1"/>
  <c r="AM5" i="29"/>
  <c r="AO5" i="29" s="1"/>
  <c r="J43" i="22" s="1"/>
  <c r="AM6" i="29"/>
  <c r="AO6" i="29" s="1"/>
  <c r="J55" i="22" s="1"/>
  <c r="AM7" i="29"/>
  <c r="AO7" i="29" s="1"/>
  <c r="J67" i="22" s="1"/>
  <c r="AM8" i="29"/>
  <c r="AO8" i="29" s="1"/>
  <c r="J79" i="22" s="1"/>
  <c r="AM9" i="29"/>
  <c r="AO9" i="29" s="1"/>
  <c r="J91" i="22" s="1"/>
  <c r="AM10" i="29"/>
  <c r="AO10" i="29" s="1"/>
  <c r="J103" i="22" s="1"/>
  <c r="AM11" i="29"/>
  <c r="AO11" i="29" s="1"/>
  <c r="J115" i="22" s="1"/>
  <c r="AM12" i="29"/>
  <c r="AO12" i="29" s="1"/>
  <c r="J127" i="22" s="1"/>
  <c r="AM13" i="29"/>
  <c r="AO13" i="29" s="1"/>
  <c r="J139" i="22" s="1"/>
  <c r="AM14" i="29"/>
  <c r="AO14" i="29" s="1"/>
  <c r="J151" i="22" s="1"/>
  <c r="AM15" i="29"/>
  <c r="AO15" i="29" s="1"/>
  <c r="J163" i="22" s="1"/>
  <c r="AM16" i="29"/>
  <c r="AO16" i="29" s="1"/>
  <c r="J175" i="22" s="1"/>
  <c r="AM17" i="29"/>
  <c r="AM18" i="29"/>
  <c r="AM19" i="29"/>
  <c r="AM20" i="29"/>
  <c r="AM21" i="29"/>
  <c r="AM22" i="29"/>
  <c r="AM23" i="29"/>
  <c r="AM24" i="29"/>
  <c r="AM25" i="29"/>
  <c r="AM26" i="29"/>
  <c r="AM27" i="29"/>
  <c r="AO27" i="29" s="1"/>
  <c r="J307" i="22" s="1"/>
  <c r="AM28" i="29"/>
  <c r="AM29" i="29"/>
  <c r="AO29" i="29" s="1"/>
  <c r="J331" i="22" s="1"/>
  <c r="AM30" i="29"/>
  <c r="AM31" i="29"/>
  <c r="AM32" i="29"/>
  <c r="AO32" i="29" s="1"/>
  <c r="J367" i="22" s="1"/>
  <c r="AM33" i="29"/>
  <c r="AO33" i="29" s="1"/>
  <c r="J379" i="22" s="1"/>
  <c r="AM34" i="29"/>
  <c r="AO34" i="29" s="1"/>
  <c r="J391" i="22" s="1"/>
  <c r="AM35" i="29"/>
  <c r="AO35" i="29" s="1"/>
  <c r="J403" i="22" s="1"/>
  <c r="AM36" i="29"/>
  <c r="AO36" i="29" s="1"/>
  <c r="J415" i="22" s="1"/>
  <c r="AM37" i="29"/>
  <c r="AO37" i="29" s="1"/>
  <c r="J427" i="22" s="1"/>
  <c r="AM38" i="29"/>
  <c r="AO38" i="29" s="1"/>
  <c r="J439" i="22" s="1"/>
  <c r="AM39" i="29"/>
  <c r="AO39" i="29" s="1"/>
  <c r="J451" i="22" s="1"/>
  <c r="AM40" i="29"/>
  <c r="AO40" i="29" s="1"/>
  <c r="J463" i="22" s="1"/>
  <c r="AM41" i="29"/>
  <c r="AO41" i="29" s="1"/>
  <c r="J475" i="22" s="1"/>
  <c r="AM42" i="29"/>
  <c r="AO42" i="29" s="1"/>
  <c r="J487" i="22" s="1"/>
  <c r="AM43" i="29"/>
  <c r="AO43" i="29" s="1"/>
  <c r="J499" i="22" s="1"/>
  <c r="AM44" i="29"/>
  <c r="AO44" i="29" s="1"/>
  <c r="J511" i="22" s="1"/>
  <c r="AM45" i="29"/>
  <c r="AM46" i="29"/>
  <c r="AM47" i="29"/>
  <c r="AM48" i="29"/>
  <c r="AM49" i="29"/>
  <c r="AM50" i="29"/>
  <c r="AM51" i="29"/>
  <c r="AM52" i="29"/>
  <c r="AM53" i="29"/>
  <c r="AM54" i="29"/>
  <c r="AM55" i="29"/>
  <c r="AM56" i="29"/>
  <c r="AM57" i="29"/>
  <c r="AM58" i="29"/>
  <c r="AM59" i="29"/>
  <c r="AM60" i="29"/>
  <c r="AM61" i="29"/>
  <c r="AM62" i="29"/>
  <c r="AM63" i="29"/>
  <c r="AM64" i="29"/>
  <c r="AM65" i="29"/>
  <c r="AM66" i="29"/>
  <c r="AM67" i="29"/>
  <c r="AM2" i="29"/>
  <c r="AO2" i="29" s="1"/>
  <c r="J7" i="22" s="1"/>
  <c r="AL3" i="28"/>
  <c r="AR3" i="28" s="1"/>
  <c r="I18" i="22" s="1"/>
  <c r="AL4" i="28"/>
  <c r="AR4" i="28" s="1"/>
  <c r="I30" i="22" s="1"/>
  <c r="AL5" i="28"/>
  <c r="AN5" i="28" s="1"/>
  <c r="J42" i="22" s="1"/>
  <c r="AL6" i="28"/>
  <c r="AL7" i="28"/>
  <c r="AN7" i="28" s="1"/>
  <c r="J66" i="22" s="1"/>
  <c r="AL8" i="28"/>
  <c r="AL9" i="28"/>
  <c r="AN9" i="28" s="1"/>
  <c r="J90" i="22" s="1"/>
  <c r="AL10" i="28"/>
  <c r="AN10" i="28" s="1"/>
  <c r="J102" i="22" s="1"/>
  <c r="AL11" i="28"/>
  <c r="AL12" i="28"/>
  <c r="AL13" i="28"/>
  <c r="AL14" i="28"/>
  <c r="AL15" i="28"/>
  <c r="AN15" i="28" s="1"/>
  <c r="J162" i="22" s="1"/>
  <c r="AL16" i="28"/>
  <c r="AN16" i="28" s="1"/>
  <c r="J174" i="22" s="1"/>
  <c r="AL17" i="28"/>
  <c r="AR17" i="28" s="1"/>
  <c r="I186" i="22" s="1"/>
  <c r="AL18" i="28"/>
  <c r="AL19" i="28"/>
  <c r="AL20" i="28"/>
  <c r="AL21" i="28"/>
  <c r="AL22" i="28"/>
  <c r="AL23" i="28"/>
  <c r="AL24" i="28"/>
  <c r="AL25" i="28"/>
  <c r="AL26" i="28"/>
  <c r="AL27" i="28"/>
  <c r="AN27" i="28" s="1"/>
  <c r="J306" i="22" s="1"/>
  <c r="AL28" i="28"/>
  <c r="AR28" i="28" s="1"/>
  <c r="I318" i="22" s="1"/>
  <c r="AL29" i="28"/>
  <c r="AN29" i="28" s="1"/>
  <c r="J330" i="22" s="1"/>
  <c r="AL30" i="28"/>
  <c r="AL31" i="28"/>
  <c r="AL32" i="28"/>
  <c r="AR32" i="28" s="1"/>
  <c r="I366" i="22" s="1"/>
  <c r="AL33" i="28"/>
  <c r="AR33" i="28" s="1"/>
  <c r="I378" i="22" s="1"/>
  <c r="AL34" i="28"/>
  <c r="AL35" i="28"/>
  <c r="AR35" i="28" s="1"/>
  <c r="I402" i="22" s="1"/>
  <c r="AL36" i="28"/>
  <c r="AL37" i="28"/>
  <c r="AN37" i="28" s="1"/>
  <c r="J426" i="22" s="1"/>
  <c r="AL38" i="28"/>
  <c r="AN38" i="28" s="1"/>
  <c r="J438" i="22" s="1"/>
  <c r="AL39" i="28"/>
  <c r="AN39" i="28" s="1"/>
  <c r="J450" i="22" s="1"/>
  <c r="AL40" i="28"/>
  <c r="AN40" i="28" s="1"/>
  <c r="J462" i="22" s="1"/>
  <c r="AL41" i="28"/>
  <c r="AN41" i="28" s="1"/>
  <c r="J474" i="22" s="1"/>
  <c r="AL42" i="28"/>
  <c r="AN42" i="28" s="1"/>
  <c r="J486" i="22" s="1"/>
  <c r="AL43" i="28"/>
  <c r="AN43" i="28" s="1"/>
  <c r="J498" i="22" s="1"/>
  <c r="AL44" i="28"/>
  <c r="AN44" i="28" s="1"/>
  <c r="J510" i="22" s="1"/>
  <c r="AL45" i="28"/>
  <c r="AL46" i="28"/>
  <c r="AL47" i="28"/>
  <c r="AL48" i="28"/>
  <c r="AL49" i="28"/>
  <c r="AR49" i="28" s="1"/>
  <c r="I570" i="22" s="1"/>
  <c r="AL50" i="28"/>
  <c r="AL51" i="28"/>
  <c r="AL52" i="28"/>
  <c r="AR52" i="28" s="1"/>
  <c r="I606" i="22" s="1"/>
  <c r="AL53" i="28"/>
  <c r="AR53" i="28" s="1"/>
  <c r="I618" i="22" s="1"/>
  <c r="AL54" i="28"/>
  <c r="AL55" i="28"/>
  <c r="AL56" i="28"/>
  <c r="AL57" i="28"/>
  <c r="AL58" i="28"/>
  <c r="AL59" i="28"/>
  <c r="AL60" i="28"/>
  <c r="AR60" i="28" s="1"/>
  <c r="I702" i="22" s="1"/>
  <c r="AL61" i="28"/>
  <c r="AL62" i="28"/>
  <c r="AL63" i="28"/>
  <c r="AL64" i="28"/>
  <c r="AR64" i="28" s="1"/>
  <c r="AL65" i="28"/>
  <c r="AL66" i="28"/>
  <c r="AL67" i="28"/>
  <c r="AN67" i="28" s="1"/>
  <c r="J786" i="22" s="1"/>
  <c r="AL2" i="28"/>
  <c r="AP3" i="29"/>
  <c r="AP4" i="29"/>
  <c r="AP5" i="29"/>
  <c r="AR5" i="29" s="1"/>
  <c r="M43" i="22" s="1"/>
  <c r="AP6" i="29"/>
  <c r="AP7" i="29"/>
  <c r="AP8" i="29"/>
  <c r="AP9" i="29"/>
  <c r="AP10" i="29"/>
  <c r="AP11" i="29"/>
  <c r="AP12" i="29"/>
  <c r="AP13" i="29"/>
  <c r="AP14" i="29"/>
  <c r="AP15" i="29"/>
  <c r="AP16" i="29"/>
  <c r="AP17" i="29"/>
  <c r="AP18" i="29"/>
  <c r="AP19" i="29"/>
  <c r="AP20" i="29"/>
  <c r="AP21" i="29"/>
  <c r="AR21" i="29" s="1"/>
  <c r="M235" i="22" s="1"/>
  <c r="AP22" i="29"/>
  <c r="AP23" i="29"/>
  <c r="AP24" i="29"/>
  <c r="AP25" i="29"/>
  <c r="AP26" i="29"/>
  <c r="AP27" i="29"/>
  <c r="AP28" i="29"/>
  <c r="AP29" i="29"/>
  <c r="AP30" i="29"/>
  <c r="AP31" i="29"/>
  <c r="AP32" i="29"/>
  <c r="AP33" i="29"/>
  <c r="AP34" i="29"/>
  <c r="AP35" i="29"/>
  <c r="AP36" i="29"/>
  <c r="AP37" i="29"/>
  <c r="AR37" i="29" s="1"/>
  <c r="M427" i="22" s="1"/>
  <c r="AP38" i="29"/>
  <c r="AP39" i="29"/>
  <c r="AP40" i="29"/>
  <c r="AP41" i="29"/>
  <c r="AP42" i="29"/>
  <c r="AP43" i="29"/>
  <c r="AP44" i="29"/>
  <c r="AP45" i="29"/>
  <c r="AP46" i="29"/>
  <c r="AP47" i="29"/>
  <c r="AP48" i="29"/>
  <c r="AP49" i="29"/>
  <c r="AP50" i="29"/>
  <c r="AP51" i="29"/>
  <c r="AP52" i="29"/>
  <c r="AP53" i="29"/>
  <c r="AR53" i="29" s="1"/>
  <c r="M619" i="22" s="1"/>
  <c r="AP54" i="29"/>
  <c r="AP55" i="29"/>
  <c r="AP56" i="29"/>
  <c r="AP57" i="29"/>
  <c r="AP58" i="29"/>
  <c r="AP59" i="29"/>
  <c r="AP60" i="29"/>
  <c r="AP61" i="29"/>
  <c r="AP62" i="29"/>
  <c r="AP63" i="29"/>
  <c r="AP64" i="29"/>
  <c r="AP65" i="29"/>
  <c r="AP66" i="29"/>
  <c r="AP67" i="29"/>
  <c r="AP2" i="29"/>
  <c r="AQ3" i="29"/>
  <c r="AQ4" i="29"/>
  <c r="AQ5" i="29"/>
  <c r="AQ6" i="29"/>
  <c r="AQ7" i="29"/>
  <c r="AR7" i="29" s="1"/>
  <c r="M67" i="22" s="1"/>
  <c r="AQ8" i="29"/>
  <c r="AQ9" i="29"/>
  <c r="AR9" i="29" s="1"/>
  <c r="M91" i="22" s="1"/>
  <c r="AQ10" i="29"/>
  <c r="AQ11" i="29"/>
  <c r="AQ12" i="29"/>
  <c r="AQ13" i="29"/>
  <c r="AQ14" i="29"/>
  <c r="AQ15" i="29"/>
  <c r="AR15" i="29" s="1"/>
  <c r="M163" i="22" s="1"/>
  <c r="AQ16" i="29"/>
  <c r="AR16" i="29" s="1"/>
  <c r="M175" i="22" s="1"/>
  <c r="AQ17" i="29"/>
  <c r="AR17" i="29" s="1"/>
  <c r="M187" i="22" s="1"/>
  <c r="AQ18" i="29"/>
  <c r="AQ19" i="29"/>
  <c r="AQ20" i="29"/>
  <c r="AQ21" i="29"/>
  <c r="AQ22" i="29"/>
  <c r="AQ23" i="29"/>
  <c r="AR23" i="29" s="1"/>
  <c r="M259" i="22" s="1"/>
  <c r="AQ24" i="29"/>
  <c r="AR24" i="29" s="1"/>
  <c r="M271" i="22" s="1"/>
  <c r="AQ25" i="29"/>
  <c r="AQ26" i="29"/>
  <c r="AQ27" i="29"/>
  <c r="AQ28" i="29"/>
  <c r="AQ29" i="29"/>
  <c r="AQ30" i="29"/>
  <c r="AQ31" i="29"/>
  <c r="AQ32" i="29"/>
  <c r="AR32" i="29" s="1"/>
  <c r="M367" i="22" s="1"/>
  <c r="AQ33" i="29"/>
  <c r="AQ34" i="29"/>
  <c r="AQ35" i="29"/>
  <c r="AQ36" i="29"/>
  <c r="AQ37" i="29"/>
  <c r="AQ38" i="29"/>
  <c r="AQ39" i="29"/>
  <c r="AR39" i="29" s="1"/>
  <c r="M451" i="22" s="1"/>
  <c r="AQ40" i="29"/>
  <c r="AQ41" i="29"/>
  <c r="AR41" i="29" s="1"/>
  <c r="M475" i="22" s="1"/>
  <c r="AQ42" i="29"/>
  <c r="AQ43" i="29"/>
  <c r="AQ44" i="29"/>
  <c r="AQ45" i="29"/>
  <c r="AQ46" i="29"/>
  <c r="AQ47" i="29"/>
  <c r="AR47" i="29" s="1"/>
  <c r="M547" i="22" s="1"/>
  <c r="AQ48" i="29"/>
  <c r="AQ49" i="29"/>
  <c r="AQ50" i="29"/>
  <c r="AQ51" i="29"/>
  <c r="AQ52" i="29"/>
  <c r="AQ53" i="29"/>
  <c r="AQ54" i="29"/>
  <c r="AQ55" i="29"/>
  <c r="AQ56" i="29"/>
  <c r="AQ57" i="29"/>
  <c r="AQ58" i="29"/>
  <c r="AQ59" i="29"/>
  <c r="AQ60" i="29"/>
  <c r="AQ61" i="29"/>
  <c r="AQ62" i="29"/>
  <c r="AQ63" i="29"/>
  <c r="AQ64" i="29"/>
  <c r="AR64" i="29" s="1"/>
  <c r="M751" i="22" s="1"/>
  <c r="AQ65" i="29"/>
  <c r="AR65" i="29" s="1"/>
  <c r="M763" i="22" s="1"/>
  <c r="AQ66" i="29"/>
  <c r="AQ67" i="29"/>
  <c r="AQ2" i="29"/>
  <c r="AR14" i="29"/>
  <c r="M151" i="22" s="1"/>
  <c r="AR22" i="29"/>
  <c r="M247" i="22" s="1"/>
  <c r="AR46" i="29"/>
  <c r="M535" i="22" s="1"/>
  <c r="AN3" i="28"/>
  <c r="J18" i="22" s="1"/>
  <c r="AN4" i="28"/>
  <c r="J30" i="22" s="1"/>
  <c r="AN17" i="28"/>
  <c r="J186" i="22" s="1"/>
  <c r="AN28" i="28"/>
  <c r="J318" i="22" s="1"/>
  <c r="AN32" i="28"/>
  <c r="J366" i="22" s="1"/>
  <c r="AN33" i="28"/>
  <c r="J378" i="22" s="1"/>
  <c r="AN35" i="28"/>
  <c r="J402" i="22" s="1"/>
  <c r="AN36" i="28"/>
  <c r="J414" i="22" s="1"/>
  <c r="AN49" i="28"/>
  <c r="J570" i="22" s="1"/>
  <c r="AN52" i="28"/>
  <c r="J606" i="22" s="1"/>
  <c r="AN60" i="28"/>
  <c r="J702" i="22" s="1"/>
  <c r="AO3" i="28"/>
  <c r="AO4" i="28"/>
  <c r="AO5" i="28"/>
  <c r="AO6" i="28"/>
  <c r="AO7" i="28"/>
  <c r="AO8" i="28"/>
  <c r="AO9" i="28"/>
  <c r="AO10" i="28"/>
  <c r="AO11" i="28"/>
  <c r="AO12" i="28"/>
  <c r="AO13" i="28"/>
  <c r="AO14" i="28"/>
  <c r="AO15" i="28"/>
  <c r="AO16" i="28"/>
  <c r="AO17" i="28"/>
  <c r="AO18" i="28"/>
  <c r="AO19" i="28"/>
  <c r="AO20" i="28"/>
  <c r="AO21" i="28"/>
  <c r="AO22" i="28"/>
  <c r="AQ22" i="28" s="1"/>
  <c r="M246" i="22" s="1"/>
  <c r="AO23" i="28"/>
  <c r="AO24" i="28"/>
  <c r="AO25" i="28"/>
  <c r="AQ25" i="28" s="1"/>
  <c r="M282" i="22" s="1"/>
  <c r="AO26" i="28"/>
  <c r="AO27" i="28"/>
  <c r="AO28" i="28"/>
  <c r="AO29" i="28"/>
  <c r="AO30" i="28"/>
  <c r="AO31" i="28"/>
  <c r="AO32" i="28"/>
  <c r="AO33" i="28"/>
  <c r="AQ33" i="28" s="1"/>
  <c r="M378" i="22" s="1"/>
  <c r="AO34" i="28"/>
  <c r="AO35" i="28"/>
  <c r="AO36" i="28"/>
  <c r="AO37" i="28"/>
  <c r="AO38" i="28"/>
  <c r="AO39" i="28"/>
  <c r="AO40" i="28"/>
  <c r="AO41" i="28"/>
  <c r="AO42" i="28"/>
  <c r="AO43" i="28"/>
  <c r="AO44" i="28"/>
  <c r="AO45" i="28"/>
  <c r="AO46" i="28"/>
  <c r="AO47" i="28"/>
  <c r="AO48" i="28"/>
  <c r="AO49" i="28"/>
  <c r="AQ49" i="28" s="1"/>
  <c r="M570" i="22" s="1"/>
  <c r="AO50" i="28"/>
  <c r="AO51" i="28"/>
  <c r="AO52" i="28"/>
  <c r="AO53" i="28"/>
  <c r="AO54" i="28"/>
  <c r="AO55" i="28"/>
  <c r="AO56" i="28"/>
  <c r="AO57" i="28"/>
  <c r="AO58" i="28"/>
  <c r="AO59" i="28"/>
  <c r="AO60" i="28"/>
  <c r="AO61" i="28"/>
  <c r="AO62" i="28"/>
  <c r="AO63" i="28"/>
  <c r="AO64" i="28"/>
  <c r="AO65" i="28"/>
  <c r="AO66" i="28"/>
  <c r="AO67" i="28"/>
  <c r="AO2" i="28"/>
  <c r="AP3" i="28"/>
  <c r="AQ3" i="28" s="1"/>
  <c r="M18" i="22" s="1"/>
  <c r="AP4" i="28"/>
  <c r="AP5" i="28"/>
  <c r="AP6" i="28"/>
  <c r="AP7" i="28"/>
  <c r="AP8" i="28"/>
  <c r="AP9" i="28"/>
  <c r="AP10" i="28"/>
  <c r="AP11" i="28"/>
  <c r="AP12" i="28"/>
  <c r="AP13" i="28"/>
  <c r="AP14" i="28"/>
  <c r="AP15" i="28"/>
  <c r="AP16" i="28"/>
  <c r="AQ16" i="28" s="1"/>
  <c r="M174" i="22" s="1"/>
  <c r="AP17" i="28"/>
  <c r="AP18" i="28"/>
  <c r="AQ18" i="28" s="1"/>
  <c r="M198" i="22" s="1"/>
  <c r="AP19" i="28"/>
  <c r="AQ19" i="28" s="1"/>
  <c r="M210" i="22" s="1"/>
  <c r="AP20" i="28"/>
  <c r="AP21" i="28"/>
  <c r="AP22" i="28"/>
  <c r="AP23" i="28"/>
  <c r="AP24" i="28"/>
  <c r="AP25" i="28"/>
  <c r="AP26" i="28"/>
  <c r="AQ26" i="28" s="1"/>
  <c r="M294" i="22" s="1"/>
  <c r="AP27" i="28"/>
  <c r="AQ27" i="28" s="1"/>
  <c r="M306" i="22" s="1"/>
  <c r="AP28" i="28"/>
  <c r="AP29" i="28"/>
  <c r="AQ29" i="28" s="1"/>
  <c r="M330" i="22" s="1"/>
  <c r="AP30" i="28"/>
  <c r="AP31" i="28"/>
  <c r="AP32" i="28"/>
  <c r="AP33" i="28"/>
  <c r="AP34" i="28"/>
  <c r="AQ34" i="28" s="1"/>
  <c r="M390" i="22" s="1"/>
  <c r="AP35" i="28"/>
  <c r="AQ35" i="28" s="1"/>
  <c r="M402" i="22" s="1"/>
  <c r="AP36" i="28"/>
  <c r="AP37" i="28"/>
  <c r="AQ37" i="28" s="1"/>
  <c r="M426" i="22" s="1"/>
  <c r="AP38" i="28"/>
  <c r="AP39" i="28"/>
  <c r="AP40" i="28"/>
  <c r="AP41" i="28"/>
  <c r="AP42" i="28"/>
  <c r="AP43" i="28"/>
  <c r="AP44" i="28"/>
  <c r="AP45" i="28"/>
  <c r="AP46" i="28"/>
  <c r="AP47" i="28"/>
  <c r="AP48" i="28"/>
  <c r="AP49" i="28"/>
  <c r="AP50" i="28"/>
  <c r="AQ50" i="28" s="1"/>
  <c r="M582" i="22" s="1"/>
  <c r="AP51" i="28"/>
  <c r="AQ51" i="28" s="1"/>
  <c r="M594" i="22" s="1"/>
  <c r="AP52" i="28"/>
  <c r="AP53" i="28"/>
  <c r="AQ53" i="28" s="1"/>
  <c r="M618" i="22" s="1"/>
  <c r="AP54" i="28"/>
  <c r="AP55" i="28"/>
  <c r="AP56" i="28"/>
  <c r="AP57" i="28"/>
  <c r="AP58" i="28"/>
  <c r="AP59" i="28"/>
  <c r="AP60" i="28"/>
  <c r="AP61" i="28"/>
  <c r="AP62" i="28"/>
  <c r="AP63" i="28"/>
  <c r="AP64" i="28"/>
  <c r="AP65" i="28"/>
  <c r="AP66" i="28"/>
  <c r="AP67" i="28"/>
  <c r="AP2" i="28"/>
  <c r="AN3" i="26"/>
  <c r="AN4" i="26"/>
  <c r="AN5" i="26"/>
  <c r="AN6" i="26"/>
  <c r="AN7" i="26"/>
  <c r="AN8" i="26"/>
  <c r="AN9" i="26"/>
  <c r="AN10" i="26"/>
  <c r="AN11" i="26"/>
  <c r="AN12" i="26"/>
  <c r="AN13" i="26"/>
  <c r="AN14" i="26"/>
  <c r="AN15" i="26"/>
  <c r="AN16" i="26"/>
  <c r="AO16" i="26" s="1"/>
  <c r="M172" i="22" s="1"/>
  <c r="AN17" i="26"/>
  <c r="AN18" i="26"/>
  <c r="AN19" i="26"/>
  <c r="AN20" i="26"/>
  <c r="AN21" i="26"/>
  <c r="AN22" i="26"/>
  <c r="AN23" i="26"/>
  <c r="AN24" i="26"/>
  <c r="AN25" i="26"/>
  <c r="AN26" i="26"/>
  <c r="AN27" i="26"/>
  <c r="AN28" i="26"/>
  <c r="AN29" i="26"/>
  <c r="AN30" i="26"/>
  <c r="AN31" i="26"/>
  <c r="AN32" i="26"/>
  <c r="AN33" i="26"/>
  <c r="AN34" i="26"/>
  <c r="AN35" i="26"/>
  <c r="AN36" i="26"/>
  <c r="AN37" i="26"/>
  <c r="AN38" i="26"/>
  <c r="AN39" i="26"/>
  <c r="AN40" i="26"/>
  <c r="AN41" i="26"/>
  <c r="AN42" i="26"/>
  <c r="AN43" i="26"/>
  <c r="AN44" i="26"/>
  <c r="AN45" i="26"/>
  <c r="AN46" i="26"/>
  <c r="AN47" i="26"/>
  <c r="AN48" i="26"/>
  <c r="AN49" i="26"/>
  <c r="AN50" i="26"/>
  <c r="AN51" i="26"/>
  <c r="AN52" i="26"/>
  <c r="AN53" i="26"/>
  <c r="AN54" i="26"/>
  <c r="AN55" i="26"/>
  <c r="AN56" i="26"/>
  <c r="AN57" i="26"/>
  <c r="AN58" i="26"/>
  <c r="AN59" i="26"/>
  <c r="AN60" i="26"/>
  <c r="AN61" i="26"/>
  <c r="AN62" i="26"/>
  <c r="AN63" i="26"/>
  <c r="AN64" i="26"/>
  <c r="AN65" i="26"/>
  <c r="AN66" i="26"/>
  <c r="AN67" i="26"/>
  <c r="AQ3" i="27"/>
  <c r="AQ4" i="27"/>
  <c r="AQ5" i="27"/>
  <c r="AQ6" i="27"/>
  <c r="AQ7" i="27"/>
  <c r="AQ8" i="27"/>
  <c r="AQ9" i="27"/>
  <c r="AQ10" i="27"/>
  <c r="AQ11" i="27"/>
  <c r="AQ12" i="27"/>
  <c r="AQ13" i="27"/>
  <c r="AQ14" i="27"/>
  <c r="AQ15" i="27"/>
  <c r="AQ16" i="27"/>
  <c r="AQ17" i="27"/>
  <c r="AQ18" i="27"/>
  <c r="AQ19" i="27"/>
  <c r="AQ20" i="27"/>
  <c r="AQ21" i="27"/>
  <c r="AQ22" i="27"/>
  <c r="AQ23" i="27"/>
  <c r="AQ24" i="27"/>
  <c r="AQ25" i="27"/>
  <c r="AQ26" i="27"/>
  <c r="AQ27" i="27"/>
  <c r="AQ28" i="27"/>
  <c r="AQ29" i="27"/>
  <c r="AQ30" i="27"/>
  <c r="AQ31" i="27"/>
  <c r="AQ32" i="27"/>
  <c r="AQ33" i="27"/>
  <c r="AQ34" i="27"/>
  <c r="AQ35" i="27"/>
  <c r="AQ36" i="27"/>
  <c r="AQ37" i="27"/>
  <c r="AQ38" i="27"/>
  <c r="AQ39" i="27"/>
  <c r="AQ40" i="27"/>
  <c r="AQ41" i="27"/>
  <c r="AQ42" i="27"/>
  <c r="AQ43" i="27"/>
  <c r="AQ44" i="27"/>
  <c r="AQ45" i="27"/>
  <c r="AQ46" i="27"/>
  <c r="AQ47" i="27"/>
  <c r="AQ48" i="27"/>
  <c r="AQ49" i="27"/>
  <c r="AQ50" i="27"/>
  <c r="AQ51" i="27"/>
  <c r="AQ52" i="27"/>
  <c r="AQ53" i="27"/>
  <c r="AQ54" i="27"/>
  <c r="AQ55" i="27"/>
  <c r="AQ56" i="27"/>
  <c r="AQ57" i="27"/>
  <c r="AQ58" i="27"/>
  <c r="AQ59" i="27"/>
  <c r="AQ60" i="27"/>
  <c r="AQ61" i="27"/>
  <c r="AQ62" i="27"/>
  <c r="AQ63" i="27"/>
  <c r="AQ64" i="27"/>
  <c r="AQ65" i="27"/>
  <c r="AQ66" i="27"/>
  <c r="AQ67" i="27"/>
  <c r="AP3" i="27"/>
  <c r="AP4" i="27"/>
  <c r="AP5" i="27"/>
  <c r="AP6" i="27"/>
  <c r="AP7" i="27"/>
  <c r="AP8" i="27"/>
  <c r="AP9" i="27"/>
  <c r="AP10" i="27"/>
  <c r="AP11" i="27"/>
  <c r="AP12" i="27"/>
  <c r="AR12" i="27" s="1"/>
  <c r="M125" i="22" s="1"/>
  <c r="AP13" i="27"/>
  <c r="AP14" i="27"/>
  <c r="AP15" i="27"/>
  <c r="AP16" i="27"/>
  <c r="AP17" i="27"/>
  <c r="AP18" i="27"/>
  <c r="AP19" i="27"/>
  <c r="AP20" i="27"/>
  <c r="AP21" i="27"/>
  <c r="AP22" i="27"/>
  <c r="AP23" i="27"/>
  <c r="AP24" i="27"/>
  <c r="AR24" i="27" s="1"/>
  <c r="M269" i="22" s="1"/>
  <c r="AP25" i="27"/>
  <c r="AP26" i="27"/>
  <c r="AP27" i="27"/>
  <c r="AP28" i="27"/>
  <c r="AP29" i="27"/>
  <c r="AP30" i="27"/>
  <c r="AP31" i="27"/>
  <c r="AP32" i="27"/>
  <c r="AR32" i="27" s="1"/>
  <c r="M365" i="22" s="1"/>
  <c r="AP33" i="27"/>
  <c r="AP34" i="27"/>
  <c r="AP35" i="27"/>
  <c r="AR35" i="27" s="1"/>
  <c r="M401" i="22" s="1"/>
  <c r="AP36" i="27"/>
  <c r="AP37" i="27"/>
  <c r="AP38" i="27"/>
  <c r="AP39" i="27"/>
  <c r="AP40" i="27"/>
  <c r="AP41" i="27"/>
  <c r="AP42" i="27"/>
  <c r="AP43" i="27"/>
  <c r="AP44" i="27"/>
  <c r="AR44" i="27" s="1"/>
  <c r="M509" i="22" s="1"/>
  <c r="AP45" i="27"/>
  <c r="AP46" i="27"/>
  <c r="AP47" i="27"/>
  <c r="AP48" i="27"/>
  <c r="AP49" i="27"/>
  <c r="AP50" i="27"/>
  <c r="AP51" i="27"/>
  <c r="AP52" i="27"/>
  <c r="AP53" i="27"/>
  <c r="AP54" i="27"/>
  <c r="AP55" i="27"/>
  <c r="AP56" i="27"/>
  <c r="AR56" i="27" s="1"/>
  <c r="M653" i="22" s="1"/>
  <c r="AP57" i="27"/>
  <c r="AP58" i="27"/>
  <c r="AP59" i="27"/>
  <c r="AP60" i="27"/>
  <c r="AP61" i="27"/>
  <c r="AP62" i="27"/>
  <c r="AP63" i="27"/>
  <c r="AP64" i="27"/>
  <c r="AP65" i="27"/>
  <c r="AP66" i="27"/>
  <c r="AP67" i="27"/>
  <c r="AP2" i="27"/>
  <c r="AM38" i="27"/>
  <c r="AO38" i="27" s="1"/>
  <c r="J437" i="22" s="1"/>
  <c r="AM39" i="27"/>
  <c r="AO39" i="27" s="1"/>
  <c r="J449" i="22" s="1"/>
  <c r="AM40" i="27"/>
  <c r="AO40" i="27" s="1"/>
  <c r="J461" i="22" s="1"/>
  <c r="AM41" i="27"/>
  <c r="AO41" i="27" s="1"/>
  <c r="J473" i="22" s="1"/>
  <c r="AM42" i="27"/>
  <c r="AO42" i="27" s="1"/>
  <c r="J485" i="22" s="1"/>
  <c r="AM43" i="27"/>
  <c r="AO43" i="27" s="1"/>
  <c r="J497" i="22" s="1"/>
  <c r="AM44" i="27"/>
  <c r="AO44" i="27" s="1"/>
  <c r="J509" i="22" s="1"/>
  <c r="AM45" i="27"/>
  <c r="AM46" i="27"/>
  <c r="AM47" i="27"/>
  <c r="AM48" i="27"/>
  <c r="AM49" i="27"/>
  <c r="AM50" i="27"/>
  <c r="AM51" i="27"/>
  <c r="AM52" i="27"/>
  <c r="AM53" i="27"/>
  <c r="AM54" i="27"/>
  <c r="AM55" i="27"/>
  <c r="AM56" i="27"/>
  <c r="AM57" i="27"/>
  <c r="AM58" i="27"/>
  <c r="AM59" i="27"/>
  <c r="AM60" i="27"/>
  <c r="AM61" i="27"/>
  <c r="AM62" i="27"/>
  <c r="AM63" i="27"/>
  <c r="AM64" i="27"/>
  <c r="AM65" i="27"/>
  <c r="AM66" i="27"/>
  <c r="AM67" i="27"/>
  <c r="AO67" i="27" s="1"/>
  <c r="J785" i="22" s="1"/>
  <c r="AM3" i="27"/>
  <c r="AM4" i="27"/>
  <c r="AM5" i="27"/>
  <c r="AO5" i="27" s="1"/>
  <c r="J41" i="22" s="1"/>
  <c r="AM6" i="27"/>
  <c r="AM7" i="27"/>
  <c r="AO7" i="27" s="1"/>
  <c r="J65" i="22" s="1"/>
  <c r="AM8" i="27"/>
  <c r="AO8" i="27" s="1"/>
  <c r="J77" i="22" s="1"/>
  <c r="AM9" i="27"/>
  <c r="AO9" i="27" s="1"/>
  <c r="J89" i="22" s="1"/>
  <c r="AM10" i="27"/>
  <c r="AO10" i="27" s="1"/>
  <c r="J101" i="22" s="1"/>
  <c r="AM11" i="27"/>
  <c r="AM12" i="27"/>
  <c r="AM13" i="27"/>
  <c r="AM14" i="27"/>
  <c r="AM15" i="27"/>
  <c r="AM16" i="27"/>
  <c r="AO16" i="27" s="1"/>
  <c r="J173" i="22" s="1"/>
  <c r="AM17" i="27"/>
  <c r="AM18" i="27"/>
  <c r="AM19" i="27"/>
  <c r="AM20" i="27"/>
  <c r="AM21" i="27"/>
  <c r="AM22" i="27"/>
  <c r="AM23" i="27"/>
  <c r="AM24" i="27"/>
  <c r="AM25" i="27"/>
  <c r="AM26" i="27"/>
  <c r="AM27" i="27"/>
  <c r="AO27" i="27" s="1"/>
  <c r="J305" i="22" s="1"/>
  <c r="AM28" i="27"/>
  <c r="AM29" i="27"/>
  <c r="AO29" i="27" s="1"/>
  <c r="J329" i="22" s="1"/>
  <c r="AM30" i="27"/>
  <c r="AM31" i="27"/>
  <c r="AM32" i="27"/>
  <c r="AO32" i="27" s="1"/>
  <c r="J365" i="22" s="1"/>
  <c r="AM33" i="27"/>
  <c r="AM34" i="27"/>
  <c r="AM35" i="27"/>
  <c r="AM36" i="27"/>
  <c r="AO36" i="27" s="1"/>
  <c r="J413" i="22" s="1"/>
  <c r="AM37" i="27"/>
  <c r="AO37" i="27" s="1"/>
  <c r="J425" i="22" s="1"/>
  <c r="AM2" i="27"/>
  <c r="AR3" i="27"/>
  <c r="M17" i="22" s="1"/>
  <c r="AR22" i="27"/>
  <c r="M245" i="22" s="1"/>
  <c r="AR39" i="27"/>
  <c r="M449" i="22" s="1"/>
  <c r="AR55" i="27"/>
  <c r="M641" i="22" s="1"/>
  <c r="AR58" i="27"/>
  <c r="M677" i="22" s="1"/>
  <c r="AR66" i="27"/>
  <c r="M773" i="22" s="1"/>
  <c r="AU5" i="27"/>
  <c r="AM3" i="26"/>
  <c r="AO3" i="26" s="1"/>
  <c r="M16" i="22" s="1"/>
  <c r="AM4" i="26"/>
  <c r="AM5" i="26"/>
  <c r="AO5" i="26" s="1"/>
  <c r="M40" i="22" s="1"/>
  <c r="AM6" i="26"/>
  <c r="AO6" i="26" s="1"/>
  <c r="M52" i="22" s="1"/>
  <c r="AM7" i="26"/>
  <c r="AM8" i="26"/>
  <c r="AM9" i="26"/>
  <c r="AM10" i="26"/>
  <c r="AM11" i="26"/>
  <c r="AO11" i="26" s="1"/>
  <c r="M112" i="22" s="1"/>
  <c r="AM12" i="26"/>
  <c r="AM13" i="26"/>
  <c r="AM14" i="26"/>
  <c r="AM15" i="26"/>
  <c r="AM16" i="26"/>
  <c r="AM17" i="26"/>
  <c r="AM18" i="26"/>
  <c r="AM19" i="26"/>
  <c r="AO19" i="26" s="1"/>
  <c r="M208" i="22" s="1"/>
  <c r="AM20" i="26"/>
  <c r="AM21" i="26"/>
  <c r="AO21" i="26" s="1"/>
  <c r="M232" i="22" s="1"/>
  <c r="AM22" i="26"/>
  <c r="AM23" i="26"/>
  <c r="AM24" i="26"/>
  <c r="AM25" i="26"/>
  <c r="AM26" i="26"/>
  <c r="AM27" i="26"/>
  <c r="AO27" i="26" s="1"/>
  <c r="M304" i="22" s="1"/>
  <c r="AM28" i="26"/>
  <c r="AM29" i="26"/>
  <c r="AM30" i="26"/>
  <c r="AO30" i="26" s="1"/>
  <c r="M340" i="22" s="1"/>
  <c r="AM31" i="26"/>
  <c r="AM32" i="26"/>
  <c r="AM33" i="26"/>
  <c r="AM34" i="26"/>
  <c r="AM35" i="26"/>
  <c r="AM36" i="26"/>
  <c r="AM37" i="26"/>
  <c r="AO37" i="26" s="1"/>
  <c r="M424" i="22" s="1"/>
  <c r="AM38" i="26"/>
  <c r="AO38" i="26" s="1"/>
  <c r="M436" i="22" s="1"/>
  <c r="AM39" i="26"/>
  <c r="AM40" i="26"/>
  <c r="AM41" i="26"/>
  <c r="AM42" i="26"/>
  <c r="AM43" i="26"/>
  <c r="AM44" i="26"/>
  <c r="AM45" i="26"/>
  <c r="AO45" i="26" s="1"/>
  <c r="M520" i="22" s="1"/>
  <c r="AM46" i="26"/>
  <c r="AO46" i="26" s="1"/>
  <c r="M532" i="22" s="1"/>
  <c r="AM47" i="26"/>
  <c r="AM48" i="26"/>
  <c r="AM49" i="26"/>
  <c r="AM50" i="26"/>
  <c r="AM51" i="26"/>
  <c r="AM52" i="26"/>
  <c r="AM53" i="26"/>
  <c r="AM54" i="26"/>
  <c r="AO54" i="26" s="1"/>
  <c r="M628" i="22" s="1"/>
  <c r="AM55" i="26"/>
  <c r="AM56" i="26"/>
  <c r="AM57" i="26"/>
  <c r="AM58" i="26"/>
  <c r="AM59" i="26"/>
  <c r="AM60" i="26"/>
  <c r="AM61" i="26"/>
  <c r="AO61" i="26" s="1"/>
  <c r="M712" i="22" s="1"/>
  <c r="AM62" i="26"/>
  <c r="AM63" i="26"/>
  <c r="AM64" i="26"/>
  <c r="AM65" i="26"/>
  <c r="AM66" i="26"/>
  <c r="AM67" i="26"/>
  <c r="AO67" i="26" s="1"/>
  <c r="M784" i="22" s="1"/>
  <c r="AM2" i="26"/>
  <c r="AQ3" i="25"/>
  <c r="AQ4" i="25"/>
  <c r="AQ5" i="25"/>
  <c r="AQ6" i="25"/>
  <c r="AQ7" i="25"/>
  <c r="AQ8" i="25"/>
  <c r="AQ9" i="25"/>
  <c r="AQ10" i="25"/>
  <c r="AQ11" i="25"/>
  <c r="AQ12" i="25"/>
  <c r="AQ13" i="25"/>
  <c r="AQ14" i="25"/>
  <c r="AQ15" i="25"/>
  <c r="AQ16" i="25"/>
  <c r="AQ17" i="25"/>
  <c r="AQ19" i="25"/>
  <c r="AQ20" i="25"/>
  <c r="AQ21" i="25"/>
  <c r="AQ22" i="25"/>
  <c r="AQ23" i="25"/>
  <c r="AQ24" i="25"/>
  <c r="AQ25" i="25"/>
  <c r="AQ26" i="25"/>
  <c r="AQ27" i="25"/>
  <c r="AQ28" i="25"/>
  <c r="AQ29" i="25"/>
  <c r="AQ30" i="25"/>
  <c r="AQ31" i="25"/>
  <c r="AQ32" i="25"/>
  <c r="AQ33" i="25"/>
  <c r="AQ34" i="25"/>
  <c r="AQ35" i="25"/>
  <c r="AQ36" i="25"/>
  <c r="AQ37" i="25"/>
  <c r="AQ38" i="25"/>
  <c r="AQ39" i="25"/>
  <c r="AQ40" i="25"/>
  <c r="AQ41" i="25"/>
  <c r="AQ42" i="25"/>
  <c r="AQ43" i="25"/>
  <c r="AQ44" i="25"/>
  <c r="AQ45" i="25"/>
  <c r="AQ46" i="25"/>
  <c r="AQ47" i="25"/>
  <c r="AQ48" i="25"/>
  <c r="AQ49" i="25"/>
  <c r="AQ50" i="25"/>
  <c r="AQ51" i="25"/>
  <c r="AQ52" i="25"/>
  <c r="AQ53" i="25"/>
  <c r="AQ54" i="25"/>
  <c r="AQ55" i="25"/>
  <c r="AQ56" i="25"/>
  <c r="AQ57" i="25"/>
  <c r="AQ58" i="25"/>
  <c r="AQ59" i="25"/>
  <c r="AQ60" i="25"/>
  <c r="AQ61" i="25"/>
  <c r="AQ62" i="25"/>
  <c r="AQ63" i="25"/>
  <c r="AQ64" i="25"/>
  <c r="AQ65" i="25"/>
  <c r="AQ66" i="25"/>
  <c r="AQ67" i="25"/>
  <c r="AP3" i="25"/>
  <c r="AP4" i="25"/>
  <c r="AP5" i="25"/>
  <c r="AP6" i="25"/>
  <c r="AP7" i="25"/>
  <c r="AP8" i="25"/>
  <c r="AP9" i="25"/>
  <c r="AP10" i="25"/>
  <c r="AP11" i="25"/>
  <c r="AP12" i="25"/>
  <c r="AP13" i="25"/>
  <c r="AR13" i="25" s="1"/>
  <c r="M135" i="22" s="1"/>
  <c r="AP14" i="25"/>
  <c r="AP15" i="25"/>
  <c r="AP16" i="25"/>
  <c r="AP17" i="25"/>
  <c r="AP18" i="25"/>
  <c r="AP19" i="25"/>
  <c r="AP20" i="25"/>
  <c r="AP21" i="25"/>
  <c r="AR21" i="25" s="1"/>
  <c r="M231" i="22" s="1"/>
  <c r="AP22" i="25"/>
  <c r="AP23" i="25"/>
  <c r="AP24" i="25"/>
  <c r="AR24" i="25" s="1"/>
  <c r="M267" i="22" s="1"/>
  <c r="AP25" i="25"/>
  <c r="AP26" i="25"/>
  <c r="AP27" i="25"/>
  <c r="AP28" i="25"/>
  <c r="AR28" i="25" s="1"/>
  <c r="M315" i="22" s="1"/>
  <c r="AP29" i="25"/>
  <c r="AP30" i="25"/>
  <c r="AP31" i="25"/>
  <c r="AP32" i="25"/>
  <c r="AP33" i="25"/>
  <c r="AP34" i="25"/>
  <c r="AP35" i="25"/>
  <c r="AP36" i="25"/>
  <c r="AR36" i="25" s="1"/>
  <c r="M411" i="22" s="1"/>
  <c r="AP37" i="25"/>
  <c r="AP38" i="25"/>
  <c r="AP39" i="25"/>
  <c r="AP40" i="25"/>
  <c r="AP41" i="25"/>
  <c r="AP42" i="25"/>
  <c r="AP43" i="25"/>
  <c r="AR43" i="25" s="1"/>
  <c r="M495" i="22" s="1"/>
  <c r="AP44" i="25"/>
  <c r="AP45" i="25"/>
  <c r="AR45" i="25" s="1"/>
  <c r="M519" i="22" s="1"/>
  <c r="AP46" i="25"/>
  <c r="AP47" i="25"/>
  <c r="AR47" i="25" s="1"/>
  <c r="M543" i="22" s="1"/>
  <c r="AP48" i="25"/>
  <c r="AP49" i="25"/>
  <c r="AP50" i="25"/>
  <c r="AP51" i="25"/>
  <c r="AP52" i="25"/>
  <c r="AP53" i="25"/>
  <c r="AR53" i="25" s="1"/>
  <c r="M615" i="22" s="1"/>
  <c r="AP54" i="25"/>
  <c r="AR54" i="25" s="1"/>
  <c r="M627" i="22" s="1"/>
  <c r="AP55" i="25"/>
  <c r="AP56" i="25"/>
  <c r="AP57" i="25"/>
  <c r="AP58" i="25"/>
  <c r="AP59" i="25"/>
  <c r="AR59" i="25" s="1"/>
  <c r="M687" i="22" s="1"/>
  <c r="AP60" i="25"/>
  <c r="AP61" i="25"/>
  <c r="AR61" i="25" s="1"/>
  <c r="M711" i="22" s="1"/>
  <c r="AP62" i="25"/>
  <c r="AR62" i="25" s="1"/>
  <c r="M723" i="22" s="1"/>
  <c r="AP63" i="25"/>
  <c r="AP64" i="25"/>
  <c r="AP65" i="25"/>
  <c r="AP66" i="25"/>
  <c r="AP67" i="25"/>
  <c r="J340" i="22"/>
  <c r="AJ3" i="26"/>
  <c r="AJ4" i="26"/>
  <c r="AJ5" i="26"/>
  <c r="AJ6" i="26"/>
  <c r="J52" i="22" s="1"/>
  <c r="AJ7" i="26"/>
  <c r="J64" i="22" s="1"/>
  <c r="AJ8" i="26"/>
  <c r="J76" i="22" s="1"/>
  <c r="AJ9" i="26"/>
  <c r="J88" i="22" s="1"/>
  <c r="AJ10" i="26"/>
  <c r="J100" i="22" s="1"/>
  <c r="AJ11" i="26"/>
  <c r="AJ12" i="26"/>
  <c r="AJ13" i="26"/>
  <c r="J136" i="22" s="1"/>
  <c r="AJ14" i="26"/>
  <c r="J148" i="22" s="1"/>
  <c r="AJ15" i="26"/>
  <c r="AJ16" i="26"/>
  <c r="J172" i="22" s="1"/>
  <c r="AJ17" i="26"/>
  <c r="AJ18" i="26"/>
  <c r="AJ19" i="26"/>
  <c r="AJ20" i="26"/>
  <c r="AJ21" i="26"/>
  <c r="AJ22" i="26"/>
  <c r="AJ23" i="26"/>
  <c r="AJ24" i="26"/>
  <c r="AJ25" i="26"/>
  <c r="AJ26" i="26"/>
  <c r="AJ27" i="26"/>
  <c r="J304" i="22" s="1"/>
  <c r="AJ28" i="26"/>
  <c r="AJ29" i="26"/>
  <c r="J328" i="22" s="1"/>
  <c r="AJ30" i="26"/>
  <c r="AP30" i="26" s="1"/>
  <c r="I340" i="22" s="1"/>
  <c r="AJ31" i="26"/>
  <c r="AJ32" i="26"/>
  <c r="J364" i="22" s="1"/>
  <c r="AJ33" i="26"/>
  <c r="AJ34" i="26"/>
  <c r="AJ35" i="26"/>
  <c r="AJ36" i="26"/>
  <c r="J412" i="22" s="1"/>
  <c r="AJ37" i="26"/>
  <c r="J424" i="22" s="1"/>
  <c r="AJ38" i="26"/>
  <c r="J436" i="22" s="1"/>
  <c r="AJ39" i="26"/>
  <c r="J448" i="22" s="1"/>
  <c r="AJ40" i="26"/>
  <c r="J460" i="22" s="1"/>
  <c r="AJ41" i="26"/>
  <c r="J472" i="22" s="1"/>
  <c r="AJ42" i="26"/>
  <c r="J484" i="22" s="1"/>
  <c r="AJ43" i="26"/>
  <c r="J496" i="22" s="1"/>
  <c r="AJ44" i="26"/>
  <c r="J508" i="22" s="1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J772" i="22" s="1"/>
  <c r="AJ67" i="26"/>
  <c r="J784" i="22" s="1"/>
  <c r="AJ2" i="26"/>
  <c r="AR7" i="25"/>
  <c r="M63" i="22" s="1"/>
  <c r="AR22" i="25"/>
  <c r="M243" i="22" s="1"/>
  <c r="AR23" i="25"/>
  <c r="M255" i="22" s="1"/>
  <c r="AR38" i="25"/>
  <c r="M435" i="22" s="1"/>
  <c r="AR50" i="25"/>
  <c r="M579" i="22" s="1"/>
  <c r="AU2" i="25"/>
  <c r="AU3" i="25"/>
  <c r="AU4" i="25"/>
  <c r="AU5" i="25"/>
  <c r="AO65" i="29" l="1"/>
  <c r="J763" i="22" s="1"/>
  <c r="AS65" i="29"/>
  <c r="I763" i="22" s="1"/>
  <c r="AO57" i="29"/>
  <c r="J667" i="22" s="1"/>
  <c r="AS57" i="29"/>
  <c r="I667" i="22" s="1"/>
  <c r="AO49" i="29"/>
  <c r="J571" i="22" s="1"/>
  <c r="AS49" i="29"/>
  <c r="I571" i="22" s="1"/>
  <c r="AO25" i="29"/>
  <c r="J283" i="22" s="1"/>
  <c r="AS25" i="29"/>
  <c r="I283" i="22" s="1"/>
  <c r="AO17" i="29"/>
  <c r="J187" i="22" s="1"/>
  <c r="AS17" i="29"/>
  <c r="I187" i="22" s="1"/>
  <c r="AR60" i="29"/>
  <c r="M703" i="22" s="1"/>
  <c r="AR36" i="29"/>
  <c r="M415" i="22" s="1"/>
  <c r="AR28" i="29"/>
  <c r="M319" i="22" s="1"/>
  <c r="AR20" i="29"/>
  <c r="M223" i="22" s="1"/>
  <c r="AR12" i="29"/>
  <c r="M127" i="22" s="1"/>
  <c r="AR4" i="29"/>
  <c r="M30" i="22" s="1"/>
  <c r="AO64" i="29"/>
  <c r="J751" i="22" s="1"/>
  <c r="AS64" i="29"/>
  <c r="I751" i="22" s="1"/>
  <c r="AO56" i="29"/>
  <c r="J655" i="22" s="1"/>
  <c r="AS56" i="29"/>
  <c r="I655" i="22" s="1"/>
  <c r="AO48" i="29"/>
  <c r="J559" i="22" s="1"/>
  <c r="AS48" i="29"/>
  <c r="I559" i="22" s="1"/>
  <c r="AO24" i="29"/>
  <c r="J271" i="22" s="1"/>
  <c r="AS24" i="29"/>
  <c r="I271" i="22" s="1"/>
  <c r="AO63" i="29"/>
  <c r="J739" i="22" s="1"/>
  <c r="AS63" i="29"/>
  <c r="AO55" i="29"/>
  <c r="J643" i="22" s="1"/>
  <c r="AS55" i="29"/>
  <c r="I643" i="22" s="1"/>
  <c r="AO47" i="29"/>
  <c r="J547" i="22" s="1"/>
  <c r="AS47" i="29"/>
  <c r="I547" i="22" s="1"/>
  <c r="AO31" i="29"/>
  <c r="J355" i="22" s="1"/>
  <c r="AS31" i="29"/>
  <c r="I355" i="22" s="1"/>
  <c r="AO23" i="29"/>
  <c r="J259" i="22" s="1"/>
  <c r="AS23" i="29"/>
  <c r="I259" i="22" s="1"/>
  <c r="AR26" i="29"/>
  <c r="M295" i="22" s="1"/>
  <c r="AR18" i="29"/>
  <c r="M199" i="22" s="1"/>
  <c r="AO62" i="29"/>
  <c r="J727" i="22" s="1"/>
  <c r="AS62" i="29"/>
  <c r="I739" i="22" s="1"/>
  <c r="AO54" i="29"/>
  <c r="J631" i="22" s="1"/>
  <c r="AS54" i="29"/>
  <c r="I631" i="22" s="1"/>
  <c r="AO46" i="29"/>
  <c r="J535" i="22" s="1"/>
  <c r="AS46" i="29"/>
  <c r="I535" i="22" s="1"/>
  <c r="AO30" i="29"/>
  <c r="J343" i="22" s="1"/>
  <c r="AS30" i="29"/>
  <c r="I343" i="22" s="1"/>
  <c r="AO22" i="29"/>
  <c r="J247" i="22" s="1"/>
  <c r="AS22" i="29"/>
  <c r="I247" i="22" s="1"/>
  <c r="AO60" i="29"/>
  <c r="J703" i="22" s="1"/>
  <c r="AS60" i="29"/>
  <c r="I715" i="22" s="1"/>
  <c r="AO52" i="29"/>
  <c r="J607" i="22" s="1"/>
  <c r="AS52" i="29"/>
  <c r="I607" i="22" s="1"/>
  <c r="AO28" i="29"/>
  <c r="J319" i="22" s="1"/>
  <c r="AS28" i="29"/>
  <c r="I319" i="22" s="1"/>
  <c r="AO20" i="29"/>
  <c r="J223" i="22" s="1"/>
  <c r="AS20" i="29"/>
  <c r="I223" i="22" s="1"/>
  <c r="AO61" i="29"/>
  <c r="J715" i="22" s="1"/>
  <c r="AS61" i="29"/>
  <c r="I727" i="22" s="1"/>
  <c r="AO53" i="29"/>
  <c r="J619" i="22" s="1"/>
  <c r="AS53" i="29"/>
  <c r="I619" i="22" s="1"/>
  <c r="AO45" i="29"/>
  <c r="J523" i="22" s="1"/>
  <c r="AS45" i="29"/>
  <c r="I523" i="22" s="1"/>
  <c r="AO67" i="29"/>
  <c r="J787" i="22" s="1"/>
  <c r="AS67" i="29"/>
  <c r="I787" i="22" s="1"/>
  <c r="AO59" i="29"/>
  <c r="J691" i="22" s="1"/>
  <c r="AS59" i="29"/>
  <c r="I691" i="22" s="1"/>
  <c r="AO51" i="29"/>
  <c r="J595" i="22" s="1"/>
  <c r="AS51" i="29"/>
  <c r="I595" i="22" s="1"/>
  <c r="AO19" i="29"/>
  <c r="J211" i="22" s="1"/>
  <c r="AS19" i="29"/>
  <c r="I211" i="22" s="1"/>
  <c r="AO21" i="29"/>
  <c r="J235" i="22" s="1"/>
  <c r="AS21" i="29"/>
  <c r="I235" i="22" s="1"/>
  <c r="AO66" i="29"/>
  <c r="J775" i="22" s="1"/>
  <c r="AS66" i="29"/>
  <c r="I775" i="22" s="1"/>
  <c r="AO58" i="29"/>
  <c r="J679" i="22" s="1"/>
  <c r="AS58" i="29"/>
  <c r="I679" i="22" s="1"/>
  <c r="AO50" i="29"/>
  <c r="J583" i="22" s="1"/>
  <c r="AS50" i="29"/>
  <c r="I583" i="22" s="1"/>
  <c r="AO26" i="29"/>
  <c r="J295" i="22" s="1"/>
  <c r="AS26" i="29"/>
  <c r="I295" i="22" s="1"/>
  <c r="AO18" i="29"/>
  <c r="J199" i="22" s="1"/>
  <c r="AS18" i="29"/>
  <c r="I199" i="22" s="1"/>
  <c r="AN63" i="28"/>
  <c r="J738" i="22" s="1"/>
  <c r="AR63" i="28"/>
  <c r="I726" i="22" s="1"/>
  <c r="AN55" i="28"/>
  <c r="J642" i="22" s="1"/>
  <c r="AR55" i="28"/>
  <c r="I642" i="22" s="1"/>
  <c r="AN47" i="28"/>
  <c r="J546" i="22" s="1"/>
  <c r="AR47" i="28"/>
  <c r="I546" i="22" s="1"/>
  <c r="AN31" i="28"/>
  <c r="J354" i="22" s="1"/>
  <c r="AR31" i="28"/>
  <c r="I354" i="22" s="1"/>
  <c r="AN23" i="28"/>
  <c r="J258" i="22" s="1"/>
  <c r="AR23" i="28"/>
  <c r="I258" i="22" s="1"/>
  <c r="AQ61" i="28"/>
  <c r="M714" i="22" s="1"/>
  <c r="AN62" i="28"/>
  <c r="J726" i="22" s="1"/>
  <c r="AR62" i="28"/>
  <c r="I714" i="22" s="1"/>
  <c r="AN54" i="28"/>
  <c r="J630" i="22" s="1"/>
  <c r="AR54" i="28"/>
  <c r="I630" i="22" s="1"/>
  <c r="AN46" i="28"/>
  <c r="J534" i="22" s="1"/>
  <c r="AR46" i="28"/>
  <c r="I534" i="22" s="1"/>
  <c r="AN30" i="28"/>
  <c r="J342" i="22" s="1"/>
  <c r="AR30" i="28"/>
  <c r="I342" i="22" s="1"/>
  <c r="AN22" i="28"/>
  <c r="J246" i="22" s="1"/>
  <c r="AR22" i="28"/>
  <c r="I246" i="22" s="1"/>
  <c r="AN14" i="28"/>
  <c r="J150" i="22" s="1"/>
  <c r="AR14" i="28"/>
  <c r="I150" i="22" s="1"/>
  <c r="AN6" i="28"/>
  <c r="J54" i="22" s="1"/>
  <c r="AR6" i="28"/>
  <c r="I54" i="22" s="1"/>
  <c r="AQ20" i="28"/>
  <c r="M222" i="22" s="1"/>
  <c r="AN13" i="28"/>
  <c r="J138" i="22" s="1"/>
  <c r="AR13" i="28"/>
  <c r="I138" i="22" s="1"/>
  <c r="AN2" i="28"/>
  <c r="J6" i="22" s="1"/>
  <c r="AR2" i="28"/>
  <c r="I6" i="22" s="1"/>
  <c r="AN20" i="28"/>
  <c r="J222" i="22" s="1"/>
  <c r="AR20" i="28"/>
  <c r="I222" i="22" s="1"/>
  <c r="AN12" i="28"/>
  <c r="J126" i="22" s="1"/>
  <c r="AR12" i="28"/>
  <c r="I126" i="22" s="1"/>
  <c r="AN61" i="28"/>
  <c r="J714" i="22" s="1"/>
  <c r="AR61" i="28"/>
  <c r="I703" i="22" s="1"/>
  <c r="AN21" i="28"/>
  <c r="J234" i="22" s="1"/>
  <c r="AR21" i="28"/>
  <c r="I234" i="22" s="1"/>
  <c r="AN64" i="28"/>
  <c r="J750" i="22" s="1"/>
  <c r="AN59" i="28"/>
  <c r="J690" i="22" s="1"/>
  <c r="AR59" i="28"/>
  <c r="I690" i="22" s="1"/>
  <c r="AN51" i="28"/>
  <c r="J594" i="22" s="1"/>
  <c r="AR51" i="28"/>
  <c r="I594" i="22" s="1"/>
  <c r="AN19" i="28"/>
  <c r="J210" i="22" s="1"/>
  <c r="AR19" i="28"/>
  <c r="I210" i="22" s="1"/>
  <c r="AN11" i="28"/>
  <c r="J114" i="22" s="1"/>
  <c r="AR11" i="28"/>
  <c r="I114" i="22" s="1"/>
  <c r="AN45" i="28"/>
  <c r="J522" i="22" s="1"/>
  <c r="AR45" i="28"/>
  <c r="I522" i="22" s="1"/>
  <c r="AN66" i="28"/>
  <c r="J774" i="22" s="1"/>
  <c r="AR66" i="28"/>
  <c r="I774" i="22" s="1"/>
  <c r="AN58" i="28"/>
  <c r="J678" i="22" s="1"/>
  <c r="AR58" i="28"/>
  <c r="I678" i="22" s="1"/>
  <c r="AN50" i="28"/>
  <c r="J582" i="22" s="1"/>
  <c r="AR50" i="28"/>
  <c r="I582" i="22" s="1"/>
  <c r="AN34" i="28"/>
  <c r="J390" i="22" s="1"/>
  <c r="AR34" i="28"/>
  <c r="I390" i="22" s="1"/>
  <c r="AN26" i="28"/>
  <c r="J294" i="22" s="1"/>
  <c r="AR26" i="28"/>
  <c r="I294" i="22" s="1"/>
  <c r="AN18" i="28"/>
  <c r="J198" i="22" s="1"/>
  <c r="AR18" i="28"/>
  <c r="I198" i="22" s="1"/>
  <c r="AN53" i="28"/>
  <c r="J618" i="22" s="1"/>
  <c r="AN65" i="28"/>
  <c r="J762" i="22" s="1"/>
  <c r="AR65" i="28"/>
  <c r="I762" i="22" s="1"/>
  <c r="AN57" i="28"/>
  <c r="J666" i="22" s="1"/>
  <c r="AR57" i="28"/>
  <c r="I666" i="22" s="1"/>
  <c r="AN25" i="28"/>
  <c r="J282" i="22" s="1"/>
  <c r="AR25" i="28"/>
  <c r="I282" i="22" s="1"/>
  <c r="AQ23" i="28"/>
  <c r="M258" i="22" s="1"/>
  <c r="AQ7" i="28"/>
  <c r="M66" i="22" s="1"/>
  <c r="I738" i="22"/>
  <c r="I750" i="22"/>
  <c r="AN56" i="28"/>
  <c r="J654" i="22" s="1"/>
  <c r="AR56" i="28"/>
  <c r="I654" i="22" s="1"/>
  <c r="AN48" i="28"/>
  <c r="J558" i="22" s="1"/>
  <c r="AR48" i="28"/>
  <c r="I558" i="22" s="1"/>
  <c r="AN24" i="28"/>
  <c r="J270" i="22" s="1"/>
  <c r="AR24" i="28"/>
  <c r="I270" i="22" s="1"/>
  <c r="AN8" i="28"/>
  <c r="J78" i="22" s="1"/>
  <c r="AR8" i="28"/>
  <c r="I78" i="22" s="1"/>
  <c r="AO57" i="27"/>
  <c r="J665" i="22" s="1"/>
  <c r="AS57" i="27"/>
  <c r="I665" i="22" s="1"/>
  <c r="AO31" i="27"/>
  <c r="J353" i="22" s="1"/>
  <c r="AS31" i="27"/>
  <c r="I353" i="22" s="1"/>
  <c r="AO23" i="27"/>
  <c r="J257" i="22" s="1"/>
  <c r="AS23" i="27"/>
  <c r="I257" i="22" s="1"/>
  <c r="AO15" i="27"/>
  <c r="J161" i="22" s="1"/>
  <c r="AS15" i="27"/>
  <c r="I161" i="22" s="1"/>
  <c r="AO64" i="27"/>
  <c r="J749" i="22" s="1"/>
  <c r="AS64" i="27"/>
  <c r="I749" i="22" s="1"/>
  <c r="AO56" i="27"/>
  <c r="J653" i="22" s="1"/>
  <c r="AS56" i="27"/>
  <c r="I653" i="22" s="1"/>
  <c r="AO48" i="27"/>
  <c r="J557" i="22" s="1"/>
  <c r="AS48" i="27"/>
  <c r="I557" i="22" s="1"/>
  <c r="AO34" i="27"/>
  <c r="J389" i="22" s="1"/>
  <c r="AS34" i="27"/>
  <c r="I389" i="22" s="1"/>
  <c r="AO2" i="27"/>
  <c r="J5" i="22" s="1"/>
  <c r="AS2" i="27"/>
  <c r="I5" i="22" s="1"/>
  <c r="AO30" i="27"/>
  <c r="J341" i="22" s="1"/>
  <c r="AS30" i="27"/>
  <c r="I341" i="22" s="1"/>
  <c r="AO22" i="27"/>
  <c r="J245" i="22" s="1"/>
  <c r="AS22" i="27"/>
  <c r="I245" i="22" s="1"/>
  <c r="AO14" i="27"/>
  <c r="J149" i="22" s="1"/>
  <c r="AS14" i="27"/>
  <c r="I149" i="22" s="1"/>
  <c r="AO6" i="27"/>
  <c r="J53" i="22" s="1"/>
  <c r="AS6" i="27"/>
  <c r="I53" i="22" s="1"/>
  <c r="AO63" i="27"/>
  <c r="J737" i="22" s="1"/>
  <c r="AS63" i="27"/>
  <c r="I737" i="22" s="1"/>
  <c r="AO55" i="27"/>
  <c r="J641" i="22" s="1"/>
  <c r="AS55" i="27"/>
  <c r="I641" i="22" s="1"/>
  <c r="AO47" i="27"/>
  <c r="J545" i="22" s="1"/>
  <c r="AS47" i="27"/>
  <c r="I545" i="22" s="1"/>
  <c r="AR61" i="27"/>
  <c r="M713" i="22" s="1"/>
  <c r="AR45" i="27"/>
  <c r="M521" i="22" s="1"/>
  <c r="AR37" i="27"/>
  <c r="M425" i="22" s="1"/>
  <c r="AR29" i="27"/>
  <c r="M329" i="22" s="1"/>
  <c r="AR21" i="27"/>
  <c r="M233" i="22" s="1"/>
  <c r="AR62" i="27"/>
  <c r="M725" i="22" s="1"/>
  <c r="AR30" i="27"/>
  <c r="M341" i="22" s="1"/>
  <c r="AR14" i="27"/>
  <c r="M149" i="22" s="1"/>
  <c r="AO18" i="27"/>
  <c r="J197" i="22" s="1"/>
  <c r="AS18" i="27"/>
  <c r="I197" i="22" s="1"/>
  <c r="AO33" i="27"/>
  <c r="J377" i="22" s="1"/>
  <c r="AS33" i="27"/>
  <c r="I377" i="22" s="1"/>
  <c r="AO25" i="27"/>
  <c r="J281" i="22" s="1"/>
  <c r="AS25" i="27"/>
  <c r="I281" i="22" s="1"/>
  <c r="AO66" i="27"/>
  <c r="J773" i="22" s="1"/>
  <c r="AS66" i="27"/>
  <c r="I773" i="22" s="1"/>
  <c r="AO58" i="27"/>
  <c r="J677" i="22" s="1"/>
  <c r="AS58" i="27"/>
  <c r="I677" i="22" s="1"/>
  <c r="AS5" i="27"/>
  <c r="I41" i="22" s="1"/>
  <c r="AO26" i="27"/>
  <c r="J293" i="22" s="1"/>
  <c r="AS26" i="27"/>
  <c r="I293" i="22" s="1"/>
  <c r="AO50" i="27"/>
  <c r="J581" i="22" s="1"/>
  <c r="AS50" i="27"/>
  <c r="I581" i="22" s="1"/>
  <c r="AO46" i="27"/>
  <c r="J533" i="22" s="1"/>
  <c r="AS46" i="27"/>
  <c r="I533" i="22" s="1"/>
  <c r="AO28" i="27"/>
  <c r="J317" i="22" s="1"/>
  <c r="AS28" i="27"/>
  <c r="I317" i="22" s="1"/>
  <c r="AO20" i="27"/>
  <c r="J221" i="22" s="1"/>
  <c r="AS20" i="27"/>
  <c r="I221" i="22" s="1"/>
  <c r="AO12" i="27"/>
  <c r="J125" i="22" s="1"/>
  <c r="AS12" i="27"/>
  <c r="I125" i="22" s="1"/>
  <c r="AO4" i="27"/>
  <c r="J29" i="22" s="1"/>
  <c r="AS4" i="27"/>
  <c r="I29" i="22" s="1"/>
  <c r="AO61" i="27"/>
  <c r="J713" i="22" s="1"/>
  <c r="AS61" i="27"/>
  <c r="I713" i="22" s="1"/>
  <c r="AO53" i="27"/>
  <c r="J617" i="22" s="1"/>
  <c r="AS53" i="27"/>
  <c r="I617" i="22" s="1"/>
  <c r="AO45" i="27"/>
  <c r="J521" i="22" s="1"/>
  <c r="AS45" i="27"/>
  <c r="I521" i="22" s="1"/>
  <c r="AO51" i="27"/>
  <c r="J593" i="22" s="1"/>
  <c r="AS51" i="27"/>
  <c r="I593" i="22" s="1"/>
  <c r="AO17" i="27"/>
  <c r="J185" i="22" s="1"/>
  <c r="AS17" i="27"/>
  <c r="I185" i="22" s="1"/>
  <c r="AO24" i="27"/>
  <c r="J269" i="22" s="1"/>
  <c r="AS24" i="27"/>
  <c r="I269" i="22" s="1"/>
  <c r="AO65" i="27"/>
  <c r="J761" i="22" s="1"/>
  <c r="AS65" i="27"/>
  <c r="I761" i="22" s="1"/>
  <c r="AO49" i="27"/>
  <c r="J569" i="22" s="1"/>
  <c r="AS49" i="27"/>
  <c r="I569" i="22" s="1"/>
  <c r="AO21" i="27"/>
  <c r="J233" i="22" s="1"/>
  <c r="AS21" i="27"/>
  <c r="I233" i="22" s="1"/>
  <c r="AO13" i="27"/>
  <c r="J137" i="22" s="1"/>
  <c r="AS13" i="27"/>
  <c r="I137" i="22" s="1"/>
  <c r="AO62" i="27"/>
  <c r="J725" i="22" s="1"/>
  <c r="AS62" i="27"/>
  <c r="I725" i="22" s="1"/>
  <c r="AO54" i="27"/>
  <c r="J629" i="22" s="1"/>
  <c r="AS54" i="27"/>
  <c r="I629" i="22" s="1"/>
  <c r="AO35" i="27"/>
  <c r="J401" i="22" s="1"/>
  <c r="AS35" i="27"/>
  <c r="I401" i="22" s="1"/>
  <c r="AO19" i="27"/>
  <c r="J209" i="22" s="1"/>
  <c r="AS19" i="27"/>
  <c r="I209" i="22" s="1"/>
  <c r="AO11" i="27"/>
  <c r="J113" i="22" s="1"/>
  <c r="AS11" i="27"/>
  <c r="I113" i="22" s="1"/>
  <c r="AO3" i="27"/>
  <c r="J17" i="22" s="1"/>
  <c r="AS3" i="27"/>
  <c r="I17" i="22" s="1"/>
  <c r="AO60" i="27"/>
  <c r="J701" i="22" s="1"/>
  <c r="AS60" i="27"/>
  <c r="I701" i="22" s="1"/>
  <c r="AO52" i="27"/>
  <c r="J605" i="22" s="1"/>
  <c r="AS52" i="27"/>
  <c r="I605" i="22" s="1"/>
  <c r="AR26" i="27"/>
  <c r="M293" i="22" s="1"/>
  <c r="AO59" i="27"/>
  <c r="J689" i="22" s="1"/>
  <c r="AS59" i="27"/>
  <c r="I689" i="22" s="1"/>
  <c r="AR57" i="27"/>
  <c r="M665" i="22" s="1"/>
  <c r="AR41" i="27"/>
  <c r="M473" i="22" s="1"/>
  <c r="AR33" i="27"/>
  <c r="M377" i="22" s="1"/>
  <c r="AR25" i="27"/>
  <c r="M281" i="22" s="1"/>
  <c r="J664" i="22"/>
  <c r="AP57" i="26"/>
  <c r="I664" i="22" s="1"/>
  <c r="J748" i="22"/>
  <c r="AP64" i="26"/>
  <c r="I748" i="22" s="1"/>
  <c r="J652" i="22"/>
  <c r="AP56" i="26"/>
  <c r="I652" i="22" s="1"/>
  <c r="J556" i="22"/>
  <c r="AP48" i="26"/>
  <c r="I556" i="22" s="1"/>
  <c r="J268" i="22"/>
  <c r="AP24" i="26"/>
  <c r="I268" i="22" s="1"/>
  <c r="AO60" i="26"/>
  <c r="M700" i="22" s="1"/>
  <c r="AO52" i="26"/>
  <c r="M604" i="22" s="1"/>
  <c r="AO44" i="26"/>
  <c r="M508" i="22" s="1"/>
  <c r="AO36" i="26"/>
  <c r="M412" i="22" s="1"/>
  <c r="AO20" i="26"/>
  <c r="M220" i="22" s="1"/>
  <c r="AO12" i="26"/>
  <c r="M124" i="22" s="1"/>
  <c r="AO4" i="26"/>
  <c r="M28" i="22" s="1"/>
  <c r="J760" i="22"/>
  <c r="AP65" i="26"/>
  <c r="I760" i="22" s="1"/>
  <c r="J568" i="22"/>
  <c r="AP49" i="26"/>
  <c r="I568" i="22" s="1"/>
  <c r="AO42" i="26"/>
  <c r="M484" i="22" s="1"/>
  <c r="J628" i="22"/>
  <c r="AP54" i="26"/>
  <c r="I628" i="22" s="1"/>
  <c r="J244" i="22"/>
  <c r="AP22" i="26"/>
  <c r="I244" i="22" s="1"/>
  <c r="AO66" i="26"/>
  <c r="M772" i="22" s="1"/>
  <c r="AO18" i="26"/>
  <c r="M196" i="22" s="1"/>
  <c r="AO7" i="26"/>
  <c r="M64" i="22" s="1"/>
  <c r="J616" i="22"/>
  <c r="AP53" i="26"/>
  <c r="I616" i="22" s="1"/>
  <c r="J520" i="22"/>
  <c r="AP45" i="26"/>
  <c r="I520" i="22" s="1"/>
  <c r="J232" i="22"/>
  <c r="AP21" i="26"/>
  <c r="I232" i="22" s="1"/>
  <c r="J40" i="22"/>
  <c r="AP5" i="26"/>
  <c r="I40" i="22" s="1"/>
  <c r="J688" i="22"/>
  <c r="AP59" i="26"/>
  <c r="I688" i="22" s="1"/>
  <c r="J592" i="22"/>
  <c r="AP51" i="26"/>
  <c r="I592" i="22" s="1"/>
  <c r="J400" i="22"/>
  <c r="AP35" i="26"/>
  <c r="I400" i="22" s="1"/>
  <c r="J208" i="22"/>
  <c r="AP19" i="26"/>
  <c r="I208" i="22" s="1"/>
  <c r="J112" i="22"/>
  <c r="AP11" i="26"/>
  <c r="I112" i="22" s="1"/>
  <c r="J16" i="22"/>
  <c r="AP3" i="26"/>
  <c r="I16" i="22" s="1"/>
  <c r="J676" i="22"/>
  <c r="AP58" i="26"/>
  <c r="I676" i="22" s="1"/>
  <c r="J580" i="22"/>
  <c r="AP50" i="26"/>
  <c r="I580" i="22" s="1"/>
  <c r="J388" i="22"/>
  <c r="AP34" i="26"/>
  <c r="I388" i="22" s="1"/>
  <c r="J292" i="22"/>
  <c r="AP26" i="26"/>
  <c r="I292" i="22" s="1"/>
  <c r="J196" i="22"/>
  <c r="AP18" i="26"/>
  <c r="I196" i="22" s="1"/>
  <c r="J376" i="22"/>
  <c r="AP33" i="26"/>
  <c r="I376" i="22" s="1"/>
  <c r="J280" i="22"/>
  <c r="AP25" i="26"/>
  <c r="I280" i="22" s="1"/>
  <c r="J184" i="22"/>
  <c r="AP17" i="26"/>
  <c r="I184" i="22" s="1"/>
  <c r="J736" i="22"/>
  <c r="AP63" i="26"/>
  <c r="I736" i="22" s="1"/>
  <c r="J640" i="22"/>
  <c r="AP55" i="26"/>
  <c r="I640" i="22" s="1"/>
  <c r="J544" i="22"/>
  <c r="AP47" i="26"/>
  <c r="I544" i="22" s="1"/>
  <c r="J352" i="22"/>
  <c r="AP31" i="26"/>
  <c r="I352" i="22" s="1"/>
  <c r="J256" i="22"/>
  <c r="AP23" i="26"/>
  <c r="I256" i="22" s="1"/>
  <c r="J160" i="22"/>
  <c r="AP15" i="26"/>
  <c r="I160" i="22" s="1"/>
  <c r="J724" i="22"/>
  <c r="AP62" i="26"/>
  <c r="I724" i="22" s="1"/>
  <c r="J532" i="22"/>
  <c r="AP46" i="26"/>
  <c r="I532" i="22" s="1"/>
  <c r="AO50" i="26"/>
  <c r="M580" i="22" s="1"/>
  <c r="AO26" i="26"/>
  <c r="M292" i="22" s="1"/>
  <c r="AO10" i="26"/>
  <c r="M100" i="22" s="1"/>
  <c r="AO15" i="26"/>
  <c r="M160" i="22" s="1"/>
  <c r="J712" i="22"/>
  <c r="AP61" i="26"/>
  <c r="I712" i="22" s="1"/>
  <c r="J4" i="22"/>
  <c r="AP2" i="26"/>
  <c r="I4" i="22" s="1"/>
  <c r="J700" i="22"/>
  <c r="AP60" i="26"/>
  <c r="I700" i="22" s="1"/>
  <c r="J604" i="22"/>
  <c r="AP52" i="26"/>
  <c r="I604" i="22" s="1"/>
  <c r="J316" i="22"/>
  <c r="AP28" i="26"/>
  <c r="I316" i="22" s="1"/>
  <c r="J220" i="22"/>
  <c r="AP20" i="26"/>
  <c r="I220" i="22" s="1"/>
  <c r="J124" i="22"/>
  <c r="AP12" i="26"/>
  <c r="I124" i="22" s="1"/>
  <c r="J28" i="22"/>
  <c r="AP4" i="26"/>
  <c r="I28" i="22" s="1"/>
  <c r="AO64" i="26"/>
  <c r="M748" i="22" s="1"/>
  <c r="AO48" i="26"/>
  <c r="M556" i="22" s="1"/>
  <c r="AO40" i="26"/>
  <c r="M460" i="22" s="1"/>
  <c r="AO32" i="26"/>
  <c r="M364" i="22" s="1"/>
  <c r="AO24" i="26"/>
  <c r="M268" i="22" s="1"/>
  <c r="AO8" i="26"/>
  <c r="M76" i="22" s="1"/>
  <c r="AR49" i="25"/>
  <c r="M567" i="22" s="1"/>
  <c r="AR41" i="25"/>
  <c r="M471" i="22" s="1"/>
  <c r="AR56" i="25"/>
  <c r="M651" i="22" s="1"/>
  <c r="AR40" i="25"/>
  <c r="M459" i="22" s="1"/>
  <c r="AQ41" i="28"/>
  <c r="M474" i="22" s="1"/>
  <c r="AQ67" i="28"/>
  <c r="M786" i="22" s="1"/>
  <c r="AQ66" i="28"/>
  <c r="M774" i="22" s="1"/>
  <c r="AQ10" i="28"/>
  <c r="AQ64" i="28"/>
  <c r="M750" i="22" s="1"/>
  <c r="AQ40" i="28"/>
  <c r="M462" i="22" s="1"/>
  <c r="AQ32" i="28"/>
  <c r="M366" i="22" s="1"/>
  <c r="AQ24" i="28"/>
  <c r="M270" i="22" s="1"/>
  <c r="AQ47" i="28"/>
  <c r="M546" i="22" s="1"/>
  <c r="AQ39" i="28"/>
  <c r="M450" i="22" s="1"/>
  <c r="AQ31" i="28"/>
  <c r="M354" i="22" s="1"/>
  <c r="AQ28" i="28"/>
  <c r="M318" i="22" s="1"/>
  <c r="AQ12" i="28"/>
  <c r="M126" i="22" s="1"/>
  <c r="AQ46" i="28"/>
  <c r="M534" i="22" s="1"/>
  <c r="AQ38" i="28"/>
  <c r="M438" i="22" s="1"/>
  <c r="AQ21" i="28"/>
  <c r="M234" i="22" s="1"/>
  <c r="AQ13" i="28"/>
  <c r="M138" i="22" s="1"/>
  <c r="AR60" i="27"/>
  <c r="M701" i="22" s="1"/>
  <c r="AR52" i="27"/>
  <c r="M605" i="22" s="1"/>
  <c r="AR28" i="27"/>
  <c r="M317" i="22" s="1"/>
  <c r="AR20" i="27"/>
  <c r="M221" i="22" s="1"/>
  <c r="AR4" i="27"/>
  <c r="M29" i="22" s="1"/>
  <c r="AR5" i="27"/>
  <c r="M41" i="22" s="1"/>
  <c r="AR59" i="27"/>
  <c r="M689" i="22" s="1"/>
  <c r="AR51" i="27"/>
  <c r="M593" i="22" s="1"/>
  <c r="AR11" i="27"/>
  <c r="AR38" i="27"/>
  <c r="M437" i="22" s="1"/>
  <c r="AR47" i="27"/>
  <c r="M545" i="22" s="1"/>
  <c r="AR31" i="27"/>
  <c r="M353" i="22" s="1"/>
  <c r="AR15" i="27"/>
  <c r="M161" i="22" s="1"/>
  <c r="AR7" i="27"/>
  <c r="M65" i="22" s="1"/>
  <c r="AO22" i="26"/>
  <c r="M244" i="22" s="1"/>
  <c r="AO29" i="26"/>
  <c r="M328" i="22" s="1"/>
  <c r="AO13" i="26"/>
  <c r="M136" i="22" s="1"/>
  <c r="AO47" i="26"/>
  <c r="M544" i="22" s="1"/>
  <c r="AO39" i="26"/>
  <c r="M448" i="22" s="1"/>
  <c r="AO31" i="26"/>
  <c r="M352" i="22" s="1"/>
  <c r="AO23" i="26"/>
  <c r="M256" i="22" s="1"/>
  <c r="AO34" i="26"/>
  <c r="M388" i="22" s="1"/>
  <c r="AO49" i="26"/>
  <c r="M568" i="22" s="1"/>
  <c r="AO41" i="26"/>
  <c r="M472" i="22" s="1"/>
  <c r="AO17" i="26"/>
  <c r="M184" i="22" s="1"/>
  <c r="AO9" i="26"/>
  <c r="M88" i="22" s="1"/>
  <c r="AR66" i="25"/>
  <c r="M771" i="22" s="1"/>
  <c r="AR58" i="25"/>
  <c r="M675" i="22" s="1"/>
  <c r="AR34" i="25"/>
  <c r="M387" i="22" s="1"/>
  <c r="AR48" i="25"/>
  <c r="M555" i="22" s="1"/>
  <c r="AR8" i="25"/>
  <c r="M75" i="22" s="1"/>
  <c r="AR15" i="25"/>
  <c r="M159" i="22" s="1"/>
  <c r="AR63" i="25"/>
  <c r="M735" i="22" s="1"/>
  <c r="AR39" i="25"/>
  <c r="M447" i="22" s="1"/>
  <c r="AR31" i="25"/>
  <c r="M351" i="22" s="1"/>
  <c r="AR20" i="25"/>
  <c r="M219" i="22" s="1"/>
  <c r="AR10" i="25"/>
  <c r="M99" i="22" s="1"/>
  <c r="AR31" i="29"/>
  <c r="M355" i="22" s="1"/>
  <c r="AR62" i="29"/>
  <c r="M727" i="22" s="1"/>
  <c r="AR38" i="29"/>
  <c r="M439" i="22" s="1"/>
  <c r="AR30" i="29"/>
  <c r="M343" i="22" s="1"/>
  <c r="AR34" i="29"/>
  <c r="M391" i="22" s="1"/>
  <c r="AR10" i="29"/>
  <c r="M103" i="22" s="1"/>
  <c r="AR25" i="29"/>
  <c r="M283" i="22" s="1"/>
  <c r="AR67" i="27"/>
  <c r="M785" i="22" s="1"/>
  <c r="AR67" i="25"/>
  <c r="M783" i="22" s="1"/>
  <c r="AR66" i="29"/>
  <c r="M775" i="22" s="1"/>
  <c r="AQ65" i="28"/>
  <c r="M762" i="22" s="1"/>
  <c r="AR65" i="27"/>
  <c r="M761" i="22" s="1"/>
  <c r="AO65" i="26"/>
  <c r="M760" i="22" s="1"/>
  <c r="AR65" i="25"/>
  <c r="M759" i="22" s="1"/>
  <c r="AR64" i="27"/>
  <c r="M749" i="22" s="1"/>
  <c r="AR64" i="25"/>
  <c r="M747" i="22" s="1"/>
  <c r="AR63" i="29"/>
  <c r="M739" i="22" s="1"/>
  <c r="AQ63" i="28"/>
  <c r="M738" i="22" s="1"/>
  <c r="AR63" i="27"/>
  <c r="M737" i="22" s="1"/>
  <c r="AO63" i="26"/>
  <c r="M736" i="22" s="1"/>
  <c r="AQ62" i="28"/>
  <c r="M726" i="22" s="1"/>
  <c r="AO62" i="26"/>
  <c r="M724" i="22" s="1"/>
  <c r="AR61" i="29"/>
  <c r="M715" i="22" s="1"/>
  <c r="AQ60" i="28"/>
  <c r="M702" i="22" s="1"/>
  <c r="AR60" i="25"/>
  <c r="M699" i="22" s="1"/>
  <c r="AQ59" i="28"/>
  <c r="M690" i="22" s="1"/>
  <c r="AO59" i="26"/>
  <c r="M688" i="22" s="1"/>
  <c r="AR58" i="29"/>
  <c r="M679" i="22" s="1"/>
  <c r="AQ58" i="28"/>
  <c r="M678" i="22" s="1"/>
  <c r="AO58" i="26"/>
  <c r="M676" i="22" s="1"/>
  <c r="AR57" i="29"/>
  <c r="M667" i="22" s="1"/>
  <c r="AR56" i="29"/>
  <c r="M655" i="22" s="1"/>
  <c r="AQ57" i="28"/>
  <c r="M666" i="22" s="1"/>
  <c r="AO57" i="26"/>
  <c r="M664" i="22" s="1"/>
  <c r="AR57" i="25"/>
  <c r="M663" i="22" s="1"/>
  <c r="AQ56" i="28"/>
  <c r="M654" i="22" s="1"/>
  <c r="AO56" i="26"/>
  <c r="M652" i="22" s="1"/>
  <c r="AR55" i="29"/>
  <c r="M643" i="22" s="1"/>
  <c r="AQ55" i="28"/>
  <c r="M642" i="22" s="1"/>
  <c r="AO55" i="26"/>
  <c r="M640" i="22" s="1"/>
  <c r="AR55" i="25"/>
  <c r="M639" i="22" s="1"/>
  <c r="AR54" i="29"/>
  <c r="M631" i="22" s="1"/>
  <c r="AR54" i="27"/>
  <c r="M629" i="22" s="1"/>
  <c r="AQ54" i="28"/>
  <c r="M630" i="22" s="1"/>
  <c r="AR53" i="27"/>
  <c r="M617" i="22" s="1"/>
  <c r="AO53" i="26"/>
  <c r="M616" i="22" s="1"/>
  <c r="AQ52" i="28"/>
  <c r="M606" i="22" s="1"/>
  <c r="AR52" i="25"/>
  <c r="M603" i="22" s="1"/>
  <c r="AR52" i="29"/>
  <c r="M607" i="22" s="1"/>
  <c r="AO51" i="26"/>
  <c r="M592" i="22" s="1"/>
  <c r="AR51" i="25"/>
  <c r="M591" i="22" s="1"/>
  <c r="AR50" i="29"/>
  <c r="M583" i="22" s="1"/>
  <c r="AR49" i="29"/>
  <c r="M571" i="22" s="1"/>
  <c r="AR50" i="27"/>
  <c r="M581" i="22" s="1"/>
  <c r="AR49" i="27"/>
  <c r="M569" i="22" s="1"/>
  <c r="AR48" i="29"/>
  <c r="M559" i="22" s="1"/>
  <c r="AR48" i="27"/>
  <c r="M557" i="22" s="1"/>
  <c r="AQ48" i="28"/>
  <c r="M558" i="22" s="1"/>
  <c r="AR46" i="27"/>
  <c r="M533" i="22" s="1"/>
  <c r="AR46" i="25"/>
  <c r="M531" i="22" s="1"/>
  <c r="AR45" i="29"/>
  <c r="M523" i="22" s="1"/>
  <c r="AQ45" i="28"/>
  <c r="M522" i="22" s="1"/>
  <c r="AR44" i="29"/>
  <c r="M511" i="22" s="1"/>
  <c r="AQ44" i="28"/>
  <c r="M510" i="22" s="1"/>
  <c r="AR44" i="25"/>
  <c r="M507" i="22" s="1"/>
  <c r="AQ43" i="28"/>
  <c r="M498" i="22" s="1"/>
  <c r="AR43" i="27"/>
  <c r="M497" i="22" s="1"/>
  <c r="AO43" i="26"/>
  <c r="M496" i="22" s="1"/>
  <c r="AR42" i="29"/>
  <c r="M487" i="22" s="1"/>
  <c r="AQ42" i="28"/>
  <c r="M486" i="22" s="1"/>
  <c r="AR42" i="27"/>
  <c r="M485" i="22" s="1"/>
  <c r="AR42" i="25"/>
  <c r="M483" i="22" s="1"/>
  <c r="AR40" i="29"/>
  <c r="M463" i="22" s="1"/>
  <c r="AR40" i="27"/>
  <c r="M461" i="22" s="1"/>
  <c r="AR37" i="25"/>
  <c r="M423" i="22" s="1"/>
  <c r="AQ36" i="28"/>
  <c r="M414" i="22" s="1"/>
  <c r="AR36" i="27"/>
  <c r="M413" i="22" s="1"/>
  <c r="AR35" i="25"/>
  <c r="M399" i="22" s="1"/>
  <c r="AR34" i="27"/>
  <c r="M389" i="22" s="1"/>
  <c r="AO35" i="26"/>
  <c r="M400" i="22" s="1"/>
  <c r="AR33" i="29"/>
  <c r="M379" i="22" s="1"/>
  <c r="AO33" i="26"/>
  <c r="M376" i="22" s="1"/>
  <c r="AR33" i="25"/>
  <c r="M375" i="22" s="1"/>
  <c r="AR32" i="25"/>
  <c r="M363" i="22" s="1"/>
  <c r="AQ30" i="28"/>
  <c r="M342" i="22" s="1"/>
  <c r="AR30" i="25"/>
  <c r="M339" i="22" s="1"/>
  <c r="AR29" i="29"/>
  <c r="M331" i="22" s="1"/>
  <c r="AR29" i="25"/>
  <c r="M327" i="22" s="1"/>
  <c r="AO28" i="26"/>
  <c r="M316" i="22" s="1"/>
  <c r="AR27" i="27"/>
  <c r="M305" i="22" s="1"/>
  <c r="AR27" i="25"/>
  <c r="M303" i="22" s="1"/>
  <c r="AR26" i="25"/>
  <c r="M291" i="22" s="1"/>
  <c r="AO25" i="26"/>
  <c r="M280" i="22" s="1"/>
  <c r="AR25" i="25"/>
  <c r="M279" i="22" s="1"/>
  <c r="AR23" i="27"/>
  <c r="M257" i="22" s="1"/>
  <c r="AR19" i="27"/>
  <c r="M209" i="22" s="1"/>
  <c r="AR19" i="25"/>
  <c r="M207" i="22" s="1"/>
  <c r="AR18" i="27"/>
  <c r="M197" i="22" s="1"/>
  <c r="AR18" i="25"/>
  <c r="M195" i="22" s="1"/>
  <c r="AR17" i="25"/>
  <c r="M183" i="22" s="1"/>
  <c r="AQ17" i="28"/>
  <c r="M186" i="22" s="1"/>
  <c r="AR17" i="27"/>
  <c r="M185" i="22" s="1"/>
  <c r="AQ15" i="28"/>
  <c r="M162" i="22" s="1"/>
  <c r="AR16" i="27"/>
  <c r="M173" i="22" s="1"/>
  <c r="AR16" i="25"/>
  <c r="M171" i="22" s="1"/>
  <c r="AQ14" i="28"/>
  <c r="M150" i="22" s="1"/>
  <c r="AO14" i="26"/>
  <c r="M148" i="22" s="1"/>
  <c r="AR14" i="25"/>
  <c r="M147" i="22" s="1"/>
  <c r="AQ11" i="28"/>
  <c r="M114" i="22" s="1"/>
  <c r="AR12" i="25"/>
  <c r="M123" i="22" s="1"/>
  <c r="AR11" i="25"/>
  <c r="M111" i="22" s="1"/>
  <c r="AR10" i="27"/>
  <c r="M101" i="22" s="1"/>
  <c r="AR9" i="25"/>
  <c r="M87" i="22" s="1"/>
  <c r="AR9" i="27"/>
  <c r="M89" i="22" s="1"/>
  <c r="AQ9" i="28"/>
  <c r="M90" i="22" s="1"/>
  <c r="AR8" i="29"/>
  <c r="M79" i="22" s="1"/>
  <c r="AR8" i="27"/>
  <c r="M77" i="22" s="1"/>
  <c r="AQ8" i="28"/>
  <c r="M78" i="22" s="1"/>
  <c r="AR6" i="29"/>
  <c r="M55" i="22" s="1"/>
  <c r="AQ6" i="28"/>
  <c r="M54" i="22" s="1"/>
  <c r="AQ4" i="28"/>
  <c r="AQ2" i="28"/>
  <c r="M6" i="22" s="1"/>
  <c r="AQ5" i="28"/>
  <c r="M42" i="22" s="1"/>
  <c r="AR13" i="27"/>
  <c r="M137" i="22" s="1"/>
  <c r="AR13" i="29"/>
  <c r="M139" i="22" s="1"/>
  <c r="AR67" i="29"/>
  <c r="M787" i="22" s="1"/>
  <c r="AR59" i="29"/>
  <c r="M691" i="22" s="1"/>
  <c r="AR51" i="29"/>
  <c r="M595" i="22" s="1"/>
  <c r="AR43" i="29"/>
  <c r="M499" i="22" s="1"/>
  <c r="AR35" i="29"/>
  <c r="M403" i="22" s="1"/>
  <c r="AR27" i="29"/>
  <c r="M307" i="22" s="1"/>
  <c r="AR19" i="29"/>
  <c r="M211" i="22" s="1"/>
  <c r="AR11" i="29"/>
  <c r="M115" i="22" s="1"/>
  <c r="AR3" i="29"/>
  <c r="M19" i="22" s="1"/>
  <c r="AR2" i="29"/>
  <c r="M7" i="22" s="1"/>
  <c r="AM3" i="25"/>
  <c r="AO3" i="25" s="1"/>
  <c r="J15" i="22" s="1"/>
  <c r="AM4" i="25"/>
  <c r="AO4" i="25" s="1"/>
  <c r="J27" i="22" s="1"/>
  <c r="AM5" i="25"/>
  <c r="AO5" i="25" s="1"/>
  <c r="J39" i="22" s="1"/>
  <c r="AM6" i="25"/>
  <c r="AM7" i="25"/>
  <c r="AM8" i="25"/>
  <c r="AM9" i="25"/>
  <c r="AO9" i="25" s="1"/>
  <c r="J87" i="22" s="1"/>
  <c r="AM10" i="25"/>
  <c r="AO10" i="25" s="1"/>
  <c r="J99" i="22" s="1"/>
  <c r="AM11" i="25"/>
  <c r="AM12" i="25"/>
  <c r="AM13" i="25"/>
  <c r="AO13" i="25" s="1"/>
  <c r="J135" i="22" s="1"/>
  <c r="AM14" i="25"/>
  <c r="AO14" i="25" s="1"/>
  <c r="J147" i="22" s="1"/>
  <c r="AM15" i="25"/>
  <c r="AO16" i="25"/>
  <c r="J171" i="22" s="1"/>
  <c r="AM17" i="25"/>
  <c r="AM18" i="25"/>
  <c r="AM19" i="25"/>
  <c r="AM20" i="25"/>
  <c r="AM21" i="25"/>
  <c r="AM22" i="25"/>
  <c r="AM23" i="25"/>
  <c r="AM24" i="25"/>
  <c r="AM25" i="25"/>
  <c r="AM26" i="25"/>
  <c r="AM27" i="25"/>
  <c r="AO27" i="25" s="1"/>
  <c r="J303" i="22" s="1"/>
  <c r="AM28" i="25"/>
  <c r="AM29" i="25"/>
  <c r="AO29" i="25" s="1"/>
  <c r="J327" i="22" s="1"/>
  <c r="AM30" i="25"/>
  <c r="AM31" i="25"/>
  <c r="AM32" i="25"/>
  <c r="AO32" i="25" s="1"/>
  <c r="J363" i="22" s="1"/>
  <c r="AM33" i="25"/>
  <c r="AM34" i="25"/>
  <c r="AM35" i="25"/>
  <c r="AM36" i="25"/>
  <c r="AO36" i="25" s="1"/>
  <c r="J411" i="22" s="1"/>
  <c r="AM37" i="25"/>
  <c r="AO37" i="25" s="1"/>
  <c r="J423" i="22" s="1"/>
  <c r="AM38" i="25"/>
  <c r="AO38" i="25" s="1"/>
  <c r="J435" i="22" s="1"/>
  <c r="AM39" i="25"/>
  <c r="AO39" i="25" s="1"/>
  <c r="J447" i="22" s="1"/>
  <c r="AM40" i="25"/>
  <c r="AO40" i="25" s="1"/>
  <c r="J459" i="22" s="1"/>
  <c r="AM41" i="25"/>
  <c r="AO41" i="25" s="1"/>
  <c r="J471" i="22" s="1"/>
  <c r="AM42" i="25"/>
  <c r="AO42" i="25" s="1"/>
  <c r="J483" i="22" s="1"/>
  <c r="AM43" i="25"/>
  <c r="AO43" i="25" s="1"/>
  <c r="J495" i="22" s="1"/>
  <c r="AM44" i="25"/>
  <c r="AO44" i="25" s="1"/>
  <c r="J507" i="22" s="1"/>
  <c r="AM45" i="25"/>
  <c r="AM46" i="25"/>
  <c r="AM47" i="25"/>
  <c r="AM48" i="25"/>
  <c r="AM49" i="25"/>
  <c r="AM50" i="25"/>
  <c r="AM51" i="25"/>
  <c r="AM52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65" i="25"/>
  <c r="AM66" i="25"/>
  <c r="AO66" i="25" s="1"/>
  <c r="J771" i="22" s="1"/>
  <c r="AM67" i="25"/>
  <c r="AO67" i="25" s="1"/>
  <c r="J783" i="22" s="1"/>
  <c r="AM2" i="25"/>
  <c r="AO2" i="25" s="1"/>
  <c r="J3" i="22" s="1"/>
  <c r="M31" i="22" l="1"/>
  <c r="AS4" i="25"/>
  <c r="I27" i="22" s="1"/>
  <c r="AO60" i="25"/>
  <c r="J699" i="22" s="1"/>
  <c r="AS60" i="25"/>
  <c r="I699" i="22" s="1"/>
  <c r="AO28" i="25"/>
  <c r="J315" i="22" s="1"/>
  <c r="AS28" i="25"/>
  <c r="I315" i="22" s="1"/>
  <c r="AO57" i="25"/>
  <c r="J663" i="22" s="1"/>
  <c r="AS57" i="25"/>
  <c r="I663" i="22" s="1"/>
  <c r="AO49" i="25"/>
  <c r="J567" i="22" s="1"/>
  <c r="AS49" i="25"/>
  <c r="I567" i="22" s="1"/>
  <c r="AO33" i="25"/>
  <c r="J375" i="22" s="1"/>
  <c r="AS33" i="25"/>
  <c r="I375" i="22" s="1"/>
  <c r="AO17" i="25"/>
  <c r="J183" i="22" s="1"/>
  <c r="AS17" i="25"/>
  <c r="I183" i="22" s="1"/>
  <c r="AO25" i="25"/>
  <c r="J279" i="22" s="1"/>
  <c r="AS25" i="25"/>
  <c r="I279" i="22" s="1"/>
  <c r="AO64" i="25"/>
  <c r="J747" i="22" s="1"/>
  <c r="AS64" i="25"/>
  <c r="I747" i="22" s="1"/>
  <c r="AO56" i="25"/>
  <c r="J651" i="22" s="1"/>
  <c r="AS56" i="25"/>
  <c r="I651" i="22" s="1"/>
  <c r="AO48" i="25"/>
  <c r="J555" i="22" s="1"/>
  <c r="AS48" i="25"/>
  <c r="I555" i="22" s="1"/>
  <c r="AO24" i="25"/>
  <c r="J267" i="22" s="1"/>
  <c r="AS24" i="25"/>
  <c r="I267" i="22" s="1"/>
  <c r="AO8" i="25"/>
  <c r="J75" i="22" s="1"/>
  <c r="AS8" i="25"/>
  <c r="I75" i="22" s="1"/>
  <c r="AO12" i="25"/>
  <c r="J123" i="22" s="1"/>
  <c r="AS12" i="25"/>
  <c r="I123" i="22" s="1"/>
  <c r="AO50" i="25"/>
  <c r="J579" i="22" s="1"/>
  <c r="AS50" i="25"/>
  <c r="I579" i="22" s="1"/>
  <c r="AO18" i="25"/>
  <c r="J195" i="22" s="1"/>
  <c r="AS18" i="25"/>
  <c r="I195" i="22" s="1"/>
  <c r="AO63" i="25"/>
  <c r="J735" i="22" s="1"/>
  <c r="AS63" i="25"/>
  <c r="I735" i="22" s="1"/>
  <c r="AO31" i="25"/>
  <c r="J351" i="22" s="1"/>
  <c r="AS31" i="25"/>
  <c r="I351" i="22" s="1"/>
  <c r="AO23" i="25"/>
  <c r="J255" i="22" s="1"/>
  <c r="AS23" i="25"/>
  <c r="I255" i="22" s="1"/>
  <c r="AO15" i="25"/>
  <c r="J159" i="22" s="1"/>
  <c r="AS15" i="25"/>
  <c r="I159" i="22" s="1"/>
  <c r="AO7" i="25"/>
  <c r="J63" i="22" s="1"/>
  <c r="AS7" i="25"/>
  <c r="I63" i="22" s="1"/>
  <c r="AS5" i="25"/>
  <c r="I39" i="22" s="1"/>
  <c r="AO52" i="25"/>
  <c r="J603" i="22" s="1"/>
  <c r="AS52" i="25"/>
  <c r="I603" i="22" s="1"/>
  <c r="AO20" i="25"/>
  <c r="J219" i="22" s="1"/>
  <c r="AS20" i="25"/>
  <c r="I219" i="22" s="1"/>
  <c r="AO58" i="25"/>
  <c r="J675" i="22" s="1"/>
  <c r="AS58" i="25"/>
  <c r="I675" i="22" s="1"/>
  <c r="AO26" i="25"/>
  <c r="J291" i="22" s="1"/>
  <c r="AS26" i="25"/>
  <c r="I291" i="22" s="1"/>
  <c r="AO65" i="25"/>
  <c r="J759" i="22" s="1"/>
  <c r="AS65" i="25"/>
  <c r="I759" i="22" s="1"/>
  <c r="AO55" i="25"/>
  <c r="J639" i="22" s="1"/>
  <c r="AS55" i="25"/>
  <c r="I639" i="22" s="1"/>
  <c r="AO47" i="25"/>
  <c r="J543" i="22" s="1"/>
  <c r="AS47" i="25"/>
  <c r="I543" i="22" s="1"/>
  <c r="AO62" i="25"/>
  <c r="J723" i="22" s="1"/>
  <c r="AS62" i="25"/>
  <c r="I723" i="22" s="1"/>
  <c r="AO54" i="25"/>
  <c r="J627" i="22" s="1"/>
  <c r="AS54" i="25"/>
  <c r="I627" i="22" s="1"/>
  <c r="AO46" i="25"/>
  <c r="J531" i="22" s="1"/>
  <c r="AS46" i="25"/>
  <c r="I531" i="22" s="1"/>
  <c r="AO30" i="25"/>
  <c r="J339" i="22" s="1"/>
  <c r="AS30" i="25"/>
  <c r="I339" i="22" s="1"/>
  <c r="AO22" i="25"/>
  <c r="J243" i="22" s="1"/>
  <c r="AS22" i="25"/>
  <c r="I243" i="22" s="1"/>
  <c r="AO6" i="25"/>
  <c r="J51" i="22" s="1"/>
  <c r="AS6" i="25"/>
  <c r="I51" i="22" s="1"/>
  <c r="AO34" i="25"/>
  <c r="J387" i="22" s="1"/>
  <c r="AS34" i="25"/>
  <c r="I387" i="22" s="1"/>
  <c r="AO61" i="25"/>
  <c r="J711" i="22" s="1"/>
  <c r="AS61" i="25"/>
  <c r="I711" i="22" s="1"/>
  <c r="AO53" i="25"/>
  <c r="J615" i="22" s="1"/>
  <c r="AS53" i="25"/>
  <c r="I615" i="22" s="1"/>
  <c r="AO45" i="25"/>
  <c r="J519" i="22" s="1"/>
  <c r="AS45" i="25"/>
  <c r="I519" i="22" s="1"/>
  <c r="AO21" i="25"/>
  <c r="J231" i="22" s="1"/>
  <c r="AS21" i="25"/>
  <c r="I231" i="22" s="1"/>
  <c r="AS2" i="25"/>
  <c r="I3" i="22" s="1"/>
  <c r="AO59" i="25"/>
  <c r="J687" i="22" s="1"/>
  <c r="AS59" i="25"/>
  <c r="I687" i="22" s="1"/>
  <c r="AO51" i="25"/>
  <c r="J591" i="22" s="1"/>
  <c r="AS51" i="25"/>
  <c r="I591" i="22" s="1"/>
  <c r="AO35" i="25"/>
  <c r="J399" i="22" s="1"/>
  <c r="AS35" i="25"/>
  <c r="I399" i="22" s="1"/>
  <c r="AO19" i="25"/>
  <c r="J207" i="22" s="1"/>
  <c r="AS19" i="25"/>
  <c r="I207" i="22" s="1"/>
  <c r="AO11" i="25"/>
  <c r="J111" i="22" s="1"/>
  <c r="AS11" i="25"/>
  <c r="I111" i="22" s="1"/>
  <c r="AS3" i="25"/>
  <c r="I15" i="22" s="1"/>
  <c r="M113" i="22"/>
  <c r="M102" i="22"/>
  <c r="AR6" i="27"/>
  <c r="M53" i="22" s="1"/>
  <c r="AQ2" i="27"/>
  <c r="AR2" i="27" s="1"/>
  <c r="M5" i="22" s="1"/>
  <c r="AN2" i="26"/>
  <c r="AO2" i="26" s="1"/>
  <c r="M4" i="22" s="1"/>
  <c r="AQ2" i="25"/>
  <c r="AR2" i="25" s="1"/>
  <c r="M3" i="22" s="1"/>
  <c r="AR4" i="25"/>
  <c r="M27" i="22" s="1"/>
  <c r="AR5" i="25"/>
  <c r="M39" i="22" s="1"/>
  <c r="AR3" i="25" l="1"/>
  <c r="M15" i="22" s="1"/>
  <c r="AU3" i="29" l="1"/>
  <c r="AU4" i="29"/>
  <c r="AU5" i="29"/>
  <c r="AU6" i="29"/>
  <c r="AU7" i="29"/>
  <c r="AU8" i="29"/>
  <c r="AU9" i="29"/>
  <c r="AU10" i="29"/>
  <c r="AU11" i="29"/>
  <c r="AU12" i="29"/>
  <c r="AU13" i="29"/>
  <c r="AU14" i="29"/>
  <c r="AU15" i="29"/>
  <c r="AU16" i="29"/>
  <c r="AU27" i="29"/>
  <c r="AU29" i="29"/>
  <c r="AU32" i="29"/>
  <c r="AU33" i="29"/>
  <c r="AU34" i="29"/>
  <c r="AU35" i="29"/>
  <c r="AU36" i="29"/>
  <c r="AU37" i="29"/>
  <c r="AU38" i="29"/>
  <c r="AU39" i="29"/>
  <c r="AU40" i="29"/>
  <c r="AU41" i="29"/>
  <c r="AU42" i="29"/>
  <c r="AU43" i="29"/>
  <c r="AU44" i="29"/>
  <c r="AU2" i="29"/>
  <c r="AT5" i="28"/>
  <c r="AT7" i="28"/>
  <c r="AT9" i="28"/>
  <c r="AT10" i="28"/>
  <c r="AT15" i="28"/>
  <c r="AT16" i="28"/>
  <c r="AT27" i="28"/>
  <c r="AT29" i="28"/>
  <c r="AT36" i="28"/>
  <c r="AT37" i="28"/>
  <c r="AT38" i="28"/>
  <c r="AT39" i="28"/>
  <c r="AT40" i="28"/>
  <c r="AT41" i="28"/>
  <c r="AT42" i="28"/>
  <c r="AT43" i="28"/>
  <c r="AT44" i="28"/>
  <c r="AT67" i="28"/>
  <c r="AS38" i="29" l="1"/>
  <c r="I439" i="22" s="1"/>
  <c r="AS27" i="29"/>
  <c r="I307" i="22" s="1"/>
  <c r="AS9" i="29"/>
  <c r="I91" i="22" s="1"/>
  <c r="AS29" i="29"/>
  <c r="I331" i="22" s="1"/>
  <c r="AS15" i="29"/>
  <c r="I163" i="22" s="1"/>
  <c r="AS7" i="29"/>
  <c r="I67" i="22" s="1"/>
  <c r="AS16" i="29"/>
  <c r="I175" i="22" s="1"/>
  <c r="AS44" i="29"/>
  <c r="I511" i="22" s="1"/>
  <c r="AS36" i="29"/>
  <c r="I415" i="22" s="1"/>
  <c r="AS43" i="29"/>
  <c r="I499" i="22" s="1"/>
  <c r="AS35" i="29"/>
  <c r="I403" i="22" s="1"/>
  <c r="AS14" i="29"/>
  <c r="I151" i="22" s="1"/>
  <c r="AS6" i="29"/>
  <c r="I55" i="22" s="1"/>
  <c r="AS42" i="29"/>
  <c r="I487" i="22" s="1"/>
  <c r="AS13" i="29"/>
  <c r="I139" i="22" s="1"/>
  <c r="AS5" i="29"/>
  <c r="I43" i="22" s="1"/>
  <c r="AS39" i="29"/>
  <c r="I451" i="22" s="1"/>
  <c r="AS37" i="29"/>
  <c r="I427" i="22" s="1"/>
  <c r="AS8" i="29"/>
  <c r="I79" i="22" s="1"/>
  <c r="AS34" i="29"/>
  <c r="I391" i="22" s="1"/>
  <c r="AS41" i="29"/>
  <c r="I475" i="22" s="1"/>
  <c r="AS33" i="29"/>
  <c r="I379" i="22" s="1"/>
  <c r="AS12" i="29"/>
  <c r="I127" i="22" s="1"/>
  <c r="AS4" i="29"/>
  <c r="I31" i="22" s="1"/>
  <c r="AS10" i="29"/>
  <c r="I103" i="22" s="1"/>
  <c r="AS2" i="29"/>
  <c r="I7" i="22" s="1"/>
  <c r="AS40" i="29"/>
  <c r="I463" i="22" s="1"/>
  <c r="AS32" i="29"/>
  <c r="I367" i="22" s="1"/>
  <c r="AS11" i="29"/>
  <c r="I115" i="22" s="1"/>
  <c r="AS3" i="29"/>
  <c r="I19" i="22" s="1"/>
  <c r="AR42" i="28"/>
  <c r="I486" i="22" s="1"/>
  <c r="AR27" i="28"/>
  <c r="I306" i="22" s="1"/>
  <c r="AR41" i="28"/>
  <c r="I474" i="22" s="1"/>
  <c r="AR16" i="28"/>
  <c r="I174" i="22" s="1"/>
  <c r="AR40" i="28"/>
  <c r="I462" i="22" s="1"/>
  <c r="AR38" i="28"/>
  <c r="I438" i="22" s="1"/>
  <c r="AR9" i="28"/>
  <c r="I90" i="22" s="1"/>
  <c r="AR15" i="28"/>
  <c r="I162" i="22" s="1"/>
  <c r="AR67" i="28"/>
  <c r="I786" i="22" s="1"/>
  <c r="AR37" i="28"/>
  <c r="I426" i="22" s="1"/>
  <c r="AR7" i="28"/>
  <c r="I66" i="22" s="1"/>
  <c r="AR39" i="28"/>
  <c r="I450" i="22" s="1"/>
  <c r="AR44" i="28"/>
  <c r="I510" i="22" s="1"/>
  <c r="AR36" i="28"/>
  <c r="I414" i="22" s="1"/>
  <c r="AR5" i="28"/>
  <c r="I42" i="22" s="1"/>
  <c r="AR10" i="28"/>
  <c r="I102" i="22" s="1"/>
  <c r="AR43" i="28"/>
  <c r="I498" i="22" s="1"/>
  <c r="AR29" i="28"/>
  <c r="I330" i="22" s="1"/>
  <c r="AU7" i="27"/>
  <c r="AU8" i="27"/>
  <c r="AU9" i="27"/>
  <c r="AU10" i="27"/>
  <c r="AU16" i="27"/>
  <c r="AU27" i="27"/>
  <c r="AU29" i="27"/>
  <c r="AU32" i="27"/>
  <c r="AU36" i="27"/>
  <c r="AU37" i="27"/>
  <c r="AU38" i="27"/>
  <c r="AU39" i="27"/>
  <c r="AU40" i="27"/>
  <c r="AU41" i="27"/>
  <c r="AU42" i="27"/>
  <c r="AU43" i="27"/>
  <c r="AU44" i="27"/>
  <c r="AU67" i="27"/>
  <c r="AS43" i="27" l="1"/>
  <c r="I497" i="22" s="1"/>
  <c r="AS29" i="27"/>
  <c r="I329" i="22" s="1"/>
  <c r="AS36" i="27"/>
  <c r="I413" i="22" s="1"/>
  <c r="AS32" i="27"/>
  <c r="I365" i="22" s="1"/>
  <c r="AS42" i="27"/>
  <c r="I485" i="22" s="1"/>
  <c r="AS41" i="27"/>
  <c r="I473" i="22" s="1"/>
  <c r="AS27" i="27"/>
  <c r="I305" i="22" s="1"/>
  <c r="AS7" i="27"/>
  <c r="I65" i="22" s="1"/>
  <c r="AS40" i="27"/>
  <c r="I461" i="22" s="1"/>
  <c r="AS16" i="27"/>
  <c r="I173" i="22" s="1"/>
  <c r="AS44" i="27"/>
  <c r="I509" i="22" s="1"/>
  <c r="AS10" i="27"/>
  <c r="I101" i="22" s="1"/>
  <c r="AS38" i="27"/>
  <c r="I437" i="22" s="1"/>
  <c r="AS9" i="27"/>
  <c r="I89" i="22" s="1"/>
  <c r="AS39" i="27"/>
  <c r="I449" i="22" s="1"/>
  <c r="AS67" i="27"/>
  <c r="I785" i="22" s="1"/>
  <c r="AS37" i="27"/>
  <c r="I425" i="22" s="1"/>
  <c r="AS8" i="27"/>
  <c r="I77" i="22" s="1"/>
  <c r="B68" i="28"/>
  <c r="C68" i="28" s="1"/>
  <c r="B69" i="28"/>
  <c r="B70" i="28"/>
  <c r="B71" i="28"/>
  <c r="B72" i="28"/>
  <c r="B73" i="28"/>
  <c r="B74" i="28"/>
  <c r="B75" i="28"/>
  <c r="B75" i="29"/>
  <c r="C75" i="29" s="1"/>
  <c r="B74" i="29"/>
  <c r="C74" i="29" s="1"/>
  <c r="B73" i="29"/>
  <c r="B72" i="29"/>
  <c r="B71" i="29"/>
  <c r="B70" i="29"/>
  <c r="C70" i="29" s="1"/>
  <c r="B69" i="29"/>
  <c r="C69" i="29" s="1"/>
  <c r="B68" i="29"/>
  <c r="C68" i="29" s="1"/>
  <c r="B75" i="27"/>
  <c r="B74" i="27"/>
  <c r="B73" i="27"/>
  <c r="B72" i="27"/>
  <c r="B71" i="27"/>
  <c r="B70" i="27"/>
  <c r="B69" i="27"/>
  <c r="B68" i="27"/>
  <c r="C68" i="27" s="1"/>
  <c r="C74" i="28" l="1"/>
  <c r="C70" i="28"/>
  <c r="C72" i="28"/>
  <c r="C72" i="29"/>
  <c r="C71" i="29"/>
  <c r="C73" i="29"/>
  <c r="C73" i="28"/>
  <c r="C69" i="28"/>
  <c r="C75" i="28"/>
  <c r="C71" i="28"/>
  <c r="C69" i="27"/>
  <c r="C70" i="27"/>
  <c r="C71" i="27"/>
  <c r="C72" i="27"/>
  <c r="C73" i="27"/>
  <c r="C74" i="27"/>
  <c r="C75" i="27"/>
  <c r="C76" i="29" l="1"/>
  <c r="C76" i="28"/>
  <c r="C76" i="27"/>
  <c r="B75" i="26" l="1"/>
  <c r="B74" i="26"/>
  <c r="B73" i="26"/>
  <c r="B72" i="26"/>
  <c r="B71" i="26"/>
  <c r="B70" i="26"/>
  <c r="B69" i="26"/>
  <c r="B68" i="26"/>
  <c r="C68" i="26" s="1"/>
  <c r="AR67" i="26"/>
  <c r="AP67" i="26" s="1"/>
  <c r="I784" i="22" s="1"/>
  <c r="AR66" i="26"/>
  <c r="AP66" i="26" s="1"/>
  <c r="I772" i="22" s="1"/>
  <c r="AR44" i="26"/>
  <c r="AP44" i="26" s="1"/>
  <c r="I508" i="22" s="1"/>
  <c r="AR43" i="26"/>
  <c r="AP43" i="26" s="1"/>
  <c r="I496" i="22" s="1"/>
  <c r="AR42" i="26"/>
  <c r="AP42" i="26" s="1"/>
  <c r="I484" i="22" s="1"/>
  <c r="AR41" i="26"/>
  <c r="AP41" i="26" s="1"/>
  <c r="I472" i="22" s="1"/>
  <c r="AR40" i="26"/>
  <c r="AP40" i="26" s="1"/>
  <c r="I460" i="22" s="1"/>
  <c r="AR39" i="26"/>
  <c r="AP39" i="26" s="1"/>
  <c r="I448" i="22" s="1"/>
  <c r="AR38" i="26"/>
  <c r="AP38" i="26" s="1"/>
  <c r="I436" i="22" s="1"/>
  <c r="AR37" i="26"/>
  <c r="AP37" i="26" s="1"/>
  <c r="I424" i="22" s="1"/>
  <c r="AR36" i="26"/>
  <c r="AP36" i="26" s="1"/>
  <c r="I412" i="22" s="1"/>
  <c r="AR32" i="26"/>
  <c r="AP32" i="26" s="1"/>
  <c r="I364" i="22" s="1"/>
  <c r="AR29" i="26"/>
  <c r="AP29" i="26" s="1"/>
  <c r="I328" i="22" s="1"/>
  <c r="AR27" i="26"/>
  <c r="AP27" i="26" s="1"/>
  <c r="I304" i="22" s="1"/>
  <c r="AR16" i="26"/>
  <c r="AP16" i="26" s="1"/>
  <c r="I172" i="22" s="1"/>
  <c r="AR14" i="26"/>
  <c r="AP14" i="26" s="1"/>
  <c r="I148" i="22" s="1"/>
  <c r="AR13" i="26"/>
  <c r="AP13" i="26" s="1"/>
  <c r="I136" i="22" s="1"/>
  <c r="AR10" i="26"/>
  <c r="AP10" i="26" s="1"/>
  <c r="I100" i="22" s="1"/>
  <c r="AR9" i="26"/>
  <c r="AP9" i="26" s="1"/>
  <c r="I88" i="22" s="1"/>
  <c r="AR8" i="26"/>
  <c r="AP8" i="26" s="1"/>
  <c r="I76" i="22" s="1"/>
  <c r="AR7" i="26"/>
  <c r="AP7" i="26" s="1"/>
  <c r="I64" i="22" s="1"/>
  <c r="AR6" i="26"/>
  <c r="AP6" i="26" s="1"/>
  <c r="I52" i="22" s="1"/>
  <c r="C69" i="26" l="1"/>
  <c r="C70" i="26"/>
  <c r="C71" i="26"/>
  <c r="C72" i="26"/>
  <c r="C73" i="26"/>
  <c r="C74" i="26"/>
  <c r="C75" i="26"/>
  <c r="AU16" i="25"/>
  <c r="AS16" i="25" s="1"/>
  <c r="I171" i="22" s="1"/>
  <c r="AU66" i="25"/>
  <c r="AS66" i="25" s="1"/>
  <c r="I771" i="22" s="1"/>
  <c r="AU67" i="25"/>
  <c r="AS67" i="25" s="1"/>
  <c r="I783" i="22" s="1"/>
  <c r="AU27" i="25"/>
  <c r="AS27" i="25" s="1"/>
  <c r="I303" i="22" s="1"/>
  <c r="AU29" i="25"/>
  <c r="AS29" i="25" s="1"/>
  <c r="I327" i="22" s="1"/>
  <c r="AU32" i="25"/>
  <c r="AS32" i="25" s="1"/>
  <c r="I363" i="22" s="1"/>
  <c r="B75" i="25"/>
  <c r="B74" i="25"/>
  <c r="B73" i="25"/>
  <c r="B72" i="25"/>
  <c r="B71" i="25"/>
  <c r="B70" i="25"/>
  <c r="B69" i="25"/>
  <c r="B68" i="25"/>
  <c r="C68" i="25" s="1"/>
  <c r="AU44" i="25"/>
  <c r="AS44" i="25" s="1"/>
  <c r="I507" i="22" s="1"/>
  <c r="AU43" i="25"/>
  <c r="AS43" i="25" s="1"/>
  <c r="I495" i="22" s="1"/>
  <c r="AU42" i="25"/>
  <c r="AS42" i="25" s="1"/>
  <c r="I483" i="22" s="1"/>
  <c r="AU41" i="25"/>
  <c r="AS41" i="25" s="1"/>
  <c r="I471" i="22" s="1"/>
  <c r="AU40" i="25"/>
  <c r="AS40" i="25" s="1"/>
  <c r="I459" i="22" s="1"/>
  <c r="AU39" i="25"/>
  <c r="AS39" i="25" s="1"/>
  <c r="I447" i="22" s="1"/>
  <c r="AU38" i="25"/>
  <c r="AS38" i="25" s="1"/>
  <c r="I435" i="22" s="1"/>
  <c r="AU37" i="25"/>
  <c r="AS37" i="25" s="1"/>
  <c r="I423" i="22" s="1"/>
  <c r="AU36" i="25"/>
  <c r="AS36" i="25" s="1"/>
  <c r="I411" i="22" s="1"/>
  <c r="AU14" i="25"/>
  <c r="AS14" i="25" s="1"/>
  <c r="I147" i="22" s="1"/>
  <c r="AU13" i="25"/>
  <c r="AS13" i="25" s="1"/>
  <c r="I135" i="22" s="1"/>
  <c r="AU10" i="25"/>
  <c r="AS10" i="25" s="1"/>
  <c r="I99" i="22" s="1"/>
  <c r="AU9" i="25"/>
  <c r="AS9" i="25" s="1"/>
  <c r="I87" i="22" s="1"/>
  <c r="AR6" i="25"/>
  <c r="M51" i="22" s="1"/>
  <c r="C76" i="26" l="1"/>
  <c r="AW66" i="25"/>
  <c r="AX66" i="25"/>
  <c r="C70" i="25"/>
  <c r="C74" i="25"/>
  <c r="C75" i="25"/>
  <c r="C71" i="25"/>
  <c r="C72" i="25"/>
  <c r="C73" i="25"/>
  <c r="C69" i="25"/>
  <c r="C76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42EA09-A438-4B97-890B-277397034FB9}" name="Tabla14" type="102" refreshedVersion="7" minRefreshableVersion="5" saveData="1">
    <extLst>
      <ext xmlns:x15="http://schemas.microsoft.com/office/spreadsheetml/2010/11/main" uri="{DE250136-89BD-433C-8126-D09CA5730AF9}">
        <x15:connection id="Tabla14" autoDelete="1">
          <x15:rangePr sourceName="_xlcn.Tabla141"/>
        </x15:connection>
      </ext>
    </extLst>
  </connection>
  <connection id="2" xr16:uid="{F9B77DC5-B90B-4C8D-AFA7-038E0E63E85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043F832-68D0-4945-97A4-50823213CC04}" name="WorksheetConnection_TABLAS DINÁMICAS!$D$84:$E$86" type="102" refreshedVersion="7" minRefreshableVersion="5">
    <extLst>
      <ext xmlns:x15="http://schemas.microsoft.com/office/spreadsheetml/2010/11/main" uri="{DE250136-89BD-433C-8126-D09CA5730AF9}">
        <x15:connection id="Rango">
          <x15:rangePr sourceName="_xlcn.WorksheetConnection_TABLASDINÁMICASD84E861"/>
        </x15:connection>
      </ext>
    </extLst>
  </connection>
  <connection id="4" xr16:uid="{00789FCA-E9C7-415A-A582-22E230C2D9DF}" name="WorksheetConnection_TABLAS DINÁMICAS!$D$84:$E$88" type="102" refreshedVersion="7" minRefreshableVersion="5">
    <extLst>
      <ext xmlns:x15="http://schemas.microsoft.com/office/spreadsheetml/2010/11/main" uri="{DE250136-89BD-433C-8126-D09CA5730AF9}">
        <x15:connection id="Rango 1">
          <x15:rangePr sourceName="_xlcn.WorksheetConnection_TABLASDINÁMICASD84E881"/>
        </x15:connection>
      </ext>
    </extLst>
  </connection>
</connections>
</file>

<file path=xl/sharedStrings.xml><?xml version="1.0" encoding="utf-8"?>
<sst xmlns="http://schemas.openxmlformats.org/spreadsheetml/2006/main" count="2502" uniqueCount="144">
  <si>
    <t>BUS</t>
  </si>
  <si>
    <t>MODELO</t>
  </si>
  <si>
    <t>TIPO VEH.</t>
  </si>
  <si>
    <t>N° INT.</t>
  </si>
  <si>
    <t>SPRINTER NCV3</t>
  </si>
  <si>
    <t>O 500 RS E III</t>
  </si>
  <si>
    <t>O 500 RS E V</t>
  </si>
  <si>
    <t>ÁREA OPERACIÓN</t>
  </si>
  <si>
    <t>PPU</t>
  </si>
  <si>
    <t>K 360B 4X2</t>
  </si>
  <si>
    <t>SSANGYONG</t>
  </si>
  <si>
    <t>L200 KATANA</t>
  </si>
  <si>
    <t>VS30</t>
  </si>
  <si>
    <t>K 440B 6X2</t>
  </si>
  <si>
    <t>TA4535</t>
  </si>
  <si>
    <t>ZF2840</t>
  </si>
  <si>
    <t>ZF2865</t>
  </si>
  <si>
    <t>GFRX15</t>
  </si>
  <si>
    <t>GJTY93</t>
  </si>
  <si>
    <t>GJTY94</t>
  </si>
  <si>
    <t>GGYC24</t>
  </si>
  <si>
    <t>GJTY95</t>
  </si>
  <si>
    <t>GGYC22</t>
  </si>
  <si>
    <t>GJTY97</t>
  </si>
  <si>
    <t>GGYC20</t>
  </si>
  <si>
    <t>GJTY98</t>
  </si>
  <si>
    <t>GGYC26</t>
  </si>
  <si>
    <t>GJTY96</t>
  </si>
  <si>
    <t>GGYB93</t>
  </si>
  <si>
    <t>GJTY89</t>
  </si>
  <si>
    <t>GJTY90</t>
  </si>
  <si>
    <t>GJTY91</t>
  </si>
  <si>
    <t>GJTC37</t>
  </si>
  <si>
    <t>GJTC39</t>
  </si>
  <si>
    <t>JYHJ65</t>
  </si>
  <si>
    <t>KGKJ64</t>
  </si>
  <si>
    <t>KLBJ73</t>
  </si>
  <si>
    <t>KLBJ74</t>
  </si>
  <si>
    <t>KLBJ75</t>
  </si>
  <si>
    <t>KLBJ76</t>
  </si>
  <si>
    <t>PJTJ94</t>
  </si>
  <si>
    <t>PJTJ93</t>
  </si>
  <si>
    <t>PJTJ92</t>
  </si>
  <si>
    <t>PJTK12</t>
  </si>
  <si>
    <t>PJTJ97</t>
  </si>
  <si>
    <t>PJTJ95</t>
  </si>
  <si>
    <t>PSFH58</t>
  </si>
  <si>
    <t>PSFH53</t>
  </si>
  <si>
    <t>PSRC96</t>
  </si>
  <si>
    <t>PSRC91</t>
  </si>
  <si>
    <t>RBFW12</t>
  </si>
  <si>
    <t>RBFV91</t>
  </si>
  <si>
    <t>RBFV82</t>
  </si>
  <si>
    <t>RBFW11</t>
  </si>
  <si>
    <t>RHKC64</t>
  </si>
  <si>
    <t>RHKC75</t>
  </si>
  <si>
    <t>RPCV19</t>
  </si>
  <si>
    <t>RPCV28</t>
  </si>
  <si>
    <t>CDKY70</t>
  </si>
  <si>
    <t>CDKY71</t>
  </si>
  <si>
    <t>CDKY72</t>
  </si>
  <si>
    <t>CGSK50</t>
  </si>
  <si>
    <t>CGSK51</t>
  </si>
  <si>
    <t>CSJX91</t>
  </si>
  <si>
    <t>CSJX95</t>
  </si>
  <si>
    <t>CSJX97</t>
  </si>
  <si>
    <t>FCTR19</t>
  </si>
  <si>
    <t>FCTR20</t>
  </si>
  <si>
    <t>GJTY99</t>
  </si>
  <si>
    <t>KGYX95</t>
  </si>
  <si>
    <t>KGYX96</t>
  </si>
  <si>
    <t>KGYX97</t>
  </si>
  <si>
    <t>KGYX98</t>
  </si>
  <si>
    <t>KGYX99</t>
  </si>
  <si>
    <t>KPGY67</t>
  </si>
  <si>
    <t>KPGY66</t>
  </si>
  <si>
    <t>KPGY68</t>
  </si>
  <si>
    <t>KPGY65</t>
  </si>
  <si>
    <t>DJYR61</t>
  </si>
  <si>
    <t>QUIBORAX</t>
  </si>
  <si>
    <t>BACK UP</t>
  </si>
  <si>
    <t>TPEF</t>
  </si>
  <si>
    <t>TPPR</t>
  </si>
  <si>
    <t># FALLAS</t>
  </si>
  <si>
    <t>EMPRESA</t>
  </si>
  <si>
    <t>S. ROSA</t>
  </si>
  <si>
    <t>TRANSMIN</t>
  </si>
  <si>
    <t>CTA.</t>
  </si>
  <si>
    <t>VAN</t>
  </si>
  <si>
    <t>EXTERNO</t>
  </si>
  <si>
    <t>SANTA ROSA</t>
  </si>
  <si>
    <t>AEROP.</t>
  </si>
  <si>
    <t>INTERP.</t>
  </si>
  <si>
    <t>INTERNO</t>
  </si>
  <si>
    <t>OP. TR</t>
  </si>
  <si>
    <t>MANT. TR</t>
  </si>
  <si>
    <t>ENERO</t>
  </si>
  <si>
    <t>ESTADO</t>
  </si>
  <si>
    <t>HORAS OP.</t>
  </si>
  <si>
    <t>T. UN.</t>
  </si>
  <si>
    <t>T. BACP UP</t>
  </si>
  <si>
    <t>T. INTERNO</t>
  </si>
  <si>
    <t>T. EXTERNO</t>
  </si>
  <si>
    <t>T. INTERP.</t>
  </si>
  <si>
    <t>T. QUIB.</t>
  </si>
  <si>
    <t>T. OP. TR</t>
  </si>
  <si>
    <t>T. MANT. TR</t>
  </si>
  <si>
    <t>FEBRERO</t>
  </si>
  <si>
    <t>MARZO</t>
  </si>
  <si>
    <t>ABRIL</t>
  </si>
  <si>
    <t>MAYO</t>
  </si>
  <si>
    <t>HrS. FALLAS</t>
  </si>
  <si>
    <t>CONF. (%)</t>
  </si>
  <si>
    <t>HRS. DISP.</t>
  </si>
  <si>
    <t>Hrs. MANT.</t>
  </si>
  <si>
    <t>DISP. MET. CONV. (%)</t>
  </si>
  <si>
    <t>HORAS MES</t>
  </si>
  <si>
    <t>DISP. MET. PART. (%)</t>
  </si>
  <si>
    <t>Total general</t>
  </si>
  <si>
    <t>Etiquetas de fila</t>
  </si>
  <si>
    <t>HRS. MANT.</t>
  </si>
  <si>
    <t>HRS. FALLAS</t>
  </si>
  <si>
    <t>TARAPACA</t>
  </si>
  <si>
    <t>ARICA Y PARINACOTA</t>
  </si>
  <si>
    <t>DISPONIBILIDAD</t>
  </si>
  <si>
    <t>CONFIABILIDAD</t>
  </si>
  <si>
    <t>FECHA DISP.</t>
  </si>
  <si>
    <t>FECHA CONF.</t>
  </si>
  <si>
    <t>DISPONIBILIDAD Y CONFIABILIDAD - TRANSMIN - SANTA ROSA - 2023</t>
  </si>
  <si>
    <t>Promedio de DISPONIBILIDAD</t>
  </si>
  <si>
    <t>Promedio de CONFIABILIDAD</t>
  </si>
  <si>
    <t>RECUENTO</t>
  </si>
  <si>
    <t>Cuenta de RECUENTO</t>
  </si>
  <si>
    <t>UBICACIÓN GEOG.</t>
  </si>
  <si>
    <t xml:space="preserve">UBICACIÓN </t>
  </si>
  <si>
    <t>DISTRIBICIÓN</t>
  </si>
  <si>
    <t xml:space="preserve">     </t>
  </si>
  <si>
    <t xml:space="preserve">UTILIZACIÓN MES </t>
  </si>
  <si>
    <t>UTILIZACIÓN MES</t>
  </si>
  <si>
    <t>UTILIZACIÓN</t>
  </si>
  <si>
    <t>Promedio de UTILIZACIÓN</t>
  </si>
  <si>
    <t>TM</t>
  </si>
  <si>
    <t>DISP. MET. PART.</t>
  </si>
  <si>
    <t>Promedio de DISP. MET.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</si>
</sst>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;@"/>
    <numFmt numFmtId="165" formatCode="0.0"/>
    <numFmt numFmtId="166" formatCode="0.0%"/>
    <numFmt numFmtId="167" formatCode="0.000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theme="4" tint="-0.499984740745262"/>
      <name val="Calibri"/>
      <family val="2"/>
      <scheme val="minor"/>
    </font>
    <font>
      <sz val="6"/>
      <color theme="4" tint="-0.499984740745262"/>
      <name val="Arial"/>
      <family val="2"/>
    </font>
    <font>
      <sz val="6"/>
      <name val="Calibri"/>
      <family val="2"/>
      <scheme val="minor"/>
    </font>
    <font>
      <sz val="6"/>
      <name val="Arial"/>
      <family val="2"/>
    </font>
    <font>
      <b/>
      <sz val="6"/>
      <color theme="0"/>
      <name val="Arial"/>
      <family val="2"/>
    </font>
    <font>
      <b/>
      <sz val="12"/>
      <color theme="4" tint="-0.499984740745262"/>
      <name val="Arial"/>
      <family val="2"/>
    </font>
    <font>
      <b/>
      <sz val="6"/>
      <color theme="4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14548173467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0">
    <xf numFmtId="0" fontId="0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8" fillId="2" borderId="2" xfId="2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8" fillId="2" borderId="4" xfId="2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0" xfId="2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7" fillId="2" borderId="0" xfId="2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vertical="center"/>
      <protection locked="0"/>
    </xf>
    <xf numFmtId="2" fontId="7" fillId="2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/>
    </xf>
    <xf numFmtId="17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2" applyFont="1" applyFill="1" applyAlignment="1" applyProtection="1">
      <alignment horizontal="center" vertical="center"/>
      <protection locked="0"/>
    </xf>
    <xf numFmtId="2" fontId="7" fillId="2" borderId="0" xfId="0" applyNumberFormat="1" applyFont="1" applyFill="1" applyAlignment="1" applyProtection="1">
      <alignment horizontal="center" vertical="center" wrapText="1"/>
      <protection hidden="1"/>
    </xf>
    <xf numFmtId="17" fontId="0" fillId="0" borderId="0" xfId="0" applyNumberFormat="1" applyAlignment="1">
      <alignment horizontal="left"/>
    </xf>
    <xf numFmtId="0" fontId="13" fillId="3" borderId="2" xfId="0" applyFont="1" applyFill="1" applyBorder="1" applyAlignment="1">
      <alignment horizontal="center" vertical="center" wrapText="1"/>
    </xf>
    <xf numFmtId="166" fontId="0" fillId="0" borderId="0" xfId="0" applyNumberFormat="1"/>
    <xf numFmtId="0" fontId="14" fillId="5" borderId="0" xfId="0" applyFont="1" applyFill="1" applyProtection="1">
      <protection locked="0"/>
    </xf>
    <xf numFmtId="0" fontId="14" fillId="5" borderId="0" xfId="0" applyFont="1" applyFill="1" applyProtection="1">
      <protection hidden="1"/>
    </xf>
    <xf numFmtId="0" fontId="15" fillId="5" borderId="0" xfId="0" applyFont="1" applyFill="1" applyAlignment="1" applyProtection="1">
      <alignment vertical="center"/>
      <protection locked="0"/>
    </xf>
    <xf numFmtId="0" fontId="14" fillId="5" borderId="0" xfId="0" applyFont="1" applyFill="1" applyAlignment="1" applyProtection="1">
      <alignment vertical="center"/>
      <protection locked="0"/>
    </xf>
    <xf numFmtId="9" fontId="8" fillId="2" borderId="2" xfId="2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7" fillId="2" borderId="0" xfId="2" applyNumberFormat="1" applyFont="1" applyFill="1" applyAlignment="1" applyProtection="1">
      <alignment horizontal="center" vertical="center" wrapText="1"/>
      <protection locked="0"/>
    </xf>
    <xf numFmtId="9" fontId="7" fillId="2" borderId="0" xfId="2" applyNumberFormat="1" applyFont="1" applyFill="1" applyAlignment="1" applyProtection="1">
      <alignment horizontal="center" vertical="center" wrapText="1"/>
      <protection hidden="1"/>
    </xf>
    <xf numFmtId="9" fontId="7" fillId="2" borderId="0" xfId="2" applyNumberFormat="1" applyFont="1" applyFill="1" applyAlignment="1" applyProtection="1">
      <alignment horizontal="center" vertical="center"/>
      <protection locked="0"/>
    </xf>
    <xf numFmtId="9" fontId="7" fillId="2" borderId="0" xfId="2" applyNumberFormat="1" applyFont="1" applyFill="1" applyAlignment="1" applyProtection="1">
      <alignment horizontal="center" vertical="center"/>
      <protection hidden="1"/>
    </xf>
    <xf numFmtId="9" fontId="7" fillId="2" borderId="0" xfId="0" applyNumberFormat="1" applyFont="1" applyFill="1" applyAlignment="1" applyProtection="1">
      <alignment horizontal="center" vertical="center"/>
      <protection locked="0"/>
    </xf>
    <xf numFmtId="9" fontId="0" fillId="0" borderId="0" xfId="0" applyNumberFormat="1"/>
    <xf numFmtId="166" fontId="8" fillId="2" borderId="2" xfId="2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167" fontId="8" fillId="2" borderId="2" xfId="2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 applyProtection="1">
      <alignment horizontal="left" vertical="center"/>
      <protection locked="0"/>
    </xf>
  </cellXfs>
  <cellStyles count="10">
    <cellStyle name="Normal" xfId="0" builtinId="0"/>
    <cellStyle name="Normal 2" xfId="2" xr:uid="{00000000-0005-0000-0000-000001000000}"/>
    <cellStyle name="Normal 3" xfId="1" xr:uid="{00000000-0005-0000-0000-000002000000}"/>
    <cellStyle name="Normal 3 2" xfId="3" xr:uid="{00000000-0005-0000-0000-000003000000}"/>
    <cellStyle name="Normal 3 2 2" xfId="7" xr:uid="{00000000-0005-0000-0000-000004000000}"/>
    <cellStyle name="Normal 3 3" xfId="6" xr:uid="{00000000-0005-0000-0000-000005000000}"/>
    <cellStyle name="Normal 4" xfId="4" xr:uid="{00000000-0005-0000-0000-000006000000}"/>
    <cellStyle name="Normal 4 2" xfId="8" xr:uid="{00000000-0005-0000-0000-000007000000}"/>
    <cellStyle name="Normal 5" xfId="5" xr:uid="{00000000-0005-0000-0000-000008000000}"/>
    <cellStyle name="Normal 5 2" xfId="9" xr:uid="{00000000-0005-0000-0000-000009000000}"/>
  </cellStyles>
  <dxfs count="91">
    <dxf>
      <numFmt numFmtId="13" formatCode="0%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166" formatCode="0.0%"/>
    </dxf>
    <dxf>
      <numFmt numFmtId="13" formatCode="0%"/>
    </dxf>
    <dxf>
      <numFmt numFmtId="0" formatCode="General"/>
    </dxf>
    <dxf>
      <numFmt numFmtId="166" formatCode="0.0%"/>
    </dxf>
    <dxf>
      <numFmt numFmtId="165" formatCode="0.0"/>
    </dxf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sz val="11"/>
        <color theme="1"/>
      </font>
    </dxf>
    <dxf>
      <font>
        <b/>
        <i val="0"/>
        <color theme="0"/>
      </font>
      <fill>
        <patternFill patternType="solid">
          <fgColor theme="0"/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escala de tiempo 1" pivot="0" table="0" count="8" xr9:uid="{9AA34564-57F6-4455-84C3-674E1926C83B}">
      <tableStyleElement type="wholeTable" dxfId="90"/>
      <tableStyleElement type="headerRow" dxfId="89"/>
    </tableStyle>
    <tableStyle name="Estilo de segmentación de datos 1" pivot="0" table="0" count="2" xr9:uid="{F3461137-AE3E-4D12-9057-88C1AD281FF2}">
      <tableStyleElement type="wholeTable" dxfId="88"/>
    </tableStyle>
    <tableStyle name="Estilo de segmentación de datos 2" pivot="0" table="0" count="1" xr9:uid="{E90590A0-B23A-4343-9637-38F3532E6D52}">
      <tableStyleElement type="wholeTable" dxfId="87"/>
    </tableStyle>
    <tableStyle name="Invisible" pivot="0" table="0" count="0" xr9:uid="{40B347E7-F3E9-4A84-920E-EB6182DEE547}"/>
  </tableStyles>
  <extLst>
    <ext xmlns:x14="http://schemas.microsoft.com/office/spreadsheetml/2009/9/main" uri="{46F421CA-312F-682f-3DD2-61675219B42D}">
      <x14:dxfs count="1">
        <dxf>
          <font>
            <b/>
            <i val="0"/>
            <color theme="0"/>
          </font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  <x14:slicerStyle name="Estilo de segmentación de datos 2"/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DINÁMICAS'!$A$4:$A$16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DINÁMICAS'!$B$4:$B$16</c:f>
              <c:numCache>
                <c:formatCode>0.0</c:formatCode>
                <c:ptCount val="12"/>
                <c:pt idx="0">
                  <c:v>94.540134444522479</c:v>
                </c:pt>
                <c:pt idx="1">
                  <c:v>94.721030127841885</c:v>
                </c:pt>
                <c:pt idx="2">
                  <c:v>94.440859178462489</c:v>
                </c:pt>
                <c:pt idx="3">
                  <c:v>49.5002579866986</c:v>
                </c:pt>
                <c:pt idx="4">
                  <c:v>79.78539148659668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9-4D7F-A8FE-450CDB48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813040"/>
        <c:axId val="1520808880"/>
      </c:barChart>
      <c:catAx>
        <c:axId val="1520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08880"/>
        <c:crosses val="autoZero"/>
        <c:auto val="1"/>
        <c:lblAlgn val="ctr"/>
        <c:lblOffset val="100"/>
        <c:noMultiLvlLbl val="0"/>
      </c:catAx>
      <c:valAx>
        <c:axId val="1520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CONFIABILIDAD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59149832933577E-2"/>
          <c:y val="0.17592622034868402"/>
          <c:w val="0.91206775748776081"/>
          <c:h val="0.65390333458651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DINÁMICAS'!$A$25:$A$37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DINÁMICAS'!$B$25:$B$37</c:f>
              <c:numCache>
                <c:formatCode>0.0</c:formatCode>
                <c:ptCount val="12"/>
                <c:pt idx="0">
                  <c:v>99.815820990029493</c:v>
                </c:pt>
                <c:pt idx="1">
                  <c:v>99.731148817637632</c:v>
                </c:pt>
                <c:pt idx="2">
                  <c:v>99.695225233611751</c:v>
                </c:pt>
                <c:pt idx="3">
                  <c:v>98.634687173607261</c:v>
                </c:pt>
                <c:pt idx="4">
                  <c:v>99.400580458532971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B-437D-99DC-BF087A16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37823184"/>
        <c:axId val="1637822352"/>
      </c:barChart>
      <c:catAx>
        <c:axId val="16378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2352"/>
        <c:crosses val="autoZero"/>
        <c:auto val="1"/>
        <c:lblAlgn val="ctr"/>
        <c:lblOffset val="100"/>
        <c:noMultiLvlLbl val="0"/>
      </c:catAx>
      <c:valAx>
        <c:axId val="163782235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DISTRIBUCIÓN X ÁREA DE OPERACIÓN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723703703703702E-2"/>
          <c:y val="0.16872805347510453"/>
          <c:w val="0.91775777777777778"/>
          <c:h val="0.58926493223375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DINÁMICAS'!$A$45:$A$53</c:f>
              <c:strCache>
                <c:ptCount val="8"/>
                <c:pt idx="0">
                  <c:v>AEROP.</c:v>
                </c:pt>
                <c:pt idx="1">
                  <c:v>BACK UP</c:v>
                </c:pt>
                <c:pt idx="2">
                  <c:v>EXTERNO</c:v>
                </c:pt>
                <c:pt idx="3">
                  <c:v>INTERNO</c:v>
                </c:pt>
                <c:pt idx="4">
                  <c:v>INTERP.</c:v>
                </c:pt>
                <c:pt idx="5">
                  <c:v>MANT. TR</c:v>
                </c:pt>
                <c:pt idx="6">
                  <c:v>OP. TR</c:v>
                </c:pt>
                <c:pt idx="7">
                  <c:v>QUIBORAX</c:v>
                </c:pt>
              </c:strCache>
            </c:strRef>
          </c:cat>
          <c:val>
            <c:numRef>
              <c:f>'TABLAS DINÁMICAS'!$B$45:$B$53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22</c:v>
                </c:pt>
                <c:pt idx="4">
                  <c:v>9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F-40A1-9E26-0D680D16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30745344"/>
        <c:axId val="1530743264"/>
      </c:barChart>
      <c:catAx>
        <c:axId val="15307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3264"/>
        <c:crosses val="autoZero"/>
        <c:auto val="1"/>
        <c:lblAlgn val="ctr"/>
        <c:lblOffset val="100"/>
        <c:noMultiLvlLbl val="0"/>
      </c:catAx>
      <c:valAx>
        <c:axId val="153074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DISTRIBUCIÓN X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DINÁMICAS'!$A$68:$A$70</c:f>
              <c:strCache>
                <c:ptCount val="2"/>
                <c:pt idx="0">
                  <c:v>SANTA ROSA</c:v>
                </c:pt>
                <c:pt idx="1">
                  <c:v>TRANSMIN</c:v>
                </c:pt>
              </c:strCache>
            </c:strRef>
          </c:cat>
          <c:val>
            <c:numRef>
              <c:f>'TABLAS DINÁMICAS'!$B$68:$B$70</c:f>
              <c:numCache>
                <c:formatCode>General</c:formatCode>
                <c:ptCount val="2"/>
                <c:pt idx="0">
                  <c:v>28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9-4B69-A29B-0D81491E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4415216"/>
        <c:axId val="724418128"/>
      </c:barChart>
      <c:catAx>
        <c:axId val="72441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8128"/>
        <c:crosses val="autoZero"/>
        <c:auto val="1"/>
        <c:lblAlgn val="ctr"/>
        <c:lblOffset val="100"/>
        <c:noMultiLvlLbl val="0"/>
      </c:catAx>
      <c:valAx>
        <c:axId val="7244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DISPONIBILIDAD X UNIDAD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889592318548117E-2"/>
          <c:y val="0.16637198085378124"/>
          <c:w val="0.96106015642517051"/>
          <c:h val="0.70061110514597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'TABLAS DINÁMICAS'!$A$127:$A$193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DINÁMICAS'!$B$127:$B$193</c:f>
              <c:numCache>
                <c:formatCode>0.0</c:formatCode>
                <c:ptCount val="66"/>
                <c:pt idx="0">
                  <c:v>100</c:v>
                </c:pt>
                <c:pt idx="1">
                  <c:v>99.529800947260625</c:v>
                </c:pt>
                <c:pt idx="2">
                  <c:v>99.777400153609833</c:v>
                </c:pt>
                <c:pt idx="3">
                  <c:v>99.364695340501797</c:v>
                </c:pt>
                <c:pt idx="4">
                  <c:v>99.024705581157193</c:v>
                </c:pt>
                <c:pt idx="5">
                  <c:v>99.525268817204307</c:v>
                </c:pt>
                <c:pt idx="6">
                  <c:v>99.169598054275468</c:v>
                </c:pt>
                <c:pt idx="7">
                  <c:v>99.096390168970814</c:v>
                </c:pt>
                <c:pt idx="8">
                  <c:v>99.400985663082452</c:v>
                </c:pt>
                <c:pt idx="9">
                  <c:v>99.841724270353296</c:v>
                </c:pt>
                <c:pt idx="10">
                  <c:v>99.94274193548388</c:v>
                </c:pt>
                <c:pt idx="11">
                  <c:v>99.310611879160263</c:v>
                </c:pt>
                <c:pt idx="12">
                  <c:v>99.685099846390173</c:v>
                </c:pt>
                <c:pt idx="13">
                  <c:v>99.856720430107529</c:v>
                </c:pt>
                <c:pt idx="14">
                  <c:v>99.25931259600614</c:v>
                </c:pt>
                <c:pt idx="15">
                  <c:v>99.865591397849457</c:v>
                </c:pt>
                <c:pt idx="16">
                  <c:v>99.569892473118287</c:v>
                </c:pt>
                <c:pt idx="17">
                  <c:v>99.260752688172033</c:v>
                </c:pt>
                <c:pt idx="18">
                  <c:v>99.622215821812603</c:v>
                </c:pt>
                <c:pt idx="19">
                  <c:v>99.462365591397855</c:v>
                </c:pt>
                <c:pt idx="20">
                  <c:v>99.394201228878643</c:v>
                </c:pt>
                <c:pt idx="21">
                  <c:v>99.364439324116745</c:v>
                </c:pt>
                <c:pt idx="22">
                  <c:v>99.457565284178187</c:v>
                </c:pt>
                <c:pt idx="23">
                  <c:v>99.139784946236574</c:v>
                </c:pt>
                <c:pt idx="24">
                  <c:v>99.836309523809518</c:v>
                </c:pt>
                <c:pt idx="25">
                  <c:v>99.215917818740394</c:v>
                </c:pt>
                <c:pt idx="26">
                  <c:v>99.086021505376337</c:v>
                </c:pt>
                <c:pt idx="27">
                  <c:v>99.727502560163842</c:v>
                </c:pt>
                <c:pt idx="28">
                  <c:v>99.985119047619051</c:v>
                </c:pt>
                <c:pt idx="29">
                  <c:v>99.310675883256522</c:v>
                </c:pt>
                <c:pt idx="30">
                  <c:v>99.521025345622121</c:v>
                </c:pt>
                <c:pt idx="31">
                  <c:v>99.868425499231947</c:v>
                </c:pt>
                <c:pt idx="32">
                  <c:v>99.637224782386085</c:v>
                </c:pt>
                <c:pt idx="33">
                  <c:v>99.863703277009719</c:v>
                </c:pt>
                <c:pt idx="34">
                  <c:v>99.396217357910899</c:v>
                </c:pt>
                <c:pt idx="35">
                  <c:v>99.456944444444446</c:v>
                </c:pt>
                <c:pt idx="36">
                  <c:v>99.420378904249873</c:v>
                </c:pt>
                <c:pt idx="37">
                  <c:v>99.261520737327189</c:v>
                </c:pt>
                <c:pt idx="38">
                  <c:v>99.140040962621612</c:v>
                </c:pt>
                <c:pt idx="39">
                  <c:v>98.805350742447516</c:v>
                </c:pt>
                <c:pt idx="40">
                  <c:v>97.202828981054793</c:v>
                </c:pt>
                <c:pt idx="41">
                  <c:v>99.007040450588846</c:v>
                </c:pt>
                <c:pt idx="42">
                  <c:v>98.669246031746042</c:v>
                </c:pt>
                <c:pt idx="43">
                  <c:v>99.865591397849457</c:v>
                </c:pt>
                <c:pt idx="44">
                  <c:v>93.487455197132618</c:v>
                </c:pt>
                <c:pt idx="45">
                  <c:v>99.414682539682545</c:v>
                </c:pt>
                <c:pt idx="46">
                  <c:v>95.128648233486942</c:v>
                </c:pt>
                <c:pt idx="47">
                  <c:v>99.318662314388121</c:v>
                </c:pt>
                <c:pt idx="48">
                  <c:v>99.717293906810042</c:v>
                </c:pt>
                <c:pt idx="49">
                  <c:v>99.062275985663092</c:v>
                </c:pt>
                <c:pt idx="50">
                  <c:v>99.305683563748076</c:v>
                </c:pt>
                <c:pt idx="51">
                  <c:v>99.562791858678963</c:v>
                </c:pt>
                <c:pt idx="52">
                  <c:v>99.200780849974393</c:v>
                </c:pt>
                <c:pt idx="53">
                  <c:v>97.642089093701998</c:v>
                </c:pt>
                <c:pt idx="54">
                  <c:v>98.954877112135179</c:v>
                </c:pt>
                <c:pt idx="55">
                  <c:v>99.050915258576552</c:v>
                </c:pt>
                <c:pt idx="56">
                  <c:v>99.022337429595495</c:v>
                </c:pt>
                <c:pt idx="57">
                  <c:v>97.433243727598565</c:v>
                </c:pt>
                <c:pt idx="58">
                  <c:v>85.927547363031238</c:v>
                </c:pt>
                <c:pt idx="59">
                  <c:v>99.063908090117764</c:v>
                </c:pt>
                <c:pt idx="60">
                  <c:v>98.850070404505885</c:v>
                </c:pt>
                <c:pt idx="61">
                  <c:v>98.984511008704573</c:v>
                </c:pt>
                <c:pt idx="62">
                  <c:v>99.230318740399383</c:v>
                </c:pt>
                <c:pt idx="63">
                  <c:v>98.868375576036868</c:v>
                </c:pt>
                <c:pt idx="64">
                  <c:v>99.538978494623649</c:v>
                </c:pt>
                <c:pt idx="65">
                  <c:v>99.125657962109571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5-4674-84F2-A2C6A29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637821104"/>
        <c:axId val="1637824432"/>
      </c:barChart>
      <c:catAx>
        <c:axId val="16378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4432"/>
        <c:crosses val="autoZero"/>
        <c:auto val="1"/>
        <c:lblAlgn val="ctr"/>
        <c:lblOffset val="100"/>
        <c:noMultiLvlLbl val="0"/>
      </c:catAx>
      <c:valAx>
        <c:axId val="163782443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CONFIABILIDAD X UNIDAD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'TABLAS DINÁMICAS'!$A$221:$A$287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DINÁMICAS'!$B$221:$B$287</c:f>
              <c:numCache>
                <c:formatCode>0.0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99.676736804984131</c:v>
                </c:pt>
                <c:pt idx="4">
                  <c:v>99.47643979057591</c:v>
                </c:pt>
                <c:pt idx="5">
                  <c:v>99.706912757412624</c:v>
                </c:pt>
                <c:pt idx="6">
                  <c:v>99.350462983953861</c:v>
                </c:pt>
                <c:pt idx="7">
                  <c:v>99.405745887145116</c:v>
                </c:pt>
                <c:pt idx="8">
                  <c:v>99.654800431499467</c:v>
                </c:pt>
                <c:pt idx="9">
                  <c:v>99.972260748959769</c:v>
                </c:pt>
                <c:pt idx="10">
                  <c:v>100</c:v>
                </c:pt>
                <c:pt idx="11">
                  <c:v>99.501876584953521</c:v>
                </c:pt>
                <c:pt idx="12">
                  <c:v>99.84</c:v>
                </c:pt>
                <c:pt idx="13">
                  <c:v>100</c:v>
                </c:pt>
                <c:pt idx="14">
                  <c:v>99.410717578887088</c:v>
                </c:pt>
                <c:pt idx="15">
                  <c:v>99.866488651535377</c:v>
                </c:pt>
                <c:pt idx="16">
                  <c:v>99.679999999999993</c:v>
                </c:pt>
                <c:pt idx="17">
                  <c:v>99.314793097671298</c:v>
                </c:pt>
                <c:pt idx="18">
                  <c:v>99.745518516493462</c:v>
                </c:pt>
                <c:pt idx="19">
                  <c:v>99.733260605671688</c:v>
                </c:pt>
                <c:pt idx="20">
                  <c:v>99.645859121721202</c:v>
                </c:pt>
                <c:pt idx="21">
                  <c:v>99.724464433660785</c:v>
                </c:pt>
                <c:pt idx="22">
                  <c:v>99.751111111111101</c:v>
                </c:pt>
                <c:pt idx="23">
                  <c:v>99.263673833129104</c:v>
                </c:pt>
                <c:pt idx="24">
                  <c:v>100</c:v>
                </c:pt>
                <c:pt idx="25">
                  <c:v>99.524311871200538</c:v>
                </c:pt>
                <c:pt idx="26">
                  <c:v>99.498482427888092</c:v>
                </c:pt>
                <c:pt idx="27">
                  <c:v>99.95739086048394</c:v>
                </c:pt>
                <c:pt idx="28">
                  <c:v>100</c:v>
                </c:pt>
                <c:pt idx="29">
                  <c:v>99.433758535570888</c:v>
                </c:pt>
                <c:pt idx="30">
                  <c:v>99.918078975129845</c:v>
                </c:pt>
                <c:pt idx="31">
                  <c:v>100</c:v>
                </c:pt>
                <c:pt idx="32">
                  <c:v>99.946380697050941</c:v>
                </c:pt>
                <c:pt idx="33">
                  <c:v>100</c:v>
                </c:pt>
                <c:pt idx="34">
                  <c:v>99.837646466292384</c:v>
                </c:pt>
                <c:pt idx="35">
                  <c:v>99.823450272394311</c:v>
                </c:pt>
                <c:pt idx="36">
                  <c:v>99.848380991258594</c:v>
                </c:pt>
                <c:pt idx="37">
                  <c:v>99.946380697050941</c:v>
                </c:pt>
                <c:pt idx="38">
                  <c:v>99.91864144601071</c:v>
                </c:pt>
                <c:pt idx="39">
                  <c:v>99.30121940672835</c:v>
                </c:pt>
                <c:pt idx="40">
                  <c:v>97.928065063232353</c:v>
                </c:pt>
                <c:pt idx="41">
                  <c:v>99.511946558942469</c:v>
                </c:pt>
                <c:pt idx="42">
                  <c:v>99.577401356510748</c:v>
                </c:pt>
                <c:pt idx="43">
                  <c:v>100</c:v>
                </c:pt>
                <c:pt idx="44">
                  <c:v>94.932805602467383</c:v>
                </c:pt>
                <c:pt idx="45">
                  <c:v>99.726027397260268</c:v>
                </c:pt>
                <c:pt idx="46">
                  <c:v>96.220740346343405</c:v>
                </c:pt>
                <c:pt idx="47">
                  <c:v>99.833485896266637</c:v>
                </c:pt>
                <c:pt idx="48">
                  <c:v>99.932501446530466</c:v>
                </c:pt>
                <c:pt idx="49">
                  <c:v>99.803944188386652</c:v>
                </c:pt>
                <c:pt idx="50">
                  <c:v>99.780582147835645</c:v>
                </c:pt>
                <c:pt idx="51">
                  <c:v>99.863637741898103</c:v>
                </c:pt>
                <c:pt idx="52">
                  <c:v>99.504200239917211</c:v>
                </c:pt>
                <c:pt idx="53">
                  <c:v>97.90387355875113</c:v>
                </c:pt>
                <c:pt idx="54">
                  <c:v>99.757181525759435</c:v>
                </c:pt>
                <c:pt idx="55">
                  <c:v>99.807928784271581</c:v>
                </c:pt>
                <c:pt idx="56">
                  <c:v>99.809752560702478</c:v>
                </c:pt>
                <c:pt idx="57">
                  <c:v>99.94459833795014</c:v>
                </c:pt>
                <c:pt idx="58">
                  <c:v>92</c:v>
                </c:pt>
                <c:pt idx="59">
                  <c:v>99.861261352980279</c:v>
                </c:pt>
                <c:pt idx="60">
                  <c:v>99.637147006856324</c:v>
                </c:pt>
                <c:pt idx="61">
                  <c:v>99.646388790982684</c:v>
                </c:pt>
                <c:pt idx="62">
                  <c:v>99.973154362416111</c:v>
                </c:pt>
                <c:pt idx="63">
                  <c:v>99.727886861544292</c:v>
                </c:pt>
                <c:pt idx="64">
                  <c:v>99.946380697050941</c:v>
                </c:pt>
                <c:pt idx="65">
                  <c:v>99.756369877851654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717-A20A-44AC5788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641375840"/>
        <c:axId val="1641377088"/>
      </c:barChart>
      <c:catAx>
        <c:axId val="1641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77088"/>
        <c:crosses val="autoZero"/>
        <c:auto val="1"/>
        <c:lblAlgn val="ctr"/>
        <c:lblOffset val="100"/>
        <c:noMultiLvlLbl val="0"/>
      </c:catAx>
      <c:valAx>
        <c:axId val="164137708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%</a:t>
            </a:r>
            <a:r>
              <a:rPr lang="en-US" b="1" baseline="0">
                <a:solidFill>
                  <a:schemeClr val="bg1"/>
                </a:solidFill>
              </a:rPr>
              <a:t> DE UTILIZACIÓN MENSUAL X UNIDAD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DINÁMICAS'!$B$340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'TABLAS DINÁMICAS'!$A$341:$A$407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DINÁMICAS'!$B$341:$B$407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5.1918612980708267E-2</c:v>
                </c:pt>
                <c:pt idx="4">
                  <c:v>9.0737607885219406E-3</c:v>
                </c:pt>
                <c:pt idx="5">
                  <c:v>8.8656554664664225E-2</c:v>
                </c:pt>
                <c:pt idx="6">
                  <c:v>2.7621671808272425E-2</c:v>
                </c:pt>
                <c:pt idx="7">
                  <c:v>9.477782303610699E-2</c:v>
                </c:pt>
                <c:pt idx="8">
                  <c:v>5.5668613684974971E-2</c:v>
                </c:pt>
                <c:pt idx="9">
                  <c:v>0</c:v>
                </c:pt>
                <c:pt idx="10">
                  <c:v>0</c:v>
                </c:pt>
                <c:pt idx="11">
                  <c:v>2.0743873735176731E-2</c:v>
                </c:pt>
                <c:pt idx="12">
                  <c:v>3.4060009094313393E-2</c:v>
                </c:pt>
                <c:pt idx="13">
                  <c:v>2.6859029420600061E-2</c:v>
                </c:pt>
                <c:pt idx="14">
                  <c:v>4.6464689604469582E-2</c:v>
                </c:pt>
                <c:pt idx="15">
                  <c:v>0.33819241995763782</c:v>
                </c:pt>
                <c:pt idx="16">
                  <c:v>0.23222024352710033</c:v>
                </c:pt>
                <c:pt idx="17">
                  <c:v>0.28165045275711781</c:v>
                </c:pt>
                <c:pt idx="18">
                  <c:v>0.22417567261878402</c:v>
                </c:pt>
                <c:pt idx="19">
                  <c:v>0.24771121236754659</c:v>
                </c:pt>
                <c:pt idx="20">
                  <c:v>0.22302149105736957</c:v>
                </c:pt>
                <c:pt idx="21">
                  <c:v>0.19144035207718499</c:v>
                </c:pt>
                <c:pt idx="22">
                  <c:v>0.21250521933905864</c:v>
                </c:pt>
                <c:pt idx="23">
                  <c:v>0.24928091554211917</c:v>
                </c:pt>
                <c:pt idx="24">
                  <c:v>0.25444312467005642</c:v>
                </c:pt>
                <c:pt idx="25">
                  <c:v>7.8113985864947583E-2</c:v>
                </c:pt>
                <c:pt idx="26">
                  <c:v>0.22220580683070681</c:v>
                </c:pt>
                <c:pt idx="27">
                  <c:v>8.4296767866274366E-2</c:v>
                </c:pt>
                <c:pt idx="28">
                  <c:v>0.26150605800597998</c:v>
                </c:pt>
                <c:pt idx="29">
                  <c:v>0.15150273538431433</c:v>
                </c:pt>
                <c:pt idx="30">
                  <c:v>3.2478046655623399E-2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0.20636294622712639</c:v>
                </c:pt>
                <c:pt idx="35">
                  <c:v>8.6019797198162384E-2</c:v>
                </c:pt>
                <c:pt idx="36">
                  <c:v>9.2533152125626364E-2</c:v>
                </c:pt>
                <c:pt idx="37">
                  <c:v>0.21534612747296344</c:v>
                </c:pt>
                <c:pt idx="38">
                  <c:v>0.21559577495235874</c:v>
                </c:pt>
                <c:pt idx="39">
                  <c:v>0.29160567139096044</c:v>
                </c:pt>
                <c:pt idx="40">
                  <c:v>0.29927712957559599</c:v>
                </c:pt>
                <c:pt idx="41">
                  <c:v>0.29490243106587177</c:v>
                </c:pt>
                <c:pt idx="42">
                  <c:v>0.31295726308800997</c:v>
                </c:pt>
                <c:pt idx="43">
                  <c:v>4.5726780370506627E-2</c:v>
                </c:pt>
                <c:pt idx="44">
                  <c:v>0.10066651956700458</c:v>
                </c:pt>
                <c:pt idx="45">
                  <c:v>0.1847527038153691</c:v>
                </c:pt>
                <c:pt idx="46">
                  <c:v>0.10711728946064868</c:v>
                </c:pt>
                <c:pt idx="47">
                  <c:v>0.20888113719866697</c:v>
                </c:pt>
                <c:pt idx="48">
                  <c:v>0.24198840415337197</c:v>
                </c:pt>
                <c:pt idx="49">
                  <c:v>0.13442943499345297</c:v>
                </c:pt>
                <c:pt idx="50">
                  <c:v>0.25600645735654898</c:v>
                </c:pt>
                <c:pt idx="51">
                  <c:v>0.17084862447816554</c:v>
                </c:pt>
                <c:pt idx="52">
                  <c:v>0.23608080485835478</c:v>
                </c:pt>
                <c:pt idx="53">
                  <c:v>0.33490868442236671</c:v>
                </c:pt>
                <c:pt idx="54">
                  <c:v>0.13562926139483261</c:v>
                </c:pt>
                <c:pt idx="55">
                  <c:v>0.3814972930386018</c:v>
                </c:pt>
                <c:pt idx="56">
                  <c:v>0.21609120551906891</c:v>
                </c:pt>
                <c:pt idx="57">
                  <c:v>0.12772283003385043</c:v>
                </c:pt>
                <c:pt idx="58">
                  <c:v>0.11803972391995017</c:v>
                </c:pt>
                <c:pt idx="59">
                  <c:v>0.20435681058357946</c:v>
                </c:pt>
                <c:pt idx="60">
                  <c:v>0.16349985247736595</c:v>
                </c:pt>
                <c:pt idx="61">
                  <c:v>0.15226206388609564</c:v>
                </c:pt>
                <c:pt idx="62">
                  <c:v>6.3681758054344895E-2</c:v>
                </c:pt>
                <c:pt idx="63">
                  <c:v>5.6421665143036981E-2</c:v>
                </c:pt>
                <c:pt idx="64">
                  <c:v>0.28625420251980044</c:v>
                </c:pt>
                <c:pt idx="65">
                  <c:v>0.29579353267270719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6-46F2-98EB-ED035808A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286304991"/>
        <c:axId val="1286304575"/>
      </c:barChart>
      <c:catAx>
        <c:axId val="12863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4575"/>
        <c:crosses val="autoZero"/>
        <c:auto val="1"/>
        <c:lblAlgn val="ctr"/>
        <c:lblOffset val="100"/>
        <c:noMultiLvlLbl val="0"/>
      </c:catAx>
      <c:valAx>
        <c:axId val="12863045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UTILIZACION</a:t>
            </a:r>
            <a:r>
              <a:rPr lang="en-US" b="1" baseline="0">
                <a:solidFill>
                  <a:schemeClr val="bg1"/>
                </a:solidFill>
              </a:rPr>
              <a:t> MENSUAL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445454485304591"/>
          <c:y val="6.4625281660284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DINÁMICAS'!$A$438:$A$450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DINÁMICAS'!$B$438:$B$450</c:f>
              <c:numCache>
                <c:formatCode>0%</c:formatCode>
                <c:ptCount val="12"/>
                <c:pt idx="0">
                  <c:v>0.16714210772578256</c:v>
                </c:pt>
                <c:pt idx="1">
                  <c:v>0.16899784581692018</c:v>
                </c:pt>
                <c:pt idx="2">
                  <c:v>0.20120479821517681</c:v>
                </c:pt>
                <c:pt idx="3">
                  <c:v>0.195734634988009</c:v>
                </c:pt>
                <c:pt idx="4">
                  <c:v>0.17399756564992921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87B-AD01-8E141239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981494959"/>
        <c:axId val="1981494543"/>
      </c:barChart>
      <c:catAx>
        <c:axId val="19814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4543"/>
        <c:crosses val="autoZero"/>
        <c:auto val="1"/>
        <c:lblAlgn val="ctr"/>
        <c:lblOffset val="100"/>
        <c:noMultiLvlLbl val="0"/>
      </c:catAx>
      <c:valAx>
        <c:axId val="19814945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DINÁMICAS'!$A$25:$A$37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DINÁMICAS'!$B$25:$B$37</c:f>
              <c:numCache>
                <c:formatCode>0.0</c:formatCode>
                <c:ptCount val="12"/>
                <c:pt idx="0">
                  <c:v>99.815820990029493</c:v>
                </c:pt>
                <c:pt idx="1">
                  <c:v>99.731148817637632</c:v>
                </c:pt>
                <c:pt idx="2">
                  <c:v>99.695225233611751</c:v>
                </c:pt>
                <c:pt idx="3">
                  <c:v>98.634687173607261</c:v>
                </c:pt>
                <c:pt idx="4">
                  <c:v>99.400580458532971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8-4E5E-803D-B552829B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823184"/>
        <c:axId val="1637822352"/>
      </c:barChart>
      <c:catAx>
        <c:axId val="16378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2352"/>
        <c:crosses val="autoZero"/>
        <c:auto val="1"/>
        <c:lblAlgn val="ctr"/>
        <c:lblOffset val="100"/>
        <c:noMultiLvlLbl val="0"/>
      </c:catAx>
      <c:valAx>
        <c:axId val="16378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DINÁMICAS'!$A$45:$A$53</c:f>
              <c:strCache>
                <c:ptCount val="8"/>
                <c:pt idx="0">
                  <c:v>AEROP.</c:v>
                </c:pt>
                <c:pt idx="1">
                  <c:v>BACK UP</c:v>
                </c:pt>
                <c:pt idx="2">
                  <c:v>EXTERNO</c:v>
                </c:pt>
                <c:pt idx="3">
                  <c:v>INTERNO</c:v>
                </c:pt>
                <c:pt idx="4">
                  <c:v>INTERP.</c:v>
                </c:pt>
                <c:pt idx="5">
                  <c:v>MANT. TR</c:v>
                </c:pt>
                <c:pt idx="6">
                  <c:v>OP. TR</c:v>
                </c:pt>
                <c:pt idx="7">
                  <c:v>QUIBORAX</c:v>
                </c:pt>
              </c:strCache>
            </c:strRef>
          </c:cat>
          <c:val>
            <c:numRef>
              <c:f>'TABLAS DINÁMICAS'!$B$45:$B$53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22</c:v>
                </c:pt>
                <c:pt idx="4">
                  <c:v>9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C-4765-9FA7-7282B4ED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45344"/>
        <c:axId val="1530743264"/>
      </c:barChart>
      <c:catAx>
        <c:axId val="15307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3264"/>
        <c:crosses val="autoZero"/>
        <c:auto val="1"/>
        <c:lblAlgn val="ctr"/>
        <c:lblOffset val="100"/>
        <c:noMultiLvlLbl val="0"/>
      </c:catAx>
      <c:valAx>
        <c:axId val="1530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DINÁMICAS'!$A$68:$A$70</c:f>
              <c:strCache>
                <c:ptCount val="2"/>
                <c:pt idx="0">
                  <c:v>SANTA ROSA</c:v>
                </c:pt>
                <c:pt idx="1">
                  <c:v>TRANSMIN</c:v>
                </c:pt>
              </c:strCache>
            </c:strRef>
          </c:cat>
          <c:val>
            <c:numRef>
              <c:f>'TABLAS DINÁMICAS'!$B$68:$B$70</c:f>
              <c:numCache>
                <c:formatCode>General</c:formatCode>
                <c:ptCount val="2"/>
                <c:pt idx="0">
                  <c:v>28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9CB-91FD-0877B9B9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4415216"/>
        <c:axId val="724418128"/>
      </c:barChart>
      <c:catAx>
        <c:axId val="72441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8128"/>
        <c:crosses val="autoZero"/>
        <c:auto val="1"/>
        <c:lblAlgn val="ctr"/>
        <c:lblOffset val="100"/>
        <c:noMultiLvlLbl val="0"/>
      </c:catAx>
      <c:valAx>
        <c:axId val="7244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DINÁMICAS'!$A$127:$A$193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DINÁMICAS'!$B$127:$B$193</c:f>
              <c:numCache>
                <c:formatCode>0.0</c:formatCode>
                <c:ptCount val="66"/>
                <c:pt idx="0">
                  <c:v>100</c:v>
                </c:pt>
                <c:pt idx="1">
                  <c:v>99.529800947260625</c:v>
                </c:pt>
                <c:pt idx="2">
                  <c:v>99.777400153609833</c:v>
                </c:pt>
                <c:pt idx="3">
                  <c:v>99.364695340501797</c:v>
                </c:pt>
                <c:pt idx="4">
                  <c:v>99.024705581157193</c:v>
                </c:pt>
                <c:pt idx="5">
                  <c:v>99.525268817204307</c:v>
                </c:pt>
                <c:pt idx="6">
                  <c:v>99.169598054275468</c:v>
                </c:pt>
                <c:pt idx="7">
                  <c:v>99.096390168970814</c:v>
                </c:pt>
                <c:pt idx="8">
                  <c:v>99.400985663082452</c:v>
                </c:pt>
                <c:pt idx="9">
                  <c:v>99.841724270353296</c:v>
                </c:pt>
                <c:pt idx="10">
                  <c:v>99.94274193548388</c:v>
                </c:pt>
                <c:pt idx="11">
                  <c:v>99.310611879160263</c:v>
                </c:pt>
                <c:pt idx="12">
                  <c:v>99.685099846390173</c:v>
                </c:pt>
                <c:pt idx="13">
                  <c:v>99.856720430107529</c:v>
                </c:pt>
                <c:pt idx="14">
                  <c:v>99.25931259600614</c:v>
                </c:pt>
                <c:pt idx="15">
                  <c:v>99.865591397849457</c:v>
                </c:pt>
                <c:pt idx="16">
                  <c:v>99.569892473118287</c:v>
                </c:pt>
                <c:pt idx="17">
                  <c:v>99.260752688172033</c:v>
                </c:pt>
                <c:pt idx="18">
                  <c:v>99.622215821812603</c:v>
                </c:pt>
                <c:pt idx="19">
                  <c:v>99.462365591397855</c:v>
                </c:pt>
                <c:pt idx="20">
                  <c:v>99.394201228878643</c:v>
                </c:pt>
                <c:pt idx="21">
                  <c:v>99.364439324116745</c:v>
                </c:pt>
                <c:pt idx="22">
                  <c:v>99.457565284178187</c:v>
                </c:pt>
                <c:pt idx="23">
                  <c:v>99.139784946236574</c:v>
                </c:pt>
                <c:pt idx="24">
                  <c:v>99.836309523809518</c:v>
                </c:pt>
                <c:pt idx="25">
                  <c:v>99.215917818740394</c:v>
                </c:pt>
                <c:pt idx="26">
                  <c:v>99.086021505376337</c:v>
                </c:pt>
                <c:pt idx="27">
                  <c:v>99.727502560163842</c:v>
                </c:pt>
                <c:pt idx="28">
                  <c:v>99.985119047619051</c:v>
                </c:pt>
                <c:pt idx="29">
                  <c:v>99.310675883256522</c:v>
                </c:pt>
                <c:pt idx="30">
                  <c:v>99.521025345622121</c:v>
                </c:pt>
                <c:pt idx="31">
                  <c:v>99.868425499231947</c:v>
                </c:pt>
                <c:pt idx="32">
                  <c:v>99.637224782386085</c:v>
                </c:pt>
                <c:pt idx="33">
                  <c:v>99.863703277009719</c:v>
                </c:pt>
                <c:pt idx="34">
                  <c:v>99.396217357910899</c:v>
                </c:pt>
                <c:pt idx="35">
                  <c:v>99.456944444444446</c:v>
                </c:pt>
                <c:pt idx="36">
                  <c:v>99.420378904249873</c:v>
                </c:pt>
                <c:pt idx="37">
                  <c:v>99.261520737327189</c:v>
                </c:pt>
                <c:pt idx="38">
                  <c:v>99.140040962621612</c:v>
                </c:pt>
                <c:pt idx="39">
                  <c:v>98.805350742447516</c:v>
                </c:pt>
                <c:pt idx="40">
                  <c:v>97.202828981054793</c:v>
                </c:pt>
                <c:pt idx="41">
                  <c:v>99.007040450588846</c:v>
                </c:pt>
                <c:pt idx="42">
                  <c:v>98.669246031746042</c:v>
                </c:pt>
                <c:pt idx="43">
                  <c:v>99.865591397849457</c:v>
                </c:pt>
                <c:pt idx="44">
                  <c:v>93.487455197132618</c:v>
                </c:pt>
                <c:pt idx="45">
                  <c:v>99.414682539682545</c:v>
                </c:pt>
                <c:pt idx="46">
                  <c:v>95.128648233486942</c:v>
                </c:pt>
                <c:pt idx="47">
                  <c:v>99.318662314388121</c:v>
                </c:pt>
                <c:pt idx="48">
                  <c:v>99.717293906810042</c:v>
                </c:pt>
                <c:pt idx="49">
                  <c:v>99.062275985663092</c:v>
                </c:pt>
                <c:pt idx="50">
                  <c:v>99.305683563748076</c:v>
                </c:pt>
                <c:pt idx="51">
                  <c:v>99.562791858678963</c:v>
                </c:pt>
                <c:pt idx="52">
                  <c:v>99.200780849974393</c:v>
                </c:pt>
                <c:pt idx="53">
                  <c:v>97.642089093701998</c:v>
                </c:pt>
                <c:pt idx="54">
                  <c:v>98.954877112135179</c:v>
                </c:pt>
                <c:pt idx="55">
                  <c:v>99.050915258576552</c:v>
                </c:pt>
                <c:pt idx="56">
                  <c:v>99.022337429595495</c:v>
                </c:pt>
                <c:pt idx="57">
                  <c:v>97.433243727598565</c:v>
                </c:pt>
                <c:pt idx="58">
                  <c:v>85.927547363031238</c:v>
                </c:pt>
                <c:pt idx="59">
                  <c:v>99.063908090117764</c:v>
                </c:pt>
                <c:pt idx="60">
                  <c:v>98.850070404505885</c:v>
                </c:pt>
                <c:pt idx="61">
                  <c:v>98.984511008704573</c:v>
                </c:pt>
                <c:pt idx="62">
                  <c:v>99.230318740399383</c:v>
                </c:pt>
                <c:pt idx="63">
                  <c:v>98.868375576036868</c:v>
                </c:pt>
                <c:pt idx="64">
                  <c:v>99.538978494623649</c:v>
                </c:pt>
                <c:pt idx="65">
                  <c:v>99.125657962109571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24A-AB8D-841D0360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821104"/>
        <c:axId val="1637824432"/>
      </c:barChart>
      <c:catAx>
        <c:axId val="16378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4432"/>
        <c:crosses val="autoZero"/>
        <c:auto val="1"/>
        <c:lblAlgn val="ctr"/>
        <c:lblOffset val="100"/>
        <c:noMultiLvlLbl val="0"/>
      </c:catAx>
      <c:valAx>
        <c:axId val="16378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DINÁMICAS'!$A$221:$A$287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DINÁMICAS'!$B$221:$B$287</c:f>
              <c:numCache>
                <c:formatCode>0.0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99.676736804984131</c:v>
                </c:pt>
                <c:pt idx="4">
                  <c:v>99.47643979057591</c:v>
                </c:pt>
                <c:pt idx="5">
                  <c:v>99.706912757412624</c:v>
                </c:pt>
                <c:pt idx="6">
                  <c:v>99.350462983953861</c:v>
                </c:pt>
                <c:pt idx="7">
                  <c:v>99.405745887145116</c:v>
                </c:pt>
                <c:pt idx="8">
                  <c:v>99.654800431499467</c:v>
                </c:pt>
                <c:pt idx="9">
                  <c:v>99.972260748959769</c:v>
                </c:pt>
                <c:pt idx="10">
                  <c:v>100</c:v>
                </c:pt>
                <c:pt idx="11">
                  <c:v>99.501876584953521</c:v>
                </c:pt>
                <c:pt idx="12">
                  <c:v>99.84</c:v>
                </c:pt>
                <c:pt idx="13">
                  <c:v>100</c:v>
                </c:pt>
                <c:pt idx="14">
                  <c:v>99.410717578887088</c:v>
                </c:pt>
                <c:pt idx="15">
                  <c:v>99.866488651535377</c:v>
                </c:pt>
                <c:pt idx="16">
                  <c:v>99.679999999999993</c:v>
                </c:pt>
                <c:pt idx="17">
                  <c:v>99.314793097671298</c:v>
                </c:pt>
                <c:pt idx="18">
                  <c:v>99.745518516493462</c:v>
                </c:pt>
                <c:pt idx="19">
                  <c:v>99.733260605671688</c:v>
                </c:pt>
                <c:pt idx="20">
                  <c:v>99.645859121721202</c:v>
                </c:pt>
                <c:pt idx="21">
                  <c:v>99.724464433660785</c:v>
                </c:pt>
                <c:pt idx="22">
                  <c:v>99.751111111111101</c:v>
                </c:pt>
                <c:pt idx="23">
                  <c:v>99.263673833129104</c:v>
                </c:pt>
                <c:pt idx="24">
                  <c:v>100</c:v>
                </c:pt>
                <c:pt idx="25">
                  <c:v>99.524311871200538</c:v>
                </c:pt>
                <c:pt idx="26">
                  <c:v>99.498482427888092</c:v>
                </c:pt>
                <c:pt idx="27">
                  <c:v>99.95739086048394</c:v>
                </c:pt>
                <c:pt idx="28">
                  <c:v>100</c:v>
                </c:pt>
                <c:pt idx="29">
                  <c:v>99.433758535570888</c:v>
                </c:pt>
                <c:pt idx="30">
                  <c:v>99.918078975129845</c:v>
                </c:pt>
                <c:pt idx="31">
                  <c:v>100</c:v>
                </c:pt>
                <c:pt idx="32">
                  <c:v>99.946380697050941</c:v>
                </c:pt>
                <c:pt idx="33">
                  <c:v>100</c:v>
                </c:pt>
                <c:pt idx="34">
                  <c:v>99.837646466292384</c:v>
                </c:pt>
                <c:pt idx="35">
                  <c:v>99.823450272394311</c:v>
                </c:pt>
                <c:pt idx="36">
                  <c:v>99.848380991258594</c:v>
                </c:pt>
                <c:pt idx="37">
                  <c:v>99.946380697050941</c:v>
                </c:pt>
                <c:pt idx="38">
                  <c:v>99.91864144601071</c:v>
                </c:pt>
                <c:pt idx="39">
                  <c:v>99.30121940672835</c:v>
                </c:pt>
                <c:pt idx="40">
                  <c:v>97.928065063232353</c:v>
                </c:pt>
                <c:pt idx="41">
                  <c:v>99.511946558942469</c:v>
                </c:pt>
                <c:pt idx="42">
                  <c:v>99.577401356510748</c:v>
                </c:pt>
                <c:pt idx="43">
                  <c:v>100</c:v>
                </c:pt>
                <c:pt idx="44">
                  <c:v>94.932805602467383</c:v>
                </c:pt>
                <c:pt idx="45">
                  <c:v>99.726027397260268</c:v>
                </c:pt>
                <c:pt idx="46">
                  <c:v>96.220740346343405</c:v>
                </c:pt>
                <c:pt idx="47">
                  <c:v>99.833485896266637</c:v>
                </c:pt>
                <c:pt idx="48">
                  <c:v>99.932501446530466</c:v>
                </c:pt>
                <c:pt idx="49">
                  <c:v>99.803944188386652</c:v>
                </c:pt>
                <c:pt idx="50">
                  <c:v>99.780582147835645</c:v>
                </c:pt>
                <c:pt idx="51">
                  <c:v>99.863637741898103</c:v>
                </c:pt>
                <c:pt idx="52">
                  <c:v>99.504200239917211</c:v>
                </c:pt>
                <c:pt idx="53">
                  <c:v>97.90387355875113</c:v>
                </c:pt>
                <c:pt idx="54">
                  <c:v>99.757181525759435</c:v>
                </c:pt>
                <c:pt idx="55">
                  <c:v>99.807928784271581</c:v>
                </c:pt>
                <c:pt idx="56">
                  <c:v>99.809752560702478</c:v>
                </c:pt>
                <c:pt idx="57">
                  <c:v>99.94459833795014</c:v>
                </c:pt>
                <c:pt idx="58">
                  <c:v>92</c:v>
                </c:pt>
                <c:pt idx="59">
                  <c:v>99.861261352980279</c:v>
                </c:pt>
                <c:pt idx="60">
                  <c:v>99.637147006856324</c:v>
                </c:pt>
                <c:pt idx="61">
                  <c:v>99.646388790982684</c:v>
                </c:pt>
                <c:pt idx="62">
                  <c:v>99.973154362416111</c:v>
                </c:pt>
                <c:pt idx="63">
                  <c:v>99.727886861544292</c:v>
                </c:pt>
                <c:pt idx="64">
                  <c:v>99.946380697050941</c:v>
                </c:pt>
                <c:pt idx="65">
                  <c:v>99.756369877851654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E-4081-9F43-0D4A9732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375840"/>
        <c:axId val="1641377088"/>
      </c:barChart>
      <c:catAx>
        <c:axId val="1641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77088"/>
        <c:crosses val="autoZero"/>
        <c:auto val="1"/>
        <c:lblAlgn val="ctr"/>
        <c:lblOffset val="100"/>
        <c:noMultiLvlLbl val="0"/>
      </c:catAx>
      <c:valAx>
        <c:axId val="1641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DINÁMICAS'!$B$340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DINÁMICAS'!$A$341:$A$407</c:f>
              <c:strCache>
                <c:ptCount val="66"/>
                <c:pt idx="0">
                  <c:v>61</c:v>
                </c:pt>
                <c:pt idx="1">
                  <c:v>135</c:v>
                </c:pt>
                <c:pt idx="2">
                  <c:v>137</c:v>
                </c:pt>
                <c:pt idx="3">
                  <c:v>175</c:v>
                </c:pt>
                <c:pt idx="4">
                  <c:v>176</c:v>
                </c:pt>
                <c:pt idx="5">
                  <c:v>177</c:v>
                </c:pt>
                <c:pt idx="6">
                  <c:v>178</c:v>
                </c:pt>
                <c:pt idx="7">
                  <c:v>179</c:v>
                </c:pt>
                <c:pt idx="8">
                  <c:v>186</c:v>
                </c:pt>
                <c:pt idx="9">
                  <c:v>188</c:v>
                </c:pt>
                <c:pt idx="10">
                  <c:v>189</c:v>
                </c:pt>
                <c:pt idx="11">
                  <c:v>259</c:v>
                </c:pt>
                <c:pt idx="12">
                  <c:v>275</c:v>
                </c:pt>
                <c:pt idx="13">
                  <c:v>276</c:v>
                </c:pt>
                <c:pt idx="14">
                  <c:v>312</c:v>
                </c:pt>
                <c:pt idx="15">
                  <c:v>324</c:v>
                </c:pt>
                <c:pt idx="16">
                  <c:v>325</c:v>
                </c:pt>
                <c:pt idx="17">
                  <c:v>326</c:v>
                </c:pt>
                <c:pt idx="18">
                  <c:v>327</c:v>
                </c:pt>
                <c:pt idx="19">
                  <c:v>328</c:v>
                </c:pt>
                <c:pt idx="20">
                  <c:v>329</c:v>
                </c:pt>
                <c:pt idx="21">
                  <c:v>330</c:v>
                </c:pt>
                <c:pt idx="22">
                  <c:v>331</c:v>
                </c:pt>
                <c:pt idx="23">
                  <c:v>332</c:v>
                </c:pt>
                <c:pt idx="24">
                  <c:v>333</c:v>
                </c:pt>
                <c:pt idx="25">
                  <c:v>344</c:v>
                </c:pt>
                <c:pt idx="26">
                  <c:v>351</c:v>
                </c:pt>
                <c:pt idx="27">
                  <c:v>357</c:v>
                </c:pt>
                <c:pt idx="28">
                  <c:v>360</c:v>
                </c:pt>
                <c:pt idx="29">
                  <c:v>361</c:v>
                </c:pt>
                <c:pt idx="30">
                  <c:v>362</c:v>
                </c:pt>
                <c:pt idx="31">
                  <c:v>366</c:v>
                </c:pt>
                <c:pt idx="32">
                  <c:v>367</c:v>
                </c:pt>
                <c:pt idx="33">
                  <c:v>376</c:v>
                </c:pt>
                <c:pt idx="34">
                  <c:v>377</c:v>
                </c:pt>
                <c:pt idx="35">
                  <c:v>378</c:v>
                </c:pt>
                <c:pt idx="36">
                  <c:v>379</c:v>
                </c:pt>
                <c:pt idx="37">
                  <c:v>380</c:v>
                </c:pt>
                <c:pt idx="38">
                  <c:v>381</c:v>
                </c:pt>
                <c:pt idx="39">
                  <c:v>382</c:v>
                </c:pt>
                <c:pt idx="40">
                  <c:v>383</c:v>
                </c:pt>
                <c:pt idx="41">
                  <c:v>384</c:v>
                </c:pt>
                <c:pt idx="42">
                  <c:v>385</c:v>
                </c:pt>
                <c:pt idx="43">
                  <c:v>386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390</c:v>
                </c:pt>
                <c:pt idx="48">
                  <c:v>395</c:v>
                </c:pt>
                <c:pt idx="49">
                  <c:v>396</c:v>
                </c:pt>
                <c:pt idx="50">
                  <c:v>397</c:v>
                </c:pt>
                <c:pt idx="51">
                  <c:v>398</c:v>
                </c:pt>
                <c:pt idx="52">
                  <c:v>399</c:v>
                </c:pt>
                <c:pt idx="53">
                  <c:v>400</c:v>
                </c:pt>
                <c:pt idx="54">
                  <c:v>401</c:v>
                </c:pt>
                <c:pt idx="55">
                  <c:v>402</c:v>
                </c:pt>
                <c:pt idx="56">
                  <c:v>403</c:v>
                </c:pt>
                <c:pt idx="57">
                  <c:v>404</c:v>
                </c:pt>
                <c:pt idx="58">
                  <c:v>405</c:v>
                </c:pt>
                <c:pt idx="59">
                  <c:v>406</c:v>
                </c:pt>
                <c:pt idx="60">
                  <c:v>407</c:v>
                </c:pt>
                <c:pt idx="61">
                  <c:v>408</c:v>
                </c:pt>
                <c:pt idx="62">
                  <c:v>409</c:v>
                </c:pt>
                <c:pt idx="63">
                  <c:v>410</c:v>
                </c:pt>
                <c:pt idx="64">
                  <c:v>411</c:v>
                </c:pt>
                <c:pt idx="65">
                  <c:v>412</c:v>
                </c:pt>
              </c:strCache>
            </c:strRef>
          </c:cat>
          <c:val>
            <c:numRef>
              <c:f>'TABLAS DINÁMICAS'!$B$341:$B$407</c:f>
              <c:numCache>
                <c:formatCode>0%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5.1918612980708267E-2</c:v>
                </c:pt>
                <c:pt idx="4">
                  <c:v>9.0737607885219406E-3</c:v>
                </c:pt>
                <c:pt idx="5">
                  <c:v>8.8656554664664225E-2</c:v>
                </c:pt>
                <c:pt idx="6">
                  <c:v>2.7621671808272425E-2</c:v>
                </c:pt>
                <c:pt idx="7">
                  <c:v>9.477782303610699E-2</c:v>
                </c:pt>
                <c:pt idx="8">
                  <c:v>5.5668613684974971E-2</c:v>
                </c:pt>
                <c:pt idx="9">
                  <c:v>0</c:v>
                </c:pt>
                <c:pt idx="10">
                  <c:v>0</c:v>
                </c:pt>
                <c:pt idx="11">
                  <c:v>2.0743873735176731E-2</c:v>
                </c:pt>
                <c:pt idx="12">
                  <c:v>3.4060009094313393E-2</c:v>
                </c:pt>
                <c:pt idx="13">
                  <c:v>2.6859029420600061E-2</c:v>
                </c:pt>
                <c:pt idx="14">
                  <c:v>4.6464689604469582E-2</c:v>
                </c:pt>
                <c:pt idx="15">
                  <c:v>0.33819241995763782</c:v>
                </c:pt>
                <c:pt idx="16">
                  <c:v>0.23222024352710033</c:v>
                </c:pt>
                <c:pt idx="17">
                  <c:v>0.28165045275711781</c:v>
                </c:pt>
                <c:pt idx="18">
                  <c:v>0.22417567261878402</c:v>
                </c:pt>
                <c:pt idx="19">
                  <c:v>0.24771121236754659</c:v>
                </c:pt>
                <c:pt idx="20">
                  <c:v>0.22302149105736957</c:v>
                </c:pt>
                <c:pt idx="21">
                  <c:v>0.19144035207718499</c:v>
                </c:pt>
                <c:pt idx="22">
                  <c:v>0.21250521933905864</c:v>
                </c:pt>
                <c:pt idx="23">
                  <c:v>0.24928091554211917</c:v>
                </c:pt>
                <c:pt idx="24">
                  <c:v>0.25444312467005642</c:v>
                </c:pt>
                <c:pt idx="25">
                  <c:v>7.8113985864947583E-2</c:v>
                </c:pt>
                <c:pt idx="26">
                  <c:v>0.22220580683070681</c:v>
                </c:pt>
                <c:pt idx="27">
                  <c:v>8.4296767866274366E-2</c:v>
                </c:pt>
                <c:pt idx="28">
                  <c:v>0.26150605800597998</c:v>
                </c:pt>
                <c:pt idx="29">
                  <c:v>0.15150273538431433</c:v>
                </c:pt>
                <c:pt idx="30">
                  <c:v>3.2478046655623399E-2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0.20636294622712639</c:v>
                </c:pt>
                <c:pt idx="35">
                  <c:v>8.6019797198162384E-2</c:v>
                </c:pt>
                <c:pt idx="36">
                  <c:v>9.2533152125626364E-2</c:v>
                </c:pt>
                <c:pt idx="37">
                  <c:v>0.21534612747296344</c:v>
                </c:pt>
                <c:pt idx="38">
                  <c:v>0.21559577495235874</c:v>
                </c:pt>
                <c:pt idx="39">
                  <c:v>0.29160567139096044</c:v>
                </c:pt>
                <c:pt idx="40">
                  <c:v>0.29927712957559599</c:v>
                </c:pt>
                <c:pt idx="41">
                  <c:v>0.29490243106587177</c:v>
                </c:pt>
                <c:pt idx="42">
                  <c:v>0.31295726308800997</c:v>
                </c:pt>
                <c:pt idx="43">
                  <c:v>4.5726780370506627E-2</c:v>
                </c:pt>
                <c:pt idx="44">
                  <c:v>0.10066651956700458</c:v>
                </c:pt>
                <c:pt idx="45">
                  <c:v>0.1847527038153691</c:v>
                </c:pt>
                <c:pt idx="46">
                  <c:v>0.10711728946064868</c:v>
                </c:pt>
                <c:pt idx="47">
                  <c:v>0.20888113719866697</c:v>
                </c:pt>
                <c:pt idx="48">
                  <c:v>0.24198840415337197</c:v>
                </c:pt>
                <c:pt idx="49">
                  <c:v>0.13442943499345297</c:v>
                </c:pt>
                <c:pt idx="50">
                  <c:v>0.25600645735654898</c:v>
                </c:pt>
                <c:pt idx="51">
                  <c:v>0.17084862447816554</c:v>
                </c:pt>
                <c:pt idx="52">
                  <c:v>0.23608080485835478</c:v>
                </c:pt>
                <c:pt idx="53">
                  <c:v>0.33490868442236671</c:v>
                </c:pt>
                <c:pt idx="54">
                  <c:v>0.13562926139483261</c:v>
                </c:pt>
                <c:pt idx="55">
                  <c:v>0.3814972930386018</c:v>
                </c:pt>
                <c:pt idx="56">
                  <c:v>0.21609120551906891</c:v>
                </c:pt>
                <c:pt idx="57">
                  <c:v>0.12772283003385043</c:v>
                </c:pt>
                <c:pt idx="58">
                  <c:v>0.11803972391995017</c:v>
                </c:pt>
                <c:pt idx="59">
                  <c:v>0.20435681058357946</c:v>
                </c:pt>
                <c:pt idx="60">
                  <c:v>0.16349985247736595</c:v>
                </c:pt>
                <c:pt idx="61">
                  <c:v>0.15226206388609564</c:v>
                </c:pt>
                <c:pt idx="62">
                  <c:v>6.3681758054344895E-2</c:v>
                </c:pt>
                <c:pt idx="63">
                  <c:v>5.6421665143036981E-2</c:v>
                </c:pt>
                <c:pt idx="64">
                  <c:v>0.28625420251980044</c:v>
                </c:pt>
                <c:pt idx="65">
                  <c:v>0.29579353267270719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4C00-A3E5-C569ABFD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304991"/>
        <c:axId val="1286304575"/>
      </c:barChart>
      <c:catAx>
        <c:axId val="12863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4575"/>
        <c:crosses val="autoZero"/>
        <c:auto val="1"/>
        <c:lblAlgn val="ctr"/>
        <c:lblOffset val="100"/>
        <c:noMultiLvlLbl val="0"/>
      </c:catAx>
      <c:valAx>
        <c:axId val="12863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DINÁMICAS'!$B$437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DINÁMICAS'!$A$438:$A$450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DINÁMICAS'!$B$438:$B$450</c:f>
              <c:numCache>
                <c:formatCode>0%</c:formatCode>
                <c:ptCount val="12"/>
                <c:pt idx="0">
                  <c:v>0.16714210772578256</c:v>
                </c:pt>
                <c:pt idx="1">
                  <c:v>0.16899784581692018</c:v>
                </c:pt>
                <c:pt idx="2">
                  <c:v>0.20120479821517681</c:v>
                </c:pt>
                <c:pt idx="3">
                  <c:v>0.195734634988009</c:v>
                </c:pt>
                <c:pt idx="4">
                  <c:v>0.17399756564992921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3B5-9549-3347C438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494959"/>
        <c:axId val="1981494543"/>
      </c:barChart>
      <c:catAx>
        <c:axId val="19814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4543"/>
        <c:crosses val="autoZero"/>
        <c:auto val="1"/>
        <c:lblAlgn val="ctr"/>
        <c:lblOffset val="100"/>
        <c:noMultiLvlLbl val="0"/>
      </c:catAx>
      <c:valAx>
        <c:axId val="19814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DISP.- CONF. TR - SR - 23 - copia.xlsx]TABLAS DINÁMICAS!TablaDinámica16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DISPONIBILIDAD MENSUAL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2666666666667E-2"/>
          <c:y val="0.17357079383607066"/>
          <c:w val="0.90629236681610581"/>
          <c:h val="0.65739127318982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DINÁMICAS'!$A$4:$A$16</c:f>
              <c:strCache>
                <c:ptCount val="12"/>
                <c:pt idx="0">
                  <c:v>ene-23</c:v>
                </c:pt>
                <c:pt idx="1">
                  <c:v>feb-23</c:v>
                </c:pt>
                <c:pt idx="2">
                  <c:v>mar-23</c:v>
                </c:pt>
                <c:pt idx="3">
                  <c:v>abr-23</c:v>
                </c:pt>
                <c:pt idx="4">
                  <c:v>may-23</c:v>
                </c:pt>
                <c:pt idx="5">
                  <c:v>jun-23</c:v>
                </c:pt>
                <c:pt idx="6">
                  <c:v>jul-23</c:v>
                </c:pt>
                <c:pt idx="7">
                  <c:v>ago-23</c:v>
                </c:pt>
                <c:pt idx="8">
                  <c:v>sept-23</c:v>
                </c:pt>
                <c:pt idx="9">
                  <c:v>oct-23</c:v>
                </c:pt>
                <c:pt idx="10">
                  <c:v>nov-23</c:v>
                </c:pt>
                <c:pt idx="11">
                  <c:v>dic-23</c:v>
                </c:pt>
              </c:strCache>
            </c:strRef>
          </c:cat>
          <c:val>
            <c:numRef>
              <c:f>'TABLAS DINÁMICAS'!$B$4:$B$16</c:f>
              <c:numCache>
                <c:formatCode>0.0</c:formatCode>
                <c:ptCount val="12"/>
                <c:pt idx="0">
                  <c:v>94.540134444522479</c:v>
                </c:pt>
                <c:pt idx="1">
                  <c:v>94.721030127841885</c:v>
                </c:pt>
                <c:pt idx="2">
                  <c:v>94.440859178462489</c:v>
                </c:pt>
                <c:pt idx="3">
                  <c:v>49.5002579866986</c:v>
                </c:pt>
                <c:pt idx="4">
                  <c:v>79.78539148659668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BD5-AC51-C15B3B73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20813040"/>
        <c:axId val="1520808880"/>
      </c:barChart>
      <c:catAx>
        <c:axId val="1520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08880"/>
        <c:crosses val="autoZero"/>
        <c:auto val="1"/>
        <c:lblAlgn val="ctr"/>
        <c:lblOffset val="100"/>
        <c:noMultiLvlLbl val="0"/>
      </c:catAx>
      <c:valAx>
        <c:axId val="152080888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6411F52C-4D8A-4E46-9FBD-0CFDC97C1732}">
          <cx:tx>
            <cx:txData>
              <cx:f>_xlchart.v5.2</cx:f>
              <cx:v>DISTRIBICIÓN</cx:v>
            </cx:txData>
          </cx:tx>
          <cx:dataId val="0"/>
          <cx:layoutPr>
            <cx:regionLabelLayout val="bestFitOnly"/>
            <cx:geography viewedRegionType="dataOnly" cultureLanguage="es-ES" cultureRegion="CL" attribution="Con tecnología de Bing">
              <cx:geoCache provider="{E9337A44-BEBE-4D9F-B70C-5C5E7DAFC167}">
                <cx:binary>zHxpbxxHsu1fEfT5lZz7MhhfwFW9c5OoxZK/FGiJqszasrL2rF9/o6XxXLLJy4YH7wFPgC2avURF
ZCwnTkT6n1/nf3wt7+/aV3NV1t0/vs6/vjZ93/zjl1+6r+a+uuveVPZr6zr3vX/z1VW/uO/f7df7
X761d5Ots18IwuyXr+au7e/n1//1T/i27N5duq93vXX1u+G+Dbf33VD23QuvPfvSq7tvla1Xtutb
+7XHv77+7Xaf/Pbqy6u38MP1b8nNh99ev7qve9uHD6G5//X1o/e/fvXL6bc+eYJXJTxkP3yDz0ZY
veESU47w61elq7O/fi/0G6kUkxxR/eMP+0vo9V0FH/wNHu7u+FB3ra3vvrr+7q/Xn3uoH4909+1b
e991oN+Pv5//jkfK/Pr686fXr766oe6P5szAsr++Towt71+/sp1Lfr6QuKMmyeUP1X95fBD/9c+T
X4AxTn7z4KxOLXfupSdH9eG329/e/pb83zwggt5gQYWQQj05Ic4EZYpL9OOP+OsEfp7Qh7v2rrn7
+h+cy/988uQ09v9fH8bzfvIwUh694+9GCsVvpMCUSiJ/RoR+fB4Sv6FYSQimk4P4l8P+7w/yfHT8
62OPnvn/sff/75Hx7xyyuuvv1j+Sz4PgePnVv6Lq5KOPctgjLf/y4/23X18zMOa/M9rxG/71sZ8+
/si0f739/q7rIbMJ8YbBeTChmSKMYAXxM93/eAkj/YYxrRijAlGOOQipXdubY0KUb+AVSHqSwlsk
kq9fdW748RIXb+C9WihKiORUI/HvxP/WlSFz9b8N8a//flUP1Vtn67779TWIb36+6/igQjCEKOGK
aCWFlBJxeP3r3S3UFngz/j8yzwj3kxx2NhjxuxnSRsV1geolLnVw1coa/smZajbrvm59ET+w0zPS
j9/+ULoGwaAMo0ePZUiQx9LZnPO8nNtpn2ra7YvUkLWfMvYem05uXxaF0RNZFGuuGBZYaPpE044P
lDdLP+yryRl+nZrUvF0w037VpUJUCQoi/+AYIsMhTx0PO5R5NsQNqop28/KzwOk9VBu8gVE4QU4p
GEARSh+rHcgim2pAyz4iVRQr1oxJSZYxLjQzWxGZYd8WMrt5WSg+GvOBsUGqJMdiKpmGo0byRGrD
6gmVxou9UMXi17Ua0i3hudJxPVPX3WRcjpeBYHTd4XbYce+7D7ou9CeSt+5qQj7FycuPdGIHAR5O
kNZEQyhAbVGQyx46nx5Mo9FQj/veMJzoFLWxnbS5h+OnK9tIlES0Uj9L7s+K+4zPYcAUD+1wlEqV
IlxgjqWW6sTpir4U1lfFsp+4pMvKynr+no2qpjEOfTnHWDV239KQvx2IqvMNwpP7Y+Ct6zcm5Is/
EwMCMMzp8yjBFRcQCRjTIwZ6aIVO9P0yomHeS4y5SkZn7XXbR7UzcdpGpVzRVjX5OsrG6qIth0Fd
9xI3Q1xMrAjvmO37azUb2r4PtapMYquJfW4yMdVfuJijBI2DbFZZo8b0T898Wry1JCx8l5HGvi0j
heu1F9ms416GsVx1Oc9cMhV8sCvuczOuSZPzt1XrfJ+0frF6VU7cd6si9apMrOSjjFPOonk1TnXV
JKPBnY3ztNDfzBBcuaWlM58HR1gaj5WuvvOGRh/rQtSbqlx2Q+lvmAy3zkVdGbe4L3ZRKbSJx37M
yE1uSjIlLlOm3tuyYX+kdW7f4yrPl9hznLuNGiwab3yG3bCxUnGyH5YSFWuqffpBQEoYdpK0VbnS
NUfs/d/2YArJhEM+0ZpCTn58dr33dtHtMu85bumnPhMq8Z1KV7nNadzJmR6WxqszHnOas8GBOcGE
gB9rorA+htWDnD0tBrOi6NHeDTaqNopD1G/T3o5pUtKUrzPkaZEseOFFHI2EfX1Z56dJm3IuBJQy
CCWEyYn4JTPLGNKA9mOUjodqHMz7DmP7fg59eiZBnOasY6weGwMNEiWBTHFSniLBChYEW/akUQWJ
yaTFNStV9zGUkK/3hObu4CG1+8uuEXxHbFaniQnG0bhxjZIxPF3drF82wHP2ByCsMcQjlC58cui0
4lhNZbvsOVX9OxoavZvLkvLY2oHe6z4zZUznZlJrX5D0/mXh7CSNH00isIQCIpCQmNAT83uomYoh
vuxztVC96ssIinUxOTvGHV6qJmbRVJuENlP6vep52SVMRWm1csHmHz1O9RATM3TRqufDkCdshtiN
R6mdjBufqi905ureV7T2q7zD3sWRa7IQazLKNu6jqirj3kZzue4tjfKkZwV2sbLZ2K8yly6HckER
ige3ZFOsnICfsfRDFad9lKbroSVDE9cioiJeRlKuK1KrKZ4iVPSxDFZcT/3U+8QNlf44WuG72AzK
6TMh9JxjSca5BkMiqAXoaOUHMUQLJWe/DMNeD8iqC2oKrZNIQtnv64L1637ONYqpniGXhahjxTob
u7Iz8TDP44eoxss+RSP58+XDPRa8ByX6x9kSgCaCUgpPx05KwTTk7aIyhPZTt4wmRriSm27c2Ub9
QdF8G/V6bz2+6/jkzkh+Dh4JpTSiShCoi+rErWbThKowctxXEvMdr5j/Nk5jDweEEHeJn8d6XHsS
OL8umxzz5Ai2cJxpRtPdy1YgxwB6YAbJEJMM8DI6UgKU6ZOob8rKaSh81c7n/hKHcj+04paldo5L
1LYQW9MFFKxu1RfaJD1vPnR5eo2KduXQsEWc5fGAuv1A4TClX9WE1HGdL5dZ5rddow8hQy6x/bm0
oE/yws/HhorCOGFc6CdolkRlX6ak2uGC7PNiuESSvS8RmpJcShubPhqSyZZ/RG1j1tLkidUj1AvW
HUqXQ8rwgK9TwQ+dLFai6HfLhOd48mhZqbpQcRS5S4OXHebZTpf1lcjFBbXyz6DpxyylU+w422le
XQ5NdAkCLyYxHXLO0WHq/I2oo81U0SgJJnVxqYSPZ9LblQ+DjFsuNlKUl3VT7bKKvOWtKZLSly5p
IPkmro0uihJXyUzod5Nidt1wyChyydiqMfSTtyqLm6DeE5a/Y5N6hxo0xXou9CWx801D0e8A6fyW
TR3eklwsq6WS3ytdvG0GtcQm83lMA7nMmnpfp/1tU4WdIZPd9brzoPxUxkU+hrhQym26efqz1eml
acMXT1RSLu4L7ZqVdHxDuvlipPVVxvymSKsrR81NlOolRtasK69vWs/fWYQ/S5JvVZmdcdyjXz7y
W4UAzGMA9tDWUHxardjS5Kocqd5PEGLQR1ES/hzyTr+fqqo/UweO8XgqC0CHwIhhCQ3ksd15kMCq
HilATGlxaJHRqxow6yozOor7hYUkn9v7GrfTmaz5xMEVAoyDNeB1TKEGnaSnlnCLqzoSWzaXzb5C
C034krnVjIR5q9Nu/sqVU+ulrc5Z9hnJ0KlCXQP8Bo0qPr7+QFtWVyOJQsp3A5oBXDrR7DNR1UkX
ljKpxj5fh6Gnm44vOD+j9Ak8l0yBhTFm0KIyIhU9MfQIBlEsgySX+r7mq6JD6AjJfbZ+Oes9L4dp
qOgY0BU5vv5AxdSaolmWOd3lTlVFXFQ9YLjUa3pGn9P+518KAbDSQiOoMienWETj2C3RUh5yJSw0
HSJbMWAiYtaYd8rb9APQtu8Iq9l2VpO9BVipLuuRvf1P1P2fpzhRN58GV9VhjPZDraNL3tL2Lcua
8Y+XpZwU1J+6UqUlh2abydOInGQuVWsjsdd5z2LWKws9iMugyQM2YBM6Va7wiOkKzS2+1mmq370s
/5koZcAhAFRnHAgd4GoeHaowEzcMZXo/TNbF8ph6VcinrS9CuYaWf16lbGFnUPPxS09SA2NQzIlG
BANCP8GnFTRytGR+2bUB4E88C9r9rhybNgN3y5e5LdNwhtB4LjyBShLkB/EIFMtjNUH9ch54Oe4y
AOB+y6NJuxXOpQ2xqQP6nvZtPWy6KOryZGyDmM7EzqnGHCM4YYEUhuSrOTohErqKNzMWrjpY1YS7
pjDcrNEIlFyci7m67eeWHl4+2GeilSMJ3Q8D+o6wH/jyQbSyUdBJdbPedzbgbhWl2Edbj7D+9rKc
U80g+xw7H0Uxg7yLjvT7w6yA205OVEx6Lzt/Jd1oNw0u7K4gZbppJ3lGq3PSTuw4dK3qWU+GnUCF
rjfSt3QTNVHzHjeIRGsyoVCeSUfP1EwAnBCegHaBl9PksYKNnkzT9XV5EBY39brpjf0DsoaRyZQv
7u5laz7jp4JpOHcN0B96ypNcXnW6GPue2kPB++mmVAag2WBoDBRou2EZs+uqGrOkyhH7D9TkAGgB
fQJGkORETWvQWArEikOYlU4airOY0hG/r1vVnSH6nsl5QgKtjI9pB/Mf6PqBa+bpMJbl7MbdTBug
s6rBVm5VZ2G5DKqtTVwKJeY4o2Ee9t5VI1sNfQN0xcumfsaVhDoynEwJBjT1icJp1kC3k1flIZOl
XaWoJocw9tD7RbiTsQ3UmjMSn/OkY1OuIWIENHcnoVJNzVw0AqjshhotYmWkrGMckb6PgaioxBlx
P2rHwzTLsSAYOHOIT2hRgAh47LmjbbrWNbQ6OMj9c+xYJYE1b3pVxZSnPfQbwYd85Ygf/6irwdi4
zHF6VUWsq2JZ+cAB+4v6e+N8fRXGQbSryDLnV87gxsbQbWZxNuRsQwVjblXkRFw3Wcfuyqq2PCay
0t8htNQtkbk640On7aD8oZxmwG1hGF8A2/RYOTMDwMeRsYc0I2VihKp2oWRTzIdxiCPlzaoWWbsJ
BtpU54dihcPfPtDjMxBJNfgPpAahT4DKxOvUe0fVDnvabYcOmjtfiXbdEcFWL3vraTr/IQoaNwC4
/DhXOzlLw0qvurFQOymc5Imyumg2ZOB1tX1Z0KmTHgUdO1rIPwxTYOMf27W0UWH6cUl301ADSZUq
RqKkNrqHAU4xnCkezwiTCuYd0NVj8FJ+1PpBJsDphKbWNmLfyVId8qIctzy3UTItPj/Dqp8CnR96
cXFEyEAiCHKSWQeSVQGOqjrkME9q4kGY1lwsmrd7R2fdx4VJx0++wj06c3LPCWaCAM2AJIxE2Yng
gEUBVFNlDjKK0i2Wzdd5SMs46l0f+yqEbV1G4+bvH+JDmcfc98CubhRz6qZR7xxbZCwB+exF2rs9
Mp6vXxb1nHrHMQWGEYGmipyI8osLQEf1ahdmPLexyLT4ZIkR5RYVdWSSvIwykoxBZ8X2ZcnkGF6n
+Q0YTA7QFREGUOexlhbcpWsAaOwNDBCubZobHweawpwE2E4TYm/cwnbpbAZ6OdE0m5LIlcC9OGBi
iy1hnfpzxpAoaBa+IFuJG9+1dtlOCy2aJGrMkK1N08pybRdXpGuJC4V3TYfIGVDznAlhXM5htAKL
CjA3f6xHDrhQtU7qXWeBuo4J9DPsaq7ZTNcTtAJZrEVQvzMIRHLGhM/EH9eQjIDOgrqvTuPPZ+nS
h2pMd7LJlksl8+Xd2AM1sYhF/X2XBBkURAElrGEZ47GSy5zj0hEd7fIJ1cno62jXFL24BvIz+vNl
xzjFFxDqkEsINI/AQENTc5IrC0Rq+K1L95Vtqs3iC+hk5mVaYZNVSYdwtpJDH/bR6N0mGhd/xqj4
Gas+lH9aFoKSFhdtrncZEIW3hWUG9CVuZdK0/jAM4RrGYl2SA218Lf1IV8ETuSG9nLfNlH0IoZv3
DQCwXTYKv3/ZNM8/muZHRAu0zCkpswx1WATNsn06M83WUdUAb9csQ6c2eZSpcxDkaOmTCAXHpuDX
sCTA8XFL4WEe8mShtahgXNwBN/J2ajvzZZ4DHL/B+BDwzL9MapqTJp2HM1n3OXzwSPRJUOFJCJcX
KN07vYSrvGt9AnMPf5HqrskTrCJ/VdByWBmRo7WxVB4YybMzje5z5oapKRHHIRFU1OPrD/JwUbWA
BWGd7OBreSTKYaMtnoJoDllZ5Wc0Ptry1NYCBn0YUiJga3kCRqB1rXQLA549Lwi6tDrr30MV9OMu
kCgqVjAVaPTfVg8QCfS1HEgaCDl2YuNs0ZZPBS4PmqTRJsO1uY5QY9oE/D66fdlzn6qnGSxGSGD/
IUUC4HtsyhITAxskSO3naJiTqBqqHa9NBPP4cUmIbdDfj+LHAk98d5iqjtuGmEPE+ZKuUzPpy7K2
0bIrrDHgw5BhbFyQ4G1c9d6VQOH78L6uK+eSRRoJ/GoN9JHKORmSBpDstAojmYoz5/7Ux+A5ARdC
DYbtCWBbHxvG16xSQ5P6fV9k+XbxdfsZNVF0aGjqNi+fAYCWJ04Gwo6bPbAOAHs58sShxxSTYUKR
PQAcwKuJ9NmqrmeyKSvqkiod3KrlHpiVFHJuHSEYTZl2jmllUIIqKMMin/9IkeDbZnDjJqetWZdL
TuLeFOyw+MolCD4fd904HYyZygvB22Kdzg7WBPwori00KFvSKhUPqbZx79S81rYu7psoDFCnx/Sg
oKrtBp9OK+IjtTK1T6/KQY/rHKiflfG424yosNsAY8i3dTOrmAfSH3yZGvjJmQ+uyIuLMh3Rrp25
jRlsLdzTYfaJqWy6RoiFjacwb5sbW+5yDXV7kdlnGO+iOKWoWWtO5u2SAmFpG6PeFQR7GAzQ+bqp
MgmjSd1dYObnQwO7LRdmYK5eL7KtNqzHJilMTdez1neobLq31nHYM0lVedFFAFxKMak4Q72PfZRD
2iwHCZygHZLIeL/iHWH3xHC0sWxsYNxB6qQti36TlwFtAsf17ayJj6vCZnHgrL2gehiSGvL2HrZs
5w8wtRv3flzwR9hPmOPRFv2ew78+IznZuHVj4WBGJGgeCzH4LCm1H1Fsq8UmssuGuF1sGY+19Vcz
Ru7CGTAXzGmAGhpmeh2agV8h5CyLCUCyr2Eq/XU7sXY12hQmmRhlSRt1Y5PQjIUodgOW730/4bg9
DhxnPX6KZlCJ27m5cRgmnVnow5qL1O+GRoVdM02wcoHq7tJ11sYwWs02aVHImyLv8R6NPN26duLr
ZUonWCGTInZF1l6xnFaxgx2FFQl6vNENr+ImFx9aOcFMuoqKXRc1/S7i3fBeBGq+91Mr/kg9Gwvg
+Sn9vRgweT8G+3bqbHpbRiS/QGVhN7YJFzMPxdrb/k/V6fQwFFEVm4Lw9ZhrvG24Al+HLaAQI6MC
TLoIWtWGRHFnO7QP2VTv+xo1SVZHPkaiEMk4Dy5Gk+h2ovfygs80b2AryLF9a4jfZAO166wLFAYg
0MNbUYS1FGK+KqapWZMCzZ+xQHjFg8JrQNX+S2hbfenaPM1huQvf4arRZgX0EvlkahH2+TLLVRGq
/pDmfXaZ2QE2dSwk4KJrMMwAowMeumEFbq+20ssUaixS6xq2fe5sC0OCrojMuh7oFVkC7Dp4a0EF
Wa7sMPaXEQ86mXHTXet2hpEyH+TWWSevEDj7W9Or5WaAIesl+D66WcIs3qXl7K9x1vtVajH7YCjM
BxuzOMBLUNqHBk8Ja0lY+25pYut6uRm7/EvhgP2YYbNpvQAsvK8jfeNgUHZdw0Tloo+mr0MBg8iF
+u6i9PBWRX0bR62q14GxPhGL7AJM2kO0ikRXrnM8yat6juzvrpXiSumh2ciR4k2mkXqX5aO/LqJu
iZcKsuMclt+tmqI7SWsChJeDfGWq6r2xVoL3C5MsnDYXbkrZLidRG9fKqKuRDOEmH2r8WQTSfPZS
NRd50CT2befWxERf6oZ96/L+i2+duo5K1iU9WBJsWOFNFFRIYCcADihj5rIDNLxWqJbn+KwngxoO
o+TjTP4HMQr86AmmR3U/TLnuwE08rHWkoYmBIV7WtAdKZAQm5ArSwq3uBWzNLXLtGNAjqiv/g/qn
CRQk6EEZsN0nDzGUDmFlNNvXYCW1ApJ6/uYgFUKOU12Ez0h72qsB53TciOXwD0U/ll8eILphHscu
Q0Ttl6bTl5Vxt3NH5pVb5u/OTWEt5omcGRE9AdGwRwttE1KaIAkWP2lnBlRNRTGHdFfW2gPVxVi+
hTjwF2yhNtF1nq5syPn9DPTtGW2fYAsK42LY5YIdoiPBJU8wkDS1HWegUHfdDCC6yAQ7GIiaDQw1
716GFk/sCpJgbRyGfbBSfCT3HqMY28tUjG1mD6Uu0z0w1N16tiWsRQD2uknbek4g6vV/oB6ohQAy
HzdbTodv/dBO+TgavXdiGdaTzGDHsJmnbZYyc6bHf9qTAmcnBNCwBKbv+rQTqIgGmnuRw37CSGwn
2Li+Bm7mM1KR6+LS9dbHgyqGVeGaEAPDF/r4ZQM/c5SMwjYpDMVheQfGGY8NXFcL6mGRu9hDV6Rx
zKa5jpJITyXaQfkdz7Fe6hl5HOiMH5sGQj1ZnXWWKoPatIIVYl58c1YzKM5Rp26dh8GfpDJ7l1Ul
fn9EtR9UKtMhEXXnv6cuZJvBinbe1Ay3AFcARa0wzbMx6TonJJA7dfbOuoAPCDz3UuGmuXXdQKEa
+vZTqLv6k6pEeuvR3N/iKfUfK5Iuv5M+Z/vCiHmfuSIiMbMGyCGf9SsMS2NrHlGbx7LHJQCxhV/P
JqVfSdfJXTZ5oOqWvMpZjB1fkrry+KbuXbgzvGvaOI+iBqpy2QzfSVlggKXLqC4XXFU3AfCLiKUd
dVxApR12wEEC8GhkJccklXWtVrBLBBS1wW0oNri0gJkNNI0fbZV3t/Bk8x8AZUuejE1brGqg+9HO
UyjFc1YzgDypuyRsENdzVc0fYBXRrIvS2e0E+PoCYzNAjcmrbQ37oYd61BmPFzzUt42i/YWYm3pM
Mt7RHbAo9HdEOmXi3EfpZdW17Vub95M/00Gw0/4BgoxgWMk8DgyVOJ2DQv2jUJ8F3UfpwIcVmJeL
JIRIuTPt2zP5BFZOgJyGUQukFHWST/IM5oMY1vf3gKeKGzzClH2llmEZNuncFTVMOmAJJLZHovBM
U3z85kd9OCUwFYBsopCC3viUEG2bCaWocumuD9J+BZ4BLYcO9pfbuDRjuaxFVEMf8nJw/1gvORGq
MOx0wW07aP7hqsTj6C5gkqaHyEV7hqIFJpXttNaoyOJoZvUKOd4mfVO7Vebx526idlVmMLuBYvah
p0Ju6iiUyVTNYStSm16Euo+StOvaxLS1OGOeJ3kB1g1gKwieEQHUhJ2Zx0/a5xlcOeCl21d+Fjtb
+/6gM8JjHkXDx5et8sTZQNSxUhNEJWQ8fZLyOO9M27G63rPSBbeC1W44cjfCzGv9sqAnFRoEQQmB
awJwSQDzU51yNQDZtMz2APtB6VU3qRG2IH27aZcwHEomh3gh4RPsoPszxnziawykQWcE+0Yarmv8
AGgP0Ahv7YT8PKs97Uwe62bKp6Qdp2w3wgWFz0XTLbuXNX1OIISUAioG7mrAsvrj0xO4rtoISJq9
sKy7NH1d7+zcv9M50Ii6m/IzdOWTKAb9KIwWmIYx8ZFHeywORUGjXsjsAMsbIYu7LNRbGHmmcjUv
bfRtHDrJYkHqZfOyms94DuBaoC2P9y+gep3K1cFmAYd636lRfJvTTJh4Mu05v3kKoI+rcXBXCmg0
BFnxdKVqkDLlPSzd7LOUwOUFKaKVAOo4WQoEC810hIkNZc2mT7XaLoqaxKSdiNtKR2cMfbpuLIEN
Bktzon6ylafXrGCjOeuEAc6cRb3ZeBgZwF71WANUkSVKYNEe2Iepfau4F4cBayBD5s68w1kH9AJc
hHn3sv3pcwcAN29geRBW6oFaPBntYGVhRWbu2D6MOEo3BZP9sm2YmoDkcS1la7QscNGlg0sj3Ser
WpiphUInXkZlCSfFchdXleTZepAL6uLB1nSOoYUt34UKlua3NW0LA+vxVXhfTnVxW6Gsqv6UVEXh
BrOyHeMcj7pKRGjyKNFFMZGkEsQNB4Dg8ktrBbvEnS6zbeWaIhmZh/sbMLFputiTyH4G5h/Yg5eN
8twZAZd+3GuE2xzgnCd068JMmWJTRTuiaV8dcBOp6dIWuW4BtzRXNuOXaBB8yOPcuryP4WsWEodU
9zWsR5eww7osTT+dGaw+kxIkOLFk8GwAI55s6yFEUBPy4tBEePRJMeJ2vcweLsg0uDzu74cSmJKX
TfEETUPcHHdxfgx1YYxxzBsP8940dlPaQV5gclrzLj1Ii/QFgrXLi6XdNGGvUCvXNW7OLY2cVC/I
e5Bm4RqxgM0KqO2niSE9zlWsbsqDcnV6ySxscfcGi11HwEtf1vEk9/0UJTWCWzuYgoWPIfJAR7jf
oLJpgcUqXmrYOG7nLoHm4E+42TGt8WLHQ1RF/IxdYQXnJPKOYkEoEMkwDwQO9zTDj1qUrWmn8tCw
ZWUC3OGn4QusRX8dgchdIlkCx9Bcwd2nj5Af11iqTxGOYO/aHWBx4F2ki2Qi85VasgQTd1WP6H7B
5Y2ri49DVh2mSm9TOXybYK6QkIbMcZ3qe133fwQpLlk97OFS4+9VaG4CJuV2KYFRZA3QrJ3+MkuT
lEMA6i2ja2RamqSaAcPcjhfBLet6Gn0M/wuDG9g821tb3xRZ9KGj6X9zdB3LleJQ9ItUBSJvSS8H
57Ch3G43QgIJhAji6+d4dlNdNdP2e3DvuSfNeYXAw73kSY/OiVpOMwnZxwvbFfBzfpNt8jDWQdEF
LOvdqIMVx+QTVxdEW66V8sqEInOmg3yjFBaXX0LYj/NoVbuaOOdORc+8n/960XTUA0tlEpzRdrAP
SVDorf+X9MPRm5qsU829SzwF4w37qFTUZyoQD0FowZzSg43stwPtIOHrUYzR+5BsP2MrvgcinHQR
+tZrNmQ8DA5DvZkUZvYbw+8xTv2jy2xhuXuyAhkCoqtMbdrLk8geN4QQ3NF52YhfTmQsmOloJiyf
soaYk0fcfTeyczjbgi+qtJN/6YYJumC05OBvzssQ58RD8JOPfZ3CEfQ4d+Jk7FxszrRljlhTATCP
n2rbsbAu5TocpkS6qY3mx9Ftc61oAXeHQgCHfED7xQIBB1t03nCcguF9Nq9L7xVtUj31seNkFXds
4YswRd/DDhak/eqIz83EmU180LDOfUoMTWmF+V5LmQdyzKQzgEV2Cz7VZGeEfDOBdM6QLdq0r114
V2ZMRjq3r+MSpEtIUhc/a9VFKoPx7tI3WBJm8eC/t7u+1jyLdXcVpvn6dZAUMajzYrXe3gY8q/ow
X395rNgZMWwj/yGy8ZbxxT2agR9GEDO5Fd0L1vauF+I4r0MHtn7Kq5YeRt1u6VyPL024ZV61ZXBS
/qHRNGRzND0wtz2zhXyCs/83R+HfmpHd6Ki/Fue5XNvLsMoAHlX/dVJVEXbBpyPtYYrtcVibs4df
fI1wfHKfXsHT1JmvmsvG1KnzJ/ieFntUXXVgywojVCLTcBOXYajyaar3vrsextl/bge3QGThKLAr
/E7e1cL+ylG8Yvodzex9wH1xR5itWCb9nRBeunouwffuh6DmKViFnHDnYWH0EMKH5QfQAZPgEM3c
FAlZwWV4Jo/dNYt5tEPEOieTLnnMRBrEG34olSdEnPXKs6Fbnipmd3FcH9Z43FHaHQPTZ1Xg5KO1
KefOM7AuiM34ONPxGpPt2U7/J7MLo5GkE9Gy/+XI4wkW+w3fspX+Nwn5TTrmPYnNsR7oy0DwcgaQ
DIO+rtOh1rsZ5G5fq7MPyBVK8wGEdBzo+rMEXinm+lR5oqTd9lFNfKeF/Tv3S8ESkSdu99MyeSd+
8m0TN9M6+vJtKFLm8Drlgfdj4+F9ivguMdGBiPk+NArhkv5aEQdp7s0+jy0FNcrojUastHjRAFqG
RyvIlSWehVBjBzyz8urBXRew7hoQkYL5u0QzfMMDf4S/70jl/BlXScZFeBrwfpFYsNQdhzSS+rlS
fRmv+hqo6do1zXNTuUfWLG+BoqUXkEcTdaWqm3LlJm+h6wxzW4A6x9eY5Cv2TGWWgjrqXzSu+8oj
ezjDhjRuuzePkl1YV9elYvvO+jDXuXeRtHnNxwdhOHxA1UzTVXn5xgJgSC73g5V7vvJb3+uiq9bC
c5Z9V4sum11zolP7Uv1m3OP+MG7GAQ1en3HDiNJvAvcwhr3AeTNcWqtuDdjuFCJEmOKrAxHrbDx1
JpDPkRQ5pcnJNeqx6cSBKLWlVVIjtbuCulnVYzg4+Vw7h75he9W07w6rLtqSP4k2G+CueGYzzRA+
3P3yj9bzstBzcLbLHenWK3dpAYvTLhg8hBLpmf++mTLws8Rry22Rt9XaLKYTyDUo4ak18yGJhgdT
wWfBecnARVcsBu1j+u/Wt3ckzMqYdUc6xadgqm+1brKVILJsp1WmeuyeeiGTTCX+3gBorqb+MwTT
dzXLB+aHf1y484irm6INcRQ1plSx+zhv3Z6u9R1xoh02Wik8mg9K3mzVPM1jVJrEPFRz/5o4Y4me
my9L+pxX296Rw7nR4YsgkqS9UaXc5GcwJUsxxGRHRnaoarN3WexlFDft6sTfSYiDt46bLPD4h8aX
n8bw9GZ6CxbMq/ahFt5P0DsYNtTRmb+FdWrW/iWZuEz7kL2DT9s3yimdVl5/55HW3jmK5c5OY95D
QIPCi1nPSJQ5ffXIXYFF4j7DvXIUC76ZgdQlq7DS2LoVqvIOC8DD6Ebv3GFPcvAzgx2cGmcFsdEW
tqWm9OhwW41v00gQuMOG/nPBNA63tWgj/TAH9cl0+CWd9eSNTT62sLTS+dJbtg88ccBDnFNkwSto
QGk//crfJjwoTM8tmY7gUH+MnK4e7eN09ueXiHs7vXVNtizm2/bVoZ8lwIUwF1Z7H9Al7wOb3+vQ
g4egm9+2oRbpWlelWwVXBYda5jjTnnF+ZKFoM9edd44J9jJETm9auZdLa0HeqSEuuDRyh3Vy0Upc
EuND4FzbjLtI5HfNzoUw7zneKdzG106JvBqdf7jsi9UkJz1EuJY0XmPPuak5/ohdexs7/7WrNQY0
9V+DJb6JodmPE/Qb3R1C6+znxhwqjhNpCMh9mep8wzgVbX+eGu9plORk4JJIXRmHOdvMKVL9nmy0
jISzo4t+w+eHv7wqcFWfVNvj4J0fKr/+0TouDKKG4yRT8Idl7cxPaH0om3h9pROLilaMFxfjVI1r
sQbq6m/THj/4vR/EaY23T9bjaZi2+Geu+pctNCBOqxM0xn94gXNn7A2c5vLgrs6ceoLkLrF3YQRe
D6h9MYxpvkJyuOHToTUz+gXEc8gMhQegy2dgMRKh4qByF5u2ghdx0j616/zuhfZRwKWfwsj+qWMk
3kl8wZYAQmc7sYDMDbw2hitxgsawQB8Dhlo1nAb9r+bN5/leGYzAWAUngzi21V5hg35K4XbpEZdE
FLry1APnyXqWgwcSIvbqMjH2czHiOkbRhxBuObrkSnSNToWhTcHlRzlnTl6vqtAdex21AVQj66Gp
glffY99occlhgtsNHp6lYZK5Qs5wBHg1Dv6+dvaLdkBK1R/vzJlKqafj7HqXGsUuNzSssBwEZt7J
iZV4U+asM/yr6pPdWM8XUgOdT81PIpIPq7D8ww2SStg7DzL+ZbrxbVYmzN0BWyRa4Q2NZZ1uiy7W
TqZiXr9VTTI6JW/R7wA1VQRPy+pBeu1c+OTZa5+YPgVb8G8exf43bOfgjkjxxmBKwr6WagaNU3fx
w0baOo+5uuvaewgD/hC5Og3QkJF2VO3tMI1F18C7wI14hmfqolrUaMk43rdx3xVAHp/NOLyBMd1B
SLkbp4MwRJe9540usqbLwwz8D80vKKZlQiRWRVdjl+8eZCvGPpgT5gR5sOrbmgQnuQYH1Q2XZFle
V9WVodPmoYx3sxZn6AYwEfRejhd+y5gb5LNST47oX0ZkCLImdHJ/QCSBhtBIaHcYBMuoa/b+Ku4j
ZwfcaKep24bjarw3CqhXWLhUoeSro7DNQ6U7VTDiPcOUdOFLfeTdkLs4XfMBknEei/jQjrAgIBZ0
HeVi0pj7xwiGfjX6ty7pn+XGH5gD14oIp9Pm+F+gFJ7Bxz17S5hSeF8QaPbaDMIVvUHAfDY9winB
MMEGstFr1MGzkujfP4oQiF5i4MUwQBzYF2k3gICWagjSGI8m0juXUWgCd+aS+yb6tK4oJ59FeRU1
8KDM52r0821RXy3FNo698dP3BhhWpnXv450Zbf3Y6uiICgFsGehBg61uM93KvgNf1lk3yZctuIe0
zwOYe1bZeOW0RuTqhzwp406+R52rjyHDusL6LHAEX5QCxlb8slLtp5uW/wh+PuHzOF0Dp0v9EH0G
syQFGdUeIeEdl8+i6V8bR7z5A59Tq4YCxi2WQ0e2gHHwQHBtCkg0QYbUn/jSfn9oSJyqdRFY3ijY
Y86N1J4uQ7ONKZ2iczAPebgInCZ1fxeQ1HGZ8nIgaDRx2/7moMdh1UGdYy/XWAYu9lDjZz6szD3H
zCMVzsvpXQVd6bnqs+1DHKAU1qeamDIUFSpH6PJIAuiOqxq+53jZTR45EGKOBOIGJFfztZBwKkJO
dJ5YMEgdbbrU1A3+Y/Vtqdc7ONof3ogcCYU9mO6dp6fSzPFztFUHXN0KjSnRAuWvehq2+sKVc0aN
G4i1yDnPLs1V0OCXEvMb3AsDvgmY6cYJKjd6hxS0qtDJwoEWfRdVaediahtuLtzam8foDiUHqmRe
d+J4OCzHpdmoD0WCbHHcWzcKYJV5ylrjvOEyuk11E36D2LxPoM0zr8NVu6p4TN0AphwuZRptejdU
2xV3du75nJ1RkVLA03qcEgYPD8M1qsEhyk+O8iGh4zlvOkayBoPMBXG7LnxXuZ2TJ5vTZDFx9lKb
q1rjEwt9IJ0Q3qk5yDEbc4u+kGRkb9Ijc7bG/HuC/+sgN1wRZKwPcDTs5TzgBDXvirjf/my61Fnb
fGXbw1SzS70ON7i2rmyMM9S3oNGiPjqxvaIiy0VUzL5Xbn+mUu984wG7BCXsKLm3abZHgw6eKBtP
52QTH20c/A0qjXIn2AtSyN9dbpowh7L10cF7lECjnIYIdTohyrZkn+HOPSdN+6epvCjldbPDyMzD
2Tlugj7wxs6l1RA6g/q84aFKZx4946wH9HHts4unnQtPw2oVi1zN3qnBuZ6qge9dQp7jSJ7mGEH4
ivmfenJPoD9f4Uy3gODDlmkvPIFXPZmhqgsTiGMUTzu+1mdIu3ePizPtpn+jAYnOI/+lCeTVdPGR
YBaa1Yf6XOkMbRqFlHiOPGmvrh5Lo7s5lVG7D0dAUtk17KJMh9hbvWEB2/WyEPZOSfAT+POfYMRZ
5Snn4sbzftKJKL0FT8QYY1yJcmTkYYjlA6f9nK5eXDZBn1ea6nwj9pGAbwLplg++mg6eUc+c0yds
oy4PJ5a3I9nSzl8vfuyf/WktFazKG9prwqQVcImrbzdSNKv96HXi7jGW0RkrAeMZNsDZVFPuw8z0
Kd3FySbtMuBnwItmobs4auEpC9SS1i0gFwT1YIQjkMsd+nhKvDPXX4kbrWoYZpwXlLMfFEfg3+06
WPRY8EEQrgwj9hQaF+6z1WajQU0K+N5/SFZlmlKsLlJnqlpvTR3LNECYT87r2+gYYNlqIIdZvXuL
CjISxxek1PNqGvtideVD1G6gsSWN81VUf50meqsHvPCT0w8F3xwPCLAPj2Ht/cwAIbCH0iMchhzB
LvZJBCpjat0DTW0YgPGEo6R3YDODHTDdJtHlcgzC1NV8D7vtZcXoSWhvL6s2AXwPIV6/MciCcOGo
ZgBOkARISYbJM1RQyMM+WMsEIn7YcnwWQ68KXF8n2yyl14sJnk7zjavtssXuE2/gJETbz9U3KxDv
qp4nZtfCDeQDpo6fNp76qmiy96YZ9hIO72Wje54G7nT2/PnwP0kYBPkI1L3U84FiO2OsRvAl4j3h
24y5Prxoa3D/SpVxBcyNhMWjr9QJ9TRgWqbwMepGPNKgDMbQe8DD8Zfa5tSHJvfhBUxpR4up6s6+
P5/bSh0Qm83lbHcOi+5o77ghVv66eKxE+9WDa+QhVs0LimDfoq4e021o3uGdudINdIIKyH50/UJG
yxXp1WdbYzgNI651PHOAwHCYIUVZ2aM0AYp6NrprIvO8gDhDpeBrhL9Xs77PEw17H58e61H8RaEA
x0DdftDFtZ8kL5o2BAJgWUhI1nfxlXsB2s9o4QkH3lxZPQhnOKHyp06jZEyTIX5yhw8etbAjVu9d
i50G2gF/T41zyOq0FriKF8gI2TDQJ/RC3KDPwI3MMHIG/d3Nm83Zr60vQltOwa0AKt28Nm03WOci
NI8dmO1L/Dt1Gk6bKhMe/VTbOGVx1aPww98emQ+e1XPeR8PzdYZJ1kbLM6voMzLJbTbQ9gx96pGT
5mIbt2zFcgoqQFTlItTD4A3vHXMUfXyL4+EjSOJs9e0jm9pntkW5nKLHBPvBVckxEcFZUvc0oe0s
pOLgTq1bhi7OgIQd5855sT7oRN53YOJd/2vggcI7vRz6dg5wZYTgkpT6AhFfwnYxpNJv3tsFARw9
YBM3oZfiS/sfDPiZ9WwB/y2aFsddPzdTyjq/jJYKeK8Nd3SNTm2CPxVedPfMaNI1jvp0WbrXPuQH
ClY5JNE+apaHeuOPpk8OXiJOVCfHVdd3GQS3xlFPla//UVq9dhGsjwptLZ29ddMKWj3II7yqCxod
gg3NGWO95FMv9mGjYGNWb05d5703n0GqZI2W+5VO/4Zwwf21rW/cWZJ0iILnunJw1yo/rYcAYpid
Ts607sZpfEGRy574ts4DVW8w7Nd010qkcNG/hukTyiUNVfOGnr/jxLYt9R3UzWgUu6z9tGP9CjFi
Th6WYMwUhaDoqBr4AoA8BZ6D0iXRpEMdcrC4JsnWdADwbC+JPmnfv7oT6P/Gx4exjp9OPQK+mI8O
jLSZSZJ11ruineoQJfil9ZwrXhWt1XjWqP9XxH5/DFrpl9UCsaOxuzoGuKzghk4qiVEXxfB7eBzu
8fmBMXOxk00R1L0xD+Tv3AdpL8i3k8hftrE+kpG8IDP/FyTW1a/GbIHTO+3B8cyaYmtTekNMOef9
dlDjBi5kOTHrumlcDxAWawDSYedY8wJJts5szfy068EOdOpmLWCz9v4aBwygHPsDW5M9wPKOoxwl
bd34GWIuyCz1Fjn+S7WipGlVwWPHw90sAeuboIg4WrVU8m/y+J8W4tJQoa1oQwFX4lgf0KI5uKb6
9qm8OlXtZH4rntvVndKkmf+ICbjR3T7nAM1U/gpM65eMORc0jxVdRK9kgGW3YQ9bwsp5RoKZ+6NM
Hdl+xiP/p7ftNfSwLVsQzgpVkmsECCbR8TR6u43U+983o9HA7c6PZcuuWgaY3y383XKmOVK1L0j3
7BCjHlI2Br/MVfsFU8sRm6zPeIJuKKcODolCnSXw312tlZPRMEwd82t8Z8oWSDMeJfJIaTv2Ly61
pzisTxsO/HkCN9+FDckZ8T895IjSWDZH6Ca32fQlmkIVoMB4gNsngQ9t/mvW8Lwq6mSJ3eC99Q8u
bW5MtYhc9JC7AhccUpKD3b6JChluGSOWoAtYPcttdY+a1nGG2o+z38fF1KlyQSZhc1GbMTcINTB7
cnt23H6F8bGFl/HVhO4DjPfPwup9KNGnNkd7W3d/NJn3HaUF96NsDpJvzT3AqyEq0J4KlixJbih4
uTb+9A0l9RUm6T52QSthqOJDO8F/5qV4N8Rv7VqUBiMU3dE7iyDCxhwijLR4p2YUzGHNIlLg/4Pt
8qFu5L4fQRyi+y8zXfusK3V1FlJy+IJTrmUeJ/yCiNQFBTJYYgRKUgQfL3tdagRDjEVTRvDm6OUy
AAUpgPxRLH9xKHzESwyf+phGqGRB1eZOJ9GaBj3xU1L7mSKslHw5cam/8OZ/u/P8Z7QNnkGRTXW9
G/tWZvhwnZTG/CPEKyDc8IC6q2csvXTaup2rEZlJtnsV2RIrqnRg8l+ke5+hkQwBzDZ0y9C/VsDt
kMPmgNQqL8OVld4YZcgcZGZeYZDk34HSaHdc9mjK+cOQqp629ct0f3sUtqYJ8V8dLjMf9BHOkeZ1
blFPSNsrnAynCuRLv4l87gWslF2OcOgZcdqLtyBKo3XmjFOhoM6iv6pkDS3HZrlsQYNok3rd1Fw0
ZMkTf0YeR/WZVpVJ2eY9hjrajyiRHRdqsWaqNFAATZ4M9mBssMij5YyoTEZl7BUDg/4aTfwULkGJ
Fpw0MYC3G3iDjbsXjSXtwJMR1dNbQPqDgT+HmjgNG+epqtd/cHFiHIps5DSd7Lvs6wtqfV00HvjF
Yt3rstFH1WwXmGuRmXDozqH1Dn1Y5RKx0+JEVw+icgHJEZEtsmtN8sYs+tAkbgp/fBjFn0qSK3iA
alzQNew/icg9V+xHLvREeVelFOcpNeRhIvZqcRhC0PoMnBfQEet98TBp9BicvEjs0UHo6a7LtkQd
VtPfRyilOOsgrCzvAJINViCO02kwH9ANhpJ405gqFl0penkmqAp1LP6tU/zZNrI6SsVL1O79Un5I
VKLvyvqXpAvvwh8fB49caNhivBh5bytzrbn6GQSIEDvv2mDE2lp+bWPzN9sc2E6nWzTEJRJ/x6pV
5yT6ULbK9TAX3hy8kyBSSFFQ8ABouEJr6XM0+t8g6kGlrYfZxsfGNo+/TilFCA6sCbMJ5UXmVREP
+zIGr+H0UTY4gMGamCcaqxdYJd+bsL5sXVcyv7+jeuRpW8gj+bWwxeI8uqjMgqveKrK3jF5GVr+g
PuXugRKnXn8O6PI8AYgP/ZS5vb55W5hyFotUA25Nob217nrcJE/rAIw3+B5n0E+VowpQKE1Og4+h
kncfHQCWepk1MezX44vYzItDxePWx5k3R0cQv5BC+ifLaxAh9Qt0E5iz1PRhwr6Q/ljansK0i17P
oWb7se6fIHFhvDniAUOwIAt049WjePOJi3aRbUTXbZPB0/XmylbtfIYZZreanlFgnaNE8MjgevZ1
EvxB3T9CZUhUkaKLUUoimI0vqooBNhcgj4oHyynyhh4YBreRYB2+WJDIEOhArdmTBZ9oWwANkJvx
OP4Z4+ivJckJQLVgbhekqnIElhE7Rz3Nq5l8iS04LCoO90DkX9OEEuoVnAGs2XqcuhxtuXbXdSEe
CbDFtA8uKMDV8FXKxw0ZAcQUHlEvmPURWqmdURyRCtlrv0HyL9lFlYF/xfYsHSlSeEY/Ig5/d6S7
s2gNjJYp/a0bQVapQY2gfGobXoR98JisoImqCYXPZKfjwXuoorjOu0BBN0gwD3pkLo8osR5SY5Eh
84PTqGkphYQQQNIh9ACf/R3v5nyZ5WNkawANr9DIc6lQPFUh6OZhzYPG3Gs5t8hz1Sf52+DheEux
dJj2akACSKuO75Z2gjOvb5rk1AVB/0DjzX+eRZsc2rlKdk4MsQOf6MZz111RWewmr5s36XScUfAU
x2PpxSNonQ5f1NKXi+awV0D9a8ADyLQiLdmhYTB6hdsEKj/OWr/FZzyosGAV+rBx7VjzJ3H1D0FP
Yd31Zcitm4oWS8OvylnMR9A3l5itB9QjHdrF39V4h7tv4pODcHmpNdwTHn3T/mBzxx/e4d2D5AGU
NEJXQC/tbWzlmWiWokw0a8dXAz5OJtUbSnFyDJgiwmo2Zk63vr+TmWcsoXeKrFxlhtInEm/EAi22
T7cx3HmNe2ijKPvF0GM/PaC/p0ajGQOI9e7hAANT/Qnff6YrKAK63tlQFbAIXROCzNgEtwID1em2
3QHtuM882OEmguzV4WEjokbLkyzqXuUOyntGyJKT/6cZfDCP/Ixe4dvqRjjB53PvOwcfwZXMow9i
wOYZPISPkIXc0nUWjyjr8FIdqOM645gcpHuFX7ZDUhMHWgRlOfM9i8ZzGtzNut3GIEGEkKTOspX4
BaZUoX6qj8Ih7el7t8Qnnzp/cU/cLWwEE2nLnsxXJSnDQAYn3cf8UGnA1A7WmU5cIG1vCDVIHMc4
VFFg/dYI8kyoW8Q4G1renFq8gilTzieJ57SKgOk3FNAmU/jeeZAYa5fdqPBRad1f68SWtRjvW4wm
IUSSsgWZ1GTTmVUQcumKMxanrYezeIXlZRbAcNYr+pgkhYVoCsZk/cFGwE1rZOf/0/UcjVkzJkDI
sSvqv11F/H+gObufITbiy0Na7xJEowZZt1jxvjCpLcKYVfQzonJ174dV7SPTonr9OU8x/pksdnAy
CT/etQOGvERcRXO+STR6nvQGK1aKbpTt6M49PbotAZSa8b8jULtmiVfohz74s62V8nWuZ/RjJD9x
8uXZe9WFu6ahe7+qfvrktdXIAoJu37r4EC1Q2ILa4KBe5sxYcw03oBM9+WvWMXwI6/wPBP7fUE3P
zfqrdWpzAoC6CDO8OtOCsmYXzA5DYzCzNymDzIHTHFtlHrPQBUcYbW459GvB0RyjOj+PBnYdV+Tb
wjmPkqaIfntMt+TRBePr+gYvjueUeK2n1NYgkewGhVDpLBmcPxE4oZTTaCc6LDdubi6MxqlJltPk
T68Y++B7hr1ROPbaiapML/pSO+QP1JARERIvX9FWVyViN2FOI/XXpg4ubRSQPhEwC/3mF9CFEzD9
3ZdrnY8h0SVT8M6hKRPlLOJbr/OdO+03q92uYFNwAmULnqn+l0D3NWpKF1lnG+rOsHiKCMiaLLhD
uy0fepLSpLpGDDM+3sB+j8tZz+Nt2HAdVTglY8MzEM5l1JN8gGbdo2MPOTBcVnZH4BbBnf1c19tV
u94b6tz3qktOxKkLV/ZfbqM/rdRFq9sr3qC/Ohbg6qUXFyRI0jgSu8pWD+1KXmqjj5Zh8jTW6GLZ
+HVpUPAD9WfQ8ddKaBk2zSEUuOQi95nF5NXzawCW+hG/1Z4gPs1amsLFmiEsUC6byAJuvlu5FcSG
5wW8NzY4dl57h9PRA51SH5t+yMbZTbuF7WJZpVPChyJo23xI5DUJ+h3CljvDydPaY/WMvD4tCqi7
G3NMw91s4VBwpgyNZ5Dowe1Pw40OYY7lx6/1ghe4xbnN1JxTlOzSZc7dGQxcAKgRBuHFSufHq2Pg
cGjgUv9xE+/akaFE+0Nu3SEfILxDDs2XuHuxuGfFf5SdyW7kSJZF/6XXTYA0GqdFb3yWu9w1D6EN
IYVCxnmmcfj6PsxVpioRgQKqUIkMVLg7B7Nn7957nm6v3LaSmIS5FKq6yiARkAVLMAiXd3ZpPdXE
zzaxDwBSkApP5tbcRCmm3SqUF+yfu6xn+TE4u2UqOCb4d9q5WNUZiS0TT08evvGrnosxxwqCYDl7
1zSFHrOuuaLBfDu18Tr1ppuxxtyX0cGuwyimsYM7o8676x4HQzAHd74d/kitdBOrZhu6xITd8Fef
qZI+DrjYurky0+w8a460FV6l6W6CnQh1Yo07+EoNwcnP+21qDmgqNCR8Fud8Eqd0tjc5r8QaowiJ
rJJef+ndDVVzcpv8OrZBDA+4DbPmQybZE0MMJgSPtti2CnhztahacbGTc76RSXoVIyCtppbdasS5
Eqm7dvTfzbzYY05aW/Zwx/6xG+ABg/mA1E1FFuS4pcYhX036JqQ5oP1zaxS3WvtbNXm8vP4BGttW
ZGTEfGW9+Bkre5gY22kmJ8TBFwDqExX/drDzs9fcAol7rMpE8VwULxT4iw0KQ1PJ1tZR5M7KGXZV
5eBc6vXKpQco4HGjst0EunpUeHxWbtSurRH1EJBoPbDv9aOz7iL2IO3nu0omHG2Dm9B4JWi3h2+B
K6cmTFLGG8hau2aaHgfsMnOH5kXaecg4YieoabVMALUaprNqJsBPQ3rTcaNjZR5ytyZKRKPIqNh3
XXZvGkT8F660FVlHZ/Tf4sC6s3tjg0Px2PeYAMN+m7SZXs8ifklxp1WJPuBF2oy9upUlUCThfNS1
e2MGuAI7g4Kqqw8VMkMc2NvR/uGLDKFf8TeMItkgLlz0iCaSDO2msUf6ieENu8m+zhpWCXM1jvFV
5UzQKv19TcOGXXgzgqxX5vjkWQMyddV+oHjtpW5ZW+uXeRDxWiGBOdQLWk/rQCVrmoJXxRgeJwq7
WhuvMpEPdKf2XjRswiDbB5SXpNWW+PvKCaMfEcVk6CXx2u3LQ7RY6HIq5EDX1wg4GGD7n3mDha5P
ptvJj3d9km6ULB8zjoUr3chTAhBSmcM5qGFmNM1N1uX383jgBYv3evQtFttKoj2bNCEfm95+c6zx
w1dIJJoGjNnmWIDjR8upL/UYZdgyQ6CHBAa40eoSVMZtMjlf40jvqjJI37rzdIFPMHGI5a0Z3OKK
qMGprORex96paK1PyC3dOl2Mr4tDNNRqn4GeoudBPYTFK0PeQY4VqwwWsmlWdwQrXgrRbdO6ODZJ
exXzZ4i5Zwjqlz4yd53lrGg9fCaxvWcbJd/OSWJKDkNsotUG5C4HAt4YBbNT0Pu3IlxMtdQ+ujsO
smsXeuXDpNUPL9FolO4VrbujRTFS+f0bPIUeKcWgvSWCl9qRt0VUXtI2pFPdn+KYSG7VvwtJdDMA
hOkYvMyqw9k38EaPvdzkJc8F3dKPFEvQelAZEkGSxquypCDwa67TckTpB/8xtoorJcKDS6eXb/2I
+POhXVruHqiLVW9RRGO0bwBjG6n9mNM5XTtG8xr70YnMym3S04XKNEW5AJuurxMj4VDikPZCzT+P
lR+uBSzNVWEZj02X/uidAHlGnVpB04BO933sJbvQau78Vq1Np78L+57TZssLEmK+iFSItK3XfjEj
h4+0iCSWx53X9OYhWtx+XWScZIvhccb11LbSJN9SRzDO1YM9+BwUdNRsqrIAW2zLaR9Wzr7BZIqp
Bpt9/ZWha09RNqzaqc/XVi1PEfjWVT226NSs8tSIx6AJ9NphutS6wf3h6PJzTswvb7h3Awwc2Pr4
Hd6jk4kH6p9rJdOvNJgvwsZqPuXboNUcxOVXUi78lp7FCzMB8RfsgtjhGmuqtjVuOqmLkxBNt9Ox
2rZB8ysqLE7JGdBlXzkK5kOxxmdIQnKkDRhPT+7UtVu/K671WDxNqRvQ6/O2HX1X9q7W3Rpjt1T1
d4UYbhwsR1XpKuS14SgV7LtKeKcgmuhN+mfkY3hFBiUo9zavaFFIW6dru0uPA3HI1dx1uzoJTw17
DHLRRbCShb0VcpIar+2o2Ik0vFih+ZYqwpz4rPZj2z+P2qcNGryRSNkOrX3UWUxJOWMV4cy4yfr2
kwYJKmKmjsS4LqU1j+smLg9uZeGcj8PFRoZ/tSmCkzIYQjAuqlg8D0Scg33kVa+TnT97Dbom2Lb7
hBo3q9InOSQbTdaDK3lV5PZq9ueHoneg7Lu5uUuZeVMAVoYXfGWXTO1AkV0bXbbPA6/ZG9mw3HUb
t7F8rTRC9xA8JKKX6zqiAxnlHzZ7OA6sLUiZdYoRNvCsn1E+nHtr2CVucq/5W8yZSnfudoZoHgcr
+dVFzZWj6nOYTjde2N64UcEJBIj+RIuzE+y0FgljgyQY9MpKT19FF+/bIb0UU3I/1LjkpVe9eOho
mUWvDbTDRnCtWbrOEcpNj/O5G6ZHQii7oh12k6XMlWL6wypKzI/GLc+QA+8QMTfdlN7ZKuNulUdm
N+wRSWnOmac58V5S3wlpzM+HXKrTcgIKJ/umwZlfN+YPAcio8ocfnpZPLruDPw/nsnLercZ4DOnm
mZ3/FeILu50l8mumfo6WvpppPma6IabOLzOJwpl+H0PSTjD+TY6kFVKxmRUPgW6uwVIPwPB5QPBz
Cbgo/dNApn0rJP3+lKWA0UaXSOL1a/Nfiq+zZcLJsSyivRFWJ7d1L6lvXBs4dpLawBrh1FdClT/q
KUDQntODI8WdVt6AawFdc64CxE1Tv3d8TRMU7MrNyaLXkaJ0879yINyIJu+tOd5Gfv5uzMPMOTM1
aW+N5RXzcqa1aFj755qJCHOKyaqTr4rHYNUZnrvpObpGWbQDWv5lpub1mGa/yqQPN1VtPxWQ0gMD
8SsxrduBoTBD0SxzK0JmHWnMHBWmSWf+4MD6VMjyITJLsTHa4Ta0jc9pks9ZP1IJpc6+Q7QExPfV
lnTse1O+VIB1MtpEblMeDLtxVmlRP4Ka3MxT95ADblyRzLn3urrbzlGakpSS4xbEqsdcGvenzvVN
EdivyivMg5kiLEXN/Crz/kK4fz8k5QugoW02ph9kS7h5RpfsSjP/5RfBY9qbHDTCeAMU/xzazX42
82PoNEy+s556nf0kBIuVILxi0JHezQlwIZw8D1bFntRi20HmqXeNHzA4haTwthrhLtOvcERRbOOR
AjtsymnVkXoYfN/Y4A/B1ujVeFBin1RDKY9CdvdxZG+sYfRI/1jbJsxYvpqveRj2tfYEFu8JXUNz
2DNozs3HKsJR47EwcAAHxOKGEd+gxgraOAeZeSuztmEQNQ+As15aP2nXoCA5Xvd6L8CCGVXA8sq0
M9EU/JXDIWafpy35XErY7UXDUQ/D3YH/z3jwQ9RQBo0Q6LDTLyLlNKKsGD8KPs5q7ASLevfatupk
xsvCmzTHpE+3g3IOkZ7PHf7zUCD1lRHNrQn7b4ZKJC3zkyjhajLLS44QMjT6RVbUmbBmplU4Fsch
TM/WqPfs/ukmx43jS6ZaFfWvZDEEecPOw5efV3bFEYftmmXN8xEd3LCaccm06Qln56sDuSeNkk/T
mXzqZu+Yw0HcCBXUJ/yw29jkyAbXBuuYt3TbLPZzV5ysfHiBx3QrOnuf2P19mupNkWYXN594J0Y6
f9mDl4/rTNE2jxmR5mKKgq+xlwlaiK9alDqLCrWysW3a8PNMnDtzMrxIEe6YqnRt50jLaFO04HYC
YyZCsA83I7r3lKh2iTm3D9gwxHXQZCxfrDwlzzzve7/ppX1tloxHs4x2V0A1xfXYYXvDxwbjsjsD
iPbXnZeMm+UfCsGBrwsPJYc0ZPXklGHJWcVe/WkKcXSlt9VGdKhF4lAE24fGwmwQR/qIES7YxaNe
mXp4Mt36zuMphuaBKGrG6mdi+5vJjA5yWdhoerwFdP5EJx5VBOQkArlxIEQ4rBzwSnh503d/im59
03dpZuGA7eV8EwbDfVkZN3Ki3WPMLstecPLMqsRPOGwZ0hatxni+ZJ4807FaTYkEymPeKGWdyJ0S
aYsQ+qu5XisBNa6KJOe1lhKndi/BOKxGTlljGt2UhAuaFPkYt7zsi0OJx3OMi6ciM1bABg6x2eyt
bDw1dvPSdmhljCA7eWJc+t2H2iDF4jSXtg93pmy4JXqvo/S2cGE/cY5U60i1RIlmOse2uInxFPBw
p8/ujEY0D86LbLAdEyu4hbcSbgUj8Xhz048kCJO17fbu2o6oYCF27mpr3JA33uEGeWqtsluHrvmg
3Wq5cxiuQEdMutknNfPFdN2hn8tk3XrqHVL1FbORDnpGEk6BgLIPHXVnL5OFdhrrqD3198Ai1CZL
1TMHxpvCq64ZV0ehGBnX2sm+0COy9TiT1KxIMmg22cFYeYMfbfxaLsnP4pDPeNB9fe+TiT7ay5As
VqYd++e+YuRb1bWYT4FGXWHc4N01y2hHXsCglYP8zjjPQxryIyjZePQit4JB41xzLa+cxto7affo
d2MHc5+pGG0BsW/iWCSusbd8SrN9tSf636IircPQlVc7C/meLLY2ZWmYx5BcezhcGHNSae09h5Ns
YHm7HOl01pzPbfnm4vSMzfbO1aVY6bw54o3Ya7U09IZuWAdd87OscFOH4bwbLcy0ylQMJzMUo8hy
fplB86TR/bmoDUZPVYK+DplRVt4RYxV0KEZc2MVtUla/ZMWeFSMMwvJW7lql07QfOipNV+ofDtvv
qkOl6S0PH3FgsDQ0NzlvSanYzOl4vmrpPRTRTBHYv85ge9PBX6eiv1VLIrZR3YV0aL8xh3xrpeke
D/654uBGRBQZMGmfAd2QHtLHMByf7d7bpfTePd3hUhLZDy8yboykW2uscq4Yr50x/tkX8XU3TYeQ
vCp+/PMU5SQCfOeozOV6ePm+VO28g+r9liXt3syN6xJFYx9RCmDd008mfvB13QCDdnTy4STWoS6I
vkbTazLqDTxIvW0TE5JilDxP3XguTAyOMgUHaeSLUc97h0zwGSrwTEE//YK090Lp96bEBLJviM+6
YexZYj3omfbxWA6fyGA9+b3xyxxtsmHyqfaopgeiTLQJq3NN5oZk3GnSEcEHgwit18xrZTYcVPLl
gQ2HSyv0NtTWS6fTc2dWe9Xqmyotx3UymQl+VSPEWsKxJaykWIO3wcVT72pnwiul300MgTnakMPm
va2L8DYRPCGx1RAK9QwkngGXTy2jp6yyH63Af02EuaeHvB/5dla2OOyiKlxTe5AKma3nyE7GlSAc
iZ60l0N2jXqEqhnB1GwXWxXolhsMJzQxoF1K60Y7yXWbm82mxexJ3/9kheLeDDip9q1FFVK6R4a1
Pg4STUxP1f3cRvs49C5zPuyjHHdaU7mYhhCMnGled6l/RwrpGOmRRpWnTlGd7F3LfgMB6S2IzZsU
BzW2VBoUQKzu/OpXVCKb6bD4YUeklhvMwhx5nSRYN85MoyP9FTClCRiOeR8Sll6nvWSDKvGOtGjB
weJo0ezmIKswgbV0zsHVFV5ya3PuQbvCZuWnwYHWz3EagsepKF6Ei3IZphvQCIfJZJtJqgKVw0TQ
aarXhuo4ssTRaY3VaMpbdy72kIpORsabp62PSebw57NtJu03u3VBtVufk5c/j7H5VYdigcde2iS5
NvL5lVG4tzxfD3ARl5mn12bArBz6hDMxhzTobwFj5ZSc0WXsrZ/14HBP24Ml0LmL8EfkoMlb5nzb
4MNZMXDwSzGdIea0zgnjhPsNz7SJdt0fUACOcct6yAAC2slY7OYKVSbdtiVhZcLcKxjDG6Oxftpa
nUPE23H46FnuRZmdKSWfPD+/NWKbd64FXaKDh74zbjqSCq6015wOaUrRlXTm/jWE7Ub5f+gTsgeB
d6vcX0GZ3+igOlgwOzYzV9+m/ItqUsb+oF9KYd02nFPykHDzWLzFqjsLotUkMFt8mIhXLe0YBl07
a5UTlW26t8QrtlAsH8NY75Hkz/Rs1LIGnqtwerBr+7EOynqlkvrWmKYHavRxHS8j7qzYo+9BdlS6
1S2jUm6LbPjwERtNmdyEobXzuxyt2iPFlM0d5CSs1WmPhNy013bn3fCsMCnO2ivhxic/1DAE4qHf
1WP+lLMbeGm1t0W7xVcAJzjddlH9Gc4NdzwcHlzZUbuo5jPHMWv7+qyFJgKIEgnn7DgOeNQrfXGx
k20H1iUKYRoHeMCsarzOonbjhjwpOQNeVcQMFSdglh/N6Ebc25JJlf5Ipl4iFUcudh/32SI/Snsp
OGtTiZXy5mPUkecBzPDe9ekhcyp6vgKfdYbMBUfL79kB1DSsVYjpM4+viWKsi2DCT0GqJMapUc7+
uzbKI5gl8CxU9rUet4HVffQVPSKylqAXVLfPVXTjMVimZDFwp/KLwXolT1hHGtUart1eP9p8fYkl
q7OIiHb2ye/FtknoUik3JSdaH8iqk3RkMmhUPzQcAvgbrq2UdaEWb07n7CJbnck7b20q4tVAtMFP
FtxERjyrayhkk+KjXdobbEv4qqLDmIKzUMFrMMQvY27cZOG8JRJ4xSAYBHQ0n3C64LN6Rfc8md5w
7HwaEYthSLGe1/1WIfllGb5Xc0RATuyrLJI/a6vYmb3c03S8dRD9zMYK1s6wXIA03bQ6OabWsEl0
dEiTkCCfc9OAN0VlaLc2/FoMsXJnRM59mvUvhPleSH9fRdKqNiT2LySTDgzg3NTueODct08F6XNf
6ufWCSHO8/zmGX3RYMUz/GrWxq8exkXURlueS4YaepoUlsfJaqqv6rDesXjfi4oISDXSrp94bKac
kTgUJnOx8Tq6rmZp7YO8uuKDfwRjRiyjns6LD7A2NSTkz8SbvjwzRldT55aB2ZlBvNabT6MwX8dc
HuPcx6tkH0I9PXYlTt5oPCUAbHH45hjEnHfX4r7NfHOviAAomD6WDJCmxG3FMSBDJnLcWKlN1nhk
oteq9bGl+QNf3+iute0/9JRxs59fTL61QgeWOr4pHZc1ymAdD9bToLd/uQNbc4I63689Ud5NheCY
y4G1afUmRCaGSn2pkv4lDT0qM/9ep/beQAyy8vJq1h3m8pIVJ/+cEB/LMt1no3cLW/pqmgfOx0b+
CTrAeeGNjp7DmTy5GJ98itaVajNr3bnjbV3zqHpoNH5QbS1OhypBX40rXj1Kap7cQuNMMF85FEI1
MC9LQAH8yJVqTOyLYuME48Z0I9Ln5sAKyjDOOvjRZ9ljMilkKvY1s0658mG7ojq8lPErZKJDYgH+
7UNiPfNtYcz7kUlkk56ugiWDTHYeO0NHmrvoX2JLcrCW66aQr7+H2lj/gpfxbTcQTLHxwYd/nyXu
9pCoBlx6IDJYWFyDothSrt7qbobSIjBPjNPCLkpVVe0MB0/5ZMb6k9MufRyHRqZJg2JFt0j8dyg1
H+6Nzxhnos8MaQFM9x2uhKWHxVCCpqTOJjw7lAuoxrgzXZ7t3qpRAH5/Kf6F7+NLE5ATZFWGI4hv
QPugbNESUfSOAawIhmGXMB2crMN4zqzQAGrmle+2xn/HbwOkxjgMnFH8j/A8sPH/hArhs4PRDt75
kDTtlHMql9F7IjGbrfhHGD9jYtz+/mf+5x3nsxZQk2svnwo8958fSWxHlk4toKkHU8k20o5T+iMH
nwQ2ayCUsWNUhkcRAAfeY4a8USP3MkMz2Qu68yYImW5ooA9k1eOAuPFucd76073/D6oT9QwIK1fQ
izOBzXzDvc2xwUyIpg4PlcDwsoqyWbbbmY37l2dQov7hxluCX/w3WKPvEJEKfEcuFEQkv++PmqpJ
jxdU8wdr6Id0bRDRfwDsZV1QPes3IN3Jp10ya4YytGvUliQvZ3pd5hFmcbzwqC9dNYx/+FbfMF7L
kwFrCpQz00Elg9u/cRldOmZxo8QykxFXIC2CWZ/t1q/ugs6j0E6lJKr6+0fj3y77MmWK6U8m8LDv
kLcuw5taDRjZiWg1bHomWJRstpOLjDN/+99/lm8xWcB1HfCp4hsLUnWOyXAAmVz59MLcdZlqr77X
2BpfSkRJ9w+03+/TR5ZbbDp/sRkZtMuIneWn/3y/jwvV/t//WP+L3SIvrWhUR6+kjhkdPOR2hYTt
eswwDQ2c1PbcDTvgLd4dgkG6H1IU8d//5O9Q0L++BMN2uJeCKVtYr/75JUybmY99M6sr0rtUT7w5
M/1U0/VHit7JPmVRCpkjwR5VHIxumAcOAUKlu4H+2FsUZrG/C6YcdQIhHnhoh9sT0ZPMuST8yUmP
xHHvJ5gbdBb9gXn9/dFYrp/7F2uN6W4MFvkGeCPDUhqmN/sHd5wd8nggO02f3ipKZvNfPoXLR3lE
WpfhIkxgld+ejIx0bcS/nw4N5t8VkC667Drxd2HbJH94LL6/Y399FIuuA0jQYSzvt3dMRrT9Rj8P
DmhG1BzBPF9rnZfnMRHhPdlTa//7J+DfriL1AEu+tDyXCVn/fABCW1MWMrTy6MeNOBUO01yTTHN+
8bX1h43l3z4qYJ6ixxIveL+WNe9vD/zsF4Q7OiJzYmhoduiZik50vb4Oxhqfyu9/11+L0bcV1LKW
abmm9C3Hdb49HmyTTtVUYXbs6wbzQu3llDAkjCc6AkNiP0h0m3o9yRAdt07puXYtT/1aqiBgQkPf
DmQ9F5tS3On4qkjdxgetYKivWBkuWjsd+k8+l+e/KSoXY1lo2+M6MML8Cb8QUya8VGWfUSezZzcq
E4wDWfOzJTeOY2eUHR6eeKZ5NnqR+vj9L/+XJ+jvP/z7BHeICqk7BqF7wAHsH4MZnwPUVflidsZ0
0AxB2P7+86x/+0A2RRcqteVDl17+/G/3tbVJWqpmnA5pVFWrsdPLbBPWgBujqzx7Hecj41likGJV
QaTLrRp1SesR5FUVrMDZGwTt0/hODU16FlPlGdgocun84eH7t+XWYljNsovzNMjvDEo82VHZhj58
QVzKuI2NZh92OYRBGgTMXO+xFeT0KePOamm/+85dp3EL/P5SLavpt2dSAIYT/MdyfeCl/7xSkxmW
gZhs7zA7U0q/cGru5rTqaLzlddkS2RHtKzOl6d+WDM+w/7DY28sy9beP9/BlgKZ0JOUpcwKs78M+
he0yL0daFmH7xP4l0GOfZ3JoE4KpSet07OPuF+5hNNFAKe9N6prYOUhin8ZE5ulTWgV00rVmGVn3
btde4s5G8oq1071FJamNS1RGbXuIu4JWoW/luHajxFkg0fbk/0xt7SuAc6X5YScELxgaxXAWoO3Y
UKBpgFav87yFEAgcIKCLhKAWCnw0ooj+MBn0W13NhZCSEt4SEo60B0D2n/chj1RjoGPNV6MLYTwZ
YeApqLAw0L1kW9QtREUFoOH3N//ba7J8qGm55l8Abhd96tuHkg0ogpjKEqAHXEo1wjBqnDTb5X2G
sc2KzPPvP+/bcvvX5xFeYmQ45RNk5G8LoHRY1zvt8yMNVD2tLH0u5dRsCjMXu99/1PLV//lgSZPD
0TI6ILD4wG8/TTU2bqwOl2UO2oTjeWJV/U6JMhUbSrrwgWHC4VvsuU0HQcdJon0mscn+4fpa//l4
w4+RHqfD5Uv43x9vmgBAypkDczX2Zjpsx8LSB7ueLMLytVW1a2my+XJ6jj1UQmjFDcZ3ryu2bhxV
6aZSkw9CzG9LMBj++Icjzrcz7XIzhA2/2bM4RXKBlu/+tzVStRLwT+1a0DmL2FpcKw66z6T919/f
CQsOw3/eDMGIN+ZswoVdbv0/PyrJjTmBPi+uOGKkIOuGGqd732QDLdrqSXtUkrIrcByGuX0X69ld
V5aBn4PBi0gRszhmOTCHsWAyboXMCcbTYspNQTpamrbejrOQN3OQZnvLT+7hFzrkaOIl7AMOdMdc
nGCfMr/xbBWWxI4B2rEZpuKdgabB0WGEx8roDXHoVdUyca8099p0/Jd89Jd5X8OkIBqm+o7A/LOb
Sbm2PXgLnXYJ7sLGIwtLMKEGm1Aom8EmwsnklYFD8A6AcITw3My3YwUPl/S8wIej9Z2Sw3SAMeOf
JjH0xzHJ6jtt26/MPiU80yS1f8hrUdz4VlZsAvIyOILsqQZdoZpreux1tUlxsxC8nYw1AWbjo8EJ
QNELJ95QrrsZeime6EwMWBNnF2t1KWnf9fx40eClF6pTPy3sWRQEJrndeGpGnkrPvotsfI9rTMeM
cZq8Esmo0MV+nJgCyOmrJ5IyDI91GaCu5Zaqzr1t4EAYtRkgduvZg9osvLeiyuTjzKykLQJgiPkb
eiim7N7fRhwvCe6BvS2lV9zF9mgc62iKPjjWLIYuwDhQa8Z7mcfZuY+sQ8jM5r2IzfEmz/LxEORJ
cG/b4LQEKsuKiiLFGBSSFwGt5dMcrMmm5CHCFDMheH8YMvfA/Z6ORhC8Fumkf3mjsG4MGxFm3bLN
YfJ3ZkS9LrPIi0Tex+ABKW9H51czQB2SBE+LQnVfQ1Q7F94l8znCZMiZpPDPqnLSCvCY6n9axgBt
zJRfvW3Vzy06Rwirqo33zOAbnpkqXT2FthxIg5NGymtUFYfu/maClguaI4ujgJEHM10izagT1Dj3
a6Jhv5Ikzxg/5c85jiCwAgqtxWnprqkEvwwoH/2jGYpgC9cFCC3nRxr7prcBW5msrArMlczs+AEa
MaJzLG4MispX5mMPw7oAQ/0+WN2jJ+wJ4SwmMZxF3s/Sr8m61TCoiJ4xwppqsE1+KS0qOOISP2II
R6JW2XQCoiQwj43OyvQQPEZjDH64dN0TFAZ2yMLOOa9NXWw+FgimBJRsIDPbztOV3qQew3hmOt5r
mmr8tjSkJ1hPE/1cQHuLUbMInV02AScodWPuGdldkK1W4imRisELmZdcuVXxA5U7fBKFfe1QpaxN
EzKUCrxL3PRPCZFD1WQeOlCurqeK7zkgB73kOUCcQgA4gf6GN7LijaNfu7QoKrmYmkmB5RlOswLw
A0PbwISgW7bzPkZ0eCZ7HF6XSeMQOY5ETU6RhDODDI0Xq+ZaKcHECg2R9qOl47ES2CMPBnS69TB2
YLcEk8eDVd7zroqSZnhWx+9hUCWv2Ox0iD7uNi4Krppeg1DZ86p3EpBSpd0zvMtHW8UPwCi1FlzS
Opm9fJ0XznDrCoP2ObAtbOH8NfCNXcLBJ3yE7i1PIByKlLIBKagFgWnXP/zGs1dVJ/QmX/hBGSZw
whSdeyBz5KxyjdvEc8r01Af4eFhcgqNPz3wlrHj6GQ3DTyzp0QGLJk7cqWze6PcmoFloyvulN7xr
0xq3fUNUKQbcD6yMRGnUcPFzxqchczZUU+sQu8NOJ5N7kylESr8n3t42KdfUYjygjgt32FlzAznK
wbpEpDhK1G6QpXVrVWHirgynqi9L5X8xeolDEbBMe9BTSALD186lcqpnErpvXC40s9Ht342hn0/T
AudMyElsA1V62x4MF+kaGlk0RMYd4zv9d0YmDkdc6T9yq1QvDC7zYSjOJXZUFdag6fx5w9oGKpzY
BGVDPFrYJedylRrpeD1BdLntDBNLguSY7BbWdCUDEoc9Nfw1Dz64SXaxdCXHnqfAgI8rirNkyirs
5GKtcMIDshuLqyLTA6nekDy84qIMfXs9Rku8WoHXyYtip5IhWDX8CpAbHPCQ88NdsjSizcnpNiO9
kANH+Q6BGSetSskYDjJFzGQqGtGLqUBlc7BptJmC0NnX1iZygG41Qe5sR7fDsIOf9sITWTOTFZ3Z
60e+WhS3/lYmlgdve5hAWszRvk9m6N1FlC5b021vEyBJSwc3XAGlvPLK+CsTuXcd9X59PWBAwgUs
b5Ep7zyNrwfFxNrkkddvu0nASRvs+c3MZ+QZD2hwqurgzR4FMzP8xuB6CXgNLtAOt4XQxgq9mgw8
z13PncCvG66CDPePQRBhyJz3uRJv5uR9uZFRbm2v+XQ7oPo4UL01YxSPdDNSBut2TfHReJI4iax+
1C6KsWO6RIotOJA5/D8oDj+d0EnPbeXYd67AIJkq09l1Nh4z5ZeHdgoYGOkZXzl7+GUcui+Hl5y0
PJWN4HC3r4FGrg36TOzS4RvIXDLlI8Y8LmKZfSTD3IJZ8J1tJBx3Q83TYQ9zqlXT+S1IZMBPWUBa
O9DpnTBFR5CJtBKOpdfOx0o3xOiUsfOY1A4ExUwcwzwptqFk2NvGM3PrkqXZfc4UMnJEUu1qQECn
Tnr5lRWb6oSO8ugW7DzTMIqVbwqurY164lVB/hrlrndVj515J5jVuPetKFyHGlx4OjkG5qlh2ni+
vHeEvi+q+gWgVrUyQ/4oBlS+gn0A/99qTtNQkkujmOVBc2wPuwzsgibqyToM/0/ZmexGjqtb94kI
SBTVTaMP973Tnghpp1N9L4oSn/5fcWdV9+Ic/JMCClWZEQ4ryK/Ze+2ZxEK+5TA9gf1UvviFfH0F
JVE9UlEHiADRZEAZBzVftfhLA1ljH+er4HQsoXD65DT2F+YXVw0ta2/H65VdGZQ1Jh9OsXhfbpF6
WxzYDiWV/xvEG7og7XuXDNcEey+XS+MU2T6rYyinnkYH3jnfKac7G+Xguo/dk3Xnvx54gM3ADXuN
LvRXOVueNPTbYmp+4oAu0W0B2ra5nB8Ht2WMRDbVFDkQDFvkKnp1v9lpuRfJPfLEqp+2GnHtua+6
E3Ntd8/5hTclscEmTQvIRiKn1Mczeat0+NbNteLGpGMNAgTFflhHkKpRIISB9s5FXIIsgxYxRu1n
QErQUWYEX2Vy+VLBRHnT4pMqa6IGcjRVd3pm4TuuyXzQXCiXTwI1GigBrZrxSCsCX7RZfjrD0cIh
mj2Ta3ocYZzsgxKxTiPTq8EIgMjG3gZh3yGRuih+J/tcJ5Y/wjZTFgh3+mpEtz6g5oJzdBdb98UQ
lINVUFz2qgXFjRyPVqZgMWPsWXm8CHiq+blVgIkily1K79DsL1guMYP3W5lHFZAeTszMJDk2S17a
HdfhOvdVu3WnmECDAS1+rsUXYmf8wsGcPiSwiZGIRQGvKZ2nkiaYv1cku8rq507ggZLlhfoG2m4L
A+S5LWO5Zdp/NS7lch5KJA5ja7zrbJjFPjPcT63oPoqGM0S74Pfswvnp0w38TmmGrooc6SRIPxoB
4msJgm09nga+UCE99yck8/jMNwSwS1+84l+Z75QuiUmIIJIONnt04u695nLeDsiPuklDw2gx67pa
Dvuwbx5CQDXbEVEo4jikTjm65omxEZZa1uC9S1wnJKNrs7S3ZiHoNDCoSXapwO1hJ8wyk4gpugO4
UrNPrOncImZIIxE9K2BhGBZseDIdQI2xxpitZ9rxos7HO6C5/KBIxM/sr36CVP5MHZdtsLLDHIIu
hdSWDHfBxO7Hi+LVIT1Ze+/dsl7BHl6gQNq/dVcDRqk7hGkJXsh90QPuwkrIFRM3CfDCZXafByGb
U7louCs1jggEtholAjoDNEOUdZtFFDCruzXeMUODFzN0sTo0pIFtfAc6C7+GEqwGHfRfr5wgfI28
RlKm+iatw18LLd2Q++1tZWv8O6jrtnPD34wiRPMD44qJKq3uSlU1hxXfhMov+neatJPv0oViR25v
aMXKg8VWhEfFUec+rw6hBVgFi2OTg5DdReOUHNrR/25iEK4998na+O9R19d3oRJ/AHkgvwQFRJQi
PJDRfNaFHl/WRN0OGtCRUn7K9DaA7ndJ+DskhFrcmQtMgQn/sPOc5Cp3V3szFJjCs2p6jKQO9mCS
3F3keNz6TQ4tvS66rausvQrV9Iwt/RWN9p2z0JPVQL6ex7Gnn5kISN4GceLeMFqvHpVFM2lb933o
hiMUQfO7D42PlS3Nri9LwP1SJCLYkfURbRFnoDuLeWsgyEpo2ji2WcGA0rUojHUf9MegwrcSQEhG
F+2tW8er3OMgfQH00V82wBAAnAjZEpUwvSdJDi0/tiHKCipn0HUJhaCNULqgiZRtfC0pDqmdQDaq
knoqtQKndeTofQ8r7lqHHanMbn0v6a8JES5fGvwN9yQaIV5UAjFwhk6CNoeiiJJvCdu3WmGzmCLv
E5sgB5Xn6ru8VXuvC4LXCpDhdgxI30bUm0MyuBSfQMo0SJmc3F+Cjim7wpHBXB9vowwLRCiH6GBF
8qIS6I+0xNBWh07v47aIYfiDckxB0xxcjwami5aEkDr/syuyeGs6Psoxx9Uwd2P9aCcwStOKjDDF
co2E0MbQ4Xsc1OXfWgtcp7jzFXcfGibOKw+vHy2JB3GKyo+SLKTTYMa6A9mIRHEmwWJZDG7XTAEI
X5E+OWIezhJAwT4NLkyYHu11rPG8c9mEK6VTaQEyOW3wSTpDi7iT6zcKZg6NMai2VdT4O2YS7Y7z
+K9otQNFJ8YDF42Pta6RfXGM+eGAMIoIxibo/8xp6V/3ZY4OGpwggUj9nVMM3W5t4DuGAcSEUODl
FYHZLok1e9/rcZUzCdr47LqwptCrrDp+kimI2QTStzPC+bFx8iVaidDXyRi7UPKkpvMPvKqz79XQ
bNTU93jw/TsG/9hD/IpBblxNu5ZQe1DUqO3nCRfiSuDHAdY8CBN6uyhghsLa2j+nlY82eASlNV24
ZVPqtvd92Ny0nj8dVd/cYS6pDgPrgE00wDScOAy9cXwnteumyfI3TuPohpQSu6Ei4HaY9GNnh3e2
T/EGLnrJfcaPqVvUMmvnUKU297aDu4rgJgY7GiPvDNR2SZcPlhMgEQw2jFzk2IoEuhPqTnH26oSe
u9HiVDcebrtLnkcb+PmeRPB3E3BdZsvwNaO/2ckW/ii1NZjowX0cmW0dMwXtNR2yox8DU2TfZM5l
3iZPWhcOd75xz1TUtKFkQ7yKdQE3UgyPC9fxu2bkc0awe1lA8BhqhRceYHlqWKJG12MkqJL01RiH
8tBOuBZLBGbAvSykBriY1CuY2W/Jr7x0Sqqh8fDsTaj6aZfL+DNb02Wb2LalT2AvhAcc8KrPmMHk
/uW5JyZihq3UxOkzEgyCVTnEXykzHgDufC9FRAIKJz4P2YuO+xJfboRfOKFhD7KPxmnQViLG14Tu
7DCcrpcjtr1yF2IdknrCwRDpWwdSNwDFgiykbuY7M+L5BNTyqjU30+QsiCpSgEKmrZ1nzxMEm2f1
upOuGPadzuIDQfcMTrvEuQG29qxcNgoTK3rcT93tYmIcxRf1tUmJp1yNfa+mRdwqYCWoxhkHkZAi
t2voSe5Nj2YWzNc2zO181FXsPVSZfFYKlsSqgp23Lr+brPkgFSbeVIn8dHO32qyV91VjZsOIxojJ
n+GJ0ZkzDCs7pgf+AmW+hqXQZ3K8TXNBl1DKfVrFvx1i6zfVWp/AcTx6dZrjeVjT/eAvf+ag/TUN
pMG34/Q4d5fhowFqZkURPLn1Kg5sZutjgJWYPk+1e5+Y+q0zjA9NyJNWDe2CFYZYlwQKbKINCSFT
8VBVcPhApDh7y/P7HKzVr5KtzmaR3R9pQidgdIGujYCJe5LvfqkwKElWme8l48tNitgRJ9N8FZUU
iU02rvhIXQhNhfsIUAGDvmzwufftnZ7c73G9vCkFI3pmos33r3gvxp6/FilAzi9nO+bBWyyC69Rv
XrlC/jDhuhNk6W56EtxOdDoNrBqke+ns63OIw3hnrauuREcJOw8u1kj3I+pBrHd65NQNaqgiFfDX
49IM5jUNx/yeqwbUcdUUWxIB5Tby8XYNtSz2vTbxwzCp4urCBca9Om9GB0C6blZ5DmzSwQi1pCQp
fWdCYkKcCWUulhQqbAHUqKHBhvG9IygMm04NTk8xh17i5gshY7YzEII3iUtp6MyQ/Pi3pyEbg03Z
j8POLe2NUJP6ruKWccwEBBeY0nDABpFs69i4NAYD8AszFkhal+eo6Q2UkgrjXB59lYRibICaHdu4
pr3u7gtbvwUyjDdF0Hd3dCk3U0uOAsgxPPHCUJ+PgJGLDpgXTuwje8SVP+s8Tvn6d8moKrANUhkw
X4cFrJdTT1gVSAIFzlDlE0SKfj4aP3xpKsZpNrBPgxl4xAthTyzow108Fj2dZUsZy+ia1HpspQQe
3fd+80kIBxR3QuE2i0cVFCS0qLFfMv6xUNPL2j6k0CRMgJ9Oi1zdZGuNSLWq+AgcyIhD5CZ8j5J7
0XckTRnvV7zkUAga6cO4RdBfZcORsjfaxn5C1Fcr5ckLiZGvi6ndrVH2yzZcjnlfLE9rCIOUkYx+
yFTJRA5H1Dnu5/UGadl6J1N35SBV3RZDS0RJGeK4Eckbx8/vMC0JTAvzVz/38f/a/hUfnnM2fDIb
+P/hya9jzuJ+Llp8O5ihxLCYGxUYeINmYg8BmCrxAsE0wv4S7mLvLBDHbUs/Sjka/KYueXbbPqHK
BmATGKTQYXRxQ9KdIdNkMFAXoHEQ9bZwgC1JTwnhYbkMyY4P56OHwXwLN2PYBaAxIcb4DzAnL5pQ
cxP2a78blo5JrXfXgxU9FNQZB2EKvIWyqOxR5UX2XuIFZQYXTdFtWJKTZQZexVlHya9gXZfnkUHr
9STS7tQ05MQN5ZS9tCmTKzrY6rnOk+jdwZa4n6J82bYOcF1LXOg2CGA94FbFUtHk1YnJfXI/wBKk
41RklNR912+9ER08vz6mb24H7a6bvOKee9CnvJpDTAJIKNOBxdS+jXz5U5SquZWBVW8MuRz+H9Pf
tvHy1wWFdJf57XuPax/umGTabTu86FQkXFjMpDQIQrvI/CmJ+x/2hM42C027zXOMq8oT3k51BVL1
OQZOv8HeNC5XxSiL45KRpx6xE/tOcVX+MnzLDimYql+WQQ2BqtnM1ntOnPErH9StCqGU0w5m6I2z
8bprQAPFGmNqLMLkHdInziKvWezjoqAjDBeuJLiLmIwS1oCnekmpxfVSfU4kDVylzBA2Lbl5L9h8
x7sMAeK+aoN2h6AhOyVDQi6KKFCcmn68V3k3f+QKkFDdL/pKVk1yigtE5r5p9QGHVXnFKWP3aJsZ
ktfir5ujhRZVInaOzLNjojwaRRhb3QGPekm3J0rCjWZxmJaYQWHW5/BTHf1iymxifpHhq6FyPmvj
VTcLVxXJsnLv98LD/UzJX1rqjyRlz1Ilc45bCKtmVa04+9MsmZ7cNnhlui3O5G93my6ouYmjFqBm
7OfEjftg3DHIvjjsOphAqR4JfoTdCwXGb0jwZ7RW68kMQ7XNcvaTleh/Mj16eyTsSOkdwdDBa9xt
ngQvbkvSpgcdY0dx+kd16ITnKtDbDnHpNiDlZSdk55zIp5THMviflBboZU2YV1fx4sO5mIZg50Mg
xyiKHcBNCMBgYiCxOJh2R5YwXtbAWqAmMelnHmYfYbE9Bml4CccDzzPESDbw3eZ3bh/gZK+V2QIE
ASvCluWt1hqEhCOZiwhkSThbWnwd/EFAyW5PKxfn2LZhT6eecXjEeQslQIu3VArShZiv0f9Mlw8+
bh7UKKEaiarYtLPhUK6JN4tN9E011G+sz54rusyWs1qND1LOzimdFZ0AstHrGL0XTvu+fLEmApvR
N/2hkJfqLvHta8OEdy/KPD0RnhzcTHHfbQmHyf6LXuD/kCaoiFFUHFA1SOxE/1xRZ6ZMy2WonHPV
4/TjtiywHzWM/NWOmk/9l6Tgf0t/Lst3VGABcRcXJSkp0f98OacrOyYFMxlxcEzQUmcIUIgf29ok
6UGquP4DV3K4p4jdGYe2aRrw6/3nvfz/oTgJfaUUv0bpMtz6l6xvaVu+CG7qnRcvdQ6G0f5poZm8
U0uMlkbhJ4PdOO/+84v+H7IM9CSRJxVDIZT0/1ICBHM02UkX6ryE3nzbDHI4l3OGSt3aiW0FBNL6
SyVpnnNOZDj5MKV26f+n7ury4cekViOpdf9HzP8v5UMLxNQfpcssZyh46XaFTbBvvRAWZ1QIfE8+
Fy0Lg+CZfTKBlpqiNQC/mcTJf/k4XOd/PXchwTEO0h/pRkiY/y1gntci4gYndab3qzw54GNQ4bXv
az9/6CNHvXWudeudTfWFW9ZZdrCymjSevLRuiByAKwFTZ07hofNkRxgW12qgKF9c87b68UBhO9BV
5YG0L9r0PaPVcY4xe3b+2QvQ0eOzxrrP1B+XMwLv/GVxWpbo2ZzDTDGtMAiPQodliIBnCC9qHWuz
s8omt/ks5nGXe7X96VnTQ7UlFgrjlCWKVdm8nMiaZLuyCcjC4PvNhXYL43j5XU8xzoHV5bHbawzr
uPwC0P4oCLKIhnx0qaols4KHSQcuLfglw9snhm4D0Yl1RczcotwCoLTttsan8EG7PvWkJjsNztms
AFjVR+7ywa+sJ1HXc4In6ywx3jzTu89Bypp444iSk5+cxaD+SlMS+3aIeeWLH6x9u6sIVr9n/Mti
r41gX8P9cPQHQvOFl/WLoT0CdUGSLbzaJ5+20My/YI5RBY/ZinSQWy6579tZ/Sqrwrwl5NZGN0nO
VvBQNLq9kHGBQlZwu9S5yNKccCMniX7DshaPLAAhMbkjXmK2qu76WPFDw/pqkRTsc3d0y1PtjhlX
gSRBh8tkVuUr4q0OJE5J+YjnrGMPn/n/Rbj1v4VMl8fU9ZHZu8ys0aj987zqiCXyG8ZgVw4g8g+L
yuTF5xkhrdsFoJkRRXzEjgmVPakE3tkO9uY7+koIgoSzXJnJzIx0h+LuP58m/3ZphPSAuF8uhyky
G4cN5j/f1lQ1UBtVmF2hnZle+Yf3TNemGZenVfAn46MXuNeX+X5us+F3bVHMVpEQfxAVZ3+yNXH/
BlWpPrwkBvP2n9+b5yrv8qn8Q4R2kS9H0kPrxraZpPp/vj2oZjUx23kM8Dswete7YXVcclyom7gs
1is301pvseAuRwp1Z6fFiuOMpScVhwI7l9Ctitzx+VIR9tAa1z2N2jEIFkooKZXKX1t2J9vQR4Id
rGl6l/Jh38yg1p8n23cXoW3/ODbkLDE9o2NIiCMbIfzL9i/KEy6artLtHzdhCd8Jq/jQBMuvWXj7
pIeITDxSd/CDofiYF5/sZg17Ycvz2lEW1VAhSQXO1TGIivmT7HmghkzyQYGsXW6eG+Mmd10jWGES
FZj8prYFYgMpnSa+MJdGKmH4te0CFwosQtPseu1Udpv3CE+GOSEtK9fuCRVXekVroDBlMiB87PKA
7wXrpSPJAFAoRx0fFz+qXuyofoosgVCSIGBiVSoAMstlvVZuZp/DOGEgl7fpuZnYUVfwgS7/2hxC
w54J8RbiqUmWRGjpBoayehY2iU/aCxUulzz88bzCYStkp28QXohnLA1PrJiVTYtPFtNsyr3ol+iP
Knz1tjah/+jYxiPPZF6JFC+DxzH0u30lHHNkVcQuNBvbPwiDO3EqIsc/VVLMzzoRBYCVdvkenXA+
ezPkNxztQ/sXC6y4d5CMvLRxxLpwqqObrOsnkIM9DVMV0W9U08/cEjHANpmR/nwBNcxBfExogrdg
FshhMdK/Vgh9bxh1uKBka4Kcig5mTTaVC6I20tw4dTQaKy+lC2ph0sFEokkBhz4jtXtOmrS7r0Tt
3SkPCF6mSCEdEUGQNNu6zTHJtb0aa61eEIHod7F0BtBe2T/YCu4Rsy0WLrPsUQrV9VUT65eRYcxZ
hWbAq+8u/a4BS0p/Z5KDyuviMe1rf6cXODHLYqNdTqjWZh71cDdLZzl4TVI84GFxxXPZISDfDkvQ
35Pk4DIvJ5Kg5O/Zhcll3gtqcK/zOHgCRjOkSGXqleWkqlBnAODOgrrcozgoXl2nY/IxVsEhdGHb
ZvWcIZdwIVitaBqvfTfP37j9mj9+faneF8YpbUYGSO3CiCpyZCLd6i+7ciLajlVmGh6zxO9fG7oP
BkKsleEnlncpH++Dv4TuxzwjqgYOXVzRaIOB6eKGqIQei3KM4wcXI9WGTArWcaaMt+Tq2N9jTcQP
+Wak1JvaOdvGxQhD88OOZ6RoCwk/bm97lTPzKPx3BRGV7jzaImAftuNYP6DgBseDzo6uRUanJDLs
/hqyIIt47E5LIohKkTkze5RKu6L1n5Mxw9nl0m3XUQaQ3MLZ71oAO+Fzh6t10/eohOpxTPZzLeYb
m1wScaVf7uzKpD6yTXTlxyGfeuXSRnPyxZ/c/uou94rJ2dXzpJ/iyKgPxCaZd1ZwiBiWNOI1z32B
OLtdgH/pxntZqghgoXYySSD0RXKzrA5OXTeGSbrWoX/WC3v1C+QYa3zcWtJMED8RrJJGS4FhcBim
9BBNGdPruQxSPLixM0jiL/I/kHKRfar1N2NNfXYGf4JGxYcmUgRFLJ67W8QQwFlBLizug1Os/TOK
qAbYWSNVSvtJufzHshbCjSR7490WXutLbnmxOLI4azDXE4V96nfB3lRheh/3rnMPjYclkAPD9Lfq
Qiy+MdNhzjnWOlNA2DDUzEvMA1s7Wi4l9g2WD4ZkZC3epuTfxfvGGJ+SIC4vgXIDKgmZht9x1ukX
9jsLqhzymIzq/J9pmMfHtmD9iwyn5f1WwSUzvrIHu7qgxLFUPWRD5b+0YdAdqjBZnnMJU26KWWZV
tIRXc8wIVTpe/xsu4SWMRzVi1yq3+K7MzGx94gu9TqY6d0MIza0JZjgQzLYDD9mO8I9jk1DOr1Um
EDIUjDEZK1wGrSaHel0xNWeeTvQ4Po57gGCw12ul24+iJKfYiGa8modguPItb1a0c3lCSjFuul5O
L1mnZnYMMMMOSi7i27hNf7Xmaf0rKbqQZzleCMGSVAX3pVzH10SLu0jLWm+GS+PDl5Rgx40ziPgM
ECH+EkaU5RaGJQ4RI4MjQ4/w3i/r+LNOO4+Qm5iWnPgZUstTh0lsL7orZdgXDk7fP1WESd+CXixv
2RzKU4cc+J0MLfPmLhFIsgVWqUXIO6JbSR3bnjWWtLeikPYMBBadxeiOuySVzYPl/noZIu6cpciZ
1LRheIUBa3lNFTlEqHGj11H7XOrevJSnohRLdGitTrGL4PLnu7aI6GaOs5xyUoujP1TrkytQ//IO
9BkNenYCI8DWyqTtS4cmdzc2rTkQ7YcyjHn1ex6PYu8T0XElg0uwQ8JZsYyiW/fsGTLikNnmbyzV
1AFCFPIYsI95tUk19rPuEhQ5jFN+77mreMxGRbxYhqnid8xBTCo5v0uACtJ1f2VEtp5L3zCNdTEg
vqaov+HOMnMk5LEiH4hv7Y2l3djWpq7RHFZ8DWZU3PAwbkTVyHsSiQOqeJZoydpTw5NExdNggjNa
YaLyRsjSQdK+gFIQ9wW2zdecvKrTXPTOe7aitR/UOt7mVdU+kcFI9EzXtk+T48t3hkP5Nm7q5Hae
+Zoyruko0hkqufVU3AyD8A8uxv4n9kLpU1pV36kp7b2HrPUpSjizxhXYuFFz+YzCdPi1Wne9XRYv
2w1l7wOPbBl+Yrvh+iydL5jFlqMx787G1dPJcVfvLGD7rLukDAEQeb2XH1bs/oc4pb3QY3wxgg7t
tmwKMJ06gf3jZZfvEjxpsi7MRhuSkJYWYGNH6gcovupv3MTFloib+CRQ9+xVWjY7GwXhi8OQZbtW
4bRH3jZthy5jv2tScUSeUj/UTPkZZyXstvt1eAgbMP/gqhEWOU39E0Ms3i+A5M7U5wpZ3OQfZTdV
vxNKm41bk/Kged8b2aQoriwj0lUH5V2PJBEtgT8sV9FoUmIXfAo8w0b8PluW9dhLLpye2m4/xwRo
oof6KcvQnOhDxcnvfP+omG1eB87gfrbhSr8+gSVn4Rz2tKwOfZHjQhfoMapD4zPMtpCaGNSDx4RV
j9qNokw+w+lFeD8RG7NurtSeTEAI2CaF1jNahlhNhYuYo7cjG76aKlMDQ6sujXTPnt54rXiaAzd7
KNM6Pvg05xsjUrufunpEgNf7NyhRwy0irvB7Rhd66wzTtK0vKsl0TpKLio4lvr80ztmBrQJliFRl
ImvDraWuuWsnVjILI/XruZlQYK4qHH4UVyI1BASfB9aG9tt6gX3huQ1eo6Vqr312SQSaLvoO6EYk
wcr0+Qe9UHFTyW78jTC9PRMw2n+VPgci67Rg1eySZcRJ3MZI8FTm5m9x6xQ5hDI/4E2WiVpPkqvx
hiaAe1UlIepWXcdY4PtaMl1kqX47BvNlLuhGOVIxZGISWfwHA1P7S8rKv3TMzptI4clzIXrfQD94
LWA76uBASCjAeBT+KSZ//H4Vl3inWU71rZ9M4Z7/wsWFQPYzrVVwjnVCxmzQlPsA3SYawELeh+Dd
TzzaCvGarz5EPvGm0jL4WEF8IA7N+/yBXW/1HEDnvkeS5O9bIb3TgMj3th9ZZfTana7JcuYU09JT
ryzVurvCDvbL0/2FEUbQNMhtER7TDBU3wePL+O0BIXlsdEdyJES/ghuEIPdNE4fEhUxmHB6s1zbX
BU7n2wkrCNO01TWf0FHQnneBP79E5L/sqeWhXM+d85Bir6YhEWJXdg3LCB7YBxBw7Us+eILAgFJ+
VHSoaL8nVJMI4dY9grXgFvi1vLEFbDvShtVvLGTjd+DN03vVE91NgyjMeQy78YLoHD496Dvoa/xO
ooTSnOtCoJhj+gXXlDJxAHFzUbJA6IbRwkN8qruetA+bNjfWdOFP5VTmCeFw/BSwvjgMYZW/1/MF
98++KSP1WM7EDMCUORB5nN3JhGRZN+kntvsy5mhBP+DCy1sYTXcme5XdWnoo2lqFpLWbL7Dmhfjs
hM8P8WCK2odMumEnydg42zmqqDOTcH5G/KwOgTDrQ5aW9tCIOo33MrxQAUnUSDd4ZQWnjlOd8RdM
cFa4Ud6k7ONTM4Q8EmJsjkqPyVWf1+Y+ixLWRIXWuHGzdIFO6hakqLuSLKJ0nXvM4hoHHmDY1N+7
w9zak8FMhSijN6i99VSsWHfdsoZ0abneq0oWf22kgISIerXfYTuVZ/ZRGAPY0490pdXEow9WNrpy
LYsHM60tVH0ThhsEyPlNhhSRBUAy37deRlhYPK3v0PPKd8wb5izAp1CKyS45ksWR7tMYduVUswsv
21ruyfKtdq1egntV1czg01z+KRGE7oJFDt9D09bXKzy+F7Tc1VkH5ITIDCbx1FVcHD5hQZUbK3Iw
uCBqb/3DYAuZddmwRcc36Xy5cl0e0jF2D3hoDXikMDm5lcGdwnCZuAAe9WGLCyD+Jm4oUJchAuxJ
FVFX2WGPlLc5DBVuKaciOnNk0g9uutzIevnWTg2fsScmg4tF9j854R3XxP7iex1FDaMw8Yj/TbW6
5mcYuO5CcbJ2RPCfteuXJdrtdog9nqBE11dYf3iKhU+CSDJ8xclkgJ9m3jdjEJKyG7LzXIqrHeJc
pG2yLXbJZaJBZCeSeBs9LnTkR4Mz/LplCXIgMMd7dWfx5cZD+ijLvntpgFy9AaeKXnAHuN+Woe+2
nOmPUn5YRHiZZnidZ+9FmjEaq2fniE51vE5RrqN8dIjPCOlmd26Y2Xyr4VHxte9DlBsMS0m/cH5V
LSGoxRQWn+yd3dNMyfnmmnj4DMeQDFoRYFWvApBHQMQMmVnV9KpE2CCVt275E3nCuRGzACbtkLvY
akadXsy2HMfFReQtlL4lhBOKYe0vMHpDU93jsa+2qqUUgJY7EJ1d6st0tSr2fhSHey+26Id8z3xz
AK+YDXp5baVVL40qBUlvAv7wws72kWCyi9AoGAgR0kiZ6VF240qMsA7W9aZdSJ8+Gd0PHN+SlN4M
udcF5HlTJzT8Se2+FSjzYXYJcpEWXGbDPP8iZgJcZMC0YcnaD1Bsz85Mfp8csd5Qwm563yC2zOFO
zsgsAl26u9JHtghiOT6gDU43a1E80NdxuZTuZyVRsJUpEHGlHdQk7R2xII+g8L9rzRCTMixcB8SI
g/skI3NvHM9uqWm6rWW3uVlSbHNKIwIgr63fhWFm9oIHG60PTpcZKbWiFpHmouatqltvjRvKsbnZ
m8C3dHkuuHhmyBtkARF6e1bPjbb3OWy5TVxEnxF13qkDLX9YkgF9ga0OTmOfK+A3nIQZWd5TyJlk
SQLxomfMZq8oQd7wK8NISnLwWRdVhF+MACijD90Mf2EjhtuyBhIGeHDdcr+8pDGftWl+lJN4u0Do
625IT92yfHZQ2IB+wl4N06Lch6n/Og1KExWNODd3kO0avNkHPwq+GXezUhXzdzeUdx25dmhJSvTJ
lTzWhYtYz46SeN3yVxwgrFy6ptp7BUi8koPoCL0cmL/Xfaxt9UqFu4Nnx18QmXgbRtF5Wf3LnvYG
Y/LfIF2SbVbnl3O4fBvatSZyMV2Pmk3jtsefdjSgiMu8o6UzqOjljJG2Dor7iUXoZqmcYFdqPwRp
y5yq1A0A0m6NtoTSnvvaUTuxzF/zmN722NC3eiijEyBBVNczPL1MoRN385FIwSX+hc6QNWTvBGeg
WxxbIVvyr8aU60lHrftrXMvuZ+bK+4I0pk8oElD2hs0EQNCTwfzaopJi+ihKYrhiFUGvk8FjTprR
fVY2LdxUCKoAT8frSJrl7MmKJQi+d+/a5ta7R/o7IdCuookwliC4inQE4DjKkp8FOToSAOvcEK5A
Y9s1uJBYO160wTG66aDo/3TSoTZDCfYer725biwKGATh+UiQaDidkD5w7+jpouKq9PMMM4wQk6Wa
7qVWkDWNGQL2YjMpXSJuxJWVWn4GlTdfL1ibf/Hgs6CCcU6WoVu4Z4MUCF9zL07NikfIdBOyo5hf
lxNPNfK8PniZ9bLe5fVMwvUcrVgTuPgKB8PmxHh2r32zPOo0zyjKvfgJBHW0QWsRbQACUOzqzvnw
SVbfiHl239i1WLBqmPL/pAUahVGIYYfqNSOTIJdbuENXi4OsVzRYqfzcJXqp/Mqn8rbEvtMmYXlW
7kg/kVx7DUseTd7lOBML1zTeR5+ReifqOIDg6j55U8CUJQMh6hn1NxTRz/z/ODqz5UpxLIp+ERGI
mdc7T57LTtsvhJ12gkAMYhLw9b3ot6robFf6cpHOsPfaXh7cPJ9ZE+q7YdvPwweboWSjouBd+ob5
Q4V7DcnjsCV44+jOQmzclqlZ03uvmL7IuE6rP/OE/mUJInV2k+JjGufpYKQQhEsiC3JCQ42U5eIA
E46IFYtxc7RAdNTZcRXqbN0SJWNZlQ+IEGk4+uYj7MMf2NWAj433auvsqS0pSK2MQT0BISZNTmO4
nPLOP/u9vmRRfnJCwS9cmOdI8JaUEXB5AWIbttwL8PaPUPQvvXQf7B71fEsoeO/Fd2ZMnzCLzRu3
Dh5LDr2tKatxF2sDqUD7cYZLVHINr+RiINs/hdLvomsYE1s6oDdt/yud/qOnXYm6LDvMUd7tYoXn
LStaeFqEI++jmt2G1ev2MMSD87w4CgB4pn8xsJJZ6fpmS5bB89K4aNj8+s1pqWtrAYcuVM4h412u
McG6a3VS2MkdjWd4b9WWd4toLj5Wjcrj0Gp8KCTibjyE7U8pKvZ9TCYZsxqsI03S/+eVGZZ8V5d3
VgfvH8D5c+KszNl6JB3Njg/cNp99j7xG0bzpsCFZp04fqKEfnRnkrbVMRxUydSwS+kGZs3jofKZ7
HVYPPoqOjmLpq+lHhgh4stiOXmneIjLYpH1m6eLvq6af/qthTV77erAIMe99HBOxuFPzGhSggpY1
hOVL+TznzVcUypQKzE6Orn6Lynf6XFO2Z6jRYM4B5iIZBgcqyYuSKn2XIwjCYWZwMkl2on731yTx
bxpIsQkjhh0hUonj4swXL+EWqHXwlnvNq2UkttwsnP84cP7PJTSajRC0t5nbXMsQEWbAHojMG6fa
lHJJ+ebOkMFz4hr5sxyt5b1h+7brtHX1JW6xDCBy4QZ3CgnuziJPcefDoDiqwr60kXU3I0+DHuu8
d73VAKx1hwPYe1itBfVf0VUY71X+3cP3OIjAsEwyEfm+3Zo9ax3wI69+TMvjjDQnNTrU3mXz0i3L
b9XXn8pfsTCd2bE6nw8Owt89si6xATbKz65Euis8tFtuRLZf0/Vkl2bpWzKrB4fpHGs481zq4Bz0
vOuuTXyNhpw6osDa5nhG+AKnXwwi09e4xbVpUR1eDIL+Wz+xcEL+aBP6mi2n1Ko+KtO611HNSNgC
9QuFMD2CyLROme+QLFkVT6L1MYaa+ejQzhNTGh/9oSeGcMwYrQbtAJoaKaLvmZciXZV4BqgPMnMA
deng77UBlYeY6EezN3qdQ1RUvtWkx2oZL4PVI0WL0Umms01YH1M3ymr7qZDLu5mK/6Q134KW1Qym
Rm5Z8nS3sYcfXBHvN3fJZxz0Nxrkk0jVbxe5CJ9M8N8MAW63ZLKkq4FlDXj0rQFxsu1TRwA4mu7H
2RluwATdDx6Kv11U9oU6QW0Y8b90sx+cPYznxFAz9Rdk0u/EqPcpatEt41gCmSNzR4mAwWqs7+I+
jVlLGmDJFjvJsXrIFJ9KkOUOt734hesPyyyGHdo4c4QSlX1HuuBhpYG8La1CMpqIh9JreZGDn7Fz
gltobAZUs3pj/PjkgRHZGcv5ayFL43cXBEGMHtk3xRqoaK2Y8wpTGu3BYUnDf1Onf52OEXWUsqoV
ztQ9sAL+LPzSwtae3wetwCIosfy0KNwP3oBPvuMmoU0kTE9Umb2zJAHI4RSdkL0ybJ7FC00taas5
0TvFvOxyn4XCEAewrUFrsvKfyJ+jt3A0on8oUISpiO5Vk6OJQH09/OWwCbuaQZwheSRUr2wmkGRj
KwiCAWh7PzCyHEdn34gZ/S1kX1LKfXEQ+FMBviPf7s1wPxT6vQznems1zWeC4hsGrZIHo5xX1fJ/
4bIe8Dg2d2BRG7YY7Ouitvb3ve/E+7BYPglYftPr+Dvzl4d5aKdj3UU4n7V+KVa5YxRQRw7OlJO4
i6NKLpwgfTL/G3uwvwaz+qjl2V/NyDZbFRwExTvsLtgDIOo2Dl7zLatMEt4G8UlP/kxD/2VL6e2H
QUeXueZTYmHA37Ncm81WfttefyySjHcucv+62KaCAUeIQFSwYaV4IRfiZ3E1twj24kPRU4aEK847
qhe8I3hdA8KCKEL1mvo3I6OUbraFYtIALl4eqLxyJpmUTsitCU6x8b9p7ag9jRnR06Y+JDGptd6S
vVDhXVHNyk0Own8HuXPfTtazRCqOdSfEfa7rFxbhJYEi9U88hIaJZJKzS1lbjmCBbNB0H0Oo/sus
4qOD08xyEg5uoN3p5Lt0Dl7bXWNBlTYJ9SvLNjzEBYaZOooRNQc22n5gFDGCwCb1HkIbuLq0mmcr
5+tKomfTojnJ1bYKa5Z7eZWd0jklC3dIaP8IEEdVm7G6ypJDmS6XpI9BWlSB2Mjcby5Ro/29YmzM
1Rxke65KVucFDaGUQFnsBa6TtJ+RjoqDbaWvOgsqRr/sbvToUvnH5r8lxTkZpvLVitQvPi619Zc6
xyJCT+PNzZ1yJiaywjwtFeeHsovHAMXBliUf3VKFi8lOaV/qNvOwPyF1zDL54GFXzFSypk2kYuOX
1D+ElFD6CSY+vU8JEyIhungzm8wqptY2o/cxOM50SNfDZoALtvPmcO9YJrkiNcYq3sdUBWVhtlGP
dKPN6Dwy7RwDLb50PJ8LSwvk5+mDLNWpCNtgjyCquNUhNjoWMhDqi7WDxTjHCzw+yDl8i/7fVsnq
sUPYwHdUf6aey0JCfRSrWUCqJ4kN4ugKqY+MqH9hXLxFK1Sbnjw9SAIw54S0bEDwFf/GhBEIW3XI
OpZzc20/URoffOPdyEOd92iSv62w3E/ecI+jlSwOdo6cwEe7wdHigxyZWS5vnGa4SEKIq6j4wcBz
zqWhgKrVR9+pNzgs1nPa8Pjjan5KcdM33vTulGQzkN+C7N3Uf0MX8Irhk0SegM42cFIcOw7Z4ly4
zO5g52zDvHhPoHrSivM+JX636u8oUvxFLViZiQjJqZZPgg3dToWCNx/VBvhkiXMMdcVubHxOuzWf
2GXJC+sDe1Wmmhcjl2HrWdjBhVYsKxI08rHieHch/MAPAyum16jiyLvTgrvHzvWzGyUMlMWCrVxk
xT5X9kr6dtlhc+Ikff82T4W9dfL0v1QiTs8iQsoots49aMsdOX+S9xuAxpodbidYoRfCkQ1rDjkX
b7qiVbBL+ppZrhZyfixBe981ytdtVkcpJluUaqMFxTqdunI7CoT1SiEArNGAHwGqltsI9fSBgr/l
fgL0wpoumgCYLw4ggbb1nxtB29gK/cMQL9/VoRPsA22p3Qy3mKom+hdGE0R0XQNuYH2vy5nbbPBY
tfAZY09DaAZF+8+0sOAQnvfP6/2vpC6effQa+Aq861Kzi4/BcHGYcERAEYx3IzOxgC/vJp/xvpAz
gdIOGfbWc0aq2LLGbaJc3PCzfyndKVn1rSzGUkJ3a9RvGz2FH2mn6sPimieMxufK7t6rHKKEsn1C
SUYy8kjD+y/CMOFp8RiOkE8mwcfPdqpfnTQt41rcIFgEMT/nLFpSlzMxrwIi1gij21W5DxpIPzDR
bzehM2CQotKWVtSeGrQ9Oy/z/2g2ZBucRNygKHTRZnT/yjalE7QhNIYOErcgb0kBtu+5d6bvjMar
4SQWGitLLcM3ptvkNw7iFoaUolO3aG4ofiSbjZHDZWQJXnV3S7VyX0IkS6lOxV8g6vEah/rahmOI
EWR+rTMpkF0MEyta9zUpSDVs3P+WJvgbzikT7ShFi9Ge64AJ0xTrG7mb7MZBvcMStDZdzbNW4Ghg
n7Eu9MisSYXMHsYZhXNZ2xdPWzMtXUbEjMVEl2HRyTXpVYZcRtOItMMMbXvfNx0FVugwcfHCaS/A
d8G0WOf6WmVbV4/kJC7Rd+975Q4bDsNxRFLI5apDPM7ls1uaM+oPeG+92hs8SXuGq2YTcqXzwahX
lKYYgLPqNW1dqvHpdwBFeK39/gPnTbcnoY94KVkRr5N7xMHm/iaeg1Xl8hXmxHtvcsLgtk1Ht9w7
jG0iK19xNe6hAuluZctdiEiJfReKuQF1RA5iLxjdk63dLz6VF0W80yYYCCyfO26dfrwXOIeQ4OAh
tZdUscwuuEPImuWNz1rGmQ0H4aRz/agBH5OupvhuDxQVjz7qtBe+sUDKvDy+5lgZd7HpbbgdzCCo
iEATcCgN2c1gdeefTHdiE5RjdF/aV0rO5m0tc86+9ofbVC/L46z89k+bZfrgEFtxT7nO+G3Q+u9U
QOef6sp6zzvUYIkrqmtTxuPFGUz+7LQEZNvBk9UHDCPtuNKPKXQXGpm5nAl6GvS1b+bgj+8n6VMy
KV6DIiLzvUVV9xnWUXMtipnt6zCu00vMGQCMTPvgLIH9JxJopUNnKR6cHEYIO0vxxEymYCwSafkN
wqzaNXnvnfSc5Xe41P1D4U/jo56L4Z4ZYnhlYpJnu8nTDI2D1ELiy4j8MwcMcQHYxeAqGoJdGS3u
3k9ofDc2VcafAmvKefbWvbyKCufmYxfYDPilL0UplofW87t/Lpfuc2lhPGHOKKP73nKSN5+ERUZn
Q+hnxCn4a4sRYepnzkz2DAyokZZTNB+97PTFdyb3UwUo9CQa9PNYkz5SWUL9FwyLvdOdzE7amyCM
CWt4cG2swt6i0bZU2Mzg/htSQ9vRsuBNONUXiYF84rPfzCeU7c3J2MAogfzwBRsL8xC3efph7C5/
84eyvkydgKrbyeK3C6zV1IbIoeQiRQ690ZZFyzInkXNrtdU/2Gxfzn0irIeoykiv4mT7Jt92fnCj
ag42YnTz5wQb776esunJhRx2yohlobBnJ1LaIrgrB+M8k/fhvyDBAjchux6ZybDccwqxF/ScdMfS
sceMOCZn03juZUkUW/ElHpuPqoHeAG6Hcd5mhPJ2a5O8ulj0eW/VEiQXCIb2i91Z458aTScVseuw
hGj7I5sv8aJHwRp7kqz2rKoOPrhSswNJKea5HRfDM0WfRdCUJ6mSophFipJfMatW6hS/vwqmdtZk
iL/DeHJEOtKcSWcsGbrm/rPjgg9zk7J5pe9QvzzM5lSOLJEd6gLU2YtqJ86IVN9CJM6Pcxz2F22C
8gVNHg5gdHAElWZEqBAbAfSEBy9PabOqjep+JPucKfweWzWG+b4Z9ExoU5acE2q2E6Pr8EmMbfzX
Ssbq1tUKukXYOBwCGas8RxLEIZRqPzrC+a6xLCXdWShXFgdGp9qjv2ftORxC4ufwXJIAiF3Q759r
/CfXQQXWl3Kd+VtyUV+asBDnKgKPLAuPCUfo5SB04/w6Om5xCPMl39N1hb92QQRpI337aBWdeCZr
pKp2ySCRaDj99DHYes3HC8Kb57TZI3Cb9oqOjLT0QeYeMwUTfadB6Vw4BKnRwlWy0YJ0eJ6iCu1m
krgHt5bxZ6PrGo6hSO/ciaK/oVr6KgrP3adpw3MXSf4y5Nq8zbro3uAbNg8uvv6YyyCq/uCksleM
Yt9uep1x1wKsuKRd17+LSKdHJllE8M3DNw5S8z4HApyayfuUfXHhvrl9L8/tgGgyYYoMMkQRhNwK
n1rJKQN5tAdE40RHEUHstyXtqj1Lb+dnk4tVOhD20e6IA2paXf9d0EX6rAskTggndedj6ZmcnLIl
aY/dYGIM4z5+Jo8ntbPSlAUFhorplNdRtHOIfNkKPGk7agd17y9O/Yf+3NoF8QiFMfXzfUbX8j6o
iUleIucv4JDzx0ww0dFMCnfCQk5Gbyrnh2KK4VOeCkWb51S32C2tJwf13XsAK+4ygaqctpUFHdcL
E4tcdSfbL2MKHE24cEVDF4xu0NqneARXAFWzP1HI6rscOMU2oTE7tygioI+4mtzfHC6aThK6f9e+
LCXxhpXDbK0EEbTTizvvbIZypyG05S1i87BlhuTdDWXfgtidxHlJvJjTcM2ddmi0S63HXWM6c2xE
Ux7Ac0RXbNP1oa6i9BZxTexa3K08GuEq4mANpVrQ+ONFRbZ76NquuovGyIVR00XxKU87fx/aRfDX
w+uLEcZpHoPQa+9CL1GPbqHTa8iumtJfKT53otHf6ULcI2Gx8aGM5irbIE0Z9Vog6mPnWc450qRK
20vAnjPpAYluA2bBj35XFJdJleyEORieexTK7Kfd3hwh1GbwDWCx7Yk9yFhqxqsZ1bfusq4Y73pR
9jsfKjlmtFB1rIlN+xlnZmbo0QHAoQMJUc6RdMKGOxLzTeGdvwtZNe8bpq3HxKTtI/jEqKP0omJl
RvAYhuZ9oq95FFUcH4OyYi8wWtGbXXrOH/S/xDNVAQHoUQbfUSbV/J3IQF/5feOdYS1Axq2Ho5QV
YvRSj4hVCRiNyaejDjlmbWWuiQDxUoP1omi169dVgPGCaItxxlgga4qT0mHiMMOCKeeA62JN+mwQ
tqETTW9eyHTSMy2+1s7YDrcjUJuNb7vxngRQ52x1FopeFU17yzdo/Ky2IkW4kzXAP+X6316W93dz
HDUAWq3qUvsRKvRsrDw8nyhY8qKOIZGIvn4eePybhqEzw0iBSIGRB8ExkwO4bFTiaX1ZX6elqO5K
H9UeytkedJSSuOU7a7km2knvFuTnL8HSYsrxlyT9WwdE5/BgG++fAPNFQ4plem/qUThAbsKW8M+C
KL7SWxeRxUIBmDLE+iLfZl3+QKSZhm56CvKKOLYo6q7SsglJNSNLOz+Nd1wfGt0BS6OtJwXI9mDO
rVOLeOzU9lnw2Dlm5TNwOTxGtYP/OSNqkGC2qSG6uSv/xuARvrAmsed0utr/pzG7opgjSIqxS59S
YhRmLP5hca6fl7Byr503T7emtIYje4nhKcx94lCHPhz7+9BPoo8w6cWumbm0WZ3lzLJjivC+7OtD
iFqkwHY7qFev0UnPDVvMZ6nFfJnC1nl3fJsez7bUJQOB1my1Xujoq8qUPwmCHBo6nCx/CrJ0GcgP
6NQZjpGQ2MP9wddaEJy8JZEsE3edawMpoARNZ7JScFmdO+Iw841T5JJxnhckNwcF1k9omoazwDgd
8LtVdrvtSrXuK0h4lVcnreLuIiSvyhXcS+V9J848ozb1Cr5QuyLwu/Cg2W9nj8vsTs/BJLKKqE7m
jc9V7MCFQAWE+wMfRUsse97N/5lgnIgFR5DMvgjPN7CbBR0NDWnkY5ZoDfB1Zg3RsJPeCGLQrUKd
nlM7yhk852HfIz3RRYB6Io5o9lrWW9wEqeW+en6Pe7ErKuuY+vHo3s2hDkEApcq4Ox77bG68q1ru
GB0n/028DN6pB/ZO4OQi22wHiaXGIe/2c3o3MD1momSmJDkNDJyq/Yi8EnJXGSTtNSel8dNw7nU3
4xa8ksjO0ChmgzHmVjeNnTCks5ppjzKADg4ODPTAdKnLx0YEU7afexrqI804hsBeLgSe5XWN+BRp
SU/wI+Ri8dqMdu0dymwo1ClSRdVcUdf4C/KdqiivQSQQRgSs0RZePgcnHEPJodtKmKPm6hUOoJe2
bfLoamKE9QeiakZ0HqCk1CkfxyZ56AhuZr5Y2jYkujhkPmYyurEL+nghT1Nl5QlJz+gv9iQYMDjB
FcR4VroDckM6t8HdGKi/6Z4Y4Uq/2kPXPieoukMmYqZlAUsJcW/HfLD/7DkLxRbNNqNsEoMQfO8L
I9p424w195APf4sQNVSh0xG+KCQAtSysyFGvtPYF5hD2cTd1WG9UCTOoGRSqOCCMqFDFVl2dHvGc
S5dhZchiLchcaI+S7GgmCgnmHiqnPN4r7eNsshEWKmb8qG/2gI7reOtMvmtt7ZzMscc+8FHpk0xL
oLAyeScOeVaUH23aIpFKUKwXsHNkDpkG8m+R46TSDCBpvqPB5W8hgJRS2ioau5BaMIAWiW/s3YUK
+N7Bf0UF5GCDWW+mRqBm6dhOJWFd3arUOG9DU3rxnlS0OtyCsChJuWwb3aEWqcI1BKmtxvUOpTiW
DEM5cAmC+mccq12B28rY+FD6z8LhcNkkTo1aT4ig1k/2gKcIfoKXi3sHRZM3nadVBGK2Tjhr2hr0
kLO/clf83l3sFcnoVcHWDxu+QpsymwjYozUd090AjNY5hhMJDgy8g6jZup7j/klaZ8gOqonjnjuj
Bw+igj4QALkazC1+kjNRjS3RLqcefcc1VrrMDkMwudWLWezZPmEALGDpWckQXDM0+8MuaJKG9R4t
Mz7IzUontwAFmXixMc900DjQH6bQrQ0IxuRQAQnJGasaa35HXpwE52iqImTDTlQDqSoKyYodLsUY
vtVECpe80wlBaRXavWQXVMy6t4vfhMnPkil6WhhPKMDsblD2ngyjxL0gGyaql+UkXUGMfIyNisZj
ey1JOo/b7ZD3rVyZi1zIErtekka8+6Jq9qgzaN3xYHnQFgotEAhYpOn82AUJrxPmfKgC9RKfDfQQ
6+wXoVleJ+ybDG4nAL97/LIqe+4X0Ypz5CaMPdAIyuCQL4n1bi319I/PzNHvKHFtHAhuqoaV4tD4
AfqccXGf0Pc22R98yh2jriDPgr0D/DbnP5W5COUsKy+vqluYdcXK7jweYM0m6bcI5p7kqLDN6vu5
Jg3mo/d9nwbO7fgNizqtuz36Y3cdLjLg2YR5amO2CkZh/rqL6TAMd7S0zOj6GPPXBYuoGW+WXcgR
1VqC6sFOYAo6ttUWFydyKQC2ohri6Hvm8f0XT5Q/4JJMDbYRMw6zeZW40U/SBxx1FHv2ZzzW4aud
9705o7GV9j4ls6U69t1QfWG/8fNLEmQF4yRLBCUZJLHtXYRpLPbJBb3sXvPxkgitCET47PGolnv4
vTVQoJAgZgbiWAO3lhVBh2rKQLNq6iyd2b9znTlqZybf+NsMRba+TcxSBNoNlxF42LJnQUrol5Bo
nNIFCcmWP7raJo3NhWVVVh1NquoHSa5ue1Q6hxzRdejGcU1WFNx1jRbwoF0zBcjPVsNeHFdjdI5l
4v80S8BOXBg5eKC7Y/FvWNj830BXsAuhupn0RwP40j9i6SZuXnvG+0aRS4oBKsi8PjkcJw1os87X
DGKcyqleSyW8cRc5eiErEBMzC3oVx9ktJixA39wiwZilRFgML2UbB9YLk2kO2BZ0ArwTKu+DYJKT
PzHvQfffRyySN7ojOmrr9hNdMH0Shki367x73cbT3zSqPIIWY1MJplUGPzuZiTa5NTjqG9kf42Ds
1AWHJ3xMf/CA0ebB2rGkS8p8PAPSPN6za+oSZuU1SmUNKsC/uK5Djq/KQ7in9Mf1X0OuFpsSALEk
AzLBwmCgERFtR0U/yLd0CsI74D8jvBF3IbU81m0YId8vRHGN8MdGhyC0BpeDAzkDrLTCkbu0K4bh
jFScMoaVMoayvRGqXnblwLihNg1XUavK2EYMjECbcWlss64oBpHvx46U+l0D0xl5HfYCqiM75Uuj
kQPJfTQ3vbx6uVOgBSSwqnjMhJ/MT+BG+WpWiz0iQZHtd1tXcD/xu9AqtQjh3e1YSp3uTK9gv7iK
kJUd27Zq2ie2aLsdurkOljeM22Zf+/k8fVpdlKQrNQRlxIoa1YfErTViggafxkbVo4U4FqL+v2wO
vDdgkXAG2A8H5cWZ2iACGu9O4z62yN3a1KWP5Y3RKccpuhy7ODNh90eyemdAiLEFb+RHMcK0foMu
zeU3epM2548yojFPSMZp4+Gj2+xf66aTy92oQyw5vDid+6R8ybYgbhamoi3eAsB9/ZL9Ro6D6UmO
XVIcKzUzZ0Mt4rGMHGvTfveA9UC5FUkKiH9ad4SrJ6o5E+vNtjgk3vk/NzLio0sRsZ9U6jYwGP8v
+zexFf8JhgEAP1TQ1XeKO+Y7ZymFXsaviPjG35iIbYWGW+2ClkroOJZ2ykKorBLESRXVG9Kpkk3k
1A0B25/GtpJX+qewOcsisd+x0vTO5+wSpben9y/I+hFdaV2spGJZhHrdflGqaongtLr/rADpfJiE
5qUjW+PblH74w5XcvURegJqtKeUwbwLsUucJJgH6CUKBdhURErx8+C9IRS0D8T6QLfU2ZHKaAAat
3Kga9DdBO6BO/xEuysEWxJrqz6kWc2qVi3wVYsKjo/LqLacrO9QhZwBb81WxUwy4HDcWrjTg6TYZ
XVckaRbM4KJPYDQYF59GNU0kBoeoCvAtYMqQO35D1pZsZzx7IwcXxkMcUbme3bgJxz3fonWp4SWa
KhhAMfcSV10SBXdF2NO+jwvDLf6SFdDgOJ4RL5QxPy7wdfpYjznRROkUr6SoWU3fbuXGr8zKo+oB
4weytyUmIGhjC6+/+HhUliOUZfvH9eL0rY/C6adukZVecAu5D6JPgkOUORDawrmZd7PjTm/haMRR
99q+dBzK7F2mCbexCdLE2gvyAP0zSg/nZA0eIrdJDdbj4qvmGYGyAsKV2g7eDxHsqxrRGYxX9t+2
iuSB7W57UMKIM7P64gJitv0pkrjee56xDh0btS/+aTspsne7Q06grcciCE//g8PlzwDrukx3PsB2
8B7Et0zHdn7qyU6g8drN1hceEsi3pGZkb5zXpzS4lahLswef1WJJW6GMc8vG6WLPd2Na3ydzcuoK
wX4if1kIVJW8U07bvfsogv34LRiaYytsWKjEu8rl2gF3nhK984EH1ObH94ozU69Dp5uDnOig0Um0
/QEG3UfRF7eGEIlGPUwSyVhHnoqot3HtHlkbvOf+o2exFJToxwMNnqz9WydVuUEv8dt4LBTS7CMa
1EsRxG95Uhz6aDpr8966lHTkbESD9dAp5yUHpZ22y9uiiie+53vWdbteTRKnr9pPSfhnRLrZNrhJ
FsiHuJYa+FodE9pRn4Kpfxkyaw/iZltav1FcseBJ8CCQSc5s1JpjFGaKEAUIVH33ENBpFQ14hyy5
ONp77uPpjXL770wd6fbejmvqTIr8gaggJC5fFWaCsc4e++mroGTJpYBH+ZO4r3EP1Eu45W20E/6D
/ZYc7y2RwQx9AIcPrx2D39C6q+tqIwVNOfgX+Ngdl+Uygi8IznNcPlfaGTemJ4RnIfzSdXCI1OWu
RcjHlHDDtmUzpOG2HcsbDXNO+bzQuaW8oAcYLKX32HouCdv3mNZ2aE4Bhkv6jXATul+1Qm8NZtlI
3p3lyR3fhUA3XkAJM2obsw8JfSZt6sQBfwxwUGCLL6dyH4X1N1Q3/hXSKkF4UQ6D1T14yVvNUEvv
Fprv4MbIysaFpsthK9OXAOEROsYlnng1kMiGW98YIkdOiSd3fWk9Oib/7roI35/rnuP1c1jV4CMq
g3YAYlEVC2pe3E2oOk34YmfvPiyteWUUVPJzav2LrMIrYq7HyjPPTfww+Z+1c6mnHwOUwrXZtCxo
XQkbsM9gIEZNBUCI/QgFAUMbllOe+jxsXLlSa/vNVNyLJn+EkMzUKUT8wEzg5rVXTPNJ+lnxc/jS
v3KaMrCNdrXLBTa6nIE9/AOeUnrt+7P4zrjBuphMEdH8G/PrwjSBSIkG9ZpVHXR8TMGs/TcXazT3
3nWeAlaqVvtrFV9W8uEGxzZ5yOxDw//uU7CikZkfGtZx8YtKsRhgLyH2miAVsmcYIdj7JtkhH6un
a6OOrHwW96xZnZXfi7PNrZulH73gBIlTJ3uHDCoFIeixlhVxBGdMtdwQwn2o4zvyxYPkd0GtF24H
yTD2gzTvpGOx/1bPb37zOE9vZEYMBf39PfudGOER6LJ8Tyb35J9AjiCo+aOah1q9saRpu1vVbXG+
7uUn7A9Wvum85RlI76o59n3vX7SmYqNnAK8tWffKBvTGnU/gb0bXYfVAFor9OOPpg7bne7uUISbm
5CreBfWBA9D1T7DKmKoTatDJ+8ERXNHyY57+Yg60m8vy4FXH+Uk6fNWfPAdRnuftdQwlV5P6EXOs
AuyjJkQ2Vm0jS376d13Z/7An3VgCZYsM+2NjP2cpy5bEszF6FHcKtVqj+U3j2H+sKETTmjwP/nCs
gdclyTPov/NiJ3toIPeohIT1WS+4ftOVNqhOtfuX+R9zoIlGvXmXjMihr+w8if9+hg1pgBJwEn03
k/iT5dRDKr211k8TApiX913hY/JKd44VHBHZbolV4+8CU1kdJnDWmWcXGyuR6MHHvc2UWfE+i8Y/
al0dhJ3+NHLEcm/vaDlP9gJWKWTvmQVgPpJzNincnuIaRn9xo+9Q325IN9+zWzxQ1j6bsbn5Ij90
tUMYTnusB/HYC6QZWXC2pfMGEmItxLeM+nYDdyuDH7Z8fPJ9gkWQJI4ZHuSCvFmgqUmPBRnzvc0I
0JnPglcRUcWW02qbjbceMRmTMIzqfyRjucmmHs3jnUelyO16EEiDoSpvPW84kL+yW4a/oBfOgf2r
zW/WPsoy/R9H57EcOXYF0S9CBLzZFlx5xyq6DYJkk/De4+vnYFaSQlJPs1h4eDdv5km7yri6bMV0
whwRzBLvWF4OIJGVJeM72+CggFmIFdDwmmiK0tuE7YsW5XKQJSyeEyQTTQRRfVVmOroezOM1eEdh
rnJiUXMouGwJ0tHjPA4bqJWVVn9aFET/iUrHHqRKwkU7VcFSNOfCWKrpIAwZ+SStJleAizBRxeyn
Z7Sud7joQIGSNW4VPwqNsPjTTUvFQluQB6a8jfkCCAq/zlzAgR8O5GwrE8ecNWAiN2oR441Se6Os
kL+bhR9qVx8LYdJRGnjDaw7frpdYNb2kX070oZ4Y0wfbYHu80bnYMa5/0XvwgCmxLUYcRRDin4U1
7tacYlFXGU2wEkQYYXHX6xiX5HzDkCPa+VJzYzKofB7zYT0sUPfmNDqwxXFysul9kDpRACB7ZvrA
hr8ZxQHqo3jMQrH+EayGEyVQ/zUiPOJ2io+lbN7ZpR6Sor3Eevg6mRZuKsxelUxmLiLP7ZgtDFEa
XexhJHIeDiLJKOERCmCkp+4mEM7RsB4zVoqkPGW3FfX3jsoxIMpmZhvKakaaUrwsNC+Wi3qcFIlZ
WcFYJirtpxmnn1pEFAvjS70pdWmXg6jkviwdNbP7bmTshfSDbPq53xv5CjAbdDyWQPNsWuzbHVUE
MGMq8SqZy7OPo2cmq+8aW2MSbPhkTRp5SFOlmyxZE8VBuEf5++3bkuHTPImcc2wcJOx3Sv4aGxis
VEmTsQQ1wAJlvgp442jl9pEoXgqF1ohihebgtWxm4NcpUsEe8wMDcRWdc4H9h9pc4gjDDeznTjLO
XPG3ZU3lHuuuTVw110DqPsUEPidxr1I6Rrqy5S5Lg2fvsR0lbtH/hIXgKoLhGr35Bsdmg8pGNumO
PvCJSZ6pC24ElSSFgY9JtC59Gb/zQNsjeTk5gYFjBV5oLI5qAlrFsbMU0wXNEP4niGpo2LwTP61s
WHukkF60Oz4lm9IHe10AdpB3GLtEZMpejPklTAdZJyY5xaU980sgKMB4rzsm/UrqeE008aI2P+jg
R7XmbzBGPjQi1yjms14GX7DCSNhHKvVOrV3K2q/UodKNUrVJgh2LHSz7lWNEO3He6cZ7gl9MLEjD
4DrkV9BZyeLoBlcSIn9NkLtondSw/eXyaFe4HzGv3Dnu1vW6TX4bKKnmE9M4jcE7uVjPTNfCjMlL
xsdAJLk2BmqtsOZpiO+mUwjA/K9p2niBiCNRZeON8U+H0IdXIEz2OmBdJfBY8bt150H6tumOQb+D
k3w3h++WyD9+Q2HBHla8h5JnyKnNWgKokxfiEMHOUfSnWX+vuM7BALPl8hBa70VkeFG4zelknbhN
DlJqmzmnSOtHxWqy/tCCLUxwoKxXlGV7jZQq+nswDPhC92qMXT476YK4LwlxCY16BQ2FSWpnpbOv
jtP7gvUtEJZLIekOl1DN4raVLy8lKnMyvlFccO6RBvKcygiaBHTy9+EAe5ivQm0k8GTfMDKwhPtY
vcpBEd1nfX50fBPyZgE2wh+Sa492AsZEQyVPtW8IpdPU0r40AidH5xYpjcmTRyb/y8mDS2wIUweD
EETAb/rTKGgr5ydlYKHu0AiAJ9OtyYqN7CGF0nJngqZ6Yq47Gmesc86HzK0Iskb9o6mOsOBOFszH
abzJaCg9k+5YnanZjMr4i5zkWyKDM8yUG1WO+zSp6HTZDcCp5prHNTqllJJ3CSNH9s5+3WhfY0qA
zB+j31otuNaS1hdAV0F0WUmyZjsStqf9ssIGzx2vXS4VNPCa9kwNZERe4bDEOFHkh2gw9730pnCZ
xoXlTkLvpiKbwHSFJG/YitGb5Dai3QHxro7Ejdi1FuRzOKitq67sWukadx/hcg4TqitngDahBh5z
Me5NBdsRh5go3wdMflj3iYK7AHet8hwqLjEdQCSd01rVLgi+6/hpIFBm+b4DtmyqXyNLpNZguUCJ
lpzuNZPCNd0F+dZnN335N5YfzXIrKsYM3vs9a0gs9G9JepTxW0wvdIhDOnOGxGNvKNY+YP7IOIQo
mx0349cCQTni0LTr8o51ZZJ6tC6n6VwoR2bp5gXtN0TmAbQd2/ygDS7hk0FEqqTOmzQpPRuCU72P
xon/yiQrRUY06i5Lu7fSHWu1SDwkOOnCo0H6LE4ueXItGj6N6J86vXXxX/LajvZIglJ2ktU49660
/1jKd9qBsd4zdWXf8XYZ8SPe2vQmqO4wvuYhgBAfiMIsfQ8d6XUXt9Rm5WaEdh5fKl3ewYExlWY/
EaBR33J+N/NPoZx0TOo1IqMfhNsE07j5MS77MiR0DxbvxPMrCr5AnYnGrxl3xrOWXynyiVrWgoSl
XRD4Fs+mdpVTf0ZCXGwALHCeY/2tlA+qtDF56aic+tVHZjZHpDHsndcy2Ofx11oyKja+IG6N7tNM
z3n+iqFrg+E/S2w8hi7+kKkhfSjO7hw9g+ozGX8RJMSSOoz0NHGAAM3kvCWEN+iCX3HzrKortTKS
tI/WCICyeCjpdpT+BbjlYn+qfqvZn5KdrL5q3IbjQQJsNvPP+yvQmrX0WmS7moJVPf0KsXO0eFtZ
9BxotsKWfJICN2sOxIy4Vq4kFwinDd7P8UuaZToFqBgikXOgQwWN/xKvtGif3LtufbUstOLsWPRb
bf7UGLTK4STgPZu7S1xp1EyCE7PueQkui0B7LB6wu8IgyKjuTuaLYdyy/l9bdZ5opL7B9XWOzti3
bCXzEJ8d7A8bWTtmyhu1Hfxh1w5CZ0qG10p4HcyovuMpmvZ1fRIf6viHSzwljPlhBS53lno6w7Tr
ssXuyJQ3bBfkRvQykmFT3j0rHNdq8m6EXtZo+K1Ct82AKGtksxih+SQ2VMo5PTgvY1jcoviTBj5h
yLXpsM2U6qTkD92YfQE+0ljTMVb+mlPqy3PimlhCzDxyWRM4RsVIST5FaI6yusM5vxEnJCZ4jBJO
z5yihCX6isSFRQnY1pZIXHLOYtDsLfmPUmLTqOW+qYVES2iTZds1h8sxLhpvpEiS0034S/hFi/RA
LMVHqJoPJf4kwLrBb3WwOgqAI5buM3EPIPwzflLCJISGCMlFjjKrW1MqdrHEN7tUnTQ7SkhoYDS6
5E2w3oOcnrxJ2bbrXQm31dKMvymdI/3YedE0v9BjB8CDPARRjV2jU4bDTErazSnru16bnMiMMaF8
wCLG6YIJQnzBiOVMeH0ZqFCDanc2vxrM0szfbAL5i+HOJfzLzASUg5ZE3iD6GJDDKnfkAPdUH9jU
YVNWbPrakHuBdKeTdgUNsy+ldoQgIvYc9rC80mt5T9mOb+Q6Hz+lAKF1KhRfjc6WtOtAobFm4s+6
4LSe0MsszWETaBdFtjHVdrOm5cQ8Y0jfG1Q+Lok/WNvQqB2SQzfBvEni8qViT2hxbVuXILqHCoCv
iZxrvYvbPTwOrt6fY/yej09Kf8WRBwuIiXy2xl8Fl7cZThutJ1EhsCALHtL8LqEoLPDnKQZ5lrBH
FmpqTSOBcPHbaH+hRltUcwWr7KeC5alqtFX0Zkv32MUMwatIvCshP0yMdzWHZw8VRtUmJ0xGlywH
HcggLjqBe+ebvJrgB5QRAl9DNG9anMj1YSy/0vxtRtvNxYsgb8PVhl9eQlSdlW4B7GfT9AL+qHmX
mMG14uFcw+cBDGOx4iJCdLIresckZWUAX07wQQWT6Tf6azuhnCicpWbtxsSXWi6L3Q9L5p0ymY/Q
0DaadRnUjFwqFQIz5VwBJDHWX+L8pIXAKblzztxiijT1KVFwapTjMjVo1o4dpad8L29cJgq7ElUb
clTBt6ixSPXI8cEa53OT4a3jpFASbLFfZt5hPeHyYZL9piyNZgBvEW+sfWwhv5bzYwKrRwGHowyp
PynzLkRlJj+JHqr78XztBMSjjwQQUNXy6UZvUnNcO3cXHbJyCgRckG1DlA85uFOWWVtperWmu8nV
pe2AUad7RioHSg7gPWlbso6tA+bvmpDfDtzRtjComW/e2nZLfhAjsr1InFDMC+I6ZaIM9jQjTuzF
mCiBBG0KDFpDvNWAMBmEHJDHSuW7kj9ydWcBKhzDT3M8NvGOA4OtL8SRif/5qgTgJGUrBk8k0ylq
m7jmG1zBy1a4ipK8LfnHpASo+C28Cyl6adG1h85oT3Jh3MImPFey/oxiTUaXaBNbjNZAmNzdpoLW
LCH2lAid3IAAAP7G2ABkvhIsxxJIM1fHyQa+Yladijgc11A52aC6n6eeWctYfqMu3M59+EKk+ANX
LFkUwXgP14wO7gdwJUtAybcOs3JUfUHL91OJNirlqq8hpMV640aLdlcpCrBNK/ywdGTkpOBdpPXR
uVlJz3qO9FpSjTbU815ao59LTbhQwVUlkJclRc1z2HeiBpVKGaBRgJ9K0Vk2RjziKBJZNQiyTmPA
Yl6qyGq35Br53mP3do2m+SzTVZ9vaXipRq9MxD8JJa2Xpgd9udt1wA5mcZ9M4bWtkpsYgtegiHcD
8o+iFzPY0mceA0TD92FhTBlQf3Cvquzy9VuSxDc1gVMEkZYigx4nAKuXoUmv5KcSj5KyHQVSAM0V
65pniMuyWd2ChIBrmyssiPScCAgR71TOXuUSM05OJ81GVqxi10bDa4R25qrFBM9zwUylzSW6Qclz
1WQc3P1S524ltNswlB9ti/ujVsxnESNVTNY9lsavvii+shoXXxgklzJdQ3ZcCzqxvWo1Bzgb1D30
8u/C7KEVcd8tJWLcPLoyHOZOZWizqg8zUf60Do5k0n/DPAMXEst/dbZctKakuQe8TJnVPxLTaiMg
V8Ac5PUtf2soSCVdRsvM4iWX5e8Q5cueo/GJzdITF5Nwx/BGld0Z781vohrqfmBNhSVsbSZTJ7uT
WR7HxASxDie/FXBmkcQ+9up7FYv/gjK+Loa1o+F3D67rjPWPxFb6DzLZZS3twA5y44beoC9XdBCP
yHrYr3CuiSomv8H0cFkcanrCnXQlM2Dc1G3cP/EmAPxr9aI/TMtbVVvf6roXzmYEEqSRvN5GzZR6
rVC9TBKygFhraLTQetq+31coveOCVp0a5IgpQ2P4hd5HjLQ7w1gY/WhcDktenY1EYdG5Wge6ON3h
A4BUZLZPY+FIihT85pO2nyEhupIFaxbUz1uyaF40mm5VGZThmDtZsF7x9u10gS+KxbIi4StKON4F
icslJ67ekyZ5a0MEfEFqP+Jo2sK/PC8jx1UlrWsT7V0v4OX3KfkJZmf9qFE9WhmyC2/8T8JqONBg
jmsK8HQKXE3SQh+HeLwZLC5BaVL8gUjdGZXl4wn/KxL1Wqn9A9sGw3s43aSStBzYN0Z/Inj0Rx0N
q6AoqWeVKV9mXGbkzaQ9D/cjpPURDPSwURmabSGWn2kHbBRscGhjxUIVbaevuFVfqZ5+CGrwbKq2
3ddJf6Cu8iPomv0Qdr6Zyx5NATG10KvoH/g0v34OqllRwgHLpAGIZVWk6DXNG4bmADnEbfLkBwLs
MRoxNrFNS4BgWnL1RdKbnZMq/tXIaXYCFY/qdYx7mh5ZSGRUaZsA4DYwDd/YaXOKtbQVxdUre+nf
JBG+jKK/tzNQwa4x6zehVVNurDwZStjSAyq9F420xxOgncx07WrFgmG3evnk72kXkoLuHyMo9AHl
1krxgJ/4nPX6EC3Cs62XJ6vzK0b70gnmxZ/oP8RbCzkpLKe3rGivEgUcFpZOFlnxb8eksjHZuSjh
tKskSJoFUWCGB6QHGCuEHeP4Ficd7rAuYAOYvGMvIvLayXeWplCl2isAkuM4ys9Z1j09g8gNO7sy
woOeDN9py7UawDRr8P7ZTLrTc0uBpo7beBIPkirHa3PfLoKlDZyscTSDv75Ay4tYbKeyA1HOLQt/
ODWL1kEehJ2uC//qBT6DxuibdwN/Cxqdx6jcmJZ2yJWRensTqQnJ2XD1Qb1byUD1e8bdcpzah7qC
swMyKbwVqptkTFuljW4UPTPoENKbB3mxBWs4tYP20st4L5oBnDVWl9guVOHQhvhwc5WVqB4diGmR
QBG+l5CvfC1b19EyZQLRNQFe4roE7t6BEL13Vv3eS7xYRvaeQmvg88/HfR+hx6TaVgtTB5cHNaSE
Q4l1UmEJCZYQcXeV8+qtz9aTqVP3XTlf8M4TArB8VeVBDlJ+EgN3BhnzR4Aiz/bL+mkGrB9y+kUF
ir9M1ReNew/BNPYF3Vf6RNI4lzoTmYtfYT4ov/k8fPCeQttGomRZ03mKwQwfGu5QNd8SIkYXFiQt
8t3MDrXUxB1W0helS+ZNEZcHs65mbxF+ANOhNQCHkNjDIMMhBJMJn3ZtkWzZbARksZPpJjOdt6px
7MnXJ7x6BU1wQr3dNUK+NSllk+q1ewuQUazahJYgx5OgLyrKBGdXi5WfqW4TL4hmZ1UN4bRuwoTB
tUeTj2FFK/0PZmxPqKIA3FQ2I6Fa57gubvpscVc2foXySex8E3J7jpfArQzDI11gx0DqpuwnwPe7
MFUKg8wXrvbETMBU/Ycd2Injxp9SdiYFz09YEL+hajaMT7ipzgQY3iy2KmYITa42T7GmoKqJes0u
OXlSA43Mh+fJ71SAgUof3vVlTRH1Pm/KkdZyhUtnTmUe+DDElZClygaEJM6ruxRpu6lpDk3hmTUd
GMniwSN2QK6isbBFkx+Q7nlpfgjGP+CNTmcp12RRXhQBdVeXvXDRfaOvbWCV34YpOUad7Ss1ZytI
g2JPiqp2oLRlfGt4A3EiZyFcNUN7KvnfUhqbTvlAVb+Z46tcwCtYmEp6jkFkWUzxXqe3HHN0oQqB
4kZm9paMHpRByKoz+jov6ATJtJ3oYEPIZ38NuMSGh1DN14RzYWQRgh8mQaTIhpZ7SuQYM7tH+U9a
/io4aSjo2Gpm/WsSz3pCx27/TpMQ7XzPJQHR+0l/jlCw9Myr41hPmwTTW12UfoCdJ+SxT+hxL6ih
bsaXvpcOYsMczBUAcr8tiCiPcY1PuD3BgkYN0bzAaE4DY7cYlGdJjbFYFFwh62JvFdFbloc4DRUD
o2W2fM3ZjEczviwq7t/QeoUg8x2jWIt9cwDS/ZLFkx+H7W1Q5H1HvZzJ7lUszp0Zsu+O7TlhgdoZ
6lEg1VvAi0xgEPQqXWffuqk7Mu+ErCewajlliFSp5pQrTJ/59Em7jZuwnZz0f4Hh9T2nXZT6FZ73
HsNSEkNPiagQhuvVlua2DdBRMfDQt7aLTVzb1cUgF53SRYntE7hI6/c9pya/tHLMvZyerwE3IO/M
XcUP2oXpzQijczDhF5MSJx6Gf/Qp4ZdQ2FUb2jXMFEdtVR9+y57QJ8zvG/xoTGEw+a2F9oPCL+N+
RwjGLUQ0hnk0n+UknqZCxZxoXnhOd6FJo3SZBjdc/KtcZZfZNQbcZ2XJtbPGrxC1IUjuJk4EViyY
vX75DeoMRH12IlJ2HmPjqc6PKnlJ8+9A/SzIF3ToRyMqT1TgDBohXwwogrl0SlOeF6n/4u7pMdse
xOkUpa8z7R45W/HNmFXboGj2ig6htb405uuc3WUAy1V+FQfFmUOdiTf1JRYsKZ6EyNS3WqndNDYS
zJPZcLKaH14nDsXL+PCUY5z8hNNb03ePvhJvFh3OAdWlVfdshviQStfMwqcmGsUXGv8F3vQcRVtz
0VjPi9hqhXnPNf0Om43dCJkMI0sdPag8Ii9ceL4IKmvjt8gWkreGS3nUJ0UpKMXRFk+zz0AFsCq6
J0a5TRVEykVn8E3xgnfQuE2B9RmGZpL2K2YJxzae9VjSOjvr4XIaHC5uMWMhxC1sDSxR899i6bfD
WCCzoDXq023pZFqgfpKRI12lyhryytT4OJR/ByO7zZgB6Kt1iAOFiL5RKG6Uadx2EZcNjBUDuxdJ
fDPQJvCrboTqLzHjHSmdYe0Yx0zCe9JFTsGVhJRE9QieeShSvc22lBgWHHeM4foRmCbuWQA5uyRr
nSLad9GX1R0ATPFWYieF2J2NezMpXBro7CZ/NcDqyZbkGioWCimhXMmHmcLCM+JKSeh9wC+kMlsE
fPmhm/Fqswu2JGOPD6CAvwO7KJ+welQsrHTcGbDhpA/W+PxBb4kgMwcbh6R8JvRltBaV2HBM3kyD
n31gGGX7sIUa9ciSZt93gROYpJBiUbbB/XilPql2nIKaAnoE82orMNrQ2lppqqe0L3P6khAPE7Jb
xLo/+NKbS2Le9LbykuHXKrSjKCL6qk+1eTclnKD+qG4bZlyQbi58R5RDEj8mmLBZ54PQP3lSlTh4
lYPZIbO2W6wf0oF8mEb9YQmpYzXlvsqAA6Vcz8scLYtwxKMYQDCUpTjspxy+ZlH354VCsY3W1bug
XI+B2YlTGBJy/U/WWFUaL2P214ynTiaYR3odymv1Hcz5JurYYUSHTnF7fmxafX4QhwtYsJ8yzpSU
N6DVUuIErIvYkj0ZE0Zk7ETCAZAksYidmDlcT6BHEJLFuQoRXRv9sPD1zk0jzLqFtG/ikpOZK8pl
eh9wti3bZdqO4y+os02hull4mKoHAxXKQmt8D6kjsVqRPNM4s4Y00VwTW2uPnfo5FH4kufPsNTem
ow1w2c2ofrX1t6DYGSvEgWOIY7iy89Aj854Bwhf8Nn1o0xl8K4vA/mGhVWrqi6nssLrOIVEIOwn2
SXNqFFTvWz9647DTtW952pustQavkr46s+c7qNsmqnD2KmXLuaRrtiJhyb2hOMQm4c/Qt4aPCkMW
CzKCEI1MDtjrGjAswp8+O1bxARWGwndwzZN6FZKjIcDmdAK6ESdJ9goGlmE/VzvKYXhDeaLig9cf
TY/5RGogNlyxHsHSyhDHWZULV+glFYgzLNEdazuNJqDPkrUaoSNfHr8q6Ux5yXmqHGGwFZ7EpLkl
+VPF92LgUtnT8thmOyl/8FSxyEU0bHiinmzGmmrahfIJKTdYqNh+w/WZJxeAwBAT4v4irt0okl3N
XwGBherC99AWGECFj0g+6tM3wTSARmxTppX+5Mr6X0ffNxSrDdJko/kV7RrIRR213Nhrd0WFV40f
rH9gn9uocn3QO2EH2cOds/GSpdItEl5E+N2x/rTaN5njEW4+DBPZRV2HAlAJJZw80RvyP0v5bFRP
nt4q6T3kK29amACIyAOGPGjNNddcFUiy5JdYKJZ7DVZW2Y6TJ8l7lJtBT30t5j0yoOApd97Wd6Lk
1sIjeMyzT4nOH47L7o4cJE8Hbk6M1q10rlkCoHjnW7H3oSDqZON3wI340roTplQL4g6FsWRA9mWD
E4S0k51UO40PuzvpbKL45QB8WePb/kxzBawGNgsN0CBWGsnNnDwQvZEFF4w9MfW7ZyM6grCtLEym
XgiVK7XnlhD31iiOc3OSS7gia6aY3kCQpa/sDzXDB7ix6Xv2QM6UeHN/quZNSvIweXTqSYs/RvnF
5Pkud2rrspsf0x8dniwn2gw7eOT3YCfdA+uAVLitusnUky69Rt2f8aVg3CfIaurw9/8RRY4wIKaP
vPQS5YTwu6lZaikuyi/bQnktGd507dbgaLkrLLzJrWjstTx59eucrfmHQ5PrwthTpcqb5lcyHxEL
zeZOQD1OH/LnKDpZ/t3K96T0NfO4oig4ngaEEHSarSkfhoRDe493GnO38/+eFCoCqyTM8442HY3g
Cl6FvTLvVc572g/2YkgU9VArbvHHZZvgp9IeKoOrKw0HfgZvkpB341fxjgFJag5hjsd0OkqIFVmA
mLVvoDtguptdIflpK1pbfMt0w9jP67vRnWVY7lguwW2Hdr/i/Ml80GVumbcq36nj2wxLTfzIdQyM
LpmJiARBiZhjSxNXAV67pD2DvZLf6+UomXa3Wt5OnOzpciiM99K8yfJREvb14C7qNtP4J2KIPU7t
jUc6xxQrXfqC1ZJb6Z6GvFTZc3ECvtFLHrchINRavKPiErviIp2imHs14ExGFwz5ZwZRZb4qVMbG
LLM2DfgmnLUDF1NbY2vRsXnbaOabUO/E0GunbdBTae8HCrVl9OxsCGWC6jftCO4WBl98ze2jUXGu
wsvYBdTdATWh6bhzNZPYGyKoD6GC2h+Yu9zn3CHbjutTxCxK1g3/EGdHgXbyh1dtzZfYTb14yEoL
xj6AMc0x0CeXuxdulPdQPc0d1VF/IphbLjYdAUIVKY55fBN274Vylq27afC22wXTSQT/N/Yea3cb
PG7CZwFRm8iC5AtySp4kzc+d+uxAWi+g7sRIOcpGtO2W5QAsz9aSXdZtW7CxAcb7jg1kKmpOJinn
RO6/9LbfBiWNK2DuFHGmzCt3kQhPZUdpGRnn41iZd25G65FT/VNzuOG6VO2NSGp8aBgs/E0+HjFc
nm3HVG9J419fCt4IzGmjKW1ljysZPWiiNX8xcjkjXmZGg59N8PiUGZtquZuxpFjrcnKCuGRq/0wu
Ywm3zDkpmOZOgxV7Boih5tLWJsUCFXC2m97VTEsg9CAXJdO/qL/WOVU3OfyyYyS8rQLHZDrqyimg
fMhLsj3wcEF4sWY0TkDfaQGJ6WkpByl+V1fSKGwl28AwUe/w84uKTdSYl+7RrE6i+k+JTkbzTxWe
Rc1QXjj0zlIRH06/U/GNE4LejEXY4PbEKFLy+TLvcMXdT6Pd2IuLJPq+cjNGB68XPHrAU8HkBfi9
wm38aFiUJjZ2Z/EbGYWvE20XWvyCizcobtGKcrwsr3HHjtiTaaIwsdBgXvO43wRwgPjACrfDVvZD
8kqjgvWEmxbQcrmpXP2jmG0EfZ0U0J94iL8NrM+YA58mQhGYUxQT49AgRb4ON753/HG4qprPwODe
fePyiXJAYzOPVFYf1+uAARfDAbDr6eUu7A6MFOwlYmL2hxCSdbgVMCAdpnDLZUhC3PMVxp9kF2El
AYxXef0vhwLeC8r2eocLhwZNt94JO/5veMAhMoin5AW/HUwXrpjzPf/Dwmagr0Jw46FvkbLg7WMt
spOH8C84iYUz6964r5gFhRcuMjJWj2NyZD5aeNm3uFk28KfAViab8Dx90nLjg/kw+ZGgh+1CCR2F
DstrNZ37hrcwcfqt+T19ZK/Ya3UbB/ZXi8us2CT+uI+xZ9Sb4jPHQQ1FE2Wi3uineZc9e35m42uM
TjQZMrKwd56XbRZzHG4LHDlsVmhDORMqi3bZFTwUQNAO4/x78is3R+IPcbFTSnKxbMC9mcy75dSS
k8lbauzDvbal/S95jQUGJp/1LfqTVl4n37qCzZe5Ln+TKxnIfD8l0+vw0aKiKsxYyDP3qfdYiENo
Q1pzamgxEBZ38WTLl/ShO3xe1pu1lf8IDdd/JBWWBUjrvrtgkcYlNBJnvXJBwHwrvRSfAdeUxOXm
sCu+Q6bqf9EL/gZKcbVT+A9HDNhm/vMwOSaOOvaKV9was3gdfHZdarUJLhastp/pbHDagkrEG2Vu
6G1gOlWUt2bf6fbCZdw4YN6go4NmcVHazA/SCIN2TQ74DSWsdkgL0Q7eMDZDMuk4i0aIylADjnx5
Ww282cOoXDN+bWIicYcouy39mZbo5bX55l9C/E3NqzbZXKmrV3n02yuciNyTsXfr/tgeBnbsdqpe
SlZRNk1qIUIw1+JyA6ZvvKt43vzOy8/Wlo01BmEeEEHYEHDDGHTQ3c6PwMXDdXFbkAXjxnhvv41f
topsvF/+7x32ONVy6P84bEBGSnjYt0n9HG4QI6XSQxijXiNKXYvz+M6SPZ4v1k9mfaX3dLisZcX5
hrYUAjDAmG2Uoz/e8FyrCpeVb2HsuTnUnwjQ1ncm2TnCebgnp4okuVneiT8J4V8de9W8F7z6dVrH
Rez/G/UwTX44XHsNT7odbfPMi9tTy58W7vQz+8PZivE+HMrUD33DH86xgDPNTvGZPnhHm4/4URzy
f/J78w0jkIyA/EMrOX+B8jlKXsTDvkNCbglcAN5jiUDt56IzKtt5JjuE5DZ0ZY3JQcvf6/Q7VmfO
Lc2j/BgAewelluOTkFts/okyoCTtbCpszHT2gzwWbeti4DVnmM3TK2oUh+65iDwFmQmcu9X/q3gd
jpjqaYxpjM+V5ikW38SGuN35RHSBrb1WAZtABFw07Y2eHpOU7sAEDa3bGQXh9qsRP1gRVsWpoLVy
4uv+o7RnpeJ3pJTnjAqvJve14CiYL/wbo/0VG3MTczDH+ZdawDrE69JZ3C8Z23i8JQYUBxmgkPdS
4zGBUWfy0YgizR1a6ZqV9mbBW+4q81ud/rLoX4ERRVBeNBVkQP6l0YeX+Kp0FrrHonhxvhNYWK4F
Fug/6j7QqhNAAG42P/0WNwqpBs5O/HQMD0OKKJyv96/6Ve0hjhS/GB4hWj0KPModlE3OiCINHbKU
WEYPM9Y+NijgDxPtILT3FMlK/YQ11+lEY0Z6UsMfjYmcikg/aiSXkPmcH0wCfAt+qJmxarBesxZu
tNm9VroTXzI+GCYgAJ4P2ohZtK+30cgbumeEY2skApEhfwMAapWtOG2nhiwYzgtBYoj0BQEDN6Qz
hVqQ+cxWquF1y3+t4jTMJg44Rj3jOhR7dfGJjtPfIm4LJligcZjSM4prm0cyLOdpBfe31XskZceQ
LzMzjqyVL42QuLAmbVHF/gv4T2JrrKho/FbuZvpnFkoO4Ed7AAC9tPypceKZ0k2djp0ovLYyF9ox
PsX/cXQey40rWRD9IkQUTAGoreg9JcpvEHKNgvf269/hW07MTHeLIgq38maetKxF4BzAObAfaLbw
WrjXZ4fA4hsPb3RHPn459jP5WlC/AjDMEEOC93niKDsMMLzx/uuOLVonpaBMk+kpcZ393BpPVVPj
vuMUIliyrIIY47soO/6/7ocjCNaWjHUs413IhQ/aZvnI9ILRa0PYXgD7mT9BrrR0TMpd31tw/md5
tuFua7xcXlvdYi57hSEWE9gGp4fP2tLoAvQTrBUyFo4oaCOCZJBmm4frvOYottxLN307vGSMGIcd
NDpP4Nkj6SpIiXk0jXUowIinTEEsO+yO0dwbsncZwrzki2Wav13NX2s4Ln7o4bfxmWtig4mqVW9h
/OECb+7LaFsO7slQHaM0EfV43qvBSVdaGc9F1DxTN/YKp34REtIl1cLTxxa1MHjHBsAkdEturDWB
AKTkkLGb55UgXguix//FaI+wefcrRuapLiISHzyBotnQQ7Gnan4lQcDPiX1oaYMQBsY7Hti6lRiB
JjS4/NfnHRL5yL1+sB66aOHH7OK50SezvoJmoBw+qZ7hMOxqyoM4ZDNCDQqeSj/vfcPf+3O8F/b4
4lgQ+gLn1AbNTtnp1vXKrRotQJPmecyb5QxMPhMesTMMMyQhSNq+YzJcQoNkqmAEKKvXOZjWYwKa
msW2je2U/QvYa+bmYO/ZN5f6QfApid9yoVPHps1+wv6UJm+pqiGnPoUZppwyOULVA/ePvE0tAmte
azgXDoNW5LBOw2MYRY7BERqOG2mDhu9sG+yBw1VI6/giS23uEro1Hiarf82CdpkiNysxPvYdQcV6
ZDajVWSEWApjcO5gRPCnqsu9asrCiO/7r5n1xymwbkJvmWjWrdRCJG9kaSBV53u7y7bs5B/AVr5F
mHhsaqWSgovNdA6nx8p6jEMDiCJGwtnteJZNNpWExqkfPWOwYPArC5D7Z4XkGFe0BxA76DrJHZrm
L56Wki6csaFR2Aef9JBVeN/JzlPXS60eNfe89Pr6LRizvTCnQ3lPD8gQ4XlQFoEt1ydolb90ufqh
H2oXpckmTT9dft5GmhubRzXNEWDctUEUakjN7TBRS9UKTD85pp/uLqm15rGMqM6Uo8u52pQ/kWko
srjzxg4juQDp8Zkh1GyI11rrOhl2XuY8gQppuEXsnfIAuUByS/QBTAxk9gykrjbsidwYB5V1xAZn
DOT9bxO7j41Nt3bbrRqmScNylkHdYMzwV5qmjgff4mTqZjqUgq7aB9y4/Mg7mZGxSxvn5LTRKQiz
08Dn7b0GYXtiYYcAjmeKn5K1yqWFfQuq+BXw4osEXNFl//JsXNApw9vNfyC5ETTBnaK9gHayCsvm
JwIHtoDP/lfoYV1WeEbwv+8xtl59YIKUQzyboPRqADIe0EMTY3JlYTWfm4Uw7VXVuecJLRi7OXMF
hjhiZNzfoQu4X0EekMTGTSN/ALjUA5dvti8SSdLIPEy26lDKZy6BdGnwaLaklBdmT6CzlzQgOOwV
3RyJn2o/DMSUCl6GKdtYMKybgZqOTB9DiwmQ3rFl42ab3tW3AWYMlolXN4t3dJn/woDmF0NFLb8v
o0fHblDc8rF7h9W+7f35qcYun3oYhgnEUm94sdiE1ijODXVHky5uuUn0F2aRAXgbAL9Rjj98P/ap
yd0rh8nWPBrN0DI7JxfDAK7KEsaHj1YQFp40cHe0b3aiPqfFND7TCLnqcIgGxWayIsRra02LBfO5
zfClOGQMogEkx9Rwhl2yqXxjk5D+GdvgAf5wWScUPzkk3pju9GtERFEWhy76cDsWp9mHIg5J31s2
fgn/PA7fRnakHZ1HydymJG+ABm9ybtMY9ralj9DBfgW/48Jh3eX3xVr37j523kBhTZoSQasgnMJH
jfeJS2GITx5m1YMODS7sHBHk4rDIMTjxKox84u2kEwLeNb58cxEYeLHt06Le8tpbVuVVZuWSROEy
HyYMdQHJeMzbiTi4qD0JDIfESr7jDj962TmPMFHvT8JqALDoSrWZtL0MZftgJz4wtzJ6otYW+itJ
/IeCqQuSOE4gIAQjAbuSidzMiN9G9dEmbgZW6yy9Zqmr8iz4TGKF5Z6jkBXIg0JiJIqIUSR5cqnB
kiCcR5U/FpgwpLobUOJFPo/rSESH+wAZ/Cbge9hwDF3eUbHBFUMmM2iBP9K/21jZe4a4Q2VRqWbN
q17f1XeLxT3v3IR1E+9SdzphTF4NrMiSaaKjEXsl7WgudWxa7NMOndX0FCSHee02ww5nwibBrqhh
lwyFtWZMJ88zsc7om7/7PpEVy7JSp8jj6GLVk7vsp4v0lk7GwTaLU1upt6SKX2kw2Y19u6zN+FIi
mvfxcHLRAqUAgNPBJSXEnczpi2f6333EsO63Lz44G4uLxRBR22Drg++Vj2GZPdH8t/PQUN142KdB
sstH3la6XSRWK5cZZgVKUTZxwAHoV8zjjb/DirJv2nKZsEDjX7GWiCKMXdR3v4LsPcRRiie830aU
zArOlynvdpo1LumKI8AB2Fre1bWGD1lg8Fb9cGJtcbeQBUnw4RolVuIkPbi9xdonzPY0NDNiJd1r
FmPMJuxYUdNwr6QB/Id7/iO8y+xl81cy3ikktv/XINNizPS218EibM0dhAOQmYh6CVRdXBhubO3n
O9xiBgHu/TQNv9MElAGXqbD9Epj7k+53Dnl6Z74gGCuI4E3qo+YOea+Ynyq28AVeUbDP+rm55/5m
GJZAdzD4rLOZvCENeni9Hu7LeWtkAYCaTC8SfyzKkFtuOnrxgmH8arqSFpl4o1sK+/gEnVbvDEf5
C79vlha6QJThpVIVk6Nz9u92hStOvMVUlR9BgBTnA80kbhjZu6xxl075l5jfGSqPSerEYjrptL72
IXY9qfQKcxDjYSFx1hJY9/qMfiA6Q7BSfsd3Oduxa+Jl7XkIyGeyavQG2has6tRiXCdYKw9RG51d
WXNL5j84QDsszePZh/U6RNx8qCYHfd36ziAh/Vn/NxJJdnv20H+XPTDXnI1CKnM4aVG4AXl3ITj8
6HcZ83v67hvjM7bfCRQhDQVJySWgHJ/gmgJoiq2XTjuPvuLL4AyvlWFfE+neDSY8cww8RvANVwt7
P5j4IQkgtPVGAPoS6khZ61dmIza5IZYK2b4MNe3KrvZ2VN59NNIbH0cruE8xjDMFoblBONxcdPc3
2m611BbiWzjUdD126pOfhAhcrdBTs/7qKjdHp2Q7TPsOal3dY2NF+A5CGwJL6F9q12VHlGzThk62
uNk2XbhjkQ1G+m7IMYjNLqIg+VdZ0apNzD0AwYe2eLSrWdMqgg/PvzcWFk5jLe2iqU7OGL66VgQA
f0R5rxuQ9n7ZYs/AEARntadmji9MzFYcShBVajX+k7GM3nofDQQmDppAygdvNdZFEiJfZe7sbhuB
XSjx8DbGhtN/piWbwUi1AD9y62POp4uj/c84MMItp8EOwtKj1aK6NaHRbsMZ/VfdY18lFq3eZHhU
ZsTVoC/ca+Igk4Rjj9reHMYCk6mcH4VHvArKMhVXO4pJlnw6Yq0zdymc+QIc6k0JsuIQHZlewZ56
CjtLb3vNhvnj1IvkK/CJgmQESNO6fYRTqjaDVa6sOmPr0GZvvcs4QB8F9nIaaI1WEy22rrK02Baw
7PB99cUFFMpimH8MFZ1QTSe+2dnrhevEtzT3T4jmGMgUZ629TQYPMZIwJMz8ayqHF6C2z3XPNqvt
2NJn06kE/MQwVP+MHmuo3jMBd9LJMU3jztOSZViI2ThtdqMGz1n647uCDQnOg9U1qxUoAKwOxetc
xp+Wy5uNX2J0Au69TCKkrFS7r2Tv16lTP+ZqrulT6zBS4YIbs+Sl4b5dNd4uzDDJWiE7LicNgZvg
XWPN++u1cl0bw4GqoYXTxgfTQEYijOhJ/7M2mercu/Ah823kthQV5a9zIqdLpjCbj3yY3YDSpOwI
EdgJPvn1pafBqf19Wc5skawc7Tk1g2VOex1qUkiynvgnPlkWJ6FD+zv8AyQwlxjzYOJ24QocFAXd
afxbnRwrbKBvSWiSsZ2YLYN77aIqvpjtD8Ibf9yyWSvH3fPMPM28xFamo85UMA+LyAH4B1xgZ94h
wX4cvs0pq0O7SV8SIQ49uQBqQg42hp6+SlGgjbNTtqesDw5p3KyDEjnAbCEG8dKf6ckas/UU+3vi
3WQbQiw4ueMfiyl9NwfvyRPpPpYuaqlO14mJzu1DMaGaYAUm4K1pOxdcPd8WF7Eml/oWmBnSIZlS
PwzejZJNljlXu4R1rHKYfyNDfrQZAltn++Q4HSya8aoTuO3QM9Bj22Ta+1b7GYzWe2WUJrwm8xKM
7v9tnE9JRuAv7Dzk0YYiGAdNPe8ICNn3hFikuVm5vEaKJr87p4lwNesEg6MV0mZahpCGums2kcch
qALWDGNZOf4bOvOsBWD+YtrYKqXCr8u/oQ4yRQUIzdC15zWICYOkremhqjcfKADZA7yJ7hbbqr83
hIuzNBl2NdOFCYt4Jdv0n2MFXBFD+Zkz/RCFGreydx7zdihXlE/tc+GdwQD+DEOULYwkbLZJNn63
lKM+aCLIwrDqta+qH0dyT+iyv7FruUAC1lroyP2L4DaumOzInaXJR4b/FShqq0kwNeZ+nKoEL6j6
5pv+riCGLcq5CTbSgXhp8MzMgqREA3ntQU4BUWyLXnBp0b2myscxC25twuxploc75EzgNJ3neJE2
xW9uiA03x5fIis+DE61qazpVGHFWjn1/a1CWsKjZEisc1qPlcwYPdvEwR+oDTi98Yl29U+XxhO1U
E+6CCCmqfVf0h87PNjopYBXa05tbZUBYKgMXmpmvy5BnlRnnSTIajp2cts1dtMFDVi5bSmw6kV05
os5zrC8gqRG/XejcBFWG4dklAVJJVgaeeUl5UrNiOnMQLZXXA3ZE36DLZVnxavG9bh86Uu5LVRTf
4F79o8CHZ/CVD8do0wp2bbX6gGuNRJKtImUj9zJCsoIgAbF3mnDvF199OtLYNrLheNf1qRBflnrU
usCyUuCDwEE0fQ3Rq8rFQ2tU20BcO+9zxlw+tLtUi50ljiJDDQD/iM50187xHLcR9yzQ/hzs61QX
AMugViiK+1L7YaY50ZfPgbFD2Txx+4DrjDAqp37DqbPMG+dRKQvYjDr0laCeAhm/2keVWBvhPTFh
ZL+6cZYCxk026kPlP+ae8ZY1ckkcYB+BLhJZdIj4kDV+NEEYtmNxFPZ4vbKIvjvywf3KDtEqnXYX
kC/v6PMwhDlTagyoz5yWAWbImct6m4xLlXrnQMIk9QfnZPH43O/tEem+lsTRYItnoIt/MdQKgAXo
RW7HUMp/E+LUI5hASJKKg0XVV3+Qo9lG1unSjtULjtWDIctbg9Stm3adEKHue+ynLt+aydk7Q7sX
MjzWls0enA+0ryVgL0THyILuQPLf1dMjBFD8zd+GZs9YJKyzYGhUr107PZamiaMFcbJX1DZOKdCa
KGQlg7mMIYu5JcudnRMGN+oyydR23Hs8tlIV6bc4PpaBeQtqjH1mihcyH6x/9EU/axNIRZTTnjC7
PgaAbO+l+bQXlFQAM2HZRBgASLNxBDaNAMVitEZ8XlNReByhd3G5qR6cFlV6AmNxHWB8M+EZqzBn
R9dGhJl1aSN/mN+p42/cQkOuCo7odV8WTVe1m0G2UEsH3J428ZJV2QUe4NXWLpyJQayMob05vYZ9
SFi6LalH7cJ/cWwG65IOJstyKcRj/xik2EWDPnwyipDW3FDbdDnPKDEp3KOAqY6u0D0SNM4Emnlt
KlgWZcFkXjlQCmtJ42QnURjw3KS9S7Fp6hyaGdMhPc+7qEx+YzdaG2aPlJ8+9a7/SfvG00Cq4TFF
1K+kPkGTnijI6jzA5PYhCwxSJ0YkDzTSlqvRHPlyuWT9qwKBxHe670E7KM4UbtVW+6Ni+1iOXHIo
QrNxYBHrJEiAySQhg2EZ4nnw83ZfO1ySfc5DapNmnKL8qVxh/a+hQiBIvRCDzBBi40owtaQK7rs2
plPXtSY1VvPjXKoTZeP8L2kWZcJAZVCud+uh7ZJM9w6qoKFdUMWzbMfh1xpDUh1Rix/IpA8tLz6m
KfgxM5YSMEefRVeCsTKYReTgN2z3uVplojvaFFl3YXNRhtynMTW1cbUPPeKzKZ9lSqZU9vfRzcN1
UsfQmrQ3vbh2WWL1VmwHR41u3FbmuotwvE1dD+PENsjSMwF+TA7CvJmwkBX18DkGUCeUO/Hu8qxs
42qeh6ajmrgPWdc7Q7QxJnkC2AELdzhbmMfpkUMu6g6WsC+Rmv/5swerq7aOoehdVL0CJ5NlQJ6J
mk/HlVsnZ4nuRkwSka0m+Cz8HNLLMcrqSbFJxLqI6Mut4v4BNjOvrcnAiwqEaYJA/TDE3cdoR0cX
XD3zdod/t5f8R2ri2O8xhIwqvQKnXIcwXqMowBYDo0ZwH4XA7pzr2blxtaGR3cj/ddOdTuzOy1qw
mPeG9Jop8w8TMuIpdNOH3umTHd/pPSjxQ8LOzGKE4R98o92GKoPwxe2T6xDTudHzezPv6TdhVTds
tZ9hKn7G0r3Zpfc6BKCnRIMHXyGENebnbLKjcthacDKzVfMURjUrHn7g+l8cIzxKFT5qaeAU5zPo
8556iVgekyZg9LNI/pVoz5WOr4kOuOS47NAG2T4xH11LrLLLgKtMEKkBlBQSZhaa7aLssg879N4D
0H2pV2jgEnLEkc+dSkPMegi96W/qCM/VpVrTRIAfw28M+ja7jdIdqkY8h8vAbp9Nz2WvPGGCU5Xx
ltJMSumBeWpFx1rFDremG4L+GRgmJwOALrb33gS943doREOCHzihbJB/0fhQmbjMOjv6oLjhHy1L
GdhLuNqT8043zswCwgnXyoTU5kjYuL5JWkU71bGx9bcom82AYdD0zL2ZAZkRrveraswSDcHelWcE
NRkF2DaVwqYjfCowaNnVW7cWHwxI86L0+rcGYcbXd89P5+/5Kw6ywIeq0VqoKuS+EDsdElzxFaU+
1aY0GAATRjg0pE3jevtEDPNduGABvJbCC/WsLdfcwlXFrWIOm4xpiavsXC5nCR97xo/g+TraNqXY
FrTWHPsqFCT88wprqnexs+qT5tF/MxxMagUN7q9AlDd2P8mD38cQGrgKpUPxNw9zywuhvEFGkpt5
6NIjRddUAA48KMTrWJL1wasqkLzNwKyW5jRbX72XK3wUI9xCHd4P4RmAYgBoK/LxDngZeo3SHHrw
8Yld8hJ2BZFX22rXjso/+z4W5D1dgFgFOHTJc7dtM4nbVRnniga2YzzZ3/TofAERxHqUdKdglrcs
nVdl4T7TTfYppTPtww4xfIhhUJii7/eOVMNqli2pqNmnY4I8V2d4G6IGBl9ZvTUK4hoOqgmmA6lW
dgolQJKQPirR45xzgSBOoiZa5f7UHv7RqTW/LFMj4nBMu4mCTx72X13hoLBa8NbCNn8q2X7ayLkP
qGo9540F41K2HiFamp/bHPOePUNEM2HzpQaMjUiRfB6F9zyk/aYkbY08RYOjJmpsD8WR5ckxYyC3
gEgIp34m4NsSg6BLjY1XvhZZSDBDXzM9H8kaXqkp+qQ598coq78INsBCloTZRedDeHJ6MHkRVCFn
MF/7ki5CSgOI2QbZzdAOnjM4CIbBzdRIt2adX0SJaTazTlEKtcTXF/aVFxowriiRj13PegJsk+uJ
Sz6Rwp/lpYg5J5tqV4vheWzb1cjiiDR8ue0i611KMq8zZ5DZGdzhGuyI1SqHPIhutXRNAleSntpC
g4yws/082s9UUPj70Q7+QDAs4I5vR4XZL7WKHUuFlW17/5KxY3/oISGEnzNNjyzymOknue3tkG+3
zb1bmimrE3xcwAVo3OtY9JrUGZF9D+4IChuaLT4tY9ty3WD7dPYG5+IM3inVbGJtHBSihaUhsibf
GjahWGz9SzqiDrX1U4TTRpjqAhnimrXJI2A3dm/eOoKHlOf+D1/Abyur1hAiMaEyqowhuCK8b245
Ho2uPmnr7soPGfyl3ji8oVqfEV675ENp0B7z7Ebv9xt/zYpy2aVZI6i1IQ7WQS3JuvyNyliNbIo0
N4A8wMdIgWBW2/cM+bExjG+uNSvUEA5Re3qOEOZFnlD2WZb/rGl+spr6F/o59ULGjZQvoUDlwbXn
Nd0H8l8ZGJ91rbZ3GTjAMlrXFT9XsckcezeQUx98bOdSA8oqnWa+ltUEmSt1MUllrjiMHN81EcDV
ROcbhgJMLz6SXzeDc/In8W1TvtH3jrf2Q0luZzQWvTYQQvnLZYFGpwT375J47B2f+EAz+cEao6s/
s4iJC4uQgwHOZNwlPDo8uH22tNM5PkUzmBM+EDZ8ktSk28qXOvcvDb+emY4NxSlsABUWUEfqHnMi
EYn9CPRvKIm00PJ00VbibMuRjENLZB8OdaXBeids+717KZ3AMTVQG2fJdUNDk7hbPUifYZj/47oO
qsp5Te+Z+oh1J6SwMyi7MxKVjV90fpKu8Tm0DdBhc/xnaXmcKCPLabVpYv8ldDy2Pal41o2BPb/k
s20rfIYN5EJtjd9Fn5ublOY0oHHthAFQUTVeowMMHcsnxxfQH4R7cTqJzVYne0eT5M0M+WjHeu8w
vvIH4f4vMLsjgE71JjBIjgLZnPBL9jPMnMm19i56Da0ib6Jv3suaItok+VXUqipbvfH9Qne3+Qo2
KA713W7gegSoCFxhfiuwFQh3eKJV8mnoWqyv7vwB/OecZgkvAAsCbku5k++qxw4gElcMWSNHj9AW
jOa7t8pzOtUXaXl4SpzxE5rG55xVSyOan1qufm5k0f/H8FRCTVRGDQgFVsBISh8ohXPKQ3CGYrI8
MIfDypvVNTFbe+uW8T/4/ZsitVZ8ff5lRnRyh/hz5h68kpU8KMt8MqT16gYM1gC6rZXj4sItXY4k
JBjdDrxqicjak3enlM42vkcYa1mWUe2bZi/hELLOGJ80YK8oCG/DEOJfMp8QnlpEtVGdLEs8zYj9
goQA338XLvkuJZ+0dZwkWWXBPO2zLvwuVH9N1MB+3IO21lTyOtReu2B/DBgN5G9n6Jis3LinVoou
Ae+fabfUiFXQKRuP9jXspmP9WU9AsF2uGpWJQGD7E16rtstubY/aZPrqJ+THWofURayE03I18e19
mSk2okCi140gj6cD3AJZk+yUU2zMpPgJMy4gaNOo2X1pr8s50ScxDey1K7Syrrj/UEbPReKO+5B9
CWjE2iNzPttu+ZZrRZpF5h/aTsM1t0lIo8hPnYc1DWBq+ljFeIS61OA9YFnTIsxQPJGvGp9CVd8/
94ViJYn7V8w8cu5EHKbLI7yxDeDWUiefwlX0z6dWuYwKxL48Gp590cChFcKjTtYHW5xoloxG+C4b
+VwZ4ndq+LqCQ8Smlo0gI+91qczTubdJdbjOirPl0VFBWIVSdWJtb7Cvj6wHqILh5qMKZkX/EE3V
juz+tGr1dGmSYm+yk3LsGE8s7QdR5h7btn52CWc3/quyu69pNi4htvR+tNfYS65ynjapTPiRCpLa
c/zZRzOm2GLTePn5XjgySHrq6oQbGm3sG/SIbYhIZlnj/4jOy1DMLz0jOP8QbjAkMuG0mu5zNlXr
PtafNicAWPNnrnIl981GrCmCXYZVA6PBXHQtit5TNrOwoiRKObxcGms1jVh2zPbPJ35ji8cRgbsI
fu9vmiaE20mgBkcAmECKgVZm9huDCFceEOH6Iy9vSZsfcqMhkfABM3YRmC45Ugy24x8uwfOg/402
1tmpXPoZSdyMPm+vOJDYPCnr1OJK5R5lsH83kX8mXkSG9o5FRwL/FegnQSbUo2Xsrvvu3GZ/pUwP
OnvFUWxim0RSBWzML87Gbwwxj8uYILsHxGuyKLc2krcY8rLRseobkI1c9W2yjg0wjE25d62FZOS7
qmjV9Ay2FWYee1s2r7VsNlEgEHuZ0MkWjKRSRXdV6cHC0pF6EnmCe/WYvowF0nvlnHPWH0VmH2cu
/xnchBYUFIjqReVC0OP54ODfTdwimayYorl3AssXFZxwAQnV7DYSPb+osU5214BszHigRI0/CPiY
v9PWDiTTvaXqEsrbZDLs3lFWNegq4/6jYWMv9yU4wTk5MwlAUCAg/Vp0HoEijg3ru+kCEmndkQMD
+wE1PPa8ClxnE1Tmwr67fdgqMN7QoLFF2mYd7RFAh485c7iDIwuBUFPAtaiIuwWUZXYdaQvjz5tX
tUmAfeP3t0TtZ9uGI/ebKG4vpeZ7wqg53uhZ5mcuHrjZLBPMIrRgMUx/3BvCcjgcVmNy8QbwwysL
Z2wWfA3zK6yGA5TYB7ciS+SUH4Ubfdb4n/o03Dl05840+hCfyPj1XFCI1lRnr+kSB4L9PXowBWh2
jvEJeO6+zS9Bc/EGdsu8zn0Om5jP3Eo3kbh6LC+4TY7t8zCdqFQhXXALMqzczEvtPOxKDiMv++TA
W1rSP7gFhP1p0xlv1Mksk/pscDtssM+L/McLiRIjgsYQiZ2iPcyCO5D8MkruAW66VrTQjb5xmh0U
A/gDxQeMxs6/tSgYCWNTNX1T6bROC4I6zj+BzO/igujpI+rvKR+4oFzFeBljeszYc8NjdyWvUMzE
gfthgl7N4I3ZfAG9Dt2TisJYH2DW/W+QoDwEuP+P6xfnQuB8s+B5Z/ew+gNSzjpu4/e2LolE9Z+J
1yxSD1lcrOvoKAnBwOc07WbjR3y1abqzgOXJjnDG6JAhG/bz9Dt2r7a3L228HKF7GkRAEh3GlQsl
ucbTyiGcNOG6d7otZiYOIJKq7g+lPtc2g0XB78lwf7PxGY0cI+rNsbgwzo9ZjyHZ+QCtjqA2LIe+
e0oaTgLI8Dw0SHfvFodTFfNjFNmGXVA3nH0IJab3V9vethYJUbWOvAdh/hpXd8G2qm2XApvG3HOf
wZofVTjZBg4Nh2uNQ/E3TSQmOkXAyVgcTeGsQt08xOa44Qqyo3wKeXZadrz2WNIxzhB3TWmNb980
a+Fh/DfGmDga/crOn8nQgDR13wS+JNnOc24D3WFeWO3ZHGOokKs4D5esKQaMT47OV1ilaTvgIo3q
KsmhVsalqPFXxN5jz0vaL05Rc/OAJpf+tS2HDdUHD6HPLGYAtS7YN5MOdKffbpjgJJLGMKMXcV+W
zpqbUoA0zYYz+OgGc4Hk+Fj7/sIS1Tpx1Hr2wj3gIjrGwR+Wxo4ql6fU68iXqx2MoFXAw5nYXGXk
e2RlJ2HcUfbk+BtCFc2P5O9PPRyx4j1Q9bat0Dk4/OLwD/fv1oZ1lljNrvVearDGSY2SNzzTkfyQ
+Rzhb6bJWyrfVii5Tk309ErxbePdLJScDNDMYD4oDBGh3AG4C+Jj0h+C5JTaB9orO2eXFpuEvIFz
abPfIf4Q1jUkraDKwyBPVU8o/yg8dPIMogTQ0ehxDP7K6CbD37Ghirxe5va37XyCkVEhUR2cONiG
vOl7ssge2F9pu7Mr+gevcfwxWUQ8X2x51Pha7Ilv4t73iZhz2HnjP4+i8xnf0qorzl2FZoCz+BA6
z4QJ7GRf+lsTR6N/m8c3FkhRQGaAX3UJfQuIN7zTpzZ879p3qEoPYXXrhv7Z9s9F8Md7rUY7naZt
yCuDNAp9lwCsZnbmjTrnFLdP31ypouGNcLidGTAPN3iJpuq5DH7vQN6SPE1Mr1Oyq6ZlQmBx6OtV
F47ryvCxLObnjmG+mzYlZTtlQ+xXM0JOn+XwapkCzMJT1CzHQq6qeEstCv81/YPuNs+/m2nZD5em
Wzf9VUmGZnzbw5490gNck3sGvMDU6ujyQTcvbH6XUo3bCRmRc6y7z7sLgDwmq3QgatlqMsnGEWw7
qJiM5WMa/JkU09CgMoid025rH1cJwINlJU+9A2/ianhXy193lEqXW75qogVbB8CAbQe1jip9cYwf
L/0S+PWDVQsQpjlnoB/ahDcS9/gKLTgZzkI8p4QUEv/ZgHxvkjq3CvJboJ5FdVPma10k25LSG5G9
O9SGJBeTYWTaMmOgVz5E4TGCVV+nB4nTdW43UfJjmdtu/NMeXNCMP4niDlPbHz2xmCymXrfiNKnK
aFkoJCFZVruhIlcKxfAgczZXSc8mG7MGKKS6WJZDQtcNgbokVDsGXpZzOSBlr7uNIdpFIFxuOnew
X8RND4PbOsTXELWCLRvdK221TuPoivFnFeU++EHGMIzO5JbMfmC1fadhMKZRnMRIza/Yq2x+z6SH
2W2RfIiDT+2pTYnIP9XMzshKGMVppI7x64MYaYnmcUvaGyVZ50aCLSdyL/zLgIDjyxtmWZStn9Cd
H2N/YGtgrsJAsFHD8a7dbRSle8H1SXnOdZ70qR97QpE4mLkpLS3/R84fFPaB5wn3MKmfM+IXpjlt
3EZsqCvf9pgouRHh2O8BVvTRugr9RQOROOwnalyzhQjYemYHAYTYjw4Wt0Ejn5dwyBecTZTSNDh5
VkJI/AYu1aF6PczFo9Jf1KPxl/5Vgzj7ODzIIwaobDbX8gf+DRCApgMI53eYmQthOWsHhU8QfI7M
5j1hSPO7Nzkrwk7zBW/TSxmbRzA9D1ZXfAmBT1MqWoyJChuDoZdNwsf2H0fntds6sgXRLyLQzOSr
RCrLsmXZsvxCHCfmnJr8+lmchwsMLmbOsRXYu3dVrTLG5iMSfH613sMNgYb5kHzDG63ecGe7uTAV
Wbt6tbRpBWlbDI3BNjM0+snndc4CJda3ATjeLH9nhKK6cVjVabPLpbWmMJut/VuuVZuggH9AykSD
M0bimZ4IJk+9vYxB/dSW1pOJOU9wRlkkKFkQX7v4NVH4n8qttnnjPfSXr4XT/c2wMJRouoJNO2hV
5c+cU0Fpb02t3qGnS/Q3/a4n1pGCWa8WHyGv2+SwMUuagzH90RtNl+C6yruXnm9JaGq/gkwZpTRw
xtGsAHh6TkLOCa2CdIDfq9PeUp96AuNlCeXQCLaWybIdiUIlISm4Sisl1qcuPlXkxHKGf96mmBwH
Lnw2rWnCI60aX5eVu5FwdzV0PK/ZqnU6nzZN1n/BQNt4jaAbbpteu0sCVIIt9UBYMwLw1DiMEr3y
UGEMke46WGHCUEfYPwzfMhJIgat4SwUFR9WOF3AdD9aTA0PXiCABDNS8Gdx5KdWjbJWa7CMFvauG
pkKrsZ4aePrySTX5grJ9HNFMgz8zJZY8v9ksNTB9byL2IjmcejuYX2NYf2XX79Byyf9dDR4o1JR5
jUMULWhYilynod9pLZflLv+ArIN0w8gElXRqtxV3/pSaKKy9qz7+xqLlBs0T/j48dCd07LojJsqM
7gBl55nhL0N9M7YMbu9T4ALvOC72RDaYaxmmvMdkFgOKcvhAF47w9YQRSP+o4hh+LNJfbBI5b/ZZ
3m0hgaPEi7uoHD+plG2NfYNy03UxhhudmCwtmtrOLTHGCA2LtQO4PyBGWNtPeg1PfMLNHTXBObaM
U4RFhb0gRxyHihti3Xl0hNKACOpURglIdV6ll8fSza605T4Pk7NDBsVxHrD9qF6yNoXA0rCvZU0h
VppG95mDHDmzQI6NP9xgHB5SY88ylj9ZRBP5S8220eIh7lYZtb1MVGmLT9K+YnHauKUBGarYhhCH
Qifk8UEGHACCPEXGn+yPI9lfSaQvu5hIGWztEQNocop2evTWKnTwjBAX4nNn3NLq1cC3SEC4dXcN
ur9D/KfBWzNiKxUfVfEb6Ys/qD/nFivHsj3npXWZnJgiLT/goE2a8GRNgGha2t2yi8ZP42RiS9+C
rxNU7ET6NIWG7ziHqf/T2CTZ02dhYB9S9WsxADGynG1KwSa58HRBMIfTQTemcx4rgJYTfs2lIi38
4ay4qhgGIYsaeOKGlNHCjjBN17jVL0VzHKKXKnC8BsGxlsywpaMkrNUJA6Y/LMke4Nz8CBCLiT6G
PfpTU9L3sQxfUtfcwqreY6bnSLYfWs8KkaWalelnZyCW032RvaKHFP6t6iHjHZO08nFOHKxqRCI/
Wu0hEBRwzt21jgHWs6cR/T5EKCsFO2RLEn+k/KFs6hdrnLi+0NUCuSln0RzToa11ROnUlwDsRlEl
p6CEFRgHj0APLqoAAuMEnmz0vSOKTd7NVyhzxLSSDQHQrYQ3Y3F9ckmGUBPT9T2zCgnUjEhZ+OoI
1e/aD0mkXwMfFfBNjrGwz9FbbzlcxyF40FdNeZ+fVf9s0GMjN4DQvvRMlxk9hISWyvaOsjJQ9WXe
R6pUAiRNyalfs3INskfZX6zs3vLCGTZXdGfjJJ+j+5FDS1exOiprF05n1T7hchuQJiubOKV5S7U3
urKBpn9UqQIu6D4xGLU9r5QJQUxhPeiuS0zC0z83BnX11UwHt9fW6O/EOxEfPmV7iWEd2uWvSJ/D
NiTD9mIQIMnOYfBSq89USkMjofCFwD9hLkwX61m5J84lsK+tRhBMZXfXG14VIKjYF5VvZjPgL1P/
Ue7oUYpJHzDXS+SqiEIzyofwOJggK7EjEnzv8ScG/MTjfIdwsJbWuCLBVXU7adNrZfyFwxu3vIHV
OcBDILUEgZw/OlwGx09t5h79YWH0U8RvSByC7x0z/UtHa2V4IKC5Urhp67OxZeJigYgsUwR4THlh
LOeAWgb9n9EuCQO6MyjJwfP63i8dQoQz02OrfAeUAof4gKmSgiwYfxfVi6k8t+k5xPnTyP0sSmJ2
4AGBnE9cmFITscykdoSLH4s3XV6dpeSiHj0V8ZHGB905UO0RW7jUDkAQjQU0k6wnOWz6/iSH53By
6AvnwQRJnfjiusMmFi7zGq0fhW15XUswB2+ha78X0WICvlqYD6aloHOI8JSzZobH2u90xyOLljfI
XYhpvd/LcVbw+ihtjnMmNI/QdpN/i6b+Z4MnZQNgDwscViueolmDFIMMY7/XdK2iu80LZrZO3Ozc
9QRZOe9kt4u6Ir62JuBgTAvRnxraDjv6Yox/CjuegHxnJIZYiiXhto/tndvrvyaEmlwu3J7htQ9f
MlLmlfVlLMIiZWQWe7JyEPsw+xYOqHPZnHjkIIAFyOA43sN2TyU0+Zd+P3OuF8ZEnFWDzM2lIv02
kHk0YoQuVx6VdyKv+qNAcCv0g5HylCqM59SCJGCCHyreYumS3i8pAZSbnPcsF0vQxfEV4t5AQfAm
Shq8Z8QYyJ5EQwMI7xYScavzVjAXDXzkleGzxQ+fJf+GtNmmxnkw745Bn2gMS0N/NrXOU6ZdlkrC
ot25K357QQq/+BM9X2RaVwG/YhZhDdebV5s2D52Y82gsxeQqumqG1dbAkjfwveRR6TJ4wWCIsoQj
rliN8ocw8RShGbn22S7eXOp4ShYlMx0iCp/7ySBlfc8ccKX03AT6WZDy6+cfgz177SyDOr98ec3I
L5T4acuQxr6CzJG1KsbM71AhZqT2/M7BV7btsWtH6ODRMTTnFQMyUa2fnt0VDcUcvTyDmfLzynzv
M+s4of5Pxpq+BaIcLza3b9O4t7n50lTOerJfdOMmGxwm5FhGJHMLv5Xg9Y7OFTNpzLMjMECVgI+d
xh/L+lWr96T7ZVLMUHVH6tQqQR83KlDE2VYt96RHr/+NtnLSkeFl+WrVkW8BmNBpfw9wLNrNP4uo
SUU8GUmlyl8HrliB4nr0lwSFvZnwAXRZzab5bCbfaQgybWGBTCe7ecmV7wolITS3OZN4x4xBVNAC
WkbYydbpo0p9Ub4MPF8rBsSOabR/4Aw/4Gu+zcOlUp7R4e4c9isUPKZQYAUw/jp+huw9ygVmr6VH
Ei+nKz6SKeDEYVkrXtv4kwTMajaAAAEyCHTuD0spAZTNyndbtIuYJsGAFdiuH8/AxTO0XO0u3CfD
cMn9wK1ljqVhpZhnP064JjuwKEvnyWQlowHVcKf6eUpGkowjCaKRlb2+yNSrSrJZZBBY0ltJ+A7K
xgf+47AQmfJLT6bWLZ5zh2SQ4bpsdue6CXGvZ5EO/8+JOBPxkWTqZwPahw64lyK4VTS+O6hcKn8G
AaFGZluH/kbSKmy3973Jm5tvug4ogWQpQrPuNP6BX2Yf/C/S+7+xazaKou3NEAFiYkVCRLUhMkuE
c61Wv4uprnQ/7epd4UThKD9I46QTS4NhvsqN/ag93OyRRdB8Hbtdh313IjuLJnLq5o9B+20cLkrL
64BQzCi4zicQYuW14cRuYAkkVMhm6OytHvCvlctb72e2dinn7GR2+BzHwW9DHdfSu6k194y9TjXb
2xlrkwDGF9KVrE7JHckMpUH6JHU3ZikvMy2YJlORnbyrcj7Zw0OK+TtoAD60AgLZb2o/mv4TWPlR
C7+UkG9sdESGVKorkR8YAW8hJ17aSr8BMFGS+SrxU1qldZb6e9bgOS2vIWsIxQ32SV77BlbgFh1E
xMamhcqfMHdWw05O40PwlTCFQxPVT+jqfgaQyhBfObssN2uZNyOvCg+6/rd80tXu0cedZ0ylL01M
/JgwNKX36jHbJYPJm4cMNRiYXEK2WZ+zceIrQuXJua92NZljbDlHya6oIUba0oaRzOAJ4q8ZMSIH
HJM44ZPddRwzIKLNm8GCKVyE4E7v6DCxQXk0XOzatviMawXKHtoVlSFmw72xby2yxPq2XpYIVkll
TzQSRSbmXCQ/bguQTaoXLVE+YPzulBj9z3Kj50lPBqzqrdcOP3af+GmwpaaE+xycfiiOdaPultwY
8HqXMSOZ2czzRRwM+URaZi24UuXGtHW0cGNH+CwnIN5JcS+0eeMYn/n0KrCzVEG1VZ1PVsj7AYGl
7J4EgJiMO37Oa0IeUxkuJJHR/vc6/QpaRDqjSN+VmcBfrlJHzcSpIHdxQZ6yW+de1ZjWMIT0qHs0
5U9J6lpW435sj3ZJjCrjNgcdCyW92jWwiqJSZ3dLosoAQKFq9NFY+xmuX55jJCemnVfOd9km5Ni7
m17rcpNirqIia+YUKN0XtcUp5CxWZzYGetf+P4Ew1KfD1qyzJzcKTomeb+wMrhm3QhwA5OFHHdDV
lKI320rEKynPes8TVq01uDVz/StK7dmtCbgPtlC4+tYny8S4VeQcthGINYmBi8JcTLsE1ev7ZJTH
YZg1nthE8XqR6pRyFgCabFg/zSC1VRyFlyAt/diuaACMnkLhsnCOfzrCRk65qGkUXquivMVjfogr
ILC5zTkvnnRb2sQaxV86E3Kp0Yu0JjliliEOGgaQjYPbAG6GJ4cNsiD6EwY+EHcguWfMB1o1acVz
z2WCnUPBF9vKkCe8PmF06SiCaYKjVaXfkwM1RHMTcq/tT6oQOC1pB7C08su0+s/W4gx1JkqtsrqH
Ps3lbUBkjlxWg/At6X7DE08l33PWEI8ryF9gtPDyqDxa0Dg9mYGWs2ESBAWtr2XxjB7AMV0r2oU4
MOIF5y/XbmOnKIggQU6vayKfw3xkq1gogNBqbv1mzp66AiGo0iHSKJekZbrUmQE3nMOKV6jxrVKR
WVutu3SS+h7qpFpscQb1c6ltYbLLz4ah36c5n2gml8daTpuut/ej3hM3kIdJiD/RyO851i4W4fXc
co4G/PWM5YQaVI+8CT6anmbz3jnqOmeMITqiw+olbeQjbvRXAwspxiZwGo2IjkVqbnt8l0Ednw1R
3XCJH/lJ94NL8zSf/2IBq7Eymej0tqx/WUi4YDB9Z6yI8bQxIzlsJvxrJNs4sDCC8ZXJ0t9CZ4In
3oaUXRD3DGV3Gie2o5Wb7tSBCsxkMt9dJaxZD2ubCqTS3EugkYqX4dikZE87dk3+EScJYB0KJfge
0rldSptuu+DkAlY3uRvrxUTyt7CrrYCY5rrtrndwiQ9YpTGd4wo6UOriEm/NGfrzd5VdZ6bGOtkS
57lVOTYM9CalcCMvpIxdDxn48qmDT4WJS3VsCmTbBlZmhZ4p+uAurcwv49eaL3XQdoDCsuEDW8Ob
OomdmroXuM+bSnc2tYAfGC+UdwrJlpSBGB96wX5rIbIRnqsF/x2QEeG4fhF2AP9Sr/r//pZwdFiQ
BWMD9F8We0YpPmakUiw0nNCmxIoxtDjTXWcMz8FCEci07IDxjYpQhzMDB2s+Gcc4wpqLFExtYOV3
C5yfU28Vt+FfoTNt47HxdcM9R6L6KSdJ6N9lzgHLAoZiKJ7jEe3QWW42deH+Glr2HWFWIP77EWbl
voyKM1Zs2mfZGsKV/R6mXPqz3V80uiD0/qnu3K2dOIT5Da/tC+4fKkZHTJm1NaAL05RlkFDaFKVF
OXPAnYs2L4OYFcK2C3wJdpxki6PxefDHpbKTnTzzXiE0P9ex+OjEh2JFh9kbfFSzAwiXXV8dqaDF
pk3gAlgT1ltru++5mI8a76GMuNWkLQy9Ad6DO33lvbsh9QrcydnMdKL3xQvNgmJ2gRpaBzGimeAW
5VBbDmJKyVsIB9VzRljCmV8jLd9EnPbmOIAO/LYpW6hNwu54UHpFnGqXkL15CVX7Ch/24Ebzq4HC
32U9eQY8LtyNet2mx6VZEwlbh7F6WhQOAksxvWvwAfvSZdKavaF9D21uAyqf40l9cxKcPdFWIn8p
BiGT9E2MLlCdgv6/gT869SaCLqzDd1XyZdQBCooEqh/sAGxsFDfehtFbJVj8m+DcZ8FXln3eTPOG
ia88hvl1W4wCS4dlsksTNpCYb2rKZRPKwLqnrDkt6B1ueBsNVksxpTA6d7FGCexvoei7JT9ihdgL
NXGBL4mdALMAg8himQyXCtI4JKh9qVnztJjGFtU+2rDbleClJyBdZfDltmTldTSt4ZfWaixVKwGR
aIZC36KYuByWw0jdpPJvNNihoiRGrXkZjSUcQgWajys7MfaNds/7eENPER593JvZT1u/Iauk6dFo
DtogDmZK4A21O08fMeVkAXws2wY4CCpFD6HZB8zfebONM9IPLt1aqJnF/B09FBxFzXO1UJLTPPQq
U91W5VGaHGmHod1MNrea9kb2r6c6l6B7pp4jc6NLGqVscLRwntVXNpz4lIHjbCO2p/gcXIqV2Qa2
H1q/67htGfo3ZAPXOQxDcRnbTwULQ1PNnpIDULY2Lb91i/Vrou3HkfpBTf86IhHNvE24oNcwctEY
1n31aOHrNg0kFpME0Jhpey0UxPxeO3PycvYzAUntCndiSLCVDL4/VtmhTBNl0zBVbHhdOm8Srrbu
ElqcBlLVK91wYCcH9jue/RQ2lVk+zBq4RUu4YGOk47ddwJeTkwkwr8CIEMbO3jTYxCQSVmahRQIa
jckfHb87SfwVi/GdjmeDNzI9Np3ta2zZ1VLfZ6lbrmVEq0hDTSop9ALlwHTkSzWDmXdwCq2GTqMn
U+FBGQQ9PZ7QLsZpJFCd4JlVwVuECQTPtr/RhVtvnZmnT5AzbepLs+6kwf+KWZuYXWpRPJREu3Hm
qTT1PQvi8tQNgfSjGONMgfMOMr/tcSrwHCq/lFqSYOAyIAVl1DNaJC6fyDwAj1mH2Dv1GQ8mMjoU
B78Q8Q/GvVMUsLcF88zCaoXZebEzHgrW1FIBL5Ti8ghcE6cYQ1euHqqunlFvrbkcfFMP8NHlGUEH
Bnxubgc2KBTbiaCNHc9x0nnYqGrCmlrtNPeXTA5LDCL9yXMJgsZXbSWZDiZ7VEotqox6EunI8d1y
ew6JECOw+Z2mZNy3YF8tBSmsMoIjPzDxa4IgT3lSfyGeTpzH5Hik08IutRV7IyQ066lsrr0xdGDh
6LE9VINyUy266KHndfpnlRTaTZakDatCj3/zzNT+MSTmz5Echi1WSvrdeiCQWQTUsm1ZOuhYoqKE
F6nXexY1FpurgnTaRkvoYHYt+RfP7F4rbXnCj6bDAazTIKZyCgxJMp5gvBxzcswXqyCVbKicIzEJ
HjiPiLg4R2fOhBTlIQtdfiRE3W4QJl4B1fI1SD1Pooi/zUCzVlWqLw0tOTd90ipQ4bP27maMdakF
Mhv3Wwk4rM//Famir4ssh93kjt1WFppx7AMyaI7NNUOLIyTXli/wpzFL0o66YgOmxa42jbG1LxOy
XLrKu+CM+ryW0uquIA7Lf7Whh6fAtpZGAJW2m7SM9qQzGk6MBMNuHNQQ5sXwrurRizvo117rt2LJ
CEfYaG17Wik2KVNuwrdZFheFrjD6UtUj1KM3qMTrzugOGXuVYgThqY316+yop9lODTJDBDdjGf0Y
xFShkzi86H0GEWG4Z2nNgkdR6EMJjhVFmS0M9LakbJOTzpsa96NN5E4qaPtL7pwBZoYCnjzFarDt
pgWpV7EcniMXWioA4FyT+wJEW9gkj25B+MnR61Tntdbh7LfTo1jOpnFBBCeLiSJiQNIjHiFMUKuk
Upco57iy5uyixsM9UKio6pP4MGgC3Z/WQ3oEbK7pdBTkdK70Q1kcGjLlK72SMDIoSXA0udHUkkC7
Tqq4YlDtScO1pbjXgc5EG3HT17v5NJj14HUm26RCTIeUH0Xa5kkLikNrhV9I7BMiav4cdkQaqxJS
T8MoPBa5wEVr7GaKibNceTWDjGpHhULCEdxlWUCbnis/qoybqwz7KZneUF+2AedGY9heZ8G7YC18
JB7xpdv5rrcoALSy7zbVKe3j8E9j60SvIUYWJnjD2g8tLdtNRa8k85/e3iCr7NOsPsLpYN2H5qoI
zO9R2r3kmrofWbeZMUKLA4IaW8s82OcuyVg6Z79Wl7M1mHdSdlse5SSA0hejVvyuHnd9nb0Wo1OB
OCf27abujBCOUzZjh5qz2Vy7rn3rdKNbuYTwEPIilLyFM0L7hGaOzF3mMGxmE83XFMwSSWw2+1Am
5xAyMLM1cGbK8RAK+L3ZqtleAUYgLaYTdndSVRz1IQAgsBsXt2UkALsDVlXg1YkDCA18/+FAwbvr
LWuf8i94onP9Cm6NgTPWqYCdiTT5TPr6K+mm12F0Z390Cy4+8TKggKj3daBYacDc0QmjPhDHYG/s
sj5xFTprqF6l3JY9npFaxYEH2Kctqaao2a8xfnBBSjWd11ILPrvcSg51peT7qXLRvUO28oZt0AAV
0NIKEY3tdn9vOn4i/HWcSNOYeSz8v/veUbzGMuw9bVtE7LJmASOxvRYpDUE8qkiuEyhEDx1MTNSO
28NDdawUWoyQS3PSTcbj2dYbuTZLIutDFZlMiBVy2KKYsKhlCfjZWNSTmhYbAE7jzOw2nbSuk0pN
rFsHG2doNDbxFu3e9vNMY3Zam7RCcRfWMmhNGgWUTGxxqO3jybmYg9zR3XvoZ3Fo8vwUuUWyGufp
6MTZrzT6eW13RBf4vwksUEmNULpDR3ypsVqijo4f84ic0oizqXOBKKt+n5hEb6idBdiXgS6k4Kwx
bZ5H4b7OsBP29vSlWNNLO8kTtq4IKw2L35btG6IxEdMhGh+qll5MALENv+VzHZrJkwk5tIqqHRee
verCJE0TfWlr1xyko4oMjWm8wblB7m0J5YpcpY6Ne3E7xt9MUmQ0K9wyeXRl82kiZXCFmGPinQ3n
bDciHo2Z2fozdzW28ixtkwgbWWBi90wankVjg6tqNG/JlL/3egcWmgdyo7oHegB/0yH4aFsCjUHL
35gkv4WaPYhJPTWtepxrxq24zrFTTg0tflqX4/mY/LLpuTVky2pmTwnj1ebZspia4BZAFN3CGbQW
/f6Hv+3DzJ1XvWPPBW7MFO6vjlpKz/O6j/Demu6TJpls1Y43qIMWtSptdTsN5SWW7T4VyhF0qTi4
cvo1dJM0mu5lmU6pXyv8sU22jU3kd1Kybbss6JWM2i00Awhyv0SO4FdotxTAfmdGe4zF3tSFOBCT
P/a3+MDtW5TS9qzQP4qf5dyG8lOVPZcVNXrRTOyMFkUSPXhHjSBLHBY65o1uN2gl+UVihvA+uWvy
8vA9Djt4yJa91wZlC4DzH5WzjxQvOFQyENkB068uGW3tNH+acbLZmvkltPZeLtj6Gsl2msMHHVbb
Oas2krgvMiw42Dmktpo2SfQmuqw+O8w2sy32bg8W3OiGbR5KwqhzxI/K1aXjlpRwmbIYwXokh4Yx
aMeGHnC0iwO5CIanhLVh0IlD0eCvqWtAqxidgud8nmq2uom1U4MMXcUJBRjOgMqcxXmH+Q3dgO/o
2qrFm009Zo5OZYHyG4p0O+RwSmrTuFi2afqhG/4KJkjknG3XLS3E0Sk3mp00SRlhbg5d63XZhJmz
+J1C9VYo3BrqXyuOuPf110pmz0IC8lEdXN+8ShuB+1rM2cOM3W2BI3qJjbUTZS0RHS8xIOTfSBHo
1zaAN2xTY70vUapci4aOmdkpczYFTu+KYJox8ZwXxW3g3jkXhMXijqxv+m4lwW22zACGhvvEV4h2
JBrtMUYbkbhkSBlI3fqlzgULD7Y3GZvbuGn/KQocnCnyR24CY5Y/Shvzvg6Bj8/bc9abh1oacAly
VknspbMJqIOF0aOo/ilTS0AN127fuocy0elsCaJTVKJ8GekmTRiPEdTRRXBlckM1fgv36pg4Tqub
0uPthj83EDRWjc8hG1/raHotFHllEcKHojRvZu1sGkN7txNulApxm5Gzuektj1ymrww1/WtB96b1
5q0lRRQY0xLpBzmg+8gv3w5PP11Q6WVYnkMA13Zx4YVC7tWMxCT9f0477fHs4axv95ljrFmh7aeS
46lK3bOStYcKcEhjDocIHmid9wdQvifJHU5iF+1wCBCE4k91fen0XxU2pinGvog8RP8Yl178Go7K
0zV0d7PJws+urLPb89CD0uBlCHRCha1aaOrOUmguKdV9GOB+qB3PdIKrRc2oP8UkFTKz8iw8NqNq
ntSESXjirInzeWfwfegoK5eZ/a5FIJJnsgeU7YJx9oi/0fOBxRernxXWDyLYaw7d7WC28C1c3w5/
k/QelLzjdMj05j8IX3yDcj8gn6CGPIY11v3EDtheeGNFnMUNh7vZdi8DoqwgxlLAMS1LCfiXWwTy
xKFHK3HoaBrjkc8YnK9QEOMpzW4/Jigro/gms7wJayIlbshjqtgNVelrKus8+Rxj2AtY/81QZ2do
II2ydCBZW7choNGEdH9hbmkoukPGkE5MVssWv2wcubZOaIPmqBxiDSy6TONfYsn32ioM2tw1xe/T
7NHmSuiXafweJPAJJGgaExWB1eOIccHW3asAz4X6TMimppgnooLXLcZ/Y1FEz7mNgp7UnA8TrYLE
vXEeQwmQzUyznvuvthtAa9Iv5umRw3haFkABOiU/JwsCZVUH9TlKxF7JtOtQTZM3TiWOaaYd3ebc
LqE9rKJaqa+QAMEKooNMCcb/6HMaUgq5chQGQKienrZgJRRsvUpJyC1I2MdFBdupylBeVDN4BlWy
LRJ4gUTCVvAR7ZUAuZ6nVKQospCnIYZrWmLBzOKm2IEV3rsuhGdXp4oVX7Iiqo47Dy0AZEHIam/z
3tqrBF/WDcVHsshwQA3ppeFzt1EVdMMh4VquZn184C7+l0dYaoK+CLftmIKwCGvMnHb2nQzDi5uh
GzspAkWtk2eHPGZh3x9gzGWAnedgYGLMU2rtB3NfYf7ySkieK4vP1krTsTQQiKpREyqHcQNlBwSH
0Y6EVBiNW4bpZaTA9Ri1NyPtdky5OqEvvdrn4qxwec3fu/oc6tuZnd8IXcDO3yqqeWtuIeWy4O0x
XiwFK08T+0BmyoWI2xNXmJK/muUPLNIg7dixfDfREVD0CtZFT+KzXRLFnNnmFdI0KKpnt33R8dJR
kO45pAA79Ssl1D/Kq9a+RBDlWfhU1t5uD5BWh+lOD3ZVXaiN5g46kVTNPuW4oWcAJCLlSpHJGVht
reBSCez0H6nmZ9H3oJwxzNTOSgCqcaqnsHlTsuWfdsr4Rn+1qdLMBR+hJlZ0B8VMaJNwxMkmDZOF
Eb9LVHmZwKALrbu+lK/om5hmRIZ13lMo6KQ0AG5cyMCPD87Xo+dEZwHCNgGiCfgjIgDTy3Qku5Ty
PH+b6q0x7XO6QMBfmjvKIcNsWyMgN5vB8nnl+71Z4tL26+Y0Rrvkh/+wowB42s5UtwH2qN6wggAu
g2ftqjuzAuKz6exjIg4haAF7N55icj+EzLU1SGQG9yXguWKN0EYepTMMuoP7EcBCNcETkGhtdlDS
gAoiQUXFY6m0UwjDJOexYXN4Y7xMWFS7P1ZyM3uc6U9WR2g9fgLsa7AiRI2kljZ7NS46/YdMpvik
IE7xdHVR7j0ixtkz6Gv61fr4GaquPX+100FFodI2Gb4qzaMzl4wZv77dMM+dqHWxoeRo8mrRu56y
I+MK1LqXKf5SjS0iR1+s9MGPYEYte3brnDSf3bvxqkaXSLzAUxqf2c3KNzpo+JpzwDQ7hTRFzLF1
ijAfIiTm/kwOUm7makMdSm5+kKtGn0jZFjS578R3YvlZeqrnc/esE4UBMFrfU54Zw29qvQKBWHeV
tXb1BhsYYh5/6a2vP/PiqloXAV+njr8l0KqyOgcJj17PjjE2MT76hfRmhYXd2px8C7cTkjJxyvgK
B/lulWfje4TTj68e6BS7PBa+QMYnroT3wl6pLOrZIt1RIeGskNQWW1F9T+9k7TgS8hwjKDqlNy/Q
Cq+7dffG9XRIoywHf/qzxTFWrjHQmXyu98WwQ2WD2CsGj3ePihYYGohLOpbNDd9G8dfSjEHYTnqt
TSCXksoNQGsCwTNFAHiSFaJ3TPLroeH08bnXt8VGwdHsyW/3oyQuw+XZODsQcHnpQTP82Be+I8Pv
8j1816EDYE3c4rFW3VV/DTA5wVMkSreGJKR3gNhWQHpcZ6s/U/kzw0YKsCvwdm6sZJ9/AhiysPJj
FIGQ/Zp+1ene+i3upACd/JI8LSc7z0FMS/yRdKBDB/prYaavYWCBMSn+opjWD1Aann7jzcKZ13Ze
9Y5TvG8P5AcRV18hI7DLGm0OZj7OhxHj37uCewkMUE9xqt9hzsSFZOPAZZ8OvGrVfblYwPA38RW5
kABUKIzDxD36CR1AI6t7LJrH6B9NlxbUKtujTo8525g22avC1uIOpxJYQ4PXXfHYYhpyXYcbtrvs
XoM3VPCO3Rayit/A+n6JAi8+NWR6xZEPvNL+i6MD1+QGXACI5ROacukbxD1oYioPdcDp/Dm9SDSi
mEZKfykKg4r5f3MQfiRGJaHsogS3PYkGrudHzFIMLglFCExNxQ48WQLUeV5hkf10H2G0WUr42jUe
voQ1Ooa4K81qOG2mNyKIWPaXDqfcH1wv9/nEzTej5LvNp4x9JxmrTad547izxAbwiEWdbkGw5s5+
RL8rb13Jr3AAPm0C68i8jN8uOdFElp36p8xl4bsV7aUdT1r6Yk7b6nukoSk+lcCBEWHKg0ZPnoW7
GJPVKjsNy9+sVSdxSCogy+BlVw69SMvHQxlv1GCiDvClD4/yyyj8PgA0xaOS8Bh2tZVywsSGuXZI
vOK70I7GJyDsFHKttVH59EQQKDzcrfFXPXvzB386PHm5hHf97pt9DSCb5g17YmvuS1Q9shxfyn8U
ncdyo1gUhp+IKjJoK4FAKEfL3lCW3SbnzNP3p+VM9UzbEtx7zh8ji1zA+TcrPa0iAPOADA30gL8x
4WGZ3sM3Iz0g4k5vXHWXCKuS0f0jf2K8gwtD3q1yI3HVVDuGjbezqdmE/VFteToUikdVZ+yrlVq9
IjogdASVBI6Ztnk2brwomnKgPGM5YUlRhy9D+C2QSsNnofPJdiSuZyoWw3cnD+ITvN6xZgOtGafu
D/UuIbyoi9T0b5A3EkEOtf+XloGjdWcBbfV7/DqULGw19hL8hh9Z5RqflWLYIueSDliz7ClcF/dK
dZN4hUV2r5NSnswPBRU3lK1kiyF3Hmo/EjGhpCTeGSt79+gASzrd4PhHAkHeNamF28Z0qyE6QifL
o3+GTyQowo5Ygj4bcsr0XTZ6QuZVml2mu4llUUOVxjP9LeEbNjw+n/hLTf/he8OxRub2KuEd6ysw
/V8JoxQrUKS6PKMCXeOlegoM4qw5rsSLRsk42cvKZpTssIOV94ByDlHkRmD7ivotcVxq/UmPt1N0
ELi52unVKM0S3qc1FeCkd5ueTVmr4dtKQoHyNt8Pnibti6ui/FRkbAkrDd4Hj3C2lJ6AjdlDvDNB
6LyeVPjsg78Ek57A6+rxMJR/xHKVwV79BRLLAQRbIoZAbpciHhOmLVCqu4pM7pda3WpYq6EHyEqx
IU7sNx3Evj7BjyxL4P3Mqi/Dx+JPIBC0OQaLtXH1D00G0beLPopmnQuYkJfRaWEeAmVJ4hUeGx4C
fD1tvkM6WrZOXp3nDcmJibqR52PyTnS540sV20tPfNcj8TeNyRPpEBuulNic18K2pwMZXRtZFJkd
vMC2pg2m0Jwh9t5Na+kh6VsdFiHevtcs2Y2KR0dbD4Whv9Hs8qrm+GimNf2kM4+XRirqPuk8GAdT
2+fSrqi3zSdeQdjNmWgLeIaAjq8V6RGt/CiGL9G84vsIW29i6G2/5Ofscz0lV3nhlRob0TbueESv
8LNT+Kj7R/PkZ9Fg17NtIf5lp159H931vEEEMdS2xlW+RtOeLPH2gsBC6s33QNtjGgbwb6E+5FuB
8fSISJkByfjGCKV8G/7FoIb1qFGeLnyUnUdqvFxv5N1M1AbpLv4eP6bwm6b80P8aY83jMTAWCDgn
mSQD2RPnfQbepsgHlQdOnS8joZzlhxqdM7RiJlVkXp/sFQ7Yll8h+y7MY2Te68P0IjgACxBTFj8b
P3WHfwkOciJUjP764eX/q2adUFNXhW1Ot1W7KYV6KT3M91YBvrzLjR8oQG6W0HfHeGfKO0P18KNG
RYFbgOYYr+73EocDi35Cs0R97NBz5GsQYzD46Z3htpK7NfU6EY+M/llUz1H33vE+sT0SjRF4JIUo
8g2bWsptRP4ucSAB+M94z8MVcxORJGVvvaUq8s2Eqo0eQfti6Vug3iOHYlqHBHeov/j6ZWkN2cnt
hHWmTtz+u18cmJhxzmF1GLBhz8hTl3Q8ICvOEH8vcIociZzE+SKpp0LbynQo4B8Aqwian7LNkBlA
TlPOOvfPEMenHG/GgPgmXHlg7+2zABmZjjFSxe4bxhn8tYZOWeM/902nlrxYdtH/YnGKFPkk1e2y
pLD4gZuceRk5MFQIxVRfhvGiEqpnzWo9DWxFJOtHTPbaewdxFOWaI7ZUfg35QCAYhp+Uf8moIu8Y
wRvonOK7CU9qtKU/SzImAiFZMJAWyMpj8TCMVY2SuOCSdqMrD1aPL5tGJG4XuW1ACZdR/9UGL2hN
8uD0w4JhcF5cDek2lgdMcto/A2sqPrkNp1U/JxyPO/UPYrZgB6STCi8Z1Dqvks7u2GZOeqniNSoN
zCjwvFw0UuTkvOGoqcdrRaTMiKyITwsh/nrkLBOAmgU3N//oBBlm/oZTMtsGl9xPYZxxq8sYWNqd
RNsh1a3yjjRagmkjkNPygdmezkh0egyH2l6amMvkb2Zb2XCYVsxpHTxz4W8W17TB1dxvxHvdmBbk
+CjFB9XnNyDrDwBxPI7BD1k0ZO820qNbXBb+Tn9HffEgxtyH+6a/yZjBfdoc/OIuho+CearI70aV
2I0krRpqu+nyNbbVdKCtKUHXLk2vN0gWRzRG0ZeXIhmuaRcGnbzAbSo1W9SWxkCFXAz/WeDYmuxI
tBRpTRopc6Fwp/yZOGgAHRznA0MaZJ0zffbxjQNKDbcDI28U8pR0y8LfZ/5XEN8LDiDDSptDr2wC
A/bsOXDj8uxRzagxmpG2U+0F1Zt+5JpuzG0ieCMzxwD2ZREPYl5ZIub2MHJPInvQrih9Ij5g8YXb
ueXMrs9j4ha4zAJpmy6sMiND2IpulEeb44cIpCxKO7L6Gc2D6ALi0gdPUTpQG9krR/r7Gok1N/8C
pwK+dhJWnAxQX+/we4upizx42YHF2s0HEJLcLPCqESlEJG4X0aXBIN4dxbf0BOJaxRFd5h8j2GZR
A6cqIYMp4d7TfoxclSj+Ganx3P41FNZn/b6kdi65Qm9f0XQcyvo0Cq5R3qSso9mX3PzBGQbYpK5c
J/lnHbo1U0u7UBypb5cD/SlvefvQ1LYwE3BSIurg0M8VY1XxqlRGtcqrdpe26LOaG7l4xCGQAD1z
X9D7lW0bBB+I6vMzMfK5Hx0VKXcDSbFK8EmT/i981dV5isdvFFiJ+m2g5nqT0GIpoDpJ93pL2sDb
xa7gH6/xi/5qPtEE03uYvOjtdpBUfuOTim82wolMHwap6wlWpplEiCDHqCg9jLr7CwjPTCkzkL6r
kYxihKbsBfNG6LNNytizgM5dHIrODQzcu9SzDrJVirjgI/FPCGfeMv8nzTpHjw17Qbm5XCaXcjqW
CkUvvkGJcIF+VSI2Fa2c8qFXBPN1w21KOeGauH7paQdtPJ1xP/PMs2qXXYcOvIaAEqvstw/LDVGn
Kcu39hFHCZKlMGV7qCJL0vUvku8fxJCxjiaPEY8FihvVaUp5MxM91Juo5EOf05xgrLbepeY7YSF8
wGLS/jvgr55k9ZMA/pNQ+OtubBFjdaO4UroCFASorSrLH7Gbj11HHtLCpJt4GBR5DWknPzpUd2nc
Yv2gBRcyIA9/fJLse74xs3EXjI0+cyQ2p2SZ0KqRyu+wwfkkDD1Z25jBasRoJtGkaCoC4Hqx3XY8
xdoLTcySczhg+tR+hnCfiSWvXWLjdKu4JVtuXoL5a4povFzzTJxDeMPTOl+OgO0EtbnR22+w01uP
u4uYGdtHzD6J59Cw/FcgicRLLvD7wKhYBvBpsylVZ9Ef6fyUJGBMEkLm1UCx8NR+x6Nmz6R1yMRc
WXX+3cGsYCnVTrl4EIar0d910pqEYyo4eUIV6hnuvtKPoblNe7tDB/VOTnJZNsriPk+nYiJFbR3F
5Jw2t8Yn90/lmKfJ6ZuuYURLnoyPsPY63VOKS8IeWOj9ppAWNKRBryJioMIXIkVIThHrGOUYZOFg
Cns2wNojRQrbDJpVOyralgBu3uOOqfj9izkjLJMSUeZ2nRbXurukce/m6rUGRhsdpVrr07Yxv5v2
g0BCAokigS93S2tUJNqxKRLa8Y+MBQYCN+wAcP8NOw2bAFIu8WeB+NvciAUGCQLPhvVQrud+teCf
F8rO1zrPiDc0pWRIgJEJrqvvcS1doTDDpXjQv6o/goEu5RMOiJYifV+VjjA46pnOWQCYDSlRf/pe
9Maj7g0XTVyyt3/F8aq0hzV++9ErHmTfphs6Gz6ms3YtN9IOHPFE/JrVfTI38R7rn1TDPv1bscWy
Yq6qV/rPQNjIfzWYVrKlAOqV7KF3riQ5fRSrwRG3tFXZxR+aIouZBWnFcXgYykpmAF6hJWr+wsYO
Ge4o+s1swvKLP7ATcN0ZL+sKucQX4dAqNe+XaC+ptEvQi7LtXzqw39r8ib+VPX7P1WDll8yipc82
3tNisRPOra3sOys6lZf0a9iyJ65xktjx1b8lrrJFLOV1DwxRwtEE8fSqPVjwXf2tLGXCQsSlOF+S
HY+EZVwqy1wCC+2mvbSLbGFFUS5xnIgrl5Oj0ms8bvNXhNDzBr5s3mBw6DADkAhe2YuY4DUpqifj
t37mXAEb8R/9MByP2opMhg1GsKvmgiF9xOfAwr8iHlorcKkkKD1mLxycBsUvy8m/8mMyKPnfjL3b
DGijXE4n9UjSbrPWzox/VJcgA2VlG36Cm/EFC7oir+EeXk2ryY+Igb1sQyzhX3CLpvX0lNe1w0u2
LvbiprSpo8rKG+AmEK1/rE7DblhT4MJIoa8X3vA77sG4CaLmXHDaffEZYZNAZbgdQluYljk37VJf
F16zBz1akapRHqoT/psTuZ9JtUJYuTG2FGZqdr0TrsxkfK3FKllJqG2X4g+ftvaGX/2r+eSa37V7
86c8zMSGIf5eUrFuLe7xQYKBBD9Y+vAxtraf1vJR+AJV0Ggjp+fzDEgJ7vK2ou9qypzIoiRzBe2C
NfNROZhk7XanWKgzQws362qx7u6ZO+fLysk/Kgu4ETN1sRPRz7ElHKbHzFwNKMoIbjWH6ELLq81w
+ah+dMCPNQjah7lqf+YnJRrOYIef+t/03ayqPVQErFe5FR7CPrD1r/EIPWlNX5EdueFPtTSd2UJ0
tmY0l7xqo2/TfbGt8JAt+UA8ktg841C42aPfpBaXr8MwxW+6og/WYd0CmotfvKOH0M2s+DzHlojj
1w24onfBTbJrtJ2rcDls0KnDrsOu/Bv5wO30t7sUnmjLAKTV9/wcd0SrQVp+mdaPeVQcBJ/uW4Vm
z/birDzktQI3gHroilUDkGNZsaauUHSrG+0SbswzKr/5CfFNJOBTeSrX4MBjWl3ISSBGXXEjh8Bd
ksOVtWJJW94NRKtefEg2tT0uNQuRAOKjdb6mx8VK3OYc2aEV/jFxwS3C5HmCE9yyW/rgL7qInsnB
pK0Jaj9NTuPSWbTF8vk0dvkGuGPffi5+OcxBESdjpS2ldfkLAG/V13FTXrOVeQtsclZ80PHte2O7
mxvDjv/e1XiryF7YlHlT/b3K1oBF+MccXuF6WRzqY3WJbN9iUmTKRsqIEKKzhp/htLB717BJK/ot
XHxzz/LGgwWG3C3HkwRMt0s3yQH32Fp7EaS1BU50/Q1CKZT7S5BP3aZw4s3Pug2ybfqXcOluZlxX
PMcSlv79KNuCzecEEYrc75l+1ctTftWEFSJah1mDngggwvKEK2rYESvO+vOLVykuOaV5nrnpmVTh
iL4M/jgpN6Gt5ttyU1TrN2rlkT3e743+Qak1CC9gu38D64i8cRv9Kxys+l/BHlM3YfgXhmfTEo/A
8qxa/MHP9NVu1Y1hLOstcnsEXpaxF87AwyzOFC1iVoBbWFEuQmzyUvsnD2tZhtjGj47y6yyyvLzw
dRuRPfJ5HKA9DoS+8qFf53XkVo5gl8CQDPtbfeNvCPUNHCqruVYQ8zcu2VSzR8BB80hkh8vBeHKd
srGNpMOg99IsuLvu3vGiCTYiKFm1VU/0iFqgghHZFsdQd8jwmQdgsJt+q1141vJtsJHQd63ffgGi
tNjvAJL++DgJIQlIDf6jQsfu/wmgxb07ABNLq9QBNX7rlSwk5hbmgnelsE3a2ouHfMXFtuxfixUR
0+l3cTM7Tt7x0ZwMj0qjaIH0ZZVclMYuNzVLMCKiVWYirtrrhl3caRckmNsNOPLkW28VLmH/BDBX
+zcEyO0BPayu2sYiPCbk4QW8teWrQhPlEgJuPbtolpM7sDLAKLOyE3xzKAJ4P4tDeRqvzZdOyyLf
kmnL/Bl6owB19vKGlkFcZgjYX/mHtI2vA7DxiooQQoJW0yb3ok9W7K5fkeWw+Ot+WRoJQaBGjTAu
1EnA7xYXQ0NtpMPiGyGpIZlhg3bIqRSXUO0xtlOHeq4JXwEFx5bh1ef+wJUBfrghtPmLdYk3dbyW
J2wQ6rcmQYItZSaK7hsfxGSjQqUb4aF6QbBG2RAj0cQt8gjff+mF0uJM9Yi0ZX0FW1vmx0JdVvvh
XqxQzt19Zakd8mN41E/NPdvDuUErZnf4LuQvY+VwngLziadoZ6QWe9+lvYx2sAK5InnbAbf5RL6y
qXaogjGIOeIa/Y9mTW52yiGZV4sNj/ia3Cz0pGvaAvpxVTqjk4iW+NFtsd9O76FpSXUmE8E99bpN
cevPrLq3jutwSXah0z4k+4Ob5jKvy51yDOGN1hLH5uwOzI6rhMdihlyRlznY7O/ig5weP/QmZFnn
jKIDfE+cIVZz5pIn/OkIDLhsGTqmvYz7EpAlWLH3OmCm847TGWzoh2FtJbi4K3wH6pl7pdiXuvO+
uhWQhjvzjQ2ow5EnOLwPnuaYPyS77XxgJCyct/Fg/mJLRLc1keW5My7hi8NBs1Ubdj7ZCi/6e7fp
mhQddDRMuV+kWq4Vj/VLJkbeIb8R8v1UOpmlIkV2eRDmO9AAgU0kTsKc0WZ5izZU8rrs0pGFW5fz
eLtgWlkVig0ikIGhkymzXJBAvay2ooOpYM1NGDrCqb0ThYBODQEFxgaCJyUY9SWFK9JH8B45OMo2
GNtdyfVpCkB3vkw4+WhMy+6EMS1JjuXhdYgvOoer4Xt6X531EXvvltApNJHMGOTdLXkICW7jM1qP
LgcIthJaIEiHqKkyWAFG+T/UqaKclKRN8xs989lRX+Q/CRwKc/rygQzfoa2woQh/s7M48b+Ffk+2
8L9G4AqGDY5pMLGD0ddbCopCBCgirIHVj85o7ACuSYjuuVU/0nCjJDYsIoRT1CG2s4i+K+9E6Otu
fQAtbnNnYE590vUYQMMTUv8n/RW8zzdEiUTqEFCB0aHk5GUhW719AfEKGYIQnmZQbV4NCfZoydne
JStqby+ivNSfjJ1VvGu5hkDMldXijPyf66j/9pm/sQc9iRGPSkLU1+/oBUO5Et6g+saKVFjDfIrN
JkIgHbLPKymTdebxQNcAa5NfeB15IYpELmfGNSnTAm2OhMyDU8FfaaWxBD3PL+FiDzZSDGDVWDgg
UMie0kYcRDIdtIchv/iDwz+m0avPf9DJTyaY2Z8UMk0W1sy9I+8NFWvlkv90QhhbKQ/SSnEu7+L0
FDWHZjxE07mYn2A7q5TaPuEv0RCZ2YT/Cr2OOMV5VyMm8GxIwiFyqg9MXVBgJixfa1PjrZlrDUZb
msqfue3uPQEVWXP1AYbVAKFBSnyMlDkJ4WvVFOAN+nsrXKrFdA1Gneg6aZkRXddDIaJTA05VnyGF
XeJ8kpmJGneoWbfw6rSHHkKQFlqnEOtPkTr25SIh7F5TUh3wCoOIMqBzpBHrZxINqpLKr4VChvoM
YEcxHXollIeZ1AcW5qNtKDaeQkWd/IZNUcgEchauJtPYKGa50ybw02Yxwwb2s4ZOApHJQigPSkPE
5pSg0xQ75VfEY+UZoyKsZc28kKS1akbZIV6MlzTqhEMikgiQKvzpOC0POam0WTX+CiIRmkKEmyD0
n2bZfOSifwkFagX9KbcbDY9xKBcE4EgElGT9Ltb8XUktb6SgcNW0Gr1ipH8bGZRvYQ5OgcJrOaqE
PotTy0VnonJQhszuCPPxw9D41mtYMXFKOovS7Nyqev3qy7TbCqw/YzWCpbSMZB0ukAmnrtpoL2Fo
3giohOiTDttoOKV89mQ72Atl8ERROMc6t9RiWLjdhHGrnicUJz7XsenTv4LOdSxMb27Nc6Kmr0wG
DfET5asPSkuI27NWTtuZBCs9DgD/NB8hqD6NSCU5AwqhJPs71MutqYckJvZNvUoiaKvFwkvo6vZr
8xVjAZeo3hul/p+qDB+J1BP4LQLmxsKVohFv0YDMZOQCvVOgRiRG7/evR24dQD4F6D3SuSLVExw7
/Go0fOQzEdOtKG1GGh/4mJror6fTTuVCF7p3EgmYv3Yt2tTOGO70uj3SibgMCyJa6YzTeKhimLGk
1cBeTpPG/q5Ly1SmIiL6UgI68arS7RdYE9XPjmLrSHuJauK048IdRg1hK6kdBMFFM0sGXGcgnhTh
KzO5ClvBE4lxSpoFskifLIQKn8BvbAITYImYYDqSBmareqcMYyfT+CoJSJhkk4w1k/eSSBzN4PUo
HHTYy5ANRQAOKrsCcyB7m0HEP8EUaMUvE/QkwkiU/iDAoDjIwBYkpatoLI0az2pMt7sRrNLE1YN/
ZcoRHgucwtWVdj5GnkNWme40bwtpLcF+lyJKJDCDchPjyRDhjgP/o+ZIkWFRYtgTIQPD0r7JqrpX
/juXcEHuoV/9KWbMhzDjPZCLyimr7mgkhAtVkVKskDA/qzSGFTGPnG37ZpzcehL2gw/5GUTxLhOq
o6ILViu327hpVhK9mfKIaJTLMqBGO8vC56TJD1SRSCfGj1LqvnCVc3QzW6TmR1th7M9NpDYdbAN3
gCIJJ1kC/BhI5hhLcDEsUk0uOoGBrX7cJhNBmdTNMZP4pFL6ncZQtM3rA1nTan6bCZVf9OlaJRsW
NZEe/NKkAULIKYHmNA0X34ZZfRu8gJ3xE2AT0ggFoR3+EKkEsDHZIFuk13kv+bz/PXRIywAp49mt
ThU/QKpd64oYsClnKSbeWNVOOKeyFuEKlHYifI74igjLxT6z0RO+Q3jpWZ1P/TttmfzjmeF44cpA
sFgkaelaliFVFkIEH1jRxQ4qVtC/aipuMaj0SruBjn2PQE4t39f48dg58u5BiuC6KBXCmzY+y42v
/PrZYhuns6UlB4lFJFNYJEsLyjctsJ1zChQPTGnLRmEzGPu30Znzo7VikhwIG6HPzZarHVHzcGdI
QaTPmBu2rbmCMxC3xRu+De4gydCRF0KjzEjFWfSpwBAwkGV3HLtvR1kBMeCrq1E5xjqSChqWYQNC
7aMmpjEL7yLkQeYDXNZwq9Gmp5TGNwl2PU4sG/luqM8tg6kAMNdgNyDNxMWDIHHdCQiTJcXL3nI1
/aEXnW3ELEDBP0HEVNsdCdutyp9geA8S2ipi5Q0qAIoUjKW9JThFFEJCFL38kgmVFYZspUgK5o2d
As/cLeBQRFdYNLcMuoH6P0sFjJfA/YklRCC5W6T+r8SDnlealyMoD6WvIn4h/oXF/YxNpu2e+EZe
ywKOvd+P/cWgRQFjhhNUKK6L+tgQ1TkGOZY48kKhHsfiNPUx7qGXPDsSQjkh+IwU0i3bg9kScNLt
CfS1xYoQOvOZjoGFVYFcFY03cQLCSujkq9p5M4oY5dRKIKcCmLV8syh+b7f1bHf9vKkM7iDoxe6q
jOZ2nhAJRjT44F81t52gf8hqh4etRGyhRfuEebLvZLxx+KcOdKpzOgnES75l/gF+s8RqBwnSPx8I
a5KDXVGyAGFdRqsbxVuqm7wyGR6SvPgkYcKJaNRdLjL6QYsMiCVETpZHj0TNCcXDnknIOyQlpg83
pvQlkZ/VQGWIZjg1gZVpOe1Ibrmq+fTTReVL1ZSNlHNWk+S+JPpza5S9aA2LFoM9TjasbWpQfYRJ
/Rp81ktZi9Yi82ZBzk3L9jAPXwkqCNhi/Ismz3FLx4eYN7aWMqEBJ5HugqijPpE9QYvlbYFSCBPv
pSVArQw5hOImQpq7W+Cxbae3RUgnA1NSiGD9YSOqFXa8OqK+gFArTLSHfsYAL7y08K9W1H0M3VsS
srAYNVywjGU0MrTlJ7nFSNUqi3wL9mRr4FLhDMupH/Njyihcg2K51PyZSS4TlduYIh5tOb3YQCp0
IHgh24vKBxisp9ZDvoHbQ0bQZxLPtS7N89xddeUS+f9Cfc3YGZGxCvmqkedAswptHND9ZEMg1CI5
UoLhgf6js8ciQJzs+W70koWjBRsfORIwWHyscAdrT5GIB2QqxKs1THQjIy7q0flIVAufKWlrfp8z
hUEixLfZPMTqMQCBZoKSR1LGjxO80rz4ILrKV0ivWuK+kVJrGG9FQJZFtmAeoeuMhNhTFeFyS6y+
RKbsNf4uXziUc+CpKOAe0d6Ot5xDOIeeVL3sqVPVKnwM5S5ZEFdMnyxNYK9a/51LLyevly1/XQEn
opiQAZO/0Rq0occGY8iPkShKbSVUa1U7JnAE8Au6o5I5ZJJ6xnul647A7xkElqn8RnQxoDmVHEhE
taMlI7GTbucru4RmAEOmV+9OcQVV79RQLLaq8FGrl2TC9O9KLSVtW/KGh+ZPBtTNs4RAP6QDOkpY
4rVyHh8IGCLLKMmlW4qIveSdW7x4T68+3422ksZtL3xhwnxHdE/rgQ+Rk3NCm6sNLmKkmTmTo4ns
oWUIldBZavlTIdxkw5zZGgqXxaYhiSX1MysvjhJUQrKLQldmmcrIqujHNV5vjDbfDfmWNTjsosOA
q1oxmykGsuVQH5pUXbFCwTEL478hZBXwDxHhCMZ7QkGMI+gvnWeBGJZxHcx2Jt8yQnu3DT8Ggzu7
Hqk51AMvlQ3KQ57pbuLNAwJsbGE8DNrWGLaUfBPmR3I2U072UDbiX/wVEtl2RhWshmhwiJPbqF64
n58RaqED9p5FgpvqgMdjOhDvJINYo7JAFlm5yeySy6S7uKoqdmog+YwYLrBgPh5+bNWZT0iPEwfR
Y+chzmbUNCzzL/PyD0weyrxD1UciQGz35WV4aVaiI5mzjcZtpQc/D5ogQog5HWSmii9uPjNyKPXD
0mDSGMb28psjgrHYbHWHPwKwZvIxgsSSsjpvGkLu8FHjGaJQbFkvHL9cZZSKEcL56e9TeibwjDer
6TM4dQfppz6av4T4Qyzfoz3fjnAuEB/mR7o5z/pf2RFIDh4c/kPQRGLJDo0mYon5SBJMu8nOSrru
HGxIC1tyxicxyZolnSSiTcEsdkjAgYinGQn9Fxz4XG96pp88/RKEY2ZaamaXna1pThwfZ0T9hR3+
DVRWiJ954snyLi0YC5eG6L3DzRifl+Nexte2WsDfUEWWEUnoQKUH1oykAHwFEPnLd+XyExFhK9jT
EXyc2/4tJxgtcvMl4TvLaQ7g+l7mFkM/ZYwcskHmFkQ3W4nHafrOqfXeTvdDTfwnalO7eIaCHSW7
PNi32rpOvDinSPBUi8cuQsCP/XnF2oJ0i3C4Fi6YNI3H+AmZqUPhpRuSHGV2FOrsuwsqKMzWaD0L
+jBMx/xStIvCoXgQJ9QqSw0+G7WAK9UWA2ZMBYmj/4WBw3uCLctizaku4Um7ViQgr6gHcaTnWwj+
Ax9k/utf0k7YlBaYUorzGlAdgCl4Jsfozz+zgzV/TP8m2nyVlpOVOC8LBwCcpA6+6iFeNv8QcrK5
UeeKcVDfKF77YshTCHuMKYdfZQqCXY4R9CYCSW0/3YMTM6H1cy29KmTRDECXmZk6scjD2tSf1T9u
Rw04/xV+d9fQQWR1Du8ZfQ5/oRueq3Xz21GKCVXtCSfxQjgxA6xjHFBTANpVn5OrbEzkfHaI2voc
u/mepDt+GsPONhFjMvaxwGZV0s7DJr/33+Z2cPm/oVhDDIQwkHOFiqIWsftLPzabYI/jgFHWnF0e
h+oAu7XYvwvXLsrJvIfvcEv4AemcYDBdBa7i8h+giKneICqFvUTlELfGYubIR+VJEOADpIW/fd5J
7nxBcGd+FLd6n/0buLocDWMEaL5pVT/dHx2y29Zm5XNxHA/7+RVAwOUE9g/L1uaj+BrvgSPspf3w
0hdW/MU3Kl0XN2Lf9WJDTsCOV9U/NWvmimg7b8czU0j43V7Yrxb6qvsYwWM5EuZ7Cgs6YfaxVddH
WKpsk7vB3coizwPAs6juVW9kdcNUgZPZZvZOOUAt3tH+B2UauAPtK8RU+pCdrkr/hWeehminzSv9
CAbmGSff7aCzKq++lcdsz+++hUFoODjQvR55OmOSNBjI3ZhTFH0qKu/jsBE20St8YIp9S1H9T8gd
GSW4N+2iI5SCsAqps7aan8BfUvCwb7/1l4AwlOviM8OR6ZYvIGZkXUq9lpz8e3jiNg6RHFd2ca5/
31ne3gL3GTaU0/g2CS4RZEf7NOC6BWHfh7/l2ji0R/MkJOSirWDHmmk9Qg3ETHtIg9ezYQnRTWFK
A7v6HV4JBxdHLfg7RSf3EO3+sutW+NPgqAz01jlCTzJsIvKLTQ8sFfRVB3YsHQZVZbKC4oI+q8xv
2fvBAfJYltOlTVgbXRIrKHrf0bdVTTtSaqLBXCqwAKTYYcnvpHPar2rG6JD2tB7HHkTWwkXwmywu
OuWp9c8QrWEsgmotoki4+4jZQpWj2EvMe1b+I+DQL0d8FGSvEfv0OdNpTktzH/0QahxXa23g604t
37ffbjaQGYjdxNJwK3UHPfzXv9UrBNx+BfNGDY/v4OheQFz31lE7erPXxnOeozBltAJOX9zE/qpI
d4L61Wzvp06XPqWcM4LDMNw3xLETNNhvMv0Y4RrouDXH+lJ1MeOIJQFig5gtaXS0x04EesK9BjcE
n0N18ez/EfLsGFVl4c4eC1ipntERaLdMTrhnA4g+WaLYikp2xHoitGB68YWSaWivGh+kQSDp3AuL
S93Fh67MiVi/S8qNZMIErDTPgUPAKlpcHoqIpNsP0W3YffBDUEs+bg2xsTJlsApKTYYatfHE1q1U
+BOkctX9Q7FgpM6Emq12tApr9yZqHcqqxg+aJ7hzA6Y11N0YdWxQ7uhlFojDnqbkCg1R+bY82TXA
5rvugndA/xa1W46x2Xc6JvHmpMZspI9U5EbPrt25fyW6yyA+inYEpQUL146ENdKFBTFBnFy1XXAZ
m2R9SWdpRnoKAfjO5cOTpyucngWZ/ci3Iygwkuup4Q4njr7c/50pCAnVzBr4RbGPc1ZCVMWJPZex
lzWfCoH61BmW0WzTIOC05gSan7vke21nKolT9Axt+QpqrwTH7Q6CelJIiED2W+eW//P2YfxM2Rqs
7wd/Kpn33NbaRp1dX3Kar3GHP4hgeIxzSDWKDI2J054XNwT3PljaG0FxFETWkSVs6rVIf88DKpsX
rvoTnrRw5OccrxaJBuaVKTX9WlBxyrQKecXCeEIEifmGHzzehDx2oLv/eMVhd64jEMGdXYVgFbBK
bEy0CL2NW8tg3+xo/PXi+3+OzmM5bmQLol+ECJgCULVle88m2TTaIEhKA1fwHl//Dt5mNiMpyG6g
6prMkyEOPcq4E7UUsrDq0O66PSPH2AF0Bo3+0Ey4giE8oLDw38cP7CjZwXhxGJDj/XmE9lr9CbEo
3pf9+b7cUYWPV3PvrsUdL2JvPHGlgbXAZ7nzjsVJHFm8YGPYdO7OJAbp2m2Dz36HbnMEPvUanlh9
IVrMqSBxOiy6X/YI8zo85idWUhBDj+F78YF+Kf0pcf9ADhv/oSrA+G+tAfbQZQTMOeDQrMx7dkZ0
1vyyx8u+BJuS5/a93+nLknKHhI2RjXwiWy/YoBpDsNuxXTjJa/vbg4G9yo3Y2eYelXeDC/hJP5pm
y7VBOFjDtf9d7TDeYxi6MXtmfVrjTp9W5TM6mwO57M47Z9zMs34nxxasU4IufedtgMUi+OJKOjb7
/Aw3ofnhefB34tX7zS6LYRJ4IPnFG/uH9i8RW3XJ883wySgAcN3d+SLE44XnfsuJHveYsPBALOsd
9HzHYo8by770uxgF3lOIDhfM/nr4JA4BifAuOMlirc/GOXmbLiGx7HjINu24Ch6U/PcSlMWtvQbb
8BmkKI3koblKGByr6lVcUu7/n/IaM0JcxXfWhenZPZI4iOESH+OtB+rwRSgMVKItqytjX7Gpf7L/
YztOXOUhWCPGuSfPFgC/V/MZV3t3xpxoPNLL/z+EL5vOmtJj/hgP0a3Dc7hpj9EvMynW6eKu9xMj
8VVznAe4uKsGKwejkvSZ6rN9uKRQQR2n5HkkzgmERwTsssS0sOskq+Zt9MDXmfzr7/qq9+h1GRNA
Gqt4Dfvp7hTucyuIiWTQE1EauoAki0pe5TzvUsziCd6GOPzy4NsMlTiTorwJpLVz0vFRiUsc3JvS
2MbLH67YPrr0h3Gwtek5/CI9G/CrZIiw3IFyiZJPdu823NCpONhYu3voHC2l49izUO1DCn3gyYNT
X6Xtv8tQb4MSaUVKOwstrdjqiIv1qX6uaKGAZy3LUE9uSmxa6Dqi44C/EigzHkPf0mwIvryEvBce
Ouh6JuLbc8yDMWwGSHVojLLPqNiH7rXTPh4FDkjaqoZsmnX34sudLe4JYq0o28JEZD7wrtSNJjLN
NjHdkcv1tp7ycJuW70XNKLg81s3RNGiOTtChnOYQdRuzeWDHL+2Vy3QOTorB41SuZWXgl4fTvU/j
IxaCwWWy/WIK8A1El9x6fZMlyTb9NaqOo8mg4jh5mPYgpa/sB4Jrqu5FymqtAHjU5BrQO4pTNh6K
BaZ2j9F5IWqEeR+MtEv+gTx4CJ6bMjgu+UBNiMJ4h9QaAMHEeIeVAL0uUpsmZ3eAWBdX9QqEhQ52
+bzFYL8lkxa46ycECaUBZS6NFMY+Bg82BZIib/WM5Fmki8tl9lB/sZ2X6trMwLef3PA7tO6YfCqW
r1lGtspJUMCr3cjEAeENU5Kh/tHJ2XDwCGK3cqo7Jv4SvMMwPFIUdWSWpN42NveK0GGZEImx9yEl
bzvFOMhyUJs6qf23UxOBIu06lvCg80js0iUKg+0CwHwDsQzZyDzQF2JWVh2S60Cx5hkzh31LbEgi
UtpIRL+15bnrwLJZ14BBjsEbWJXHLyqq71i3NlG4TfvbDXP5UxskLoRGqP5q0il+VFDUh2HgrUgG
lT4XdkOmSioeYT0xg+5CefT9EJyB1wSoZ1n+Tkn5L5kmgcm9d4FDiRAy+URl7rshYXGVcDF+lVnx
SZJSsDNHguLqYqqwOYGT3ZCYrbYRiR2vzchCMi5r6++YdfUNzToxhxYFYmeKfmuHFZKY2K65LE0C
Cf1OvrXthAG/AC1iVXH7PGYF511mdCHzzJbkEMu2xdnPhnB4in3U1tDn1aGvCrIS5iIiiEAhvHF8
2q9g5FlwW0ffVWxOM9t5jv/Ono33LLOW6VYB2Y0hoI8VW3fRZ5r0GWmcQ/PeJrVJzzj5cusQ57fx
By1vSeVmkJS0j41ckCTQ+PJP3GhuGV+U5iHOyL2MvJhBXplbkFul21CLwvxM5KntCmZkbmHfaq9F
wAQHmzEt0yruUcmQyR7jexIo/awdsmQ8yzEAacK/YwvWiL3F5nyfdCEW55HApyEmtmBMrPzVzHom
BwMDubDDU9suKEk7badDqSKoTu70gKc9xlxqPcCKLCveujH2acgseqkpZbRBKkZ1ilrH5Ifq8uLT
1imUZDdt8M07okc9mE8vhVWi+DchSzOozvNfI+SRRGwwRvwD5kJhGl2jqXaFUP5PPE76ORxaXDhT
CTDcTlJqktJUVNeTn7y2nqbNKh1SYIB6mNWf2jUWk6Tw9w3hA6owqRKsUlE0aIf+hP/gREnbjHO3
qgYcj0F3AI0ica53bfXehJXB4FEDz7Nlh/l3xveYac+7THkTP+aQsFA9pn8Dc/idKpapoWidV0LD
mM7XRbJ2iu7FiXr7NAeyM/BXllW2JkxpQGuecFrkqbdQ/cjQ/coF67bZIuC5TlpADaPB70p5mBTm
frKtqjnG5FacnXhimxQlDU9bqJOJAYJd6I2UkqtUOAz/ooa9FZxD+9lwy+CeFyXzvmquppeIJ3nT
mC2Zsi3O5GAGlMT+FgDhwKoRYvkH3x3WTxPy+UEbQE+YHjtbEm6DdSPz5DkqVUB+rAYHlU8hKYz9
TyXYp8ATjJ5qv+2Ok5PR2jQW4QxTP51KIDcjGXlvZtzW32lApAAvQg1+ZUm4dBvz2k9NfKtDMA9+
AR/YhbK1nwXhP6xNa9ZAc7D1pI0mCwYLOUskgZ4NQNpbMVaUd3YtwcN57oDapbHyHysIp5W0PGZv
2FRIc67KRWWttN6TTMUl6fWImTuDFEGT4+LZG4Pw6pt6uAyJbx0zAhOwnGLNE3Ez7IygalBp8tI5
rhyOpUeIYOPJ/uTURnclj7F9k41ToGaJbf+k1NChxp9wGkLHQg9DxRrYJPIxv3PB1wCWIiYQlJ0T
lDYjQRF8ThYoJXO0GEP4dNaWn0ri6bzlzxCoBeMQKoDg9b5bBEKu7AFIBIFaDNYGRRpnPDmIK0lt
qQ8Ny/o1wY36RbXx+ApTrlFckR2PUY2spCwKyoYuWQw8ZWQfenLt0fIReu7bTfHSlkV4NWcUNQH7
4vXIFu2Fe8Da9R0ZAWZuEEXT9daht2PUWEBqxVF78bAN015c8nIU36OwEXUqH7f1MIebPJuGn6Se
eLaLKPCZXtc94jxHUn0W/vzSO3N98boJzuyUo5xK3ZTmqrP2sm2kRLyBOsStmuxa6QLK/RRCdSj1
Yj8bMoysllHrSzaMzJnwWAKZASWZ7LMKAd88QH2MhSBfozRhisUi/MqKiWHqaH9Gow42Kalvm8mc
0LYEPaZeHcUV1mHk9L0j4Gf0UCTauoHOF9rhkQOUcWI+wWB6qtowxSs9J9ChjJ5SUYG2COwldzIt
HZSHkXouIgMFiB9nw0vlhujZBsH52WpyQYeUzDuuCsrBmsFtPwUS4V1UxIDhifcAwFgytKu0cXPK
3mOT3wJ7TNknsrA7TWOo/9VtXKRb0FvDPvIySCAFoX9uWUR3w/RQ+nrEDPoiGGl4WogwXCQhQCzQ
4B+QjhZYjSeZCbVJOW7sPkovoxcptDaaze+oSg/oNONKuy70jUoGSVhDAnVvu2xFvBRCWti7rCPT
wWatQ9XUPU+WqX3iBppmp6Km3TbaxEuYwQvIejJBVwQBwCHwJzaWT2Cd6PWMFBhOHyU0zLCA0Uyn
BoKbuPYQDgZ2tRscDLldDf4LwUMBroCZTIL66hzUIa/4EIa7Ie3LXVXD6yVxwuCsmhAB2iOLVJXy
VoYa49FQzjjSEbbEDNwyGV0knOdNNjik19ujexaJWZ9jlE4Hyy+rczOT4AzSezC/dRG8QOVKH07g
i1/hJO0nCQHRwTQIdYhcqvCQwmAXWCiSKrPjtXYkq0PTz2Kw0GIGvNM2CiVbnPq454dQHHoROh/D
bCaP2var9zrJXSwx0VCdrFpF73YQ/jegkFqKNJyLWqP/rBSLtDAevlrhTsbOdwZ6do9VykQMlMbL
7zEwC8OfpIvzbZgk8c4inmib+JJZcVLD7LLNXj3I8lLH2qn/SLdVZ+Jow73oo/4svBiHVqdYmzAb
8cLgEVezZAAjFZG1rSOxuY0ZKsZ+sOy1NdaLBlIpPu2infqzUyb9X7vhfV1Vlib3aEQp8g/5VbJR
pf8nidxq3Q0DUDWzd+mrOWKuTjyrYh9AScIjmBJg2vbsf0xASkmE16ul1RBrdGBceVQhrApt3Itd
V2bnYF4izcrCfC4KqHSs+WK9sxW5pXMIm1dLzeozG4kqWQW1Ze+SiPWn3UTywLDNF6QCWsg6Q1f3
h2Z0sdeUiM2LJOtuI+qkJ68kWpRHfLiDIbbvld12Oz/Mk6PfDww1koGmpI7mR1mWGS9HlgzYuoZp
PVZIPruiJThYpTGBKkmwMYWrNh4ccnCAtnEOFJiSPAmifeP68jnJWY3BxSq2I7jpLd/9sktI2z+W
N3ZgM0J3P8eMTGzpDuxzcuM0C2gW3lTwwU+e90t6WfEudAE5Kx/FfyKpnCuZbtkO+6r+04zMhrQI
+wtXtb2zGlBXUqf9uhzq7KiGRu/mZmjfPD0hR47GduUCSEUBNaqL6VvpMRNNerJK1qt+NzDAIc2+
oQwfAdaHNvzi0sGlOeDgC8gzXPF49K+zNXxX7uCsKy6kn3KZnnmOax3deml4BL8XADn/x3CZDFa2
REQ6e3ZIFLtqNmFNRFdlg6CpDcAZTiqq9eDaHmFF1dIU2MSWo3hcJYVhARgbghtHCASRBPVymbLZ
sxNiO8ckNR7m6ChUbY3+6FNyKVNLGqfRTvP7DCtwRezJaxhOkAXNKMI9nYb7dPKNk0nm77aZbJrr
Snvio1NR9EkW8Pimka/tDCn9nyieyJcPVbDnlYRY65R8Vf2IPrcds2mvyin4B+3Runn1su5WeQdi
qEqPEsEsiP3eZ9Ze0vczIHjLa5ewSdsZWD7YneBJrsaRq4Wd/pQnXOpR2YsfFSbeLZ9dXvOILTkB
sPTAmB2NmypA/muVQQecM4mYFZ2Yacy0kR4cWEApDRsfM4w0K8e6Nl5yN6mZHeSpv2kUM8FIlsNp
7OwJKK67QCmdEVUFTmblVu0pqlCsJm4cHD2jeZ+iqbwMYTwyAPBnHwp31B9yDVwtigBbmpYYtlDe
bWJPNaXUNOS/hQ2fgZl2Peb7OuyeiZwbdn0dA1HvqlHeicCbIFTkf/u8NjaDP8u/aa7DnQl09FRH
g3VkevLqBYZ+MTp33Pe6oCG2uNXvcauynyFJW2amCrVVSetaMc9t/9VRGyHl9akCraaIP2s/gcpA
S/zN2QKWxAzya0A/9sGjM699vlLsD2JIN3z+GGpE1h9JLS3PSRpDjKFd+XR04Z/GImapT4k/Ifct
ARypCQdr2S8LEmktQ76OCooNiOc9V26VvEU0Xx3P4tZt4whPtBW8BQmOCUMEgrBmu7zNlmEfxi4L
r6JULK64gcAbmbA+xnA+BbPFZIuUVwAeSfYhhTm7bELN8SVqi/HTkzQsnjMXu6HCE9eJBbUyORYT
N0FglOcRmdRXrLV7qqOoNFiUxRYCycBm5lY1YguSDcuS9Kx9LQpS5iwz+hcGMdFycQMgyKnb//ja
HdoueFZV7bAI9DvNFKZK8cIrxtEVWSirSLrE7XoiXFdZXn2Kxkj3iTkLUttDrszSnX8NK5/emopl
ae6U4M3dYr7nHkR/HNht7yJdNUHMjHPPYtQrwHlZQTO96sz2j2Wn7GciG6526Y7/yTQLLhKaLlPy
yUTdS+niTB0igDFFMr6lPtBbxlxk0MYWFnpU5fqFZ6xBOj//GzWiLxC/WFhngmTsOcI+gbD2XMRq
evFkxjLSzCNiksB49F3gX4I+Fp/ZOOSnZLCii2/21j4pSgScSbbEFlAduGs5EfU7OIwN/c6vT6bT
cQi06EGdgt+wdqf6S45VAsZ1ERe7QYB32QHxy4nMAGGCDsLs35C+/dsPXfgG/9r7UK2rbl0bgvdZ
xNx501fvFFrurql6vH3KdxWpVaJ4OFLEV9NBrtVFIQzTPKq3Q91F2yo1571yXGw2UHvLYm30JXAm
mejiUw5NiRApd745zxm9VKV9qFJcI5XGdgF2ggFza3HhogzGFi5w80az+JvTEq4mTbRkMg7eoZ4C
/Ht5/ZuGhVx3YwWoMGyHH0OQZpsm1Pkcv3DUkBWiZ5M81WpmB+ohU2paVtB2OVFj+/oEyFoRlxK5
D0PZ3SmQdY31BV5GRRQW90g/QcnxmLGZluGctQozrLB6hN2x8EPBfbesvxwy+8pW/Sap65wYRvgH
Eh+wvEpFpkZz61X0mrn9Pyeu/5qzxaNBsF9ZpwOcPRQ0c4FedAkj99Jwl7XmqvC77VhzP/qa7FEA
2E9mH+Imc7ZU6ysNDWt00o9s9lndm8QLwqckfRexB2fTVprzGzkQFBL1ePbqCXhO2d1zo/suFJqX
wtv6IZ7DOXLuhe7g0Q3UFpRR1aYfkDTy9aQbj3WNxYRNNMHVi8Nzk6ZvLnEBK6dFQTTlwa2N89/A
Ru7Kg9i586tNUpJncZgZElaNedRQjPkKx7MRTWegC/DrxJ40uk2AtcOt0YC6BpWgPEhPPM8JLk3b
3lp+dcDR8BaE8aFVjMlK66PzcKTO6mBcR0SLoRHvB/QvFDsEQSCbsOUuNqxLOndcPcO591F/Niwf
Jl1LOoPiZXJbGiGWXRGsxKB/DsrspaI2DieWcCzbBGvlknfU6Zx724p9blYnQ+Mj9GuG7ArmJwIK
0oZiCzMRMBSCqa7eyPHuRPbJLOdHKlzUhckq8NwfdIo7GpuVmtvXYmnTJPsrH6NJNG075MACaxuz
my06hu7bj+QKSvCBIRgV7KIQCYZbi5/A0e0ti7ojjeCr5dT/PDd8TpEYmBpz+ahf7DkM8Z0G6H0F
Jl31Z4gafAcJ7qMWXKpl3uZllab+OdECzasOnSZoyX5OWmdHuCduZgatWxuYVRh1OwM9UwnZ2EFC
whS8h07q9N7RG1eJJx5ENEXmM4DJBjOH4bUXE22e8uaD77DdJMWjf2NkAW1D8Aao9Yh6Yv603I/G
/PFycqwQKx7h1xjZuZUbGBjQNPedxBc97z36it7fYCth3UVYKkYSi2lDNv4b6781tDX/rvMHKElD
nSSRDiRhRyEcUiH/1OiKBIqmtnK+ItbGZq5gpMxPugUnSQKrmc471VbbzPwTS9JVv+yEWbR3nzOY
Y2vT3LfhhvCrJ09/U0CjF7uV1pvNoiBhFq03zLNs86Ug4oPalbjE8rcAeBr/ViW5rVwQ4y0psV4s
Mu/SQr4BOfgntdlh9SX742Q/m9mXDXOUIn7T1QGCcLFLEOCFuH4ZgFOTkOK3cgemA4rV1Zj9Z8Tt
hp2pGUK6RFfOqOao3O5sBYgFWSAXX1G4h9IW8gDq4aUAmUL1Y31w0D/FpDmXY0nxzEIAhN3oIpCu
fmxruNS46ccQfeHASHL2dx5CbwZeiY3obFi8blW3jzNq4GXXgdpVhNdoBAj3AxZ8h0FnbQFn7AP0
Gct9phde9bdEwREYLKeFuCXRrz/gOkIDIW8L9GIJCWiHhSgPJZ9qK8y/ndk+5gBCCI9bySLY2Vnq
7MyuYheutpQkKKPDPadSxkHEKLOp839zJa5TDAgIp9El5Ot0ve4QwyT25PAdQ2EIEnsdGKw5Edz5
XcyiNSaHlnfYDzAjEAAXMchIuYYYXNNCd1xzAfA4Qe6DChgdIJXBLjtO+Hts95ip/ODbw1VRwg+Y
ezLTRfnVUeNn06eDUWuUkpm1fSEH82u27IuK5UmZeGWbuT90ati2EYODib9th38yZfEzpO4XnfHz
vMD/uEmRKjH37pDyryjQnY0sPXEKS3Bm3iDfW1qDY+K2wHgon7GJi6+oAVqUakFDMnNQWpWBUZTd
BgDZucSGqYP5RNA1RVjnufjIDbZFSuYAr2PvYvuSq9Kz34S16ES9HmkV92PvOv6TMQU1kjP35LUN
a2y3vg6a3Mmwl099T82ViWzfSp99c1UjqyTmYAkl4tgbwavFGjiIrGa4vt73ZCZ7ScOSO1ijI/du
jOGunEh+C5kdxWRr4SJ6VJgM5cDxGvkuI9pIQfOkewp6SRRaXsFOb+9BAQ2ubj/7AUjumE7vue9c
nLI9BsRQ0nxC5neCtuH2cDecTL+FldxUKJ/bKXrpVHPq+QD2zEX2DQjhuGUbZzrOs50Yh0Slm4hm
nYph7xrVlVnD2fERV8VEexPX6hcVIs8Sa2YZhD8BtNUBBpDpJF9aZG9h77wnRG48jXm788xy77QY
mYJx74n4TOTfmvna2iOTxBT510B5wXNaPAvwhRMehDLFaeTlek8M9sHvQeBSR62Wu6vy+3XqTJe+
R2eOdajl2eE+UUhPUwkskEtJ9cHW4d7V7D6TRddi+6iTCDBlbELgtn4bQ3zPRfkaEaZJDeAd2Abs
JY/Vk9HPP3Iu+LSct8JmQh6QEm+GTs401mWOGKztkfQU2l7eaCcr/6LaQWrthFu2MFuiV9/mrjzS
mN/nUsLmQ54sRiDE+DUTIMOe7b6OpndOXcwiFhmjpboSWb1z+uTQJ/Cx6uLcuEgKymiXZaDmqDDo
rw5elh+alPCdHBJNMy+R0AtLoAlYedWPSDGSndDVVDMD5NL+08f+hcpvy/Dsm7n0Sjv2LxXU3mum
R6DDvVIsO5kAbRqtfxyOL9ep1iqwjnWEQiFgJdMAdqeuL0DvOvWC4u3af1Klry6AvjEwEYDP99Lm
D0quebJXj6FTbAYCn46pAMqpmCRyq5U3QrtQi47pXebFbzwRKGn09auFmo1GKFr3k7PwOot9p6NP
w4UjkpjqaLvI/Uh7HwnPemokpbY2N1SEG2qVk2EMBx0SMZ3zpKQkwNHxf9sG0UrNPB3IoKTmsWyU
p9WdWB0KIpg1DnRtFmxMB8MfPWC5wqHGXZYV6yLM/upkvtKhPjK/eymbAGe2Ab9swBPhxyifIwYU
uiQrjTi5fZRaT2XzrCassOEAVcgR95mCvnQLOA4cZI796VrTf3OeP+sUrS95GfsiyUeAlPWP3S/7
pck5Erl8lE39cJNAXMp65phgD7iKXCYidccgNQyicjdwkvCBTJvU5DtyGCZh+WOQ0HQJfWR9stV4
aTEWFQ4CE3+y99UUU5VI+Y9sL00cFoc/qzJEHngzmthk4mLd3NbsN8PsXtMoobNlkz4ura9rfikF
QUqF0Jljl+vNtxc1v+NDfSxOlq/ZBJbDfcwYmpuxceyqAuWHBe4oRGIq4W03CRvgGvtAIuDeB5mx
UzMHclXYGxsuEAlGl5gBBadPE77Qy1g/w9xxZTb8unnKStWHqALpKA3jnslXedO995b45g6zKouH
fvhmwncbLYV7LDSiNa0Pd3dctqvcTD4w/K6sGKZV6G6mUG1cv/zxeP280N4S2vuZIPIS5vAi8QCt
ImfU25IREEDUob14Cmd+gpXabfnXEp/BC3YNtvWSV3UeT9JESCqq5euc3MtgLKbnIfvjREAehmT8
qBPTWGde/DxqEFZpdKH9+BVZ/GmJKV31Bcrgiko/FUTV8H96J/nN7Py/sakVI+D+t5XNs+PiSBB8
9VUhJOkPJQXtgu22h1sfkPg74Q8nzBQgE3paimtoCHP9yuTgMjWD8ZT5jIAWOGg+Dfhk5vnuOiaS
//a7K712z0zL4i/0N61Rf6STw5592gcDCDbBpCsgeZI+5zqO3OLCir9yOIyGgXpDVBce2FuYWu9F
WsHUto2rFc4Wnc58IYEx/zFaZGtkORzYGa0Bu20LBJp1LZGeePOpt7FrNq6aQeP1u3Q0j61tnayU
ag2EME33m2OAswo4wu0aZXhcyB5vcPaTGeEPHxi6VDSdtZrPhqH3AQ7TxsNLSSkzuenONLCtZvX0
j4nUxnHnrYilxS29jGJHlqmZITAMifRO6XusML/o2ftLtO2tKRjkR4ChvIhKSPuLzXvCO1BIcAr0
zgBHQJSkUWevjZEVY20l36VFS2xYprypmdFECnecHdt30Jcg3hrxmrjRyYdct6qpcNJx2PkEIjBD
hrpKDirVXfPu+gg8Z9E/csJn6mYh/1curgwHSwPjVGJLccL30t/OsdlfeOv9dSjRpSVNtElqvBo1
7FVgi9oa4o3rIT1u5qY+FXlzEGwMqy4AjZMap8wGqOmq7J8OvGeD6e2uFQHWO4THs/cczO3DWI6i
Ymo/CM0+SOQcPHE3FgwcBSp+x8oJxsNU8Z2wiV8sbuu+xvDe9Mjks/ZMaCa0EZIUi5mwnUzdx0gd
g3r4FG3+Uy8u95beNS+bEzKA5xnWKly38Wxq5xhTqrrlfGaGhgnIvAap/mEjc2pa5js1cwuIhFEM
9K8J6nWMlDktrH1VTzcOs8Whb8E4FvoecoA/eVjPrDA8m0ru/aRC7lPaj1rJVzWSbUaEgI1Gb26R
V5ZGicmhRV5a7FXTnurK/EgG91c38cEIoElOyYfOYAFJgwM6s39NDFRlpretdK8GqbqshfftMBwD
Pe79zvuDp3xTF8af0muKm9f6KVqdNvxsLADOFpzXp8Rf1spQqEYCMNJuk7UWpEVCNxMbXTXcD+Ux
Uq9ysWX6hNKx7XAzYmqLevXj9fVfQ4mJcDx+dq8C1U5LyqoKgRwMAbEyXAcMJOP3TqImlrPYNOyz
fV29lcp9UPrAl2mHBpHWCClIo64jw+DJIblQqPwks+7Etsh6iggyhR3wUtTeVXrzTdfIGIcs/M3Q
F9ajCTsOQCf+q5KyABEEbQ/eILauJ4Wd1srCh4tO0JR4DxP7UwpqeB0t9hqLyZVCqT0w/0pcY10l
BBaRNBB7Dpuk+iXpIN8T9pe1nOAJZkmcy9Z3iEtTJyHqV7lyOlJpankt3OybIKU/heXvGDX+isEH
5ij/5Il1neZuM1PExCXKLBldpQvStC7vjlE9nPA9lTZ4UwxM0vqJO5jvE7dbV7y2JMX55uQTwjXu
zaY9mmo4lSj6ClCGAVnnxBsfiqy6e3pxkGHMFBiy55EpQl+9xMZ0V0h9aoIO0JVsyGZZJUBnJhRK
vWrWNr1czYMTOfGWtnTHtI0XNbraZvnVavdMKOluxr0ZloLYOeNUN9MH49VPf8QzltLT0giiyzAI
Hhuii1MIrCsaLk3sX03iEgNCaxo6/zKsV/OIOdGo7kk9Ys61jUNap99THPw2DmvgOAZG4amnpGvf
Z4DaWV7s+54i2OppifMSi1A1nAzHutD34Q3p1V1E47Aa/OSe1SUrX1cQI2i+pksyRhGeu9G+6ME8
ihh1rgmxLAoPA1U6a423oMd5niMMWcVYGfqmebY4MzI7ekx4oEaTskQt23bP5Lz0MKGYlk9QSI0f
xwIR1Cx2upJt1oE10QatEL8fT/doTdWW1O94p6Ds5zqFfo3lxynT94QZjulSEY48KAiOcDwOZGvn
rR/xMSTRC2uZ5KBbp9k5rbyYLnSsytPVZ8JP72CIGsgwO3kdfL/JxFpRzuFhTvgxowrdvYs9puw5
kdIxF2i7afyV5f7jhoiPWgD0z+PphDf40JXIg4nt1AwpjOUzN17p98icCM3+2PriqbbL8+xUmDPR
IEH1dUNSKVSxqYVJTxMx9/m/uEiI/NVvoUBoqzz5FnVkm6TfBsE5Yuzxg/lQf3wHUG5D3+ASs55y
T9Vd/to39GviBY0eI7AOoVU3Yc9iOngQcfLloI+I4xT0BiaMAOYMllga8pJyam6my2TUO6J+UEJw
pSjutXFo/3Td8CAVZU9QNFnsw8FjIDFMTvAa+3qv5+nfWJH8nkvmLEmrGPsUiEHbFoH7orA3p8co
7ZqRsvdhyQigRh+eUeZc3Xx0rpXPxj7BvMxy3AKuNIFCmUMDSXDySGqEmVllH3WFlUlaODon/09X
uFfH7/fxVJw19hQp0zOXLuT7BEhLDN0ljOa/UaKyFdFf7nUYgevxDhx13cUbnePjy5WxD0d4hK2r
z7YJbsfO9XVGVAXwYRea7HkZKj4VgqEXE7/G039ESzZzI63jqN0X7vmbx/p/l6MU2Bq1Mo6J1IQP
K+iLrZW9s+wrD5HwCOeebXbwoIMRPF0SwnyIqdx16fwVoQHiIMbmYNd2s1YOtjE9qnHrGsZKmR5A
p7YGhe+9lPW0zslqEY6CdNNYG6fC514yP41G95q14kNZ3UNh3w1ZHWxjBJYNGsfQC04UexSFPaVW
XYt95COg9rsIEreFlh0GKzbzCZfB/zg6j+VIlS2KfhERmEzMVOWtSt5MCKkl4SGBxH79XdzJizfo
Vl9VQeYxe69NG900ZN92BX1hRXqYMk9+UNafyF/WlsR7RerzytYqv7EucXcQPg4hNmIPL9AU1A/c
GJ/Uax+jFVEDBE8lf9o3vOJQBz458hbraIvQTM52VqKS/3FYdOM9SkiBcqKHvIoQPeKp38YqV7iS
UbP1hImz9TSrFfsC6rTpsc30cKoTt942dvOWOTi8MiPGk4P4nUzq35oeA5AQaUNErRO2W5L8NNA4
hzVp5XVCJBbbTDbzSJRBKGM7yrcobDdmixqgA+/seU91Tc2Z9ZXcx23w2rh41eIA3UhaOAdnMjd1
n/5mLTuWNhpAChcPImeLQOmDYQJnq7KfUiRi9Aj1WtXQZYTTcxgqvMPuxAtctCmfNALSh2gghBit
yWH2mgc/IyAnzQ6z07/4JrawOre/Go2WIiu3SA9x2wrjxcu8twrgW1eQpOFX+sWW6gCBZFqLZjja
qjWZvRU5WBRdrl1HXbygu1Ud25rRxaueZZTiTSOfx2x49mVEnlPuxhBHrbPvMsvybBNipOeqdTH7
n8XMuTdVHN596z8lpvtUGunOYNuQRMw6aE/p3YZpX3o+au0B3e7Yhe8caJuYOTuuDNKKG35TRCv6
ITet+3jory6zL0KmnHPXmZr4pWI80QIFoGxaj6zd8qv07UNjM7YXXAr8Ns61DLCjl0RKBI2z4V9t
Diyi7Quqpy8ZjO+RbcPEDucdcfDexmNHvLZiKuW5P7u4f0jMNhkiqQFFKMfQYTZ6g7JTwZzn3bfm
JtjO7vw3J+/VFNxyADKJO7JQmZng+4TGonVhKCKluR9Sjo947I6SsUFTs+QssV1Xhf+uZuzRaZR+
WJSgZpz4XPH9M13iXubAtqcWCF0g5022uL/ieIjuC9lmO88wQbvNcB6L2HdWSLBPM7Rn38TfCuj5
nrJrN3PcAjInxZApDBs2tNYUJOkObgRnHZkgVeZugtIFKVEVxaoSiGzTAg8LU0pK9QjxbGy95YZ4
ttrupfl/0G5Fr+OUnPxQvLRWGuzMpDmkGVTK8DxXUD4ZHURBOq1prds/HxC7KNVTn2NNDITDFK29
1o4PlQh9+V0ecLAGnvHreT3G4R5bUqMYZ7PTb1PEaRGKkUuUuNQMIVOesbRCYN1Csy6zXYTL/IWg
Y/3pCPtX80Xc2WH4qSoAfwGGwsS9dl0GyBv7YSPTN6OyNFIJAG3FwlUk8m+XufMXYbfP6ejxcHBh
xQHf+lh9eCW2FhnjUm6W+3QQHkcqoQNxzExLsCCQc3SMl3zxsEBsh6Fu6p9kHe3jpty3QfypNEsZ
1ry3IR4R61sDC0NDwNK2z8qP3gp2cbvCQOdeZxUjR69+6f3SJ5khsTZ6Gvb1ctJ5SEvLAdYhAruV
kgEaX3tregYsKyTpkWh3duwtForOJjcuZipQNvN+4otNswzgzAT1rm2fej1cEiwqsiqenNLgey5e
dDvdl55HGGCJhTFJ2dFDN7/LSeuGYmgdtZgIkYcWFVbP1ijf01zelwsXyMeQ0UADrOr+xpl+UgIO
iENYVOQPaHxx5XmTs88qP3qYLAEuWDxnpC7yXcNNlPPRJ+Eno7eKfEyPVlye+q7wtnWTb2eLn2Te
JjIijeLbMCbA4OygbdTa6yqPkjthBwRm+ONjhpCxm6rN5LSEiYXgU7MeiWDThcmKPPJ/qV+/IiP7
5lNHk5XtsxRsAfDrLIhe0s7TLGMQ1qEfLsLirSVeRA/E/invZWJlhLtHiP3SK3TZuEub9GCMbc5h
5Fy7zHywK37FsrMpMjj+GMAiE2a2mKGSBbbgTipb26BhHkvmZ+teu49W+z/em0TDCUpDpeCfUjxQ
HuwlCcVlRPHEGOnmWxNdIo2cb+XHGBy4K2cccfYuRDwTR/KNocc7+rkMWJexJg+ZxJvAKVeGhqRQ
DpjlcZlJiHoIsbauoCvzRboOR/7w3Mbfc9GAEGVLFQG7aIdh0zrmygvYxjSQGyyv2QZq+C3znxYE
g7C9reqbQ20AOdXRTTOcF36z9jve4BlWhQhuVNeYUU1BocbjqlELkWNhnjrWR8mkD6GDP29I+ncv
y6/dhEqxpO5gvhHt6mj+q6N+KzKcgnZE+CMBo2kdffVWjPe7LvNNapDuUPeMTFTHGLLOFecZi0oP
4THXLHTFn7Lhna1LvNuihT/ZWLD1e1y+VdduSt8jWAw3aAc/I+yDS4VM3LCWMVRsHW2PCjNrLsJm
AOeYkI19wYzLqi24NLI9jkl4nW3jRShe58lflyOT2wIogTeS5zyyXPc+6/6URGTEdnmhcDwKMB5H
B4LUUD7oZFqjhmoGvNLdhR4cMxjVLcDWvv+yplH9qLjy/6HWEWSGDsZ2QNvHlKXpfvMkTh+RvNLY
RmEWkQgnK2i0OE1At+V+/5Qjs9lkQ2i8tmU1fed+is3XLIz2XISG+ZmiGTjJcR4PI6fa1e4T/TLa
I9jjua1BDhWQRXrHxgZqmbivRNWT6aytamMlIdxoiSk8MMPwAC2JOyPGnltJ9kN+DkKjT/ruNmPG
2aQNOvMuKP9MKbINy8wJk6+O/5WVxGlWoTBsuwJus7YIbom7t7YIjhgVNomPpySNibYswTKthBEA
i+sbrFRTVd36lloh6hp0U3DgbAPSycComeF/NAZvyZi+a+Rz59RvsGUbE80pjhm2mpA02PUlez4Q
l8Uzn3aLUpx7LEaS3LXRdOrmmZQ6NHu3pMKxlC8hz2UCP6QqqJtsCSMvIhqbM0ZBO0yVRv9RM1Lz
+Yt3RUBEoNtIh4dwqIlcJKin6ySTTJb6NG7WIh2I82TD5/MrpT/fzMFy4rPrLD+7MwI6aniAXhZA
3a+MCB6oaSTZtNLDPF0jwVWKoBq6D4WQD3GPEYKbLgxM06BfRABHMq7uTCQL5ofBKV2E1ImTwbi2
XlYo2qMyaZiCqI6BuOVvWzBau6xk5C/S2fxQI3UEM4/qOhXWY9I6epNp7z4Z1KeNND7vnUOgvWsP
xLPvGM1nlfcPDw8+H8HUS83xAQHlc1gQuBBhkhid4VYVfbWlO4H60ZBxl2DK7vwCr7v4kEgGJlNZ
rJ+LG13Ev8lnlyIb6PmOIu9aZtE1keMhTCBydvZTPodPs0g/g7SjCNb7OMqfEh/xHtHn2dbS/b7p
Yy7ocsMtk+xMFKaxaW/pj84Kp1zjq9fShyji+Rc7I5ClZ9s4DdX9jMATXe174dg30yp/XQRQWI7q
B6Fr+qya895/qmdG76llv4aZQFplX5sS6FBmUyQMCfuBtntgFze/VUF7cBIfjY4dvrRo3YiuglAN
wiMJWhDykzNtSgq0dSiCB8Mwwp2nvKfBYqdKX/eaReOmb+23oSciJmmfSsqou87B/WzmnPhpRLJc
gmT2LJkhcTGxx58THDqJ8m10Cb26y0JUJEP5yD1yF7Kusch9bmSF+MRmtWsvb1gVpgxhseyUPSXo
IDceKWCNKviixdnIuoAa14AIF/xEvvnNUeIv21x7GxN+Gncwbe3+wXAaYDpmwmYM7NpTJjvYUHH6
YgAgGRG7m+z/6FNT7KgeejuMBOt85sm0Egv9LWlMRdeNr1nmMXlvBdB5yz56UeXt+Ez2WdD/kWdc
n2tPPw4EPTJ2bNdovGAqNFtonXslCC7AhrZOoU6K0mA2lAIDM3ikgkQzVekPie2vcyU+zCG+okel
3Cjdg87y/orydIWHMGBpTKjm0sGVJlq7KOAfzHuxbh3GoVHqXXHdIS43ynhnVunvFHESxHoA3NXh
ftVOtPJnCBo5LgRvoiSq0IMNrvkpuuavE9TanHjNqbfCv0mKmx8xAcERiSVzXiz4TuGspakg9gK5
mHvxnrj8VKe8SL/HKR9Vd4ke10ZgAQCxrffAQkni2miZSW0pPP45Al21xeGfRy+d1DQpwyHOAWYH
8SVcFKUgWTdhDui7ztwHnSZbZ6w2TOM/BjXCEqpxRg9uTVvRquFI8b/pEZLPOTYHU+C3q5iRGabh
7uuoNJnFaPPJCg1UTFXZ3dstb31uLpYIq72mHFw1u4GhmFcxjylpKndUURuzsVc2qTOy0k9SgsDw
CUYSPAUdcxSWMCvLzM4NEitlRd8ync5lqNicWds0caCDfvhwN7Szr8Put/LrdOWwOagY2nJz33IM
qLxf0AOD7wxhizZv9gw9nZStuUwvAtWpLz4rSqo0Aj0V+CBX5BJ7CYQFUDgrSgJy3ycsgYjAD6XA
Lw/pb/LrezRhG8qijdbQEkL3LnWtrfb+tEEQov2vUeJZoCFK3S92MMuhG7kwAcSxVO4WPOK1GrAh
QxsxcGtY9gjhFFEMW8AuJNmDwDSMEdwGULpHKPNgqKYSCLYcz7oAhyUAO/AUqYrjoCOeytHnqInZ
6NfrJGZKi8EzhjLAUCwg6NMJrHONiCkcvjzS+6g47mwK4dgFP8sfq/rwy5tKblE86xLTs0bRFyCQ
tetm3Yh+MymLxAHxPRiU+wF3qOls+qq5tUAKeFq3BV6OrNZ3fVqspN2ABn7kd2YXvK6wnCP6arsf
G8wW9sdFRr6t4WZh87nzfHMbl2tU7nCielw+AB/Q6uS1eXQzApN699C6u8R/ZhfGPmzaeqVkgDNu
cojg+sWTbDDUSy3R+tuISeY1hjaK5YtZqpd4WiUNj6lNiBEwGVbrASMB+1jE2A+ie8S8i9uVywC6
CRRnyrUSgAhKZjU/18OnItZL4F+fZlTq/HOoc7dObpB8aryFsnqL4BdFC4GGUytq3RUAxG1IHcC6
c0coNzp7jJoALHRubf3gA6vcfsnqdivjy1VnWMQGl0cfEqgLUk+gCMvghMz4PHNhw/uFZ8jioUIQ
SjIUzDa5cgqNRIFspfpFkEXITqkiZTaa+UTn7Fpqcx1N7he3867wrnI6TP7Jgi/noGx1O7hb0OJY
PWFvDkgTTodrXWSHtJnZaTCEiQ/a+bRm8ClzcUjn7tROJqMTdFXvIYsXSSqTdzQ6Ru/rAN1GNj3n
vJ3QQlwsDLY66h40+3MzX304Hx5B3jlEV+Qobn2tG5PoMVIyho8gfVVlx/WzStWLhdHDY6dMnqW3
m4FtZOb3BC2Kx2/BFIEbiMgLCmocDI+cMma/bC4JKOubXbuYWkn8sl4tUcKGPkXgMUX1UMFnQu2g
y5+cLD++sHx5hkPgZZCo/3rrMabixCVKFcf0pj003XMY0+aAyGqMRdwLBp3Tr6uhS/4i5LpDr3U3
FwNL7AVWUe58eOcNEC4bkhGWPTz80aocLWq87t71zIdASRCh3akfu1Oc/M40D206r8cENhaXEW43
MnKjW4Jwz8DfgK941+ePo0uGYcoyX16jiKeIxg4NA884EjvCTDO/Y+SKrxkUnDQfEkjDvMq5+E0B
LUziLGA1m3azUegoAto+e/J2uL9gn02PQRccWoPLvX2MVELOlrNyElaegIYLgqGN3Pgsx2Cviifq
9UujQeowq9aQKuKePeprnv6oyELJLwWBwinFmRO8Tj44LyRBO+1yUwGDRnqqD6yojnM0vA+q+C1a
scETDVc2unghWMzxeUoIMcP0ZKBhQ0pymYf/OYlJqJjEw4RhFBlNIMLcX4qRu1H9Vol157TMoaxh
NcXxd9M6WyPOfqOhOgsHlDQfCW3QHXq7i+kCcUfuMo/DbUyZfsh6hZ6eAchv7wznOnlr2l9jFqcM
pcSIbvcukgSemvsRXV0RR6fJ8Tduw94x+akN9GgD/lmnuEY+ETEJhUrQfvs6Pg1Rc+0ZxThd+jOn
01YQm+wXn5bWsMeytasPQd7vDRgS0lzEzDCibOs1gPqn+09KmNMcB3uHEiNOFbll4cbGgMyvxX+F
uSg2XYpeGLVh8aCMdGOnjxNwMY/pdzNgx+l+FYttu3S3Sv6MxLJx/QtOCDnfGHU+wkNW0WMem7ux
ulCRcHGwp/ZfOgTbef9eFlfMYqND0Oi61NuauTMP/9V2Lm6O3gJybW88GKBrhJ7v5mzBuY4nhuKQ
Laq72f+bmxezus/yrybG70hOnQMHdzw4/UPBvoH4oIayNYfl7zKUqphPBvHZB5ybwBuExKGeZ+hO
fsAWFxmy426wlq2y+mLB9i4SYswVEuOQLF1r15msn/wA0Bc5dBFyY2ARo+wR8fmrET/HnWgY8IVd
Cskb0iSNFdr3fe3nrO9rdhXOQVJ8zlTXK7wIkOgBX8RU2sEAL5DtD5W3H/34oLs7/WDS/NMo3KFf
8SjR5VcafRXJV5kz0k3UnWROXaZgWnZVcA7BFbdyyXyF7zH11FgjWqFW3td4ctGVKBY7AV91hu0M
cF4EzoW0WN186hDsiZntRBY8WA3rwjht/sVknkxudm9Fz14RrWo5rTF/4YpjIUEZXkGOuFM62ac+
SjI26Q2+6hlGQAXTJp6DR8fZeuk3ezo4nsVNKXMLFGHjM8cQQX9c6NOm9WGNfzExMQ4ebKS5/niI
gLrUzhEj7Bpf6B7vCEcRr3zfXxUZaczQtm2BRLm3VqHZbQc0EAKIgoEbQDHks8K3KIJ8LQKCHHFT
0bthS7HYilKtpm9oVClYGpBofbMnz5LpmhMSQeYm7JUUf1ohd9GuzUK/mJ+8YKKBTD9ET/ou2hF7
pMG0/WIVkzvKt7WJx19hhj8N2qOaT0Ca/0hHhDD1XDgveYf6G4SCEV8z17krwv4wFveqPs3Ja8BB
FgOoKX3Ychm0VCovLPBtP94xJywnupLn3iYFxgbZxrdMV7IaGSR5KSM66KVB416A8hQa3J21r/Cn
alLpm8XWaOnPvoE/EDiEppj47sjNzcLLoNv7tvhoEM/Mqj1b5EyP0ZOq0pfCGLbIxAHw7XxuOiy7
27TO8CkR4CAMxKLM1pI9diH2uc42k/GPwUS+FyhBzGBnSLaMfrHhLElBKNpfyk4q6FZ9/NRCWHCi
4ql0i4vGyecx/HLN9Mnvbq1NInIJmBL/EXrAS4j+B9vYWZnvnQ9DObIfVNdcUvN5dH4civC2fmtg
Xo/+rU3fMbIxHt3k6iR0cuuIPZapsbOE3EmNKZIWIiGqMFtyjqRx7iOiAvkuJnKEjVS8WxVvTdr+
C9tky2SPlIA8eBlQB9Pg74CagN6njoyYlRB14eDULq9qfpoRGfVjdW8QzdbW1qbw+/IuZEzW9/Ha
Sm5R91aGf4jxtH0qTTLXUgI2sZj1Xrul7F/3geZTvnfEE0QYXvvhkFR6Y6KS711jD7Z+KwprJ7xp
3bPkQOtQkVdy1ijUGz98m1Jja87mQTLFrOrfqf5CgbPJMJu19nRsMpOtxbuOnrzivJS7EaK6eSCc
l3hD9JsGLzjkTCHQy+vkVES0Zw3U14aXbqZREQF1H5I/GCV3AjKDiv4hgF+zWcJnmSJmZfI+PI49
UjHGcIVz1mRUCfkzzf/g6x9ET+YT0g4dv7bkleSIJz1WGS5GgmRmL9i23PEAFFqzoX9A/+81/CeT
FtRdPFhE5RKt4ye7zOsgt0OMHfPq4ERPM1y0hu9uqqngzBcFrKowvzRxfzhdvIeZOaDD0HILTyOb
fosMEKl+NT0QTtOnbd7344VK6DgMxdHlnitBqPfPVbq3MFB4oX9nVc3aHRn/8SHl/KbVnO4zxAeJ
9cewc0toZmc9kOwRia2pXkngCiWf6cbwXtEP7cpx8b2QJ372008dwJ5DA6vgVXFp1d22a79NQGgU
MQND7JjbhTIpvHKJq/6NnkQzREDDCBFgQsR7Qq1msqBEuQrlmv/PsCVg54AHq4Yfr/AZmJh/4gyx
7ejuGLmBEwD/i1ZWuzz4NDdM31Yx1EqP4W1vEE9UuPuSv4cFHPcfPUmY3UzgE5Z5a6NFZB0jIIq3
mUuTAOldtt+0mk18q9UN6+OmJqLbBEdlbiveAsUPdsvnSN6jIwO024KF4g6OhuXLO0kfiQFgJP68
MM5kQkj7JBSA4Ulsex47hLApr0l6dUagLna2LY3NzLQcFNhQIug8he2Tzo59tcEyIcuzixgZbRFM
5EeaiLWedqNZ7Jz2gQG/KL4sPpgYMfrAPyvQZQmLUG3EpxM7E9KFVy2VqTG85tU1ayhrdL9G7X5I
iyW3ldG//RXOdA5iZrH5NupyG9THGTzwzEwkLgns87DFDETvBvyCfHh5ifybu1nmyPEV8V4nUlzY
vMFgYZeZBxxj1apDuxojQMwaVgr9bx6fTLPa9uyEJ0TxeQYMANMAzDXLJ9UjG9nZpw5R3dG5lo+q
OmhCc5oEAG8pHnRR4AAjfonKOIdCH4qDiTBllAVgoulmGR22WI16c7xE0zpbXAIm1pkvPQYHnMNb
m3uWGMrECNYy5AsNI4jBM3yr7hkq0MZIkCkLn/vYG66UwXeO5F4miMrct5Fky/w81e8IpFgn3tWg
T005rmMHIzXMghyeuOngx8FEZJLPg6+A67VZDeP86ZFFOxXEL7G8CNPgPpGXLHz5n+CjgZnPNYnE
YmOrN2dGRkDJGnqngoG6HfHZjt01pbUuBRCb+1Ldw1ixSa4hphIR4NElRSDAVppixmHvuUPxt2ZW
yCN4ljDzIQLI3r1wl4O+zS/M5YlMyu5t+Sgi6GIztLtRhJBNg21ZduRZ2Oiyxm0T1d/RbPABHZEt
mPBwmrEgiQpBF84BMOrpwBsmL64r4zVOiIAJenR2g5xZeV6317FMlpiTobk2uUGoVZb/Au75SMK0
3xRLDnRcIJgzEDGuYAKgZhiYiqE3wQrrcDrGYuHGm8+6lrdxgGOkQiJOAoB/LfsYr42RvKH+0FhS
LW3u0LcuK3r/ZI7hB+ZrQiBZhOjc2XVOcpQiOqSIEoKOcFBwMtATA/LrzLi4R2vHC5ccO6/biWCg
ChRAF51Z34/zxJvUYBgNmglMv4tqsk/mUypzHBhFTcyfrcpNVxifzGP2lWQwOy0b/MklECzyqA/J
DjddlvXahL1cqQIvFhQWhmB2eCiWVtCwT7Ylj7E9fRkTAyuPVOzOEV8ellRUbVRKzL4K7ll8HCMu
kVxBSbWPdsWJVWTrWHz1IJatPlw7KJArWlLsPKSFKufGfvHeroL3cYxYtaCWyR0zRkEeg8c1UO3O
y/55mP75jBfxF8hpOwTDP+agr4Hvf4fxpJEDoav0F2vWjPwtQ5G5igIGwWgErpgJ7unQrG8eBuLL
c+K/oqb9rDsXqAXusKAmHHNAH+J3GaFlOliKGSwCDQIKVr/5DEI8E+3aFMZrDcydnUpSe5cqNv+x
1dy1NJ8ewqVS2JBU1HZIkufaNbgh8F7E8VpYDFcwrYyhPMSIvR0PqAMi19S/Nw2QhKX/MpLahZQc
KwVyQbg9sUl6tEGNNEdXWYhT198SjAZC8cIurh6rNznsUL3rsX4aQ8T0OJw8Vh/GT0wwtuHme2bj
X7oxQW/CGUPg6T/CubOZyumd7ztAB9O15/Jk+gMxb55+D0Nv2wN8Q8tsszNEUQtE0SPOwUlTdMzT
rZfeow0oPy7kxchpZxlTx/kLDonDkAF4MHoKPJSuznilE1onTXuy5bMJEgNxJhEIZCQgVEnouzHW
UUA47I/ok4LPrK4OuYh31aReJY66HPPEuOzCW3GAqYPDjFk4FMuUrq1tvc2gMAjlISFgMSJWe10s
JtZgZCjzpDqwCNxGdpTsM+JZ6OgoNIZzx0tb1Yxa3I3Bt+Hb3mZqX3v9qKMXIAABZmK6ubC8l+Np
Sm52e2mgQeeQoSoGjGQPTS4YfXatbEa3IBV2NerwDFmNxXxwLAbG9IDkkSGnwGldUNCSmVQvvhQQ
i/rVQswWuu0Ggc6mHvLLTI2XG98LuNFHGNIMp5TBNXvxO7uAY4/wsC2H3URSC237STVfg6E3bvjl
thwL+GsBsc0JNV0aQjfeW0xPiH6gh0H80IHSixEhFHL6nJn5CkIxu8WfgWGqrHhXm23SZE8lJORU
L+OeRYmPh6rVeH9imhbmr6WxtcLgEVISz+4cv+Wmvi8w+yxvdDljM1zIPX554Ek8NGb3XOJ1lixx
C2/YozI/+dOPAuLd13+o3O9ckLOzAs9Skz/KCrfFyJx1JBqjVLUUx5A5boh8WSUlL429txDJ17b3
oILFZzKrm6h3k/6ekreaGKNK+1cjwY947/OoJa2L2lqcx+4zS+5jANboKO9S2W6CSPOPjVvL7fdF
akIz1muJK89hbwH/BZ9At+pk8Bq1S8SdKB0+5Qwyuj/8NA5BzmPVQu2NopMQhO9o53dIc4SN5jn1
ktdWERGa4yrMQs622u7mdTcWu9EWjIZrCzwFVWM1US5xljL+Go4QM560ci8KUULMLCqFnx50+V6M
6Z8H3JKD3HvMw/HmA4mLQm2vYhwOBuogpMnmJa4tTJWOwRlgbkzM4DHjVDOvWPf0m1mCRYsn0q4X
G4RzdqTC3Wx8BYBTGOVQ+iRJbUKpyE/wHqmckmTHYogdQVYeM4M9rY2C9Q5ABqjkvLvgrJUrNzN7
PE5ArISpgP8SNxGM4tgvV6tvI6PPlPETWcNeaE10fbaBW+QjuGV7ktTxGx7EbxWKheLx6dqL+m72
3nKQmqve8kNSrYB7SJaLMNZCzj8bVy1RXw1aUO0za54wP+xl2XzWEuSlM/Fn8ujZHdH/FOGfioZj
00lE05y5A7E8STTtW5jtXem8yiK6r2Osl6H7rR2Nmax6yar+C+LdeOh0SGytWd9X6stgFlvJga8c
TSJWT5e3n3lXBex9sO/LjBgyC8JxNF3nqXiq0OfInEB2ZW89Fa/acXyM+PLxHq7DlCLS9CHsqgVg
byFFs5x0xwJnG2u1VYI7M7cebL/tcOAweM9jBAN5XX7aOdCAVpyakQyANB4eFXMktDvRvXSd58RI
ThaIICcqL32tlmkduzEQEibT8CrEZJPaN925GDaMDbu2oxFVf5pAhMCHNsOLniJ+ZNrOFC4OWWjz
KBurDtE4mzWIkF5BDneN/9GtcXv7xe/sdl8KbmeSDWSqhbOCyg5UuWYT1Onkw3RARTec0EEKljdg
F5nP40ZaOTABOTzUPRp9U5NAVKROfTDsbltkExvFrnqLHW63tNlWGFFXlbl4niQ4W7UU9LnuPlCU
oddDd0r7k57rIcDmmn2HBsz6GGnWnJGs6jSzd8kTei+h2l1kkDlghOI2hZBvwyW9iDDC7TyBY/Ec
cg+r+r7trZGezZ74qUg125hCvHatNf5YLOQAkybDoAUUDHd57lJ9LpvicxLxAcs765PhPWAHGEbt
W54Ri26g5cOOdJRF2jPWDzibjF3jEeEZRhjcO9/5c6VznzjNDSmBeOMHPHo5Z8BQqEdrhMUV47Rk
TAof2CmsnCAD/Ml9nW1Kuy/3vdV8E+p4yVXxY8fqZEf2xbEmsc4DK9v5CC5TXbxhazlqz1uGbcu1
3/+hWttGrv3hjgaKAfdcaRYsowq3WO23ON7WM6tS15enUVmnsQE0bFTXYpZ/Zu89tH14bO36w7ep
fo24tSG402YNg/HG2bHzmwEuVHwMAYsLs3ht/JYHACjg7CVXM0m+nGJitumuLXIrjNQ99Hm7y00G
dF6I2lGm71PPJ5iXAkG670CPjOofVsuYfZdliXVrrK65enVyCTp355n2JzyQAvdQ+ol06DhGam0I
a6E23/Uhvhhi43oyMgO0nXWV7pDrrNs+2yeQmYMKrT55p1U9fSCGWhdh+Go7S96BfyQ3EwO0gOqQ
hmwBCsYpYWOs49g+k6j3BPnRXrlNsC4UETMdJyGE3htyvwvRkaxJqPN6BR8hreZ9HtC/VRbYeIoF
J81ObZAP8N6Lx7HV1wmUueEu/rMSrG7QtttqROqGnangCDb/PM1EQrHhw4qAP80wySSwgGfDQ0QU
63IiKxc+fgRfOZ8epxHaS5eclEqfkiq9THF79HpvGcaCSnFZynhTcI1j8QL5gEDzznoq4v7ameDQ
hdhUIt53nkv1oVZWkFwak6ShISKLLgFlRUmafEqvQRHE1ZekTAwd5T5a9WQhMchwqMzWVQ/qkodJ
vsYFCCEpcCj5bT9Zo+gkwYNIu+PsGT9G5zcQFfRtCDz+M2ywaXie0j7hc6jqs0jode2ZKI8ebz2i
4adGDq/OQIBEBZ54hXrvC7vbBdzfxU31EvvZfQuLDWnezq+ZW7+XbJ2rmCALuCAPiUhQtlhrrVi0
57Z76oLK2licqoDa0LOPfoqyMc3+mZJwD+kMm0hhr8rM4mLoDlkjyyjEAHgcRCntDUw32oH6fUD6
xSCa/Zox/YuUd0wIUNgn7tSwlnWy7ZAvQad0E2npviA2rTcN8wCENxkzavMLWiw5BDLSL4jy+xVS
b34PzDbIXFgvTR1RVlWDGcww3uOi4QSa5rNq0Yjyit2VIORW2OY4VZy42fEuvCSKusli5MA2Irsf
xXirR2qvSiIRd53+YDYxZi9jz8F38P3mYQ7JjPPZxsJjWpJv+LgOboazJ0ObuJE5LusG7+C2A+TB
DaBPzUTUtzOuLeTfK3eSx8bIok07p+Yar9KSGBM9jiHB99roGF2yMXJQU2wQSALe4V2TboMKNyB3
RevnOPGoyT1wAjRnaTTAJ5Dy0Sb0WBq0Yy1b4ztdRP9xdF5bkSNbEP0irSWXUuq1vKEooPAvWkCD
vLeZXz9b83gvPQ1dSGlOROzY9xMqNmEUDpIex6+I7xFHjDCtkCEu9bfOypzQtJNqehET1mW+47to
EdjwOOxDk0qqeFAK1aczL2lUUEmVmu5NOzHtRMvcioFR+ICVmhNM8ttyR8ykA9O4vrAPUEeeQBJ0
dAdKAMZfyXez0zLfVYFRLjTB91R3Pf/A8k3GKFmJS9NzYOti74Uz88QoAGc1efZqNMdXt9Ls/CN9
CtGIrMrZfsqhyZl34VAcpDX4yOFcYUMBahG9LSU1XMlrMpdL/H2qn6LR2LvJBKtJT/+sxP7SMaSR
QqesJ3ww1jTfZhaurvEjEBpsq3adXmqcHK8QcljOJ58H0dV8jTaDCLc6bu30RZjOywzQAmUNu5+w
ir85hbFiAXLjpUJiiwym+sHUDGt2Ci7gDceEdqRaukKxMNmOVmIs6EG3PtqARhq/AOM4t/ItkP1L
WfnpjgjJXV8VsAhU8UZ44KzdaW+J8tm32n2eh8+Zp57dUt9HY/U0EjNyQcYCpf2ADndthNgZEQXW
1oQu7hty23hQRsOGiKUvH6MuPPRltSvN+KbcBW+SYWlM5X1LOLkIOFMBCN9Nc8tyxJ7XcM8jIfAH
+NRY48W/1tR1hyNb86Szw+BZGGQmxvGZPAKlPZcWfAs0YzaXPN3FzSJvLInjOTJ84vkBoz5aahUf
fpBRLTYuwZDBucf5+RAY008bFyUTB3E1Kx8fKLdH4B3ZD/WgXFYZOzSDdfbhdEkCFbCHNUOzcDcP
oIddLicO6w4B9L+EnYYoSPFNHOkhDcMPZ6J5UHYpi7D/28n2ChX0BX45xzL3biktVUnJaDOqr1kG
ImSUD7OiagvmPFWCNlZ5nj0CLrgGLPiRc9IyP7dd1r/CwT1QT+QVIsTG0MQ2Kg1e+a6rmVBme2L5
nF/SEVtTESNS5NwAHRUcEGSPQsWXNh+fLCkIZnEyRz2gcpVCHox0j42bnd0qLw5uTnenN6oLFtuS
SlLzBsJg79njERr/Q6nVT1Oqd47MfDI4fxDPp5AaigLGZqnWjhUb55rlhvOpMKYHk6jvO6jd6DbA
9T20C94/aBjmJ4muOE7TlrybLXDVAJeLO8fKbqpw0vsyydp1NaDv9BKIVQxNGbrjVQ2Du/UYo7Ds
cOebTSY7RsCOow3ykDRx78POfEnM4ksQoCIC3HHdr81f3On7uRP9seomxnZzexBCVLeRnmWiegSY
65QSxWHMe2Z/JnWdXd0eg1q+T7EJWSzHMgtC9eA1XIWYZK67BklysIJb2hEkSvCHrLJ8vmv0tAT0
c6yiwUcQ++wzHhIFtpe8g+mjl7WZInHUHPlmO/6DXhYtw/rHHOqhlgqQSRxQ895OfIdkfCLsfk6N
6SkszXPoinvG9J/RbL5wqGNlI6812AhxGuxbSPx7VSsmkUqLb93ToAE89QK64x8B29e25AhS0AQ1
tdYbzBEKqSNaO2TY/ZU5k7EVFMcY2FLmntQ4fse+FFs2qeGAN3kz0SrJWzpTWzWorQFIa4wGn8UW
NYt9oVtFFh7/zu6ZoU8OBg86G9KN0ddIL25DI255TgLYDYJpKadb8Bilcj8LbmfbDrgMM/6UCwzX
qqbRBCg8DLCjVJ9hQW8nXydiR/WMFPs2wJQGOPGD3eY95V8OueUFsMG9C/zOsO3pMJdstZDtd1PK
ODLmFRoUu/ssoQWUL5bO6FgDh1fU/r0nuBxj2uIC+RyGA0ssVSpJ+wy9gjyZzdQnMh4G7nmpPVzM
XH5aRPvRg6DsA0XauKH15JTmY+241Euoehty8kZnbB+8jEKZyfzVKmLKYGKsBVZjodbpiP68zDv6
nYtKol5yxu+cfBm+pFpdfd+9TcPSOmCEv0zGmP0TS/R671P205bPYJ9J2DiufGAJWCWlTdqvsaId
qJT+DgP049ygwc1YHLbMpGmtahPjPPSMNgJJ4rRhgLTrbRxVqHv1vtD6OePtywPsCkNKvi/y1JX5
lYBNBtAqa/EOOQXuJM8x+5Vp1GoPVJvYQBC+pQaokzLAftHzPISeR1jDzvceJbMLHoYt7Nhm7X40
QL1rS3/JyT+78knEHJ3LxPscIXNvJK/LwQVSyEFqWfhqaIJmRUeul1CzBRMhSk8heUKOWIzcyCUj
upnsLHGujROEPlgnIJdzMmyzDyMsjgkHE443z73b+M993M4YtlhuR+wvnEFrk0lmgafedoL1bOIs
Maal+atFWCG1zZO1CJjBTymccG1gGbRr944E4HtrmQX+6fYXWZocGlH8KsODlkTngodhHTtMdLuB
xL0NgcTh/Sbvma6NiAtpmHsfGcXSa2ijxxjMJx1lfGgCHxOvOd0HSSR2Ni4kPsZ6zSEGZwCmjg1O
XsCpbeacesy5udn989L4n+nmC1r+1kaF2vBnd2477FLmK21CI1q3dC6M01ZZLL6Zc7M0LtipDv/Z
OQdZI1/gZjLcyxkhH1osQTgDo4BMFl3XJeQRT0shUOdiA8YI5rIf957Gm2bASpopGUR2XhhIC3am
3lHIjNWvXOBS9vykAzqNZvGcKlgkdshbmAKfAysG6rQ8JK7zELfJtp7sp3Kof7AYnwC7YvGqy8+u
M9Xy+P2lLYpJTHULnXo6Cw7lSDNoLK3yUHfZ61zpU9D0b5Ez/w4Db3YmghsM/msxdfQUJTEOlFav
xfg/05AjXtdUz5Q6cH/sdwKFdU5QWwkWAHCR1Q618q+jVJmfkXsyzUIJR1mT2jyA8weSwTQKsA9v
w6n+Kdnt1wkC/FNRzHcJ+jP4Lap1oCD8QNB+Jpb4B7Xme5i6kIo659iYHgjogKqVtL4EU3WI03LH
ZZxraC/uS9MHDhH09aURYfsYx+YFetW1iFsgnFF7ZJfaOEnL8Iy/m9TPre8x3aokWdj2P4lthNtK
Okcf1zJ6hskTL7t/AddONeMz9AbE+XLmwk6tV9tTh4m9bYkTvfnRZZjsM2McDugm/4aQ+m9w/PUh
n7yFEhKcGXXaRxlSNK2GFhh8Vog7fK2s/n7wlEIuILDMGjQTKurgId0bXtnsHYEL07GsV+k3jypT
jMFp+l6HPY+GRo+jLcn9MdzgCcr5rh/dE8QN5uKYwQ5L5Egz2t4VIfJggAPRrQADJhkTERusGVwr
u6DnXltvqnU+5YiTKW/EVRrGR23QpTEDQdpliBirJK2+QL8nqBkZHkwypNH0ZMzZqx+rVVPLo8Oh
WhPCJZwX3tKoeU6E3gtz+Epc+0vR44B6LJjnuz/pHD/h2XmiauKtLsczdAqqnGNzLTOYjylluUpv
ezJhGX9tbGLI0WIfFMmmqTnm5yNJnnZMngZhky4sYX6IbWc253JWeBlQHexRMSUnVRj44tpO1Vc/
xhDSIu5GekLDgyg1pPpVzvYptGZ8J4n9roGqFU64jYtgnyX6NQ2zJz+mnKr8lgY+YeGfdZZeFWPM
yadEZwCzOnu3CEojACvq83w2RwoUc41rN9h3vKFh3X+aAy+iTY+cwWEScRB/C2VQNVskQnOqfKRF
nERRj2D/Y05fpKo4cvZHoyPqCeWW3MiJzYMSy4pi+uFSFeqaKpspav2mE8biBdsPAntTFYfa6WgX
Hz6lTO8CnT3V9EyFvjiJxNz2FJ/nWXkeaA/goHHM6ddoG/stQ4XtaBYymQbTJdv9Jvo3A32NkvYY
MNatU8rH6OpViyCd5RScoZ3ta2ntqpJrmy29p8HCI2DTX6mM+Brq6C2uhkPBEt0UFPx2ZFJr55SO
HPJNYv3SMfEy/lnVVwVptIqyy5Rh2+qalDeQJ3VbVf4l8O1dOlg/Ss07n7Ob9LnfNlZLeWdIaQ03
2C7/G6R7qOKMcdYy4n/lprHqa/cpx0tVoU8k+jFgcBI2FPHygJJGeGi6YefJ8VD187arPGK2Cg+o
u24m+0VV86YuxnxjDMQtlr5wp3+hTe0tSdTVSoKXKkouIc5slt/7gC5tJF8AMwbYj/Qkk3rbVOoW
xgGsggWYwZpM71lO9UDd0xoqBus6tGo+pAX3MWdmS8zAy9piZ43IX1an7w0btcakF3uO9XdBE5yN
EQV6Ep7KNm7XYdJ8s8be64DxRDfzOfi++kvz+VfEfg6Vy4BelFJh3ST44wvwRRGY6kuPhnB0yA8S
cciDsx+Q7G/m6pExcrDLxvFiCPmp66JdE9l5kgWhYRu7YJhXj6rCJh/RAcph0mXfRFIxnABvK2Bv
P4J4qTv9zuPwNQAJoGRhx80KW7ciqwjvkeqc1AXnaqY7RIfdXKRbL8XqBZT8QodWsjFaqAg1gzQ/
Hq5cGVaDWZ8CvHgC8WjwinNKllyGxRHs8dmpKG2DEGUPECsc4LO0WZCjKSlHSUW9ASCPm5dMRgJS
fNXE0TtMZLZV07MZlhv8SRdF3s1ADGGnZkptAodg2BBSF6GArQd0Y/RWQxgFUl5Gjvp5WYU108uV
7YGNdBWHF+VIopXzi81Zp7VwQOrixAXguszLUp902EyZR9J3O84Up84AJIT41TvYttIG6jV9UOYm
nRnjZR3/BQexfuPmNYRL0Pm4l0KT1mCrtS/ZzPWpZd7SOHQ/5XgpDXZyshfi3C4J49IMcV9x98TC
NyZ3tW2dIz3xCdO3PJdHj1vHbOg7u10qzt0XS3kvoWef8w67gA7QUTVWL2wD6FjOuB8z2mBxFCBk
ioY6N68aD07f/pGmhTpY4kloTHZDeweG7W5sxvtCAG4YaHPQ7ZKCQN9KPPva9v4t1ohBYaOPCBmH
GVo388IdIxNaIJzzmOpyK70AjckufsFUrAcPcTFVryZ+jt6Io42LQyZpYdbjN0JZXfshtP1E76Dy
XXTYPfhU9fqu/kKUOliyegXPPRAGbo/2lD73sv+FQoVV2wxpGceAyuPEDo7b0DtTCLXtzeE7nzmC
14NzyzRc4Nn5m+L4I8Ag7hViz/mO7visLTamCtg5KDMPx1PnwISsvOfWRBEaxnfLA1LhdvZLpOc7
x0kAGvnHpQqs94d21VEcgcHPunRlK/kxFj+ZQ5Vf0hhXUw445KPqI8ycn6iLF812KSKs/ScmPuG6
s7o92TkuHBn4VUc/OGb5BHHtu6r4ZzWMVLbeiH2GK8Qt8KvHvsuK3VR6TyMMAzSCMrpG1PM4Dsux
nwBOI/jgugmRODqb0EvLb9Xmv0bAz58GpNeh65L0W2TEKu02pRfvs05tUWAgYGU3wfDEyHGszhHd
pAXZgb9uuQ25QfsukFu9WJ3Norn1HadB7sCPLuCwHuKzbRtAvjOiV5k6NOm4I4Zw6rzmHnvyrXSx
o8RcTfGxIBXoLZ1XzE3qfQ36gbMx7siiKBF88k0Gv2/mFL4eWlC2sbP2kaHSsTl1MascobLDHFcn
v9JPtWu9p9Z4cflDc4CM27gfDb/LygsQVsPHNCuuMUkYPU2feqY5aRAlF09XuZgEgkfuqh9Tjq2x
x1yoWkwHA+p8ars3c0nyie5taL1t3hH3pusQ5wU5LSfj4GufE9vB08g0OI7ce4TdVzuqHhwp3ul2
A2RGOfrMFBCncxbOe+DOP/kUnEj0P1hRTE6uuTPs/EWnHPNC46nC7OorhIW5ODF0PnhiehjL8SkU
7QEo6MmhLKaOWDnw3Mw9DRdGVBzVNB1TBlbBYLNPUCA42Tfhlpg9BoYJ/WmoXRpN4pMR45sw26cO
6EZZGF+UOn3UDB1MKgA8GI/I1uGy/6M2iuyDQ8utHvMHa4pu2QQmZHCLh74sN3FWrRtch2ll/vYB
0FjROQCzfLq9LBPMIluDxdQMg7FHhZ2i65eZFh6SHoCtn32QxyFXOfa8TRgJQJtV6bRveXAK7d1F
NFHHoXpwPCJRwv+L8uBnQOpAbheP3oheRKOCi/EkczltEeULzEtTwU2sAD1DLLo3p+gOEXCprv5n
1POjhW2djpCzHvgJ9BRtKpxyTTQv3YvbOCNPQP8hxusYlGsd3uV8TzcK0fbmR0jU+4ZEeykZjIzh
XmfzzQ0REMauPk69fxlK9wJx8StFfwu4Z1dOcjac7i6rA2PppsFSMt15UXzwR8ilst6HmfHsmDwy
EQW2CaEtOCOriVnjKmOTirjG4LWnEihN6TyvtqI34JdpNYJ2D5+xK4u9FQEwyhaSl9Voj7rF+Dhj
GwgpsW8JLpNo6+SJ9GDCxKJ41T6KehBQfYID32AJwnKw9cOM4Q0QqcYdLAQNmglGQ78hn55VxSgq
nVDB5rt6cnYqV2+z6b7JOX1gqrOJk+lOtdPWLKFrUYVI1Vq/4yh28VXCzZ0LH8ZacKuSQj2IZhkV
AOg37qvol7lCgr8ogL+5rXIBGXNkFLSpCje5AvKqF9oi8PdUJB8QB6qNkqq94rGIKGjCuODY+CE9
LOtnH9zA2sRt/aBBdNwxolgyWnP6gbdW/tgV/m/Nuv1LsZ2NlGwTT8m9UW6iKVUf0iO2ZQ+SxaP2
lwRt4XRAMXTvbLXLAi9qkvc+xJS7MpPiBDPMu06mb75FbhzSBN/aktyaggoQYaCq4YTgpuItiIRF
omBUN69Evadj3BOMtUnAYO9VYP442WtuTwHRM+7nncPopzXWQPLWTTa/EpfYNfhGYzLxZt9fZfJo
Ubg9eObVxD6qnfpoBqQVp/e8QnoYFlYvhh93KTYC6M3/N4fgeaZmFSToMQCjoUewA4WrCfZkR0SV
qxuWsaD74EKDH9s9kAZG77d3uuGF7ZlAYMAoCg+KcLEKRnM1FIz5AmdDCeG1pBDcM+kHrItXI0rP
JOFObl4cxxDyMe/wYEycu8Q59ebPYoL51LkPI29Y5L/UMjolDbLdxHoJGJaGv53q/7pMb0uIDuhn
aBEUGTKV6kO6p8dv1vCD4BjbsU/m3afAt5AHr2AndyZwFl84L1iyNl3Q/2pL3dVu8RjVxOh0sqUG
60aB3GYZlhHUP4hhYPIfXZrprzaTQ2f18D/mtdVesK+shaYHoqLbvAo4TSKUrzCHnRWNyJg0VzKc
qOEBAF17a5negI4w6aMitK62TkIeTgR3eDHXCE5YzebsYhvFi2g6cQpHNhTD9NMz6etdmqr3DA7t
y5jTrlrX5mJwIfFH2oAJMjnfXqmLXemL6zTnNIEGMGFq5Xl00lvtYQ928jcXO8A57bKUCtC4uOCL
GvZhbJo8PRFXPeQKzGRz9yhx2jFoz7+nJP8N4AdBzpkRoG0O/OSmV9NMORroCeOWNsP4rcciRp4f
z1OZHLXnqnOb2cMWz+aVazxv6/KReLGTwsNtn9u4mb5k1X3Z3fhjz/6tbSHGxgNah4pInmGR9Sb3
lzEnOawR0oFlUgTnccu1KjLKvt/nz02UN3t7BCIV0xuxRNlkON6QUI6+oButlT3OSym98T4wgvgZ
N4jxKafJO5lD8do4InuXBo4Stt7qHOc0IenShn9qe3ALWfQdM202RVx7p76vfmiherKNGq+JFPkx
TWbvBU37F5T2v9zMA7ibKXDKIKTKmHKyriKzT8CpPDEJns4tx/BjXZQlwHNiPYg/3qcxjRkj1Qh8
t16gwGyTKWZ4Yvq1miFG12JmrBnCnsfH8F0lVLeDAzizb9ZrwHd/gMC9N+4R/O15Je8GqX/yZP5L
KmLGsn4pHfqkWB6wp82cZ3kV9wbWvUMxD8aHbmJx8JKmowEr6y+y6abHNg5oNR7sZF21zOxTm62x
qhTesij4AXpHtivxuYtwqFCMs2kGyD3ogZVLoMczRftQyq6/OrCU10XF9S6uoPXU45xcqGNJ9pEH
8sfNTk2lmTk0CxfMKy31Vcjy16wtcc2Gtr1Lg+lxclwH+0FW/ElnYrWarRbB0MG534xock5EWMKz
sHPqlCdfCCwouomWmAU+nKqxcGdMVEECJmY8VVVnj18b2yFqWaVZMfwKEg38pG5HbdeAVBaglVpp
s8PObRPmtroXdBZvO8QaXn/TMiwOgiImbRm5V924FMs6wdEKrXpbAr58Snt7OPoBnWsMeW9J6lIR
EUFA4Gu8kU380unpYwjI0PShbT0Ik2SfC8GD4+g4bNOgG4iNucO5TQt4HFZXqEsES3gXq/hMBhpH
CkgIaOyDvsja7TfYZL98Q+T3yjdh2cbUOspAJDxefUp7nP3WLNjvQbfqvdV5CxaP5RK6AN6kUNPi
SHqIA2SoL1aHiyw3uborB4PqHPAA1TGsbRGena6wAd7nxHAH5xn0LjJn4wJjK2jJ9iLdffVlypFD
MVlQfug8S02IC1CmZsAYPMX9IvYEYDVNqp2OlkbZcWcudZah/DW+o2XJJC7RMP5pbawpNNHDDYBu
uo/JWW3aknZZb+osAhsw71trupn4SaiolEP/L/RxwwD8KZfkcksW326eI46Gh9KI6y1tjN/w0AM6
ShogPRnn38Fv/G1sF8mKiLJiWMel0YsaPB34Jvd97RSXWsl4J61O4IerPiNwsSDnJc1IemRJjguO
6EE7Xr2GIaEWHVmgLI9uAYDErTVTZJkYuGUlJQMrfrWbzBPBqjX7D68vr0HJAK+0ibPDFhkOvj05
wCxd72zlVrHPLFxxoW8TnW8k1pwkBUPeoEIkMxzUMROfPfWdh7TTzXuhywGvcvvhe+4OpMZ5LHL0
r4w30wruxqn5MBzG/XmEJlgZhIYzEE5HaVHf2Jk4UUYggSuGa1ejTJG0gurP18C+J1hjK+Rn696r
h+cee9Ehr9Mj/i2uR2TIYYGBBZHR8DRpHMUMon7xHL7XTfvuGPKZq+oNwcBeVcx2MMdDcRoVBeBm
5sHZJPE0OQu/d4jaH0CZBWO+BHDesKAIWqU3uc2ZtCtnyj5HiIHA+JqdC3+E0YTh7Fz+PmhD3HgH
6hRNSdS2jQmfjLk8jW5Oz+FyfMZRvqqKNrlzcWKvuAqKbzt0AOCojqi/ppoHuJW9xUaFkGr1yA/z
G5/SpXawko42PvugcAkNVQVOULcL/nkGrbmhtWyKkpm8VqI5Bb3GrZKlycmz1CfLRrgyG346YHPG
e8eeTA69XDtzTLirrtZ0Ft1QQl4byB1rybMNM0B9cAFE/C3VR29U3jZSjFUSxlCnKOb+YTvceoul
YDBnSh0wb1m7M5AMlVA2awKf3epSPjLTNHcR7Rg8kS7aZescK98ptsbMxsOUysMNZnHKrqgfirES
0DtEFkXK1zGZ9MFx3SNnMJ6SXt1jtaiJGAOZrDuNgldBH++GB9xPdwnH8z2O9+HQp/g/pRe1PBWu
sQsLTnMUVnAWTacC9jUnpcBMrB1rhrijKX3a9V0gYQPoyD2WVVjdZdFo76t58GmvyLEW1LWCyI0p
55gnZG5T08bpZ/AFf/aR2KbYex3I4xPtFMGBSdtM1ZiHPBaAbsJ+5Vc7XxBCa6uCUAnOit0YiPDk
60pvIzNFIrbMsy8DmjeDOSKrE2MdwM1uLXPjbzEtfvIo+7FyFDPWqHFrtYWzE7JTe/DL/MrdkEFj
5mBzJZ3Bs5EM3ZMhSB3aDHZyf37wyKsA3ikR4IYCuldmuu59Lh3xW4uiOeJ97dckVghqZbrYcG0l
DzFPLp6lID/qWiVPVqj/1UMKVAC36PM06vjRMxs2pna5asVDaLJa4BIG3JjsG25anPpJVTSGyTk9
oBrLTzyMNf40vrszZbxVU1KtEQ3iz3H7H8tO433ahWBm6GBZUYIMjhNkGpcbSyK+pvnZCYCk5CX/
M01wMlFS1W6VzJjY2dkUn7KOUlWvKdxdDaRrlVLOsiVSkbx4dQdRMRWE6qzgNY4dOqdgNdhc4xZj
kMrDvZFBtgcTTpsFKwmFZDuzAGGbsFtweUzfuqECQV6NRPpKvJ2x4XyMjUl9t+GLl9GWqNCByUSY
S99K+nXCCQ061QDrT4fNF+1s3AybnsiDF+H7Byy+9Rqn2sDRpBVtrIaTNQUfXh2OX04NbV3a3j+B
lExnh7iZkXxXUJdWnOBesCcL2GOAMp05Y0vBQH6hu5URGhVAq3kgEo2q7RxItxnXPmp+rQXWXAiZ
Hvlej0OUPFLmiHLjovrZpN9vXEO7nZfHB4rkvqVknDaOMC1Sx4IfmMe8KIRgo9HK/5Iimo9uGd4E
I1sYQ4gGLrx4qqzUdKOcE2YtzKVjEc7EsCX8gxrsNw5f+37s+vfStIB/jXB4SogTPCTfXjKhMnGB
xcnngoan+mKDjftV6hkYatJMeCsczKkzSj4NbS2wB3tZz9LoRQXyxEhtwhKW1oe2oCitClgY/Mq7
n9ngi5KMipqJMVRtE7MaY6HAZoPUnQ87lUWPWeD/hPSJ4kPQQIezkJW0schneXJXuWVzYJJebbmo
Qxx1aUPrx/BJSCtkEEKB4dz6JTvaREOOrab33uoeaEMVTPRceZw1xUNZQSKrIRW4aX2CeLlTYzee
OQtWMjS2pZhhNDpd63/IRDOqLbLoDrIv7yy8uNdKtD2VRfJFT427UnMLDbYseTWjsn3PJoDjyN7z
qeY392HjUNKIrGx8YYRC31ecMM2hqm6VAFFCfySOpjk6w9NzWZNKhPk2xFbphGfgqCeB6v6msWbD
Xui4/oh/xN1oF+/NexYMOjlcsmo5lsiOfZXTFJNOqn9V8GyGXBlzOPVHsLAACWIKLGHDlqfYTb5N
lWePsyZzbLfDDcM2kKLBZBrmFM/ZWHP2sCcQPFNoInLEyafjTOGOgQSC0xLTzeo8II8JByXz4vzV
ZxBHq9a0UdZ04QL4bYUI6Am7HiycZUYwzqRw6jk8FWVekY7yrmme/bgORxt/bhjqpTHCURe1Nq7u
mKlAVdfcrk22LgO42NpOhf8D2uOzlRaOSvXE2K89uE4+b+haAAfLMnffTN13k8cfxaCix7jsKaux
hkuR9j+psJ/LJP4z25K2HiBtIfGdddAPJH2Sf1bv3frcfDSLit6hsbjn4L04zvmFIUxdC8wtR2a9
PGKmt0MoRxAqmoC+4lqcvMj7YeOJ9mTFschxGNuEAbiHLp9fBybpXVk/9F54gZdPcHoCY1GJ13r0
30sfWo3K4R9P/sXzJ9zU2J5XvcKd3fo+RQBGCIItzMuvLCbAGyNUJG3j/dqjO9G+PrmrWM10WbOR
QCBYGphEaj8aUT7uS1W2oMNM2BWioP/HTJbbLaoLE5e2PoRWD7E7n6vyBEDBOxrA8g9K13TkGjoj
uRpi5yYqme0VPvOUMdW6N0oIG7ZNyNmamc1YhBvcOphPVjV/VJX3ycziL7FpXVyoKrYdG9eRk63o
FwZritmBbc0msM/1hRLRvSFwdogchSVKvZJkMvkjcxzes4LoJhGvSQWPUsl7Pqxwg7S/GAeDf0HV
nf7n2CZW9eTRroY06UM1SbovjCjxem57ahPb8bHK/H9+SWuH7UQkxFTTPBhmix5qM1nJa3EzlkbO
pBVYxOmTO+LQtp74LXORsUV8oGzoEIPYX4+UZWC8T/GF2+awVpWtd+U8z7cIVw4yu5usMZsz2ZDG
I30G5m6Yu4pOJ96DKm++sCFVL4ku8XLjd2FiQ8GnHY3gQ2XQHBNsvM0KIHHyamaDBEtsuCeCytZX
kIG7EbJia5e+ehknTE0ri3rDTeR181NILmRlFCgT3FXRN00oWK7rsTzNC/7W9uCZep4xHOac9jDG
tc4NA4e9FWSwNgu6b2PAUSaTgbUENBtqYMjikhgFFsNYNeKB6fYj6a0ZxznZ7SDGnV2ij63ayrR/
NX6v+3TqSP6At0WVaxwgfu7oZnwOdWjAAqcyKHAMA2wIg70fFXV7MQjxZVj1zNvcPbQ9ORimmR2a
j7dUoLHKdRJvSJBWCavKUGr2KdExOOZB4+tQgUpf3TIuo0QyccjGWPhpnivHW9PCOOPmj0Gzjfh9
uJk9PkYUA6E45pe4pWnPVJF5wxtKv0VkgJxRFWHSOTWevIEG5tQqajqXUCxzHQObIKSzQz9Gzxh8
Amy0AKyR+p87ahO2ju0BFnK477g9qH4jgdAHCrjdM8MwttU4srA02FkC9IgO6xn2weCqguxQOt3Z
Nf3Xvuxh/HX4cW1Xy31qQiAAtcgnl4BN6AQYG+7f3JbbKttMCz69WO7dhYc9ohUzkB7RHDvaBnhN
aUJN3bvBGcI9k3Zrj93tnit+8ZRwe99MBezIIlQvsy8bTIBUq/D2bpww8w6TZxcnWy7LDRFsokoV
o1wBuXUlA++f79HNMlbLkNzC7NMEWOwzOZ190hC0AmAia/w0Qr6Gtils95cuT+8OpDVFJvQIgVS2
LqIzw33duO4z81HeT9fdaQfnYEVG9UQ2ST8myfBh2MlbaZC1kKRLmNOzKDD9MR7owZ13hctYIWf0
tSpg4SO62iCY7YGC14hwiC3Y7aYm1puoa2xKjkgNEY5Joa5Hf4ZHEYXjG/4drz81AzE4Rj8N3iUj
ZkQWalMYj8hLB9yXWCLfoXL0WxqiH/FbxMWmouEuRwNhKFL+m2v5FLrObahTkzFTkZNcT42ziCLG
HHZv4NwOEjw/fn1Wdv81WcLDRwTTnA92AAQcf+cNwfs26n/iJqs3XThTX4qm9jB4TXXnyGAhTLjl
OXa87mBmJvRRgSElM6weQcSBeWUgf486G/ZD07iCaacwz1NvFjtpF/T8ilLtakM1zx15zG3HlGJd
llwj6wFqboqlL3EUHKP/ODqz5Vh1LIh+EREMAsGray4P5Xl6IWwfmxmEQExffxf3taOj26eqENq5
M1dGPVl6hUXDMhVtStNYXYuyP9EbonP8R5l347oSdEMqhPugBuNAgGmQCoOCCzAJTfMRO7p/8Oug
WZszol3rQcOok2Zgb56UR7sJ5LuwfNI0rrYvTWl1Z3y39XEquv5UQxQi3jeGm4orLW4GfGsm86OL
TqsQOGMjn/LcMs/SFtUppsD0wHYk2XltEFL9WaYvXCDNgbcxVxVc8zZOhd7077MHUq7ANQlLJKaT
d+rwKIiuOcSNw1aXyM7RtNn64mkxQiBl73pax+KgpO130b91l1p7HQAvmRMkSsvl457Wmyq57vA+
19MqZfFLYwiubmYlJuw3JDNdioq3tU7e+xaSUOGT+OJPECfUEbARNcGoslqIJ2bNcx0l4S6bl9ch
aO7z0lIAc/wYEEFHXSD7MZIeLlLAUM879oj+th5pplI9UmBFgHWWeErnst2GVh/j7gQGD8/ycQ79
r2HEzDWv8Y6IkCGgn+FhmMLTHJkfOwu7Te+FF60YRMZQbYH9Fq+6t6KHWBIBSvoRA2jYdRxoUFN7
ROuDZTsrHhQDCb98dqV2136XA7Ye6OtISU5e7BPeHcCTCOIRdDL7csysXR926b5ibl4xQRkIlri9
6Ra3eQoGf77rKQ3w8dUw8BNTtWC1TJ7waJl01V0RJtFTSaMFt8Mk9D6pMuFOEVDXQggCr/YfyVr9
wzsSpmCIx2efDFTOkMF2/OdwzPB7xeTGrN0A9KaHiTsviDtWVD5jB03ZlHbkhaiSJcQJPlSZl4U6
sINHFOkYx9OzSBYP3vNSP7luV8CKodvn0Gjr/0SJd+RNMu4CpZJrxjUfZIkV39oulrIsKvxtYYZL
S+Jvo1gNnPGiFMd4GhZeIAO9hRk52Ri5+crp7ea1E5rUnCUN3z5ugcDiG6PwBV0HQ+elDOJ4V9nQ
f2UNNd7KkWH9nhtC0lhkYHye3sgN2NNZrPczF3aqE2tnpxxhP1gjW2wqILJjmI9w33hbeL80w5jX
vvf+6jDk12oycz1Z+ap3IFKHUTdsu0K6m5ZPdO9ZMc2+VUW7HGQIBKG0rw5uItWFKBKZ4B4jLJfr
nMBUmxJ19dKTooZga9e8APlffcvStGSXEZhrAXWVgJa6xb4RX1lhap/doAC15TtyHzu8dTu7p9Y2
R4+KIvk8ieFGhJ75rSyZXqo5CF+6rgJyaXUOXJWSWlmcgSm2LZg5ZKzpDs6mJN0lSHjwnzjvD2rg
LCRkFRyQalOQkMEdjXXBvtRUYFhMuLep6hwoLr13LTQBsKyIgHbE5cMgPNLptOzggEs2g8qeseg+
kaJj6wmagKaMMuOrsmwKCHW43CTK7a6Er3+zSf25kUpuqJK/naH+P+GanDdcdMudhAQOkMMck6K7
ixOCx4Ld7M7uBFanuchYYC3hzhXRTCWoTdDXwUhVos9tWf+3x3ICXe+wB9wu8JMfKOizVtHaqWA8
2f059XNGA+Oepz5+YS0BYaTIJWYfigr5XB7ws3+7ArUh7+3ilCXFoyrc4I1hAnf/Sq/RIlGnvhqc
q44FLNfFaE/bc0DpAXUESS/j3aLDb1D6tGl7YjexSnlDEUoPQnbdgcgVKTqJ1B4S6m3kmmjTdfcR
Cc+ik9zyrotU/tVOm+85mW/oFv4pKukco8XAhwTf86f8+JefKTOpuKWYID04I7XugS6/2hjxnOHG
Jr61mEOZ5uORz0UdPORH+uH8+siPdUT/YYcLzircyChiR9pxlOIKmrce/QnbKoAx0c0wswVwbd9r
9/CL1MEa43470Zb96mWGxqsBJ/hohxa57s5+zLUgw8B7DANyV9X3bTTcl3XMQ8DxTMCiPrY+CBbL
Kb/6Pv8EXFmSwuNwYTnTbZvap42Jap2XQfm4BYa2OWezFtdton3K3uBhlQHUe/AfvzL1/YPKUFGp
49HnaW7NtkIgX2ejftt2uGMGWoNvfPKBhybhscxXvqyZ0vAp95aG27n3pXAEnNyCOIAuAdeOdsV9
kFWDE1TltRVmNoAtyO7JTBysDt+oZyVtM5Ukdubaufap1drOcSivmzFli5e01HtH2GdzNQ6QXapd
0POw2QFqNddSoNoquAmQ4wl9y2Od9I9eEA84NcuPYCbhMA5KbQlsPSZRLLZhzdg6l+VrGXZwm6X6
nkTzpSMP7g2EFd/XgBZKFFZ/pdnkPxAnzCZMIdMOE7VYfiF+xyj7cy2gfmz2Llkbw+eCv/5oteih
iyYaB7IrORSwoKG4A9UbFk2hDaUl9BxM79wDnwFcfYjRhIcMvyvLPqgkOYoLGwHWFBlCHVqD0HsB
EPHk4Wu+olkXnT9C7Dcyui6C1QfP9vrYxNj67EVhACz7+K7ROZmsFOaL3bbJvusyKNBQGqyaMaby
HtzURXJ1MyyznfdW4Pl3Bc5egEPYKirS8RP1bWR7v1D9cUOih4xVCKtbSwiKnT6AorhT0/hNjgrA
CGRoehfZUtVN/9Man4+UPQ7m5+FUFeXOd6MXWbfiHPuC/68B2bIXOO0DmgBFvBrCbpHVxVGL1Yjf
RXIbL3yb9VS+puiOH+GcKHazGPol8brNYqL7pHcjhqnS/SkW7zGi0emZ20X4RoeP3IsBUX6mUmiH
c6XjzKRxe5TxbR5W3RYcC20PiXhlL0T+0FXRlrEAX0ZXRs9L4L0lhDyuRELhuDNipinaorrOeqbU
Nmr5xbGDubE97Je5zYnpeqa+EcV4oV+CCwO6UsAJjb8yxK0I62RR/W8d9e0pZGGyjwoNJC+wma47
6xM7xUr3hQWBFonTpoCzFvN7JhxJTDm26eM1WIUGf7nJwgTbTw63K/BfDIXcltuNd56NVBHbGU27
rnmBtvQW5h7oj4j/TSbsZb9E8XQT9Cv8FuLBvqjn/oo6ju/Bre9TvwBM1HAlaEUwHisrJE7X4vJ2
F4i6dES0mTxLH7kUy36+X5r4mwpoNpRcDJg1MMA1Eytui6vypm257zP48jE0Y/XMrRUJIyNrV0z6
TBlLdu5M9gbI9l9jwchxbPFIm4/9yL2DoD5NCCD/odY4WJO9vpsfIxH8q7hRUT/Cu22O3bVWuR0+
1ISsm5gMFTanMIr2LZefe0CAWgf5Z1OQHyH8gRkmt1C3isracSKzvfd7+ykMSLxMlqVa3tN63NYh
twj8IuV9K8BEJsvgQXbUQIrs+0KjY4PO2I3j8Kab9Ogl/iODDBXdc+ldTwVBuKGvi60kgnIJyvbX
nzG8SLcJNpYVsej3frqGK72wadjoWGT4Rfhi94kL1tsnnlMyz5eRlMQGVbIpamA0S30Tk7/A0Vfd
z2tdUG2pEdeWGljMoXC1MrwuG33SQZntkSP29dBZO1aD1R5Y8nSV9kDj3LVdNCzTs5vV4A+zFiJX
gaiA+eJtNvU3gJVdJWV870v1qacFg1OCNnMOZU6zY4YIPUeYLdopr09CAQJYWrMcVZQAEIumWt8z
5LPL7POKBgl7/B6jtLt16AHHjCz0lxYo6Zzo9eei0XrLBBgxkxDWnij/G7AUwbYBKVWWTb8Nadnh
Mau7Y06+Zk+FJ/eCqomuGdCHo9BanxxIXZTMYRmua+fd5oZD72H9Z7ImhVODz7GyU+d1EnP8nrGW
2swVQZDe0+VxdDvvjhGdnsOK5giV4uarksyCyyctdqad/ZDnLsZR2yQfHms9J2mfPbkixTXlf6mG
9jpZswbsxpA1IeUewY/QfK27fId072/b1L1LPfPu5fVTic61cbF0X49tQgYun8LjRBpoV2Rw8DKR
y+uev207uZFDva8PIJhTB7DFr4U2sWXlWB8jOu2vVcgWuk551xUm/jCGIhkvs3F+F3SeVyUNMnwP
TqipLLRZPlbk0a8o6BGXgW4SiDbaObp5/9UshX/OcIIR9PDvRNfVyDN288Ie7dphn8l1rs+fvCyc
7gqHC3TaR+mxSkWD3Yf8seOyi+xF5O2zqSPolXsXr87G62TuwsMk55TaFvnFAwzrMUa97MkFDbF3
cWV6RIH/8qbwEZP2o3STf9oiuNcubo0cC/jHXihsWwf/sicG4Vbx92Roi0mL1rmM0NJOtpweGaB/
mFenrTfnePZ9b0evinVyME/t0qU/2lF6l6UcO2jT+Y0VFL8LP5m97TawwuvKnDHm4MkrOnLsSE54
ofGmjqDGU3ilbyZwvUtqZdR+Mcf1Sd5vE1FGl5z1N+eDUzx2q0sOuRGLjEMuPeHS3rpDT61SAvpp
gOJxS6EhL9UU2m2r2caT6aDpIH9xfPtBJOK+wOK/gz3iXzVjfJpcSLchlC0gK+xDk8CzjmwEKWgO
uxu3Fc9LPr7FIQdVNy7ZCYcdtkOA27xxp4OKBL+Z2OMG1XLrqHq1m6L6ie55akAwEK97V5Qtl/fT
uF6TVSm/wyaWrMnTM417az8YUVuT4Nm3Wd+qtqeLF8tIFDvPoo+vg2I6N4r1f19SQYAwVl51MUaO
MSH/71ABFcmQksAslGcrDPuNO7YXzFgO2sR8YJ15MyJg0aJI7Lsb+ycvKsRuBJawqf3sfbD1U1A0
841sI+gxsvvnNhY5idWwis6ZH+oFSa5X/V8zsGGabRc0AatjxFkI0g3+7U0/R/TvxOl0GYPx0E3Z
fNMk80M+ex8YBFE/YzwGMgAWWNSGRzeHE54ACke27VnZ+49+0Lzk0n5MGwzVHHYwII184heDvUIq
dWEWZsTgooa+ixsETKxNaHPkPwNssHW6kGuclp9QU28sxPVNoebdNLQMqEqNm9hqvKPx5pNNbvYq
83s0RazC14UiFDxNWDFxIK0LQxb6ic3gqL33liUn/8zmzYFqsuJHss3cWvJYaI7nGsrAFXM8xTuo
1Ffs3FYFUJymQrwUvYZaV3Hl0i68oAyY0jYqUVuD1cxQqo8GkgFircvckHUPULmRCQiTRfwgWVss
BKTJyR/K1RAkc+9H+A6WmUEDk7D9d6PrH4e89qYUHDOhlxyUaR/ZabwH3oJ3eintTe7X1/DpyQWN
87YvsRoutXQBs2MsiomDe8FUUIqDNhRE1u0kuu+mjO7YjeCodfSNXkbchcV0acK+ugsaSkAp8WCT
xtqawsfPMa4+mti5KAe0jLeEHMJFdbZiIKIkPtwdK36Eq558JwEYYOWL4XcUhr+Tq++SIuM/ScA9
DSn40sGbDlUialIk7dHnakKpBq0avv7xZPGcs+6hw935HXoPbdP5ZrNK6nHxeQ0acGOxZtbw7ORV
2QI3nkWPUuVqVg7L+Aqm7JZK648uJB/VTmwPV2vUMCfBUQfqZYFOhAjITaBK6UUWFIQENCAGad/u
zBweacaAt+tyJHZZtCNxea9TzOtA3s8qdZ6X1mpvkaahCNJa5vCL5MG8DqX9WRsyjlUyXjLiDH4w
gxLG3EZUEs4q9BxsQJINBz6LSZuS8RBINI9zc0gd2ngwPDjUFXBPU/Z4UVb6kY36VQcJRMgMT0A+
mT9VmrdAOk9hsqxT76sy6oa8QbUFKvdkLZhihxAtcWlm/1g5IZuLOPNOlm/udBYctJt+RabmOZRt
f/LSnqopx31OVv8Vxk60IZ39IVLSuWH5WGq4lf/anI88bBV7hSBMuGiIhCCGbW7TrvtROnvjnP0a
XS7qS1MhTYNMLyh/Eai+xyyFlc5RT/iEB8jk/D87uAHJd9GBPNhvTEvxNm9LQ3XIQG14KZu7PEss
PC+0X6bskU8J8vO5Jd+0Jf5F33TBRkPqfsaE7dwhl91qYb7sOXvCAUt5hJG7IgjI6htq1oTrexuM
uLswlKcwF9l9I+zg7MF9OpDHAbMfsXWscQNTb1lEB3YFHYZzwxDjzm8AjP8cA6PIaU5zl1iHBWT7
kbhRsHGWFBUJKVIM6xkPO/Qc55KocBMYlqj+P3vokEL84EVjmGec7vNtEEafCuXqMtTWS43/ZluM
zj9DehyrT/lkcA1fIg//g6gAPi6zeO9ThBr8sfNbn+avYMJQAIsqgI0P/88jjaDi/DrG+bitoDts
TUrshH0w51YRoq6nU9RdlY3f/CZ4jGijYdG3pLe5M4trJ6xvW/R7frP9WQWjdwpZJTOtUcI29ng1
pJnMq8iq41zBYspi7zxKj6qttWVw/QrdyZGbobchgKTdjl0m7YhgcYNZPom+/aYSkNqxVKv7RbVo
Kz1FmBhfWDXb3o3tTvtsoMVp8qk8G4lCX1ldCptj9IMbFZrug4vUMepz9dOVRtM7n04PgyNx+InG
e3MXQ+GVJ5dzhvP9gK04+uDMxBfY6bF+WhyrPMAiYL+lWzxAGa0CdU+wL8gFoPcKYmaCn2UPFQUg
v9LtMzoaTXRYElHnKoG/PuA7U9qb96UXUv/u9OFbAQjhFsa6pLkXM4Ll0gDjRt3PpAwyXpG7zWcw
Oe6umJyfsbL1ti1cMr+KFtRyCsRLkMbFKRqF+tUF9la6H55pk7TPGonkiuF5+UU/wHAxsbhRLAIg
RfjY+HWZBh9+5cobrvuAb/mcpm08A+X0W/VDT/Fqu4RUyYAIxbOhJHAUxH3TeX5Oyqa4lmwRbizf
Cx/wdwN9tRpCcI3tZBh/kuLLmdhKpI0HIr8FeVG5JrqIlB/7letPCGOs0lEIZWrjyjOd+Q1Kl/xF
POhmPDMJclv1hn+58eRTnTOODeMUYPuhWbgx2YLji8xUDhcOnYmdkCGyhdpMVyw/TAcUGkaxIOcW
PEFs06uQm3iFizEXc4iTKRoklOZZl6slXFQu5crl/EBHYfLJC0TitmUBVtMGWXhU00j2u3ublr60
YR0m7EQDoaqJPgpryyoV0nemkdusB49V/727dt0OcqZKU6ljWMk1N2elECsq49/q2cbfmKxd7rbz
53WYL2rhh1iB5n3o6wuWFPcqWizm9pFswFWlmAYYFRcSncYxe02j4pZxJlxbJCvgqgQk9k0Ktirq
Mgb3CDcNd+85T/FxWAynabbsRFJOV7y/Gz5exL4IChnBJZLqZGp4qz9bkCITryIhjdp0XSTsFDhf
LBBidXE1ezPr9yp6SWRkvua55raScdtb0nUn3GbnWS2vPbF+YsenOozQ65MIXXDRHzU1q7it29sm
rN50EoSnOEqjD5M4zDmCoMA9bbR47NB8OYKdNPvndcQavaKP2Xnr4gRFkKkByg+9in5jkRjx/oGr
xNDpu5hWx/Jq7Cjl69L4p/NN/zjhFaariIrejdNN1dGGK2a+SpCYUGHnBma0bKuxOdSRB1DQ4Bd7
6vWccjlp7wswcNxs+2qrDCcwdA+imgudAGM15buhp/2x7ooI/2B5G/WBuwVdctBpAoM1JRfMpp+O
m8S9a8IAdK+GFy96GKJe49/amYCnWFnI/dmlFMwfo4L0qF3vxU1t7NhpkVq8dukxwXwHjs1lfcfV
t2MdrV3SgNi1JsPLpOzeqqxnyu2QJsEPKM2MYVLSnsD1Or4liP9+x6KkDyDziqDVxD674hsKxw0w
UmTgwHYe2ejMz5OODXbG4HuwozcCNpggI8YmFpBmJT+MBCjZiAu2KQB77WALdUEjN4t3ocZTXeNe
a8P2qXXRKQ3fBA9k1R2dAQYjMe+RnDRR3dbDc7II7G5iZHmY8FkDuolI65UMzzANIrmGkaCZ+z29
72xTOmJq6APpMeF3Ytkp2c9o7rYJ4gNCETCBEJ/hzqgWYCDRJXj0sdobUz7rrL8AoJnpzCXmGjM7
UybBS5RA1MMQc8sIV9FmViUu0nHkCiHwD3UW2wROLgX7i8RqfkoW51JaA9EGfF9dSRSu6JrvxtHU
+Ej5WHPOgge+rsuAjuZ85Fcmmm6tL1qXUvm3YTrehEr9stVztqnLS1XTnpC683AZx/KrKMs/jEw7
4wTcnrB+YybNzOL2GyjHNR4t26PkVi0tITO0zeXLzXQeAYZ1F8gJymcemAqiUswMbfhUMBqLXZRX
uBKjDuvuDsfb/AR5BRG39Spxi2JCsREnrHoLckMBVCj6CGcUPvHufrErDUamtMd3bHcdYV9gkzlu
pXzELFjzA88jj8KBikI2OAuinNmt4TvbDC0HV+ukT3Zq5L3jZ/8mz3tRU3/PEOPz4hU+dh1e0a7C
va6iEmZs+K/PWHcMUpRfSdjh7OnLV68Ox42ynOransV6Q8MEm6yDouhYVpTILpsFPvad3/rTa8RF
6AQQACdXz3SNeomQVMfWd20PpAQ8snSHySUbRni5Ac7GKvNESCOhrIhqZxSoyaLNfaSqhI2QZG9L
fZW+BJqdI7nafGugGl4REaBZMcN5ircyewc0XH55LvXbeCttIrq4PELcB1dVjsEvi3Bv+JJ8c+6p
8tEta8gKTSs+2YcVtLoZ/uExZXteLACa+Q0HP4oNQ5ilSviniRtf+az199zXcuDVVXPr8Qn84zbo
/ErdyQMt0cueVqTkt/CC+WeMo+TemXBrlD6VwuzF/UPYhuR3kEZo8mZhxdM2BtHOK5LyNsMN+NET
YnlA1Gmf/NHpNyKt2PLKRtZUmWCXG/cO8/VL6C50FSI66n1ICTzg4TTQD3Wluuc5jepLyCIQP8RI
HMrvm+Ix5oh54xvUF9vL1ndQh6DQFpa/V6mLo6mxK9oeYskLR+XcLNp+ARVvSse9LEGPN01R8+te
VS5ghaVf2mHrrGTPyo3cM7gL+oWnBQB/5VvsjTSU7rTozgshgytjLI6iMkyxq8Fu9AcMT8qMglFe
J9chHyLcOabXeIySvQ8/9qqvs49mULBZVhh7Uq189XWQCsxUbtICZlFtbHktW9hu2YignGeNOXhO
eOsQvkFORM5fnJwJo/ZeRkXhac4yzisHg+cYAcjogYyUh188Qx9VQUonQYqQmA8M+WU+RVfhxCEn
La4BgAZXtDluizFVpzYAgOGtxL7KESPlMdi89f+jZFCGfzYe/63fJA+A9CnQS4o36BQ0vuW0PGVZ
wyXZWumNLEszUiULDwGr7rTaQG6HEjs3Hf0GmUIb7h9MPUeYGUZ2cpKNJv3sOMdjRam6XGjojjIR
PdPhVn/W6+KqXqs55FR8z/X8HHbsD039mldjSZql5+PxrTVmqX9qGxkATSYhB8v9ukotUMIWD4eU
5T3H+LsOunO+EPMN5xS5uBswsbvVUxDWr0ulSJlnSb/DSzneRCWAYGl4KB2/Pzh9am2iAusn41f6
4rrmdUyoGUVt2EyO88Zt3fBydIrkXDaEHVhQFtXJsWI25obB+sCAXt5F4Uri6tAr8r4J96ZwAQOX
g74B0TBtjMW5zYOpPiss95TGcjiMbvVPNAk82Xl8iInS4Wc1X3GMtFQtIroHTpk90Cfcbocpf85r
OGKsl6AWrlHdkRnnmIoxPtgt//QwW335zYQcHsjhkMB82KQpf6tjsQdiDGE33jgsU2f3HqPM0xL1
lNToRR/oTY6uBq//bWrrX+3DsAkkfM4k47fGHYhrVhlfx+FM+5U5V5J7vKygwOSj+4VrAqG3rD7b
jLigtmd3o+LlbZx8rHLtM4sdCCQi+RuQvoGgV3Slj4N75+c9khlY313YWqfGBNbetaznMMY/O4bs
LidvxSu7brZbInWXSH+FPBd0WLj0MAwcgj3+VN+FTjylw7+ACkogi2Q6g4isZtYxOdqj+xKzu2K7
N77GU/VMLZTP98Zi2C/UX7V0t22M7hWG5QNWEM3QSfcm3bmHoZvpXpuYswR2OvrCRvqDcKYa6Xw5
ImqPM75xktvpT+00ANwdJwDfVr+GptIHJ+xGYlZ4xMeI5r42IdivYkQr3hZM1ZKGeIkshaeZtGmj
nc9eZkxN0y2FAX9F7OHax+12xgYJszgGz+H41p0vmkufk/KvwwA8noeIvgKaBSn+IqSxz5pjeKMs
2TH0uBGMzfkUNEVy0jL5K80ATK0xcEPBfz401gDWOxY5Q/84HvsWqlW1IGOlWZlfD+WcHzODLgyI
FJhGrAy0DziTm96WfAVOHR0J7p+jJJ6uABK7HMQ6xPlVvfttT0VC27oH1n0Oej1R10rfL4lf38le
/iyaZ6AavJVXECEDt39hwTyFV/c9i9v7tHPtmzmtAu5QLXcfofBJX1nBgNdQG/3J7YjweOD6/0gr
yM8EqCQBdJbrzdiOO3wi85mGeOygzMfUyhbRPVMm6jrTKtlEx2OJ5chzgfq6r9vG3s71WpqSk3XI
Vgtt2kVvak5WayWKLuHt5C7IGIA0gQYiRsEbfr/irs/UcJ+PprwZRfYUSr6MElvNKbTbj2GsDStX
iWoXp+VmzKLyUgdei22bSnni1vZXm9JQ4wZu8JDJ6cOqB/wfLbuotj8aThm2s/zFMOBo7eBRTjyZ
bvvGRljzo5EZfUCq5Ua8HIqEl0zZj3TeqzS4j8aUTBEtsUfbstzXgLLvY4BP4KrK1L9xXBmztS9P
Q1T9NFRBbKABPygi/oWOvn22UzuuW5zTlYd6XMzYZcpwEwj9i80S16fQcLuHsr2pCmzS0QScDGFN
N2uZ0jrXTPPgbvCZpCitC56ZFoQd8CZrDSsvW19xsDpz9ep64xFFPwF8MlQPqeUGH8zUzXZo9Xx0
yaY+iKn76xUW3aht24P2EhaJqQpBBtJCYLiw2gVRKqsQ6YYb6jfjSXflT8G/uaUwPOOXt8s8613L
LDsFXvAl2GMCBQiXk+S3u5swT2ynIPqiq+qnTzL6ViRqpcQNhcqmXgOdezeVH44736z3644sqE68
8ez1YfZJ+m7nJj32+2jR21Gr8RCX83fKDoqwWdKeoq6WFzYO19BLaXuSVnwwMdJVF6QOXvNZXpeF
ZV0JjyHfG5Pv0PiYef3xHYv4g9+G8tjycB34xiTAr9o5x0mKFQjzOC7S72EIv1Gg2ZXM9PdEXd/c
ScdnR2SF7xFC14XVe3/KrBYCmEnj31Sk410gO7wr49hvuV0HG0q2B64/QwpXYKT7pmKHkRFu2I9z
eOP1Do94QOdChoOMOdWqA7J5NIwM24w/EXw6komqXbLKrnDAYS5ngKBHjz5WgvnXnjs91Jb/FkVN
UJysKHDWEuzRM/f8CC7RHB1yPEkUwsFKmtMnUa3MY+tQUloorPTZbryLUwTNNqFGbsygoTsuZ45p
rEvKe/uqmoAQw7SfxuURSRE5H9tmmr261KkEdcOLTZB7CHGv+mDy16ABLPIuRUOYMzgCAYCGOGIb
0lXD40qwUPDUQYwlaNBO9Fgs6We4uGdvRR0vyAgtD37ZV7vI4dcVoRvAMNg0JVRs6LrBYu+SfLj3
VfbpFCStUv3MlY6tWD29UEt1nCoWcZjCOIab3UIhrAcsFvevOPu+vSua9D0y/df/7BlccuTPBkNp
Y5wAMeXFxtyZfpk56DB0SGKY8On8yL4b2FVB1QjpuvTsu7BsbhYs61v81miPOPE2qyX2p55iBo50
uPYD1pwJL9grjCJYDbmzHLpBEVCuMQx+IkPSid3NkGv9/J668EtP7fMACB9BwL5Sqp8OchgxQnjs
et/ZBf/poDhWGfe5ZTEfBLAPTe+dVVR81Hp4duvqWLC0kPDngAQlry4x2cJhqK0qears+DQO4aur
KlDJNjCgYSzhYRT5tAvw7B55/XKJ4AJw5dizde808QPG9svim5+ZAroj0baczrKJM9w8d7b0+F7J
M4Kwv/d15Vz5HuskiMl/kJ2hCRIFO4hO2Fc+YPMNm6cDPhdnO/tZuyOpnO/HTD2SiOO/lH3Lonqh
oSve46DiH7hwo1X3SUM4gyYp6PsFSbAmJ0I30yG+pSyHxoB+Dn4S0DlvnNDXGLcu2DNTwLDBJ0qk
fRNCQq686V+AUi9KpcimUdIkUehslMFwkMeldD+yYXn3B0goA84QS1q/QRUiXgbqz1ZJvENIhQNr
+EwsZ4ZPnOkHo5M/nSfPppKsyaM3mwrgzcqW8+L1DcKTdiWofM5HXBkRVrOtZ7PHRMgj07+Q5LPq
H0IR1XYeGIsLZ3yqcpbLfIJP4NEsnhD7YNNLrWdmEG4Er0miSeXpryQj2E0gmr89xjo6cgve2Gl3
bQvzo3oZXJF8/LMMEQG/zZ+njDezMKu9M4MCNps335mLve9PcD4ZO7dQxfGgELpKUYaIIuS3GN5r
qDdcaakyfmjmiThCheXEES5rq3H9cwrxRJwWQHa3N+V6cfab7pBlCKqxEv5uZs30SLYWzkVUvtuE
F5OwQalxlo3l67fGEXeO8Pd+oBVhseFCDPY265i5YDzTzeezwWw5dXJHkNeMa8o1ZuIdTS9P0rS7
qB+Ye2z4Z/0dFo0nj1wpWY/31PV3pRWeHd/lwtqOaMoccqlc7XJqYmvo2hf2nXfzYj0aU+9crmPk
0/n7phcrhjMyxLzMOI0/yRgMj2JmyYhRmL2NifjHG2snLRaATu+COnRKEra1PnuOuptHhFIxXbce
8JOxfiHJ9xSYaltYQgFx1XhYIXO4S3ykM9BsE7/orjsnf4wbF4tfO/Ge5y7smOUmVLW3GQt9w+sM
H2NDrG1M7wz3AUtCnJErBSpPlq9WwxALrXg/dgAOqv9IO5MduZVsy/5KIsePKGtIGlmoV4Pw3j36
XpoQilCIfd/z62v5rUkqJEgo1CihvPeK7nQj7dg5e6+dVrexiO8bX90xC6RRjcQpp99vj9E9SQsb
g3bzQvXDQ5B473mv+YHS78Qufo/b7ksOXKGN9C1eo5vWZ/PwQdQ7Ppm3Fj6yhvC2hu+qZ7qylMwo
EoqVJ1PyKfyTgG3BGr12IoTaWZZc4zQ+CwcZucyZuPI42e7IsF6P8M83Bo9bu3g3LrGWpHxtosB6
WBLp7SK3ZcmX71XvdRe1jzhqEcyp1XzSkX3KC1z0MQeRIB53WZ78cBeAhL3/QKH24rrmSbjzB06V
LeHbaoUCZFktE4hCEZSvuuxQszXNu2877bfFxJRxoBb5MuEuq6Xea9jl61oz9eiqMLqmmaoPehye
wcJthwxNRyt5VJUIbzTncva1Gm55kj8ONNmdGjPDMEZnN5Z7SQ5kuO6Z/gJp8U+hbu+NlTEy1/Gh
oR+8qoxPgnxkrvlugCHL5l2FJAAk04eZmeqB/G02dWs+BL4TnEr3icN/bE8vzgR+HTXSHiXKrhzE
juDYN2E5mCayd56Ny2kibXjmt8tpRK506d/1Ikr3aRdtmlrvLAxWWJmeFjd4ruvmLQ59j9DA9Knr
/UsTyRd3xISofOOzU6gfau6YK4gGhltdbZQcnuYlfYN4eBPgVjhn2tDU0+YEJOQ2q+eR6jV5jjnE
oJSJrzNsB3NIX6RQ/QsPH7kN3njdiJLz2xzdRp1DSgpvXjJUvia0TRD3R4e0nK5rsnu9oqdnJoZ7
4TK/CdL+qwSlveI48HXSzg/jQ+71YSifAmxzjkAHmC3VsRc5UV2sp4vaTl6WjiRrSsRNJDzvAtbY
SOupRPBFrEBIodgCbW+PlotsriuwQMduSIMiYhgyXdudxVgs9r/ww+cXAu1zjPjdeNXtQNmAiGMi
DhjphIGj4CkL3ppbvYIoIEsPW1NRWWwLkbpKBu4tDU5CHwCGAe24A/W/0nEMMFRBxS2OYTN9CzRJ
io4rbud+PEVK3049A4+o2wM9/35ug5IK1qE0ccrr0Uo2eTscKGLWUmZvIZUvP3hh4QhHGeIr4jNA
Y1DMkipFbyE8DGIivqRpH8JJQr4fUU309WUy++9pGVMhaUy3/musGU7r+cF4hN+p0d+HXrJjdUw3
ky+SvdtoaxW2cbACsPm2TGddnx3X25wfYwt+x7nwaaOvZJbn6Hyhls2m29ZpjyqK4ndckOAlxZUo
vZdA1tsWhgRHEApfTqFrcNtr3XNT62BZ2yiVNwg2tmFXPNdZ+ZRbMl6lfvHkCVqzThkdpQ/dqE5e
kDshoQodmAk0u9J62c5BCS2H2BN7LraYk6tNBccOhM41QtFvrVOupploUW+2LnXFg5cMwzVgOvo9
xnDvYuTNEruBn/VkPkDjB4RxE9Bc7gaEyFldnQAFZ6vAc/SpzsOTPTl0ILNlhzv4W9khhUB3RfyD
l30P/XQzTPpF5XLNNDVYjQjILmYSoXD39snWNPIJzz7qpoLfs/MuU2nvK+BCqOaTo10X0VXok4zG
UwgHOO+BaPCfWwbwCV1VaFjL1pT+2gDqNTFfoM8ZiGR5/zKG2SaYM/Ywl8z40uM9lTntHW9hci3O
4dstNor1OOiThqZz4WoJNqj2OEqe8dKYOrLyezJBI/faL2kcHTDGnbQzADL3CFXqEPWigyK8yhdu
CjYVJVtMHPbsMHa80N7MSzP9NkbLUzT32Eoogi6Sc95BINUpsCQOUu+R3NrD0proMAOG7qbgdUEY
A3i6D7boJ5C3dkRC0GZep3F+9Fr5I23Zyovg0BXWS1bWmpRCJLTpGR3TJx4fE1z1NLg3rs8pGx6y
79b3AGwOvuW+os09MZO9MyghVsWwPMnWzPCnkkcJ3aOgosW6eaTDh0JAGiZdRbmehM8sIjLAXYdH
kEs4mWfrSkr/YHdOvZbdQBs8OiTM9POZSInI5xAWZw6q8to7oXi6tiv54St1Y5flW7fg2A4wFeZ5
a69Gy92zkV3aFWeafHxcgkDul38Ke+BNS9V/Q6NA0qU3I1/lX4WUi0+evNf6utbn7BekrDSSxJp8
ibs6K3DQ5x8BB6QxoTHT4vsswuRh8NwvwGxQvw7h/ZhEpzGiLvP75slruy1dz/sYLd+m6ZiNoXn9
zoph1gsg1tX6KIvsSciEIYOhjlRJAwCR/Ne5j8XOWyp40mhjLI1IiMl3cUGc2n4ZsktTkeXs03E0
nD0H+sCcGoL7BVA7CS7sCB0Lhvu4XxLvA73pc6XTy8Byji0jC4o7dECq4kAIKRBBRBc/VwPq53kk
theEB53qBrMMgm+mUD6NQSn3xJi/6yxkkpoyKBwpSZGO2hgx18wToacUl76Ud7k3v4VOdU2qwkfF
5I7zaryOkXkr8OsycK6Id0TuXeTfYUpUFzP+MrdQD4lXk8Dc+wScnEXRALi6EWYrRd5pGspLmTiX
khCIpeB46CTIWeP6UCXkAM/N8ECZfTd6cl9X5i60c9hwVBApAIcxQZya8reW4URcqUckRhNHb41v
DqmK7p10OBpoZDtS3TgdLsm3UJZ8hFif0DIehI0DtQmdejVBUl5NgK5Sf67eG5/DXCRpb9OsOCHu
Ga4iSfJL5g5vsmYCG54BhXVe6Z3fpIhmm/7EjORjGooXqFd4LMrBo1KJjrp1DUgj+xpoubey4/mH
ydrglBt7Z6ftIyZ/kPIp4Qo00q0jo9hoRbeSUDyLUqmbp6MTk34Z+SebPnZXKLq9JBfEMAIvrGV6
7GR3QxOct02b7G2rBNBpdT8EGqYuSLfwPPa0JZ6BhzcXiYU6j/PLl7gU1+oM8pfnUUsSmc2i9dcW
+WkfYdlFNhg67a1ldU8M5m4q17rszTlngNDFpm/foLR+1J2NfMkeCKvGiw+wZc86mFfC8h+EF0xb
4pvZXGP7OmAWK7PmhxSocX0yxy/Gqr7xxSwuFHlqsc9Rt0iyqz45Y9aB5+fxcWyLt8HxvJUSlX/A
UtIgiYrY8pwVv/YzkpTt2NsfvZdnW7cvgy3c1rssdxukufjnQoyGnPvpicew2ldYR8k3DjqofTUv
X1PdD1HzhHIQksMYluSTlA7iVPovzBfWo+2wdHkDEGew7Gj0Fujm4BZrNO/bKZO7IPeh1RLLrfPi
aDDW+9LCTUC4EeOKNW/Q1eR23/vUTTcdw6MtQ2P4SrDcdrUIUOwYcPtQ3NmpAQNV/zTEznuSfdNX
0UMZFNctccyd1ju9iC1hCc069SfQCuJdad7k0Si+p5IJihl8QI59s+NoetOeYeOWOZB7uTA6wTs8
JuHOtMhHIhlvJtXBJcB1uRFoJVdgPsfVEOOmyZcg3I4OJhPFc1aFhDHOTbKnz/8UtykZk1OyHYTa
0oB5LX3nJMJs3c7j85KSJFrKOxXmT76aP9hYn/x5fktThSx0sJ3doiExS3igfWBfDlG28Zx/3r9F
scGh06ONRX4TDBSuSfXI40Ud0nX4nTzMQf3JhBUU5RrnTQrjQqkvSQHpDmHPNZ70bZYH1HckcEVp
cZk65ksh0gdPieiI1p+qr4hus1TfMI+462zIkGxWm47N9WLxrG022bugK79aHRWpin5ErnOVRjY7
47BbivxySgV4GkwrAADMtyEjiw8fnyyp+nR2h3R5TfrTgaCOezH4KKjUR6vZ9acMycpZNyDd7Kik
eQ3mcT/K8sbJhoqNlcmpIMc3z/NuD5FlXdaIqB38sWnTPfpBc0PmzQ4mmWaGlTIhTAHiRLS8Vh4a
2FtZ97sUlUuZiFvRQRtS3amPym9WW986k4OOE98csZzkAyIgHvNLGs4/yMtaD0FyOXZwY4wbPjSt
rC7MIr4ENSng5zBQOquvGYLZZXJfh0RWNwPPNn5l2kgcTCnJsWjjMyNNIZM0PhUzA/oYxvmqECrz
DTZEAR4GFX1vCXBcxXaVrkxa3yx0udGlsUXxrjqZXO/6qHmbexfhoyuhTOWVQ4eBs1wIcoPdaFoN
Sj1GNORUFW14gUS7zoV7TdSBw4COwYW5ReQdrEeBQxfTAjj5OtOrrCcEok+CFu3MnNFIxiLk+csx
E66DeKxhqahmE3v1t8CL3ty62jGeX6CL1cPVPA/XSNQtslM5Yijfs8+uw2eR2GLrDzBVq17dCcaB
ByfwYFtC7nis3fgkWv1mTfpk5TMpvgV4imLmZRxV4MhM3jCvQUM6N5eUVTRro7WLvc+dl61joaHT
asdw721uog/iVBIUXrw5EnAnHnb5i4GWMljS56SspoPfeDfwTshH5zqpmvdRPdOYHsP7PhVQDbC/
UuqSy+u252BnuOtJAKkhKK1TYQWHeFqwGbhkGtHNhX8a3XLovPds/+B7xJB1ZXYKqPRXzYI1DSDe
SzTTOmkGdZ9Cn8/K+asXLDdxr76idd7neJguyCtMVrNsH8bUerFsGtR2zy9KhC9oGxdHYxAGb4Jx
FbpymKlhd05kBd6FFq/fNyAoN5h02fkxxTN4QFJal4RpZpKUkDF4M4lyyeM8m7VcbGBLAICvMeoL
GmVyUUJ1hWp/C1GkXJVnejg+rImzWctQpOna9VDaDzPEjHVjkT6EoNpD7InCvnrgPAzEglvXTu4Z
p+6Gu6lyn0DVfkURwdnTfcU1/WbL4sNbQsyr/Os1lbtuvjCUpXlJ/GlQ+fdDFn5dcoQqPTF37nkp
l0H3SPjEk0+XlRwlsqNaA9ke+8Y6XQBDNVNFEoMdbAero43o/6g9hnNzhM7C5/zotbQ9W8aOoZde
gmfscEYzQtH8REp0E7aL7hhMZMC3tBiGwmMQXI1H0zIn1Dpjj28+kNygyxnYu5aew1Blpg7utx6v
tCVoGpKz5Fn1XTGx102RTNaEUaxrUZP3GiS4opwKoRS6zg0ErE3WlM+u7umgmnozuvN30Q4vUz6N
FwWMTUrQs4CggcldC14GCFXkComGQCQmaRnocqfT6YfUGjgGUScxqHI1u2/hjGk+mThD90OAZsiL
SdMgvGw1VWhIFpF9tSJxaANAz7Bz5qJ7HvsIRONQ7GhK35SOuLbtjoJUzDeObWj3l/R9XUIhaO9f
BaOicYgrhN4zR6P+1q41bYmkZ+kQP5h048sca7zsA+M73Vlf3YYhIjTGNR2eXa0gEPj5sQDfiufW
J4uwsI/1II5Eh2/yerniePA0FBFzfXZMRNrLTmEAQL96V9QOxPkWTGaI22vJ7B/VpI6I/2f6EssV
EzuAQca5SArzgtgapUzkv4ZhcbXQ1iWWAgGQMJe114Q7SPlfNVXMLPNk5XbiSZaoLiUWQw/ZJDk3
4REuy35agpe0bOl2EZphJJ1T79hD5LzoxyBca79dg6XDo5USphfUZI50W4qw75i/Zt6oHNGtPNyM
pdk1Bsep1xFu22TuQ4T0lEEjn4d+7MUCiwfSAR14eqgNPyEz6YZObzuIZ9+u351kHu6DmNTfqvev
EBsCgoR57YovmNm3cz/tPZezZmcFR7/WMIyZxsA2TVAzzKewWU4leRrImAjwchZAv3FfrQO0ehde
ln4UlXdvZQMhdf14Fbb6h+n8LZlXe/IZrm1mMV2OEblnDjoOJaHfPTkdhVyeSdjV3Gj5Xabtg90P
06VNm+2iE1Z10bizfmzj8rlruEPO4HHOALRA8VSvOOHfuQ0N/RRqrmP670Rxf1lg7ODiV8w+kXQJ
1rXqeBNFYwoHq3VuIWAffFKefIO3XfbeR5gz1Q8WIkKB5FtO8DJZw21MKBG9UwQaU30grPqB5l60
rjN5qb30BTEuEu25/OrV8oG/TMM3bL8lRGSEisQJ4iBOIztG7M63tsNYtzZLDKE+f1H+8KHBb+KS
nICU6jMEpnDewSLjaspPXS2tY+cg+UAuV28mmb6JiFPRrOAvJEyukQqmh3CmWV6N6KzRHoNYLsqX
Jk9ejYrHextP5bb142Df1oicTMGjpwo6zOEMpVGN5LaepWGXOb2IfTSy51pV8QId/xY0zM0Yp3SZ
4nreCRX6nBU7b98sdvfV6pETnjvp0rQ1x1uRncKWG9JKmKdgk9+p1HHkx8AVYl+HxC/07QaatAVD
pJK7pgXoMyfy0I+QPUqMq9e0Osttq/m0VtLzvSakiy4hQJchw4Et2hZw5HNRf4vsIELZI57obusr
0BL1zibJdAK+tjx2lbSYiWpM52Uu1T6bHc0YnJTMA9kn+bNMOvqRi3lrcaWBb3GO8MsCjvfjuImQ
Yb9ColYnsHnz3vhd81o5Y3vX8NvfE1rak6Up6wd7WIrd4BBSm4wtXjI/uU5oX8FJI20AZcODzdj5
Jh+KioAjj3EqzmpO0wByWZ/SwsNXIPPKh5u+pKLMZpLffL/N9wNHae6YecYw1N97ff8DJu/7CE5m
N9hudAgSTpIMXKyjWqzyilCxYFPobhc48wex6mgFkv5F15pIVc5GJIFHL7gacJJW2KEXiOQkg9KL
rp3sqYfViTC7wEXZPFZ0V/DOAHIcQONtGoMlpYT6ImPeW3G3TjP9mrVzuet6J1wRlrGD+coccLLl
WZ9Ym3XntrpYuXH4naTJ9ojYgggtW9C0U36AyqW3m/uhprrxImx4UVboSxtL9yZQkM2kE3SH1CnE
PUHm1dozLeRnxjHPZeQvtFPJBx5JgqG0Z6duqmS5t5IUcFhWPgugPhdu7vo03VwOcKQ1NbT7oudg
mW6GRD8G5H+RcEfDFRE/MYi6oV3SWUh4tXRgQyXUQL6L+M2hBWg35TsEbcYy7TCd0Hw7+AR94ptn
+Bodkooupme8pGNx2Vdu8uRgUkYoMlDxaOsG3BN5YYxpQVfkr/D72O5FfbJmqGYgHiMspUQ+ILBj
KeT0wzmVvjfOiJgCMCZdyz64mgq24bQYu908U8Jlach0tMtg9PryoOYEKELbHwdJa6Qe0wCj1bCT
A8OkpbFQpLjLV/x0AHCG+BpiAJlC0nkLNJiQydfLUTPWx7oj0nhXQVe4crMep7H3lIrYWRtUy7sx
oAcfWBMjuWIct/kyjBcmjDiULraiwndJrPKqJ7fUJ4GRfVMV7UPW5l8xrS5XIPCeK9xLa7UYAPY2
HLNMivRJx1O9nbwuvgXIJzZjA9eiwk22z2hm7kzsgyQOcDzYjv3mgKLeGAXKQw928B3WoL+zQtj7
LfPZGoTDtbGhA7W01GgH0NSYGMSwo3Or+4zo8Ig/oi444i9+FXn7WM7Lo9HlU1o7w85q8prubdKT
8cmp3y5cny4EcRxhOt23jajXkauvlRnktewFGUixxP9uEYHWltnBaky6Fy01oE/KAu5vCsTezOxc
+QgBEaF0gvSxGXcoaoKVYppDJ0RX0CMpK9IAylMUzaC2+/scyYhHlkEeotd2k9hCYM+2hwYqJ7fW
hf0QVY9h6EDiltTCmOP7u1Y792za6YaEoAJtdn3D5z0bM6kolvG+qrJ9BrpxpZPkIIJiphBiqBeA
8T55oNNWnQN+xq/onbiuQA4l0bLttT3ojSO6gD8OdzmQrE2uz5jtPiPSxu1f6J7OV2NSLvu4zIZV
FQePU+sRFitI/5jPMvol6c4vG8aDRY3Tv0mINGbn9NZsch3OvY7nsyeCdoOw5wzfSayXiR2NKl6W
l7NumHUi1qdwIkJrqe5hpTYnMeA7wVL+QCgvZ+JG2he0PojqyzXUQYN9mIKLYVvPK8jlvI3gbSLN
EHUpw9zmOAAYW/lR9wGht9yXdVis6iB5l+1Q7y3fUnDZvO5aaVusOlUQ/O3EDzoE0BYGZKe6Xjl8
zYz1BUOjc4LxlO4tZlWkkynEP16cAz0daSwjlOTPvZUgxfQsHHq8XJoyNE9ypo7JYXlPqbusaDef
Y2PL+nKJBhIpE8gJTs2Yk7czmXOUzFP7EKMCfjVuI4mwFxjri2K+1BCX1rwes03pQ00ek0U9YUyx
32jvm1egwj8qziN7qrL4gHdBHOQAjwOVcX3TxYQ1QTaHaJQrxKA4vLGHIPscviQj56EdUAxzOVCF
vgMIGmoUpwoDQFE3xAF4qebA6bL43NAJvjITlI9ugK+O6tVEAw4CDtXocuSLLoBVox8Prnp/YAqQ
WhoteOgSGjYY65AucXvFfNJn7uF78Hx63yUO2qYNl7hSP3AsGb9LgJN3XpjxoyuLcqEl7RiwTOu+
ek3HFHDU3bfKS2am2U36PA209iPRdXdWmbrHemlsVFEG128yBQ4HfsGEsSs0h/BEZc3RWPN3Fdvy
QMRUB/ZsJnmvBUeFR7wc38sGYlLFGB4XSkcEHOnw5tZvJxRL2m9eh9zjb9cS+gNR2hhgrYraT7f5
SM0KSM62z020iMS89lxAEApB2QNeeaUAH17mNUdpBzzJtRe7P/DOeduosokOEC7nBk9xQmwYfKJx
IK2LaiJMwHO51J7rcbGcTR3FH/1UfThYbw+R9jBSdsNwJ1vrigZbfxcLukNuwewKrky+1SnlLPay
92qG5hAVPuMXn3FQQFDQyq+H6ctShvqFBQc90wmXncC9taeHFO55iIZw2wliPSiDqeHhT28ZUjcb
OWbOFq5JsK/y0N3a4E3QS2p6sGnQ0n6dnNcZdfkX3CL5FXYcTr2WX0JAwbdwyEYvPnQN3E63ieN9
MxEJwWs+PMPBQQq/emljnQZyV+/GrmKYAKcOkgmvFMBeXI34r2iqbmnmuTBf1bwbGePfOVbtXges
oGuH7uSqB7HDDz2ehqofTpVjojeG5cjPagSDWd/ON0vPhWk5ZeLYmYH0t0VooFfIy86pvvRgy3Lh
rVX2HJ+9bClu29Ll8D07VJ8eHpPOdThll+QoAUd0D1PUwvSbw/Adu2V8GHX4NBHmfHDJ771vI4f/
YOHYhEyXWyhmAgWVmS6tMaTSGyZ6G1mZRzuWAP0uJ5SUOi3dUpXM8qzLH0+5XTc3ZysvODfMeoZj
gkE/fcOQl3AnZZpok5qFGK22SZES+LgwAjt0ThWrkHet5UzHfs6oaiEmHxMvHq76Tt25+DhXy6gq
jr/YICTgYaoQLMyTUPbGUYiKIlsw7qO/i9W5w8xRawNBvieDdyV1PpzgOsUXAfU/SkqnY3ZV5Chy
R0w0QTUr1pTludRLgzoB9GQ7CQW1fp5nEBUiEXLq6cRUk2+ySHENRR6+v4VM/iTJvF/1GnK6oGNJ
KZvYL0w8g1vVyZiOT4ffJ6BZQjyuna5aKimmJ6ijkS30Yt9gXB7WQ4aH9YIcEtfbcSq1ichCbcAj
2pKri+4McmLL05YgrLgIpUa/wYZO0CKQjPZUzhnK9AnTaY2z0YEiCx2pSPdujWeATbG0uh1lxLT9
L/IPu3KEVI8wNwcwtJRPNULyCV5dCeB4PSTtR2MVL60zXsUV74glJcOkIBWaSMtUHokY550RmaGm
fb+o4e7f//of//t/vU//M/wob8tspuPwr6LPb8u46Nr//rf7739V//f/PXznT8Y2bHSGcR6dEV85
nuGfv3+7j3kF//e/5X+1trYXG4fNYeb4A9AMA2qnUFKubEdDYNdBefzzBaX8zRU5xnBBW3qeb9s/
X7GMjDBdwnseJMPorjXlCOrAzLO+NqVSl3XeWzkDOmS7F1gysDShUiysjV0v07WUjRtv/vKBzl/x
51tgpGufzXvUX0JK7+cPVIy9K71JWwc/bIZjHXFqqDrSPIqC41UQZvMeOrveRRDF1knZIxbpIsF8
inMLVPT8OoMEvJaZxUD5nP1H5mQcJ3/5mfxfPqPrSQ+eja+ZrLvi02f0gejSDAjCoy49ve5EpS/N
IskVHDUHwhJXtTNVqy6smJE7hJr/+Rb9ukgMLW/P1i7/K9iffr5DaaGyhVYoZhWHg/HYCKIIFcIx
WDIYBfLbP1/tvAA+/R5aKqBpkmJB2+Z8L/5jSULa8JtwPJP78OKhzsCQhcvCV0tz8ecL/eaH1/zq
xuE6vvDVp5UYAMJylolgv9DrEC8kTbS2LWxePIH1dlBEh5A7qg9/vuhv7uVPFz3/8//4dtVMUZw1
6ImWvFA7iIHmkQVYHp2+7TYDYXSvf77eb543oz0Dg0L7POlGnZ/H/7wgdjKXMpInvKjrS/YgrCSg
LkEiDY80N1BH2InaQqah6zuV/VWTZmx3cAH+crfPS/TTz2oLoRDmCgm93vn0s+I3yq2uSn0i6N3k
tkVHvLIqcvXSikYlkR3bphXjSRGG8pf19LsLO8JIfX7MWb6fX3GCweGQWeGxPyfrVInLFCAbv7kW
YgW5qGqVxZKxUwmn8P/91jvC1hTIhCHaEFN/vvVNMXRRmtng4WbLvUbMw9Y/No8IIrpTkJc/+i7l
dO7nw5YEhWNQ0Q5vY2SZf/4Yv/n+THPxRCjhaoGM69OnCO0WUyi+fzEF4QiLgn2M3p86x7B3lrgZ
letvF7z0T0mwkIn6/3f1T/cgtlLlDP0QH1WRgcEPZySsaPCi8sqHE4LUFUXQt3b2w+9qoXX5l+9+
/tv/c9E5LDXHE0Lw0vSV73z67vyoyth44Y/sxe4qz0LnhpfB+1kTj2kTQQ7suGHl9Ev6jngsvvzz
d//8rJ+vzhvMN67vCJcl8POdt/uAt2PrqT3pVNWFy1ZMCGbt7uh69Hf9YpvTn6/3+YX2z/Vszyjh
2a7Qwvn5emNm2VCqR2vfz13PibcRioCGcqSS7MzawRD0QB9ab/981c/v63+uanyYVzhbHJxkP1+1
LNrFyC5Nj0wX+veAtuy66Yz1l3t5/uyff0nXcx02BU452lY/X0UHBIPMlUFDU3vR+0Rh2BKXVI3M
yMzkP/75K8nz3/b5akbyvqL+IbDL/XS1WcwzhV0QHRnBPEQKrW+eJUgYKQsPbmtpasrcfkjcHr9R
0hGfM43hPjaSpFEDbvwvq/g3391XKBsUOlhHuebTKkZDlKE9RAVNFBuHg3awowYoCa14/FCqyVd/
/va/WbYMuKUQ2lAgcgt+vtWlHVigkEprbw+B9UJoUXdlOXH4pDjeHP2cntWfr/f5BcUC+ul6nx4T
B/cGM/qmO7ioHFcCnAJh3/NwcLK2oe/lkWo1DuPdgJZh/ecr/+aB8T3KXltrw2OqPn1TDRdfqtFY
e9RrDIiFR6J8W6QnKa2QGS8AWBrSyV++7m9vL/sfjVGeVd//tLYYv4Gts8b82OUmPcw9eU8KaQT+
yTm6cks//dtiPpdnnxaz7xPn6LCISEp1Pz2g+ch8uud8fCgZfe57nDG0xax0VxSO2DbGWg7MomyS
3TCABFR4HFyL9ObPd/p3v7HPs+s70pee8D9VIdk0mbQKsWvLmu+OTMDQEymJVI/2JOX692ELHfnc
Idcwiuqprf+yDf3uplPesxe7roea5NP1y07ZkQUL8TC1Jt0qR+oN6q9u3wQaU6HgaPjn73tes7/c
c+43OdzSVUp/emTJ65w46vds/Z7uHiDwwPhxBhbTX67z633lOXWNMZ4Ad2Z/XkxnU/DIQcvaVyZb
iMVI88eYkRZ4bxpzkIARbQ8OIRyuDWjyz1/xl8rSkVzbcJSzBYc5goZ+fk/Aw/WoNxERL4RCrorS
jlGjV+aps9HG09ojDNeu6JdwEKYNL9uvY054k/ZC7y/73q/vx/MHsfn6nFI0joifP0g42MTIqTg7
zj5NSkLx4jsliGcea/WXZfy7K7GEPMErw2NhfvpZVc303gkTby+QywDcMaH1w7EbMN32MIC6/PMd
9s7vn59XkSRU43wQ4nlQtvm0annZTwh9MoLzsnB5JVUZHwakBi40Q3C2SQeocEhPsDWg1tDMau/K
sCjNbbTwwgX018CNwsmHlocRJPy8mNDi8DjYhYBo3bR357g8mCG07fFj4cpkkiV14K+hLoDBt2wb
zTQ8c32gbZI8Bkk43UXaxuTstoEA/tmh8ZHFjEZYmqV4RYGBUU6jpiMguG3IEuoGF8TyPw13MNv2
LtGx+5gunDHIy2KEtsojAP2rnAaJ2IXLPFaryQvQ7Zmy8kmrW8heOIrMptM4ywTsb6RbJEWw8vV0
aKeueJvj7DEPYvPG9CnM1wNbJY1VtmNA3FnxMM4WFb47FhbHjczS5+/jR2jQnSXDR17QNocLGTqP
Df2jnaKHnQMWGebLAOFZDLDJIwepc80bk9+ZCHqDJ/9hItSzeTaO516VduEFmzKKwR4PmP8vDbUZ
MoGk9FGg0mh1t4bX/XyTmPHeX1Ik7qXq/lKB/fZJVJLawPYlFZg+L9v/OOMZkMBICfrkOPrlnayG
gSGHCsMZwsqo9NaiaQYxSqUWdb6VPljJCKJ9wmB3J8q/Hd9/UzvRLTufN4VnbJ7HTx+m0UFm9bLx
93Vy5pssofgyEze9EZLc0zCLS7BCOaEPo/BWcXPmNkxuBD0tlwda1f3mz8+Q/HX384VywAdI7M+G
d+TP9wYMPxaZPp8PlVeSwaY7KOTVeE9vWJHEMeodAvRiTyYP6enEmm1QMP5tM/i1zOAjnE9gklKN
lpf6+SOosIzmIUFIgPHExkRMxq9t+T6w7AjpztIOKNO96C/H3t9+cZaEgHLtaw4fn95VQVjbQ2NZ
ESoxOR8MAJtVM+GfARlAq5+IkU1J4NfKzsp4P+m8f43bqd/9+e7/uu2y6XPulEY49PW88z//j4Wp
Rk8sda7iYz4tKOecHlNWRIcUASWWlNR+/fPl5K/vZ67nn9scnPjpbH4q6GDuaB8N2ULZCNA2WMKn
Vqhh28Qoj+hqLNVzWOFqsuBawbQb70r3qQHEtysIe2ASyUAxLbXz/OdP9WstwC9gDKdPrTki2Z9u
Qm9nBXwArEQkxxBKVCcSdEuS2Awg/3yh39xtSo1zK4uulqF+//lug9IHpmKmhGgzMaebNo/yYG9K
J/HWHZlqOTkPrmv95Sf+3Trj76PQ0NIgbXA/P+8Sl6qFX/8In7jv/w9l57EjOZJs0S8iQDqlb0NH
pNZZtSGyRFNr4SS/fg7rvUUlM5GBwjQGM6ju9iDpwtzs2rlPvIPqSoNRRVMetZxiY3oZlbOiqlyq
1MqTb2VuoGXDMwWw+tcv4LPfIig5UCNG1Ot+yPUkFpYAWUNIIkCh7FNlG6cBG9H1QHS8CW2ZkmmR
xqvJDQeNPMxhy1fh7syPmE/l96c2JV0y62QWKbWQWn//GWjdSPzUn9JTLIvqnmJPdJ1MmvUTniPQ
UnuCUKxbI9dJgBRUvTkXdY5vuIjXWUi7/Zl38jFC5NeQ2LZti+St0Of98a8lyFuHMQ0X64jWsyDf
4tB9QLbXRtdWi32pY3BdG/Z4ofpBnLnpGJ9MSJO912YpsiRNsdiCaluDDJNk6amO4+m1A6N5kJJN
D0VLC+WFmhsGcchxZmeYMIZeV6dJdF1CduPuaYY38AUyWscTe3LfHFvD5yssaxM9SklF8euv9snO
YZqEsoKLryPIFb1/TTHwFaeKPOfoOYhaEswNn0UT5Ec7Fyg3vx7rkw3BnPMK1Bqkg4HOYp0Wnsoj
6J+EVbrSjkDpUuqyUp2rtHxy8r1bmIuwOAS/YIRlOx5t6XQnr0e2hkwo2Y3aJHfV5LtX1JYq6rqJ
s8MIeHiaQ7Snrx/1zwVksRhIvJLQ5/AzuSMsph8V5YFSfmgcsb8QGVLuxqPhK27yaloXLB/cSMdS
vYDIp+KVl7H2TQMdvQvDsNNXRgmxULijcRVEkxwPgUrxiRH5RCs/consOeBfQQGz6216DOB13GLu
0L82BSfDGke/7GC2crrgFKpeDH2w/CvqyKo5RQY17tzIsJzvRn/aepRSJcY+ZQZK1DOBODaI/a8T
BZzT0wQICOUrWCwpQtnHyCXWXRtVQom3FkqcIngMr1NZiMdUTkCB9NAfThTm4gK33H6S1y08+P40
yQ4pTegTIHBbEOjhW7SqGmVGXTOo8Kk43WGqFbymkZrgvki3pgyHFYSkP9eqnzEN0ZpDFkfDcKz7
pNjQQ9HT6mMGGnCsOg9wUlD0z4oma2bluJX/bowaSYueivFXXVu+2EZlD2NHclkBGmA1vHIX15It
jpDts27aME2Nka7vNS5V9MTmefRLKBw9NkQG/S+7kOWhtZPxSsvJuiLDxhvjYOJO/UC+D1k42RQs
PL2+s8p93Lny0plCdSOGoR7O7bGfLSEuvfSzgoyi/Wsxt2mjr+O8bsRxGGwx3aQoMMfLfiioQZul
M37DNqLWDjWWg7vYUfj2zB7RFg2gsVFf03OEKzIFkJ6uLpFxKlBlNR6+nvmfxMHSYkdhL+Fa7unL
7G8cSn2s9Lo4DppZPHNJ+zEKOt3soYKZibHK2jbY/aUB58goXeuemiNJ6QgmhawVdK2vf84nx4BF
MGi7nnRt0l2LPcdtcBTsZOJg54k5VWYF2gV3sRiaSRb6N5BkECOOgTG7BHZcDc+M/slBQMEYDADh
r0Nyev7zvw4hu6qNKkt089j7XTeS+AGSSptCn1Rbc5zojW5b9onD149sC/6ti71HUjS1uLHz3CBm
34+K4RUCB7yEjkVLa+u1goF751fYGK00JNUS6SR5xttaT8Ps0pSu+YwjqQovdTtTPZYwCjnAaPLD
13PEkWLq0XrZfrDAUF7E6HcvQ9Ohx1KWY3MFXVCbiQ2+hPtT6uX42jVlj6qhxEi0dvLyN0gz2s9t
PUu2gBA6XrMffc+LoKTjnQZlcFz0y8l1TH4jvCyowdMLGdQj7uaZnd31ZeE0VyiJSnEEUVT+58aJ
/cpsxqkV2eD0SLNWbIIJywbcPGxqbJtMVjUIwQZWwDpwA31EPNkb37Ux575Dpyf4S6M0knRTRp3e
n1mgi+PUA+vDYTrX1J15zrmL9WnrVdCQWQ5OBSwyKCVjMR2NCB/VvVtoWbH5+ksvppdnu3R7z2tt
vmUR9S2mF327PXLvKZgtU/SLrAiayw6YyF2ZwmDG+Mg/E9h8GI8EkPAMkpmWzrDLpZ1PdlALGyBm
3jX2nuZILg6VGsKHrJn0+BgZWX4uSb6MpUgk8pAScbMQ5J7Y895PZsdtQysHdrQ3c7zY2si4t8zy
DfDek4XtFz5YTre3JucCV70tjiIHakw7YzLmXOfPgIzLquV2tAHtNZxZ28tPTWKKLYVCp2XxP4WY
//yvtY2TjGe54TBdlEZggH/SFI6W38noe/oT1YXyXFZsubESWpPmo6JHVc+grrcsOLl1H9cZdVKw
4u0MYZ5O9GmCx6QJl1zW+Chr7TpztOswUJedoTUrrytPfdHkZwKsxSz4k3Dkq3jkFsi8kHp5/+D+
NEUQ/xr7KFHVPVmDrp4aC2D8Zmwbpa8kfo/6mXc9L5u/d7Q5x8ml3Ju3cO70y2UVTnbUei67eOuN
5smxKIJpXsq9qkvSE6YFWIfH9fbrxfVxTJsUM2QB8vCklpzFyVGrxG2Jy41jrCHKAJEEQdIxRIiV
nIzzcYVOEeYwOQZaIr4eeVm9Zdt+N/JiWQelWXYYTRpHRFLmToRpCCGkjfY01jf3CnUrpYLQ3SeT
zOfLbnhmV/nswYWgOMURohvuMq2c9Ao6ZVmZRxBP6cE23XhrIrFfwUJov9dYn19Enux2Xz/zYjUx
qWx6DyinzsUhTsrFPcSbEmzZ68E8ojjMr7TAl0+0c6a3shXm69dDfZy/DIWcSOLvZ8yn8vv5WyPq
aVCcmEendoc7/jZ7nUuaD9Ih0o5RHGf7r8dbxmzzo7mmw3M5ZCmlPf/5XxvFVNJHQR1Tp9yk+0h2
iRBpThK+lp8Z6LN5wwsU6LZQmLFdvh8I/3GniapAR2qioSpPjeGuxAZ4ZY2WvDOx8AN3giDYdcya
/mu3PTNtP3lO1G1sUWyI5HvkYngNkXnUcik62mPJVh2FwMbRI2Ke+s+7gW3Y5FjnRJfBtjjHP3+9
0JwYmz2owYvKjCy1G3iTxUEUpbtrisyOt5HWlXDj0qptzxyAnzwiCj6XnZjS7bwxvB+ZFGYXO6RX
+JRWn9JUn2Y/RW9l3/55xgiP3K2BTBD9xLL+IYKq5aStzWNiOva4AcFXjQe4ALp95nk+LgW0BfN5
YtuSA32Zw0JOTI6/EM7RqiGuo7tvekSYDMrdKzdA5I/eYKSbr5/us0HJjVg21+I/h/r7l+hQYSox
QnePXGGqixRszCP3GIueMrdP7tFsCP3MiMvPZpOVd0hFmyihiM3+pE//mjDjWPrYxZruMRYZOuCY
VgltIg/+9XMttzBGoaDOu6TOy1r/E5b/NQqgwbC3gpGrxkQtCYea7qhy7rJTYYZnzqblK5yHItWH
dNVFf8IqeP8KARcyb2YxqaZjBAp6caj8lQte8j9RFDTS5JR9zxQb5zjr7yN4HpLUDQcDOfVZIvJ+
yK6sus5E+39qMgNb4MQN8h4wuFa8mfiA+XiARXq4kWPiPTqQKooza/5jitO0WfWC//YsJs+ykp3H
vNuJ9XAM4ecdjDQv1vY0XjsoWK/oVQ/XcTL77waU7kxVG2ua0Nwz02i5v/IKAKEbM22IhI6xzDMP
tY3MEK8z8ld58QtTMmdb+/ROdKRq1n05BUcLmv6xx5h2A7penhn+ky+AJZRt/0k5O3z391/AGBvf
dUrdPVaucSG0AMM9p252iGM6uPdjhzq+xZqSqvM/z2uymChw54I+vWHzvP9rXqMazyqIpe4xMBz9
ia0fs4EB6/R1FVju76/HWsYevGJ33vm4XlC/oaXo/VhR1pLw6nD7SdK8D1aF3urBqmkyEItU18QP
hXE6F3Y4v9O5CTafGosJzk2DvIqgaMPWvtjbraqxcCyr02My+MkKP8HsNkVdvKlG3wDPOA7ajUwm
sLlZ6rarVGlQaWCuPQFPzG8DTzAR/vldIJaxCD0p8IsPRR2pTxOSxXI85q02/rC8IN8GevWsZQh2
R1PndguT/swZ/kf1vXgLRESgWC2H2B742PsPoA30BbsElScctTxtk1dd/BuhvHUdCBNaBqj7iwbq
5XWSl3p43WOR8CBNG5+Hzunu8oDGTIHtcEqubewea91QEY5HCGwymdmvFICg0/7zW0LY4kKLkGjx
cJd7/4Mx3alKK4mBhvZcDPeKvtq7aQiKq2KOKFeeXfQ1NdieBrivB/5kN/CIdjhAeU8f1WlW2Gfx
BIrkVJUY0heDNmypcXSgTKqueCkA0VJvGzO8SpoXVTXnhv/ktPEo95NIJ0gwcHN8/9yZE2ajZSfq
SCtXBSBKOPuBbP7GySA4ff2knwwldYjTfw42il2LgNmsBWT2lk6BgTTRtQ+u5s3Ri27nyUicGeqT
bZ6wDvndPAUp6f/58782mxF4hIyaNDsZGNivh2Yoj5YGuGIa6dRdJRl0PRx77F3WefoKHkG7yQFA
nxFdftxpWf98W6o3KKe8Zf0ml05Er0ZpHLqmB6UcpUOi8OHNLNBQEMBC+iOx/VoxNYrHydR878yc
/mR8siyCTIFw0DctVVRkPFCR4Np0ajBE3mN/NG6bOisemgpPX68vSJ2p8EfZ+/o/3iBw0eNpiS0I
CLn4uIsjhj9DmC+opGqFdxyqHoZYjv28IgVzyLIou8pGjG1cvIK+05q1/XqafQxq5vjC9Nj4OV0/
TDM5aJg1gp48BJaaHjsXCnkNZRyZml29DUbUXX893sdpjcQVVZ5JiYY1tCzSk9zs4iaOkhMprPgi
VfVo07FbxD9t0Bf/GvTyZiUAFkpCuknctrx0OrXAuCl0ZrZx691HRhB3xzRvNKB7YRq8ddUw1mfO
7Y8b1PshFzujB7Fp6IWW4us5RZeUVeITbEm5yiXG0yk0pU2YunBMK8u86zj4z0ziz17vXOeb65+I
o5a7hjTrCnyM7h4AdbnXRe4DX08TH5irNf36+kt+fFKaK7jyglGl6spZ+X4vrCCwj1kiUANCUx1W
nW4Ps9mHs4KBXj3qXVxeRAbOy8IT2fdeWTi1fP0DPi5YghWPUwB4OID1ZZMH9oKDBbgjOlFAokan
ZiWSQ/v8DVDB4DUeau1mKFx50MriXJrqk6GJltAgzEIbEg3zn/+9Yaqe1Fsap6d2Us3WH9zpbqSV
/cLJ6dfjw0ARS0Cs0uCTntklP8ZqDEx4MqsPucfpi2NBCVxRIpxewVoB8NWg+l4Bqi2fmpDQV5Qd
ahTwsmcCFPPjLsGoHtkb3vKcel2ce5OrRsSBQ3RymHZYAZWueKwwu9JWdQ5Dbl0mdhatYZ45TzTl
JM42kI18EDQAUTY1ySOuUlERVA4jTYR7mhNUc+hcFZT4Cw74PDtjERV7J5jEMyQj4wKWa/lWxySD
KYN6E1Jh2CbRtquq7k4OqgGRCTqnXhUJ2SPgKTXeSqEe3Yjclc9+a5gV5MrReHZLf3QxFHFnb5Zk
CKqV2RmFcfh6In5cdPOWxvZJQMJVZdlERuONBYjL9g8cotVBBlGrKHUa9CW7UeCemfWGydx6HyxK
hJrs1SR9yMwv79Vm58V6AmD3EME/7teFiQ3iWrmdfxO4eeCuR08ML1gwmNWWFuLoUa8aGeBvgyUK
dBEj0LdGmaNrjOwqsHdfv4lP5omBdJRk2NwFY8jFPMFYq/OUbWuHkKvYqRkzHK4gTux7L45u8wnI
9tfjffLmScpTmCVoZjF6iz1Ib6LIVWntHWKrN25SrnEnT8vHOzfXz60BZ/7ty/eOwIb0jPQccuKL
NQ9kN7c9Dciip5k4PNJPhZmCgcAy3Tp+kZjcVkIP3Nqo+dUmrpm9a88exyuup7a89nKwM0MHwcL0
axo+S3AgzzEZN3+XNWpyaaDx7Iu48DxMpMPoe1OHrrUJC2FiRoNhqLejO19V6Fvb8EiFy74PU6PE
sUi3YF1yeerzLcSxAggZBFhrbfLRf2hUJ3TK+qq+6ueW50tphjS8p14UnJIE+ub3PE/zQ6Xo+D7Q
D6FfY0dkYn0dUBTa+X8Ao6aFCW3Wi5mZOPqQ1GyoYqc+UMU3rin6gB+nJCuXSs+8QXsAVcRPgnDv
B7bRrICsJNlBjJnxoo1meJdBeGk3mY45C/t1PJ2Zfp9Nh/nW/EecbZLPf78t903d+hwAc7svGdn1
XHp3jtFUp8O6qsuqf/7H2UdChn0YsRPiKzJQi9lXj2D8OPDtY+gU5VpFDSQ8ZYBBAPMSn+suWywt
RFWIKzluTVrdOe508f7ZShI0XoJ85hQkPemWqXIgZLkzS0n1jfppTU38++vH+2REjri5rEoZiG7t
+Sj665CLhN57pu9EWNGbMbh+LMIhwzv4wUorjFdGAhbx6xEX329+RipNpNjmRlmLIvr7EZPYJ+oE
FHsq3AGlwhh19pOgL9tbuU2PzuTr0ZbXnj/DzTd93uacFl0OJ2uomZPlI/KhJgNIXS97eJgyVc9p
jV4Bp4vIfm3RnN8bdUixcSziCQRg5mIR//VP+ezBXW6LsyKMgusyi98aQ1naeigPY5fSn0K39e+o
mabLKVbj96+HMuaX+Nc+9n9PPee3abXkdukuJhKUQ9y3sNU9Fb77ovuqOMSA4hGiS7hDTlyvQTga
hMkWkDjxAJyju8ACBQ5jYvZ4ERR6csEdxjuzk3822SjWcPGbk2zCXCzdKmzyltt7hO2KXbwgHvht
z146lePbSMrG8cxMWwRw80sgfyDZx4ngJNKv9zOtCqvJGEMRnKQoEpqDck2WxzqENDzZTQOFdqCB
dmO24OtcF9zdmac9N/xiaSk1BJ0+1vlpbEoNR6QJi6cMO2o5mg0uOHV/8Aqgs3nkHr/++p+8Zosy
AHUAdDFk/RavWWpRIUaE2kel6QWN2ADoBETxXwSV/ZUzhGejlU9mNpkFxATzJmLqy9QWXw68eBxk
p7oCI4x8zBlXZNCmYNsanf0jA9oI3rDM2/KQTD6SJXhWwYtEwX4TkizA16E0U7C4yGkAePgWJTYy
QMmZW9snr8Wm5upSR0BhyV/vp0Os9JEWm7A75qLtdwNyr41IvOhV+X65ath8tv/8GWzUukiH0TCw
8yxiiWxM3YSmlvSQpRPbuOUU9ovftblxJTwimkND/e6c6PSTOTeXuKnpM+P5HvM7+Gs7h+iQtW1s
aSTS4bZIEhxHFNPp0Y4VdtAwGH/FCiO1TEdh9PXTfjIHCFRZbXN5Gz7AYtKpsKG6jmPWkXRmcm8N
Hn5xjTm+Oigqz+zpnw3l/Klnz3VtAoH3DxlNOfGL6YSnPsdhGsumPF9nRhPPvipxfKY6s+wAmHcR
kguMhwyciFwuRvMLSPSaR7854rI3BPlYPqb6iJeL7ly5WBFttWQc15T5UnK6ERB/ShmbJsdGHe3i
rRHBV25JR8EHm9wzO8wnu/y7n7b42h6QVq8qsXWKgr4y11VKfmXVs82eyefMO9XiNJkzZnPrOS/C
Eotvy0Srcg3+2KnshldX4WIe12O0jy3X31dhm1w0Te6cebbFTCZPibKPvcsVM2jAsecb0l8zGeER
3WElJSEkOfUO9U19OZTYfBsZWAVAwcFVBCEXG5EKINDXU/nj0K5OtZGdDG0KZYLF42pB1eMeMLjH
Mpu6+xIMD2Ay4VO7CPRJ4pTc0l63ptEMA4I+xOvi6+GXOReLb8o84+wyXPSey6oQEPjRCkeHUvhU
gEaV+K2Uqf0DK44bZI7U491a38VeX3K4UxX4evDF2uK1vx98sWlVDf4oYWwjQVLcrTGq6xkCZaCG
NfqAOObMsy5m8J/h0NohsaPuj9hrOYMDjI6DhuOfdBalzqHSQKb2WTYlZzbjT74pCxL1Ov1jTGB7
cRhjDYeFM9YBxw44yV000Miygb4UYbhex7O/D2ytBwj9CYdTULjBmV3ks+G5VqKJoUYO5XaxiXiw
6EBqxfaxFXFrgUXKQNxnSALNdUxN9r7Rh8w8TV1AraMJB3H7718VaAiYH1ql50rz+8Uk3aJp0jGx
yfj3/Vvg6AC07aDAbDiQ5dRtvh5tsV38/0clL0mMS3FjWWkIY4OD1hvsY53NPlK2A9E3jqp1Gehg
tMLhpUzw1vr3MecLO83DHH1sGO+fELx44DvlHEc2vYm3qj1RL0Oqe6OyJN8WkB4fRxT2r1+P+tlS
5aClQkasTWV1Xk1/bVL12Mks63VWSx89h3qMdDbLEGMjDd8YlM9oAs2jjSqKbh1V+bmqOXvSvBX9
tTPPr3puMaGWgTSJmG+xS8a1byPSM80jhaRmNzRGd+h7K1pHehb/lB07HD0RXWKv07YaHzUjyO7y
PJtOLmmOHkh8NUW0DiCXjvzJ32OANT02o+kShuVuAhS6m0vFUY6XZAtfOXJD/WJ0ZfXaQTVstpWf
PicQia/0BqEx/nzFKnN6WpJiUHZi0IfLtFa05etjPD5ruM/jlgHJH5EWALOSkwZ8W2Q/+S29OSv6
XulljM0qUbRPaO332OmFviIj4oH+tkBQav0PfarHW1ouigg7BmewMbuHr76b6IbHzU9HwISDkufV
29KooPh1sczwG0fBggd3FWTloVNDZK/7HsjxKrECy4Fg54dYfKJdK1dVFAwXdAfBFVdAjg51N2Yh
6c+EfsNJxNG2TEdMK/JCc16mQNjRujBG+zIcbE/Cq/dH/jmaJ+C7uZ16gIoZm/Rh1f24cUQ4XMk2
8Q9dqFS6y2LPC1ZxqIJrCRQD49o2bOJ9RZw97gIZT9eGmUF6zFVyOVXD4OzTYLACYIK+0+1wBI3e
2tasHqJ8zE6j0yeCQmnIa8Q/o35CvByhUu2l7Fcwb+EjFPTKPPb56HHh9fwY343BX+cwU3/GWpjC
oYza7JlMNgBf23cesz5Lb9wkwXiy8jL9lzEk4U3S2zh7WI11R094HF2OnSuOdmGyiXY9WOk6B3rn
GEGYrcK6GNdTyk06YRKBaay0nVUq/dkQCFgicH8di3RIt8JteQ+ib9st3SDu1val9LcWTpr3A1OE
vBjCfnsTdcakrYQZNbhJlzg107YyZN/F6GJo1BTxtrQnsVZDBxS5Mq2XBnnisUoc/wbLbbE2gxDS
3hC5+Rq4OysU+JsAV+F4P0PcUG/d1EWInxqh+xCGgbMPsQt9tfVJu+Doq7VVaiXI4iNcnmcfXDdX
3Npo5dkrWcZQEXQ7+sm+k4m9DXdcXo+pn06rWqunetcGjp+vAstExa3L/DfzyrzroRHfuAq7eTyB
Y/e1KEhyr9p4sF7NPKNZQjT4hK4K27dYPYAFj4RCrb62G6UwKADDOZl7upryZwD2Hca6Ja5NWVN7
Yg0DE1BDaNbuW6FV6W00lv2dNfryO1d762fuJeD3jWrm0Vs+fLlQQCTZdbYekPFp8Ghkaaw6hSqV
SVb/FqnVTus0yUkGIcPOTgnz/sUQTX8AkgTc2ZfJXeyFtB3he5HvBl0rMHjzLRqeHO0uwn0EYuhY
GJeeRHILXLLealEX7gxA1LuokeVG0hqFN6LU1b2GRgXnCwNJLu7QYXGja/p0R8Dp1JupBSt6oO10
ujDzpoo2GR5Ud02D26AwtWYjKU41W1iLaBMSLnsNri8yJmo0guQFUSjs6LgDiHoaPCd5TeNYw5XM
asaj52Z0N3VSniBBOmszDNi8qjbT1uXA3ngKohyP7oLrbegm7joZtXDvRVG9NcNMO9hlhrdRBW99
hVtAsEfslR4wB8x+YvqmsB6nB+N3MOjWqsLouVsNEGzv9ch0ybfaUENFYSc4RPVm/1Kgmj1mFexE
mbdYrqViA/05/hG3FO9XegTqjOjMW3muj8tDxd2+lPr3QWDkgJtPpj1PQmETSIWHjLHdXeiDGx4M
A3sCCqfpzvSN+M5TXXXwyqTacG9w1GokU8MOJ0NN7UoW1oacAja6YQFD1sUyfZOGQftiy8Dd92YH
lCOgGIjlKklqdszLnMm5KchrHeK8q4/0vJTWqvEtuo1KNcYPVqMFRxRJzbYYe5wUk/AyTHv/oHM+
o2zLu+DCJ/PPlkC9a09mCuNCqqbwzbs0uobzIG6kVlV3xdDHFxE9R6u4wRAtqxG+qC6YtsB81LrQ
2OEi0YtNZ5bJxifFsAZrio+t1lKeu2SPVtQta9RGke3keNP15a5PfPXgNZN8wAvGvIM8H1+yNfpH
vTGTQ62l/F8swH9qYTnseokiwFaOuvLSLsNUftAFbtHVtDcoCr0lI+UJmKYAoeFIlUcO2v5KC/Fz
10Wpb5vIAss96Xicp537GLLFoaUl6X6gmiBoLahSireKpzE7e/al5z9gng3tPrNAeWdy0C9zp22u
U33iMxm9ASM2ApvbJe5Oo+38kUyTcYKU7+CQWkhxQ5smIGQ3rPJfcMH1fQvLYw729OAelJ7c1xT6
jmNkOQe9rq61LAZWrgtuczEqgpXSBSmjrNU2aPK8h3EY2nTNqk0BZLn4Lsk4JNTxm1D+1kMxnZRu
x2vXLfKdEFP1fUplJ9atgv+JhUizoYTgP7mRolmxcSpHblVdsdD4B0JtpQpfviUR3O6CABrRjSjE
2ke/8hoHFq71fBvI8yqL9pDUDVxOp/B6ajNaPttUK9a1EWIHTrtEQt1xpEBDnD+zaWkxzDEfOrSo
+l9GjE03FFyKhxa6zvMoOFkI832ERF2N+KuNrHpfd2z0lDvVz0kQtgLgcH8DcNU3XiGjh1BPbLG2
w2bC6K240hp0K5Fv5x60MNWInZZn8pYw2+hAB7c5fpmti193Wq3V6GN+qfQEEAg64ZhTaoofO7uB
iliMgXOHxVqTbCa9pwSKobxxST5JWwFdt7GM8bLhv0i30c5xTVjh+P1fwg1mZUQBzph5zVGrhKtR
hMLgySPds+a0JPHTGf5zr1cOVNqpyvc0Olezw7uGXQLBjqpnZ1kUodMPsnT6AZNnazsNqN88ilMh
BMWYQi9epHeRU4RPRucH2wr+LS502lPp5mW1tuu43tldFiNYTJo3mZTfEleONC1N5lZzh+SXm7Qu
URrWdyecErAlcrCE02cfRDF5RXuczIRCGv0O8sJoppEagE38J/zGZ3ulBE3dt6CbtBPadTCaU7Om
XdXbxtR4cM0ECt1QDFkZQeU+KBnwHbB6ql7YogxMsSLseBsakrs1aQZyIgQVeAJByqxXWliBiNTZ
AvFE0Oz7CRjpAYsDIkdAgpgS0N21C7OkwT+EKk22LqkFgD6owrRChepqp6ktESimtvULHR9ulw32
KKENbMocEeS32B6t+pE+RMvEBZEMMDBxN0/G4xSJ7MZziNfobso3oZF6M+G12hBkTty3HarrU1Fn
J36tNuLfoFVbETkQnqaiuYO1d5+27Y/UK/2HemxuKddFz7Rz0BhEwyPtp1OUx3tV99WOruOp3Co8
PXYGfi23sRwey7FWP8NkMMODj85jmF2FCGVV2E0YkxPaTkpZ12Wm4SyIrBv1F5gD+hq8oEeTbEfh
Rlng4Yo4wa7DL2sHPG0wmFdE+TGnafTUDCYwGljjeq+uGrPQ8BDCNYZmfExe8BK9Yc/n+CsSd2/S
zLcpNe0xKIN72KxXsjYeTNqJKa8qrGqxqeb8j976xD5YAuMC0hL3DoWDlehm59ZixI2svsz9IduM
ZchFxjBaXKjxfPEGvb0dLfNhEAJbeeZ13gYHCrNPqWfcMu8wSe6jDLM+7B4Ll1uw+dqVtrVp3eyO
dX83JNawlpH527DUN9fQ3vAz69e0HNMB2FMfItIl1ImtZyMBe1ZlaX1PZAN+wqJATKu0KG58gX0C
oJ4Ix0p6U5MYZ2Y8kGne7vL/fE31a11OzqZGGHUBW+qbiXdr6+v5nq7DV810/uMiS0OejLeovY8p
m9WxiqZ0axYhFgiqPwxWudKK9tlWZr9vouEtTbx0p5R5a/UycVeO2eH5rgVThWlEhlWPORhr9hc2
GcrZbmfuU9kfiqCNt0YQ9ZsxG35acftIYPRAKHdbtUELWT/cTr0XHPomvnAm9xsB2QXhAkWiWRLp
SxMcdq5pG4My99XAit2ZWRTfjMgqsUoJMbctzHKdlEjJZxDU0No79IbXXjU8xGoijBHpg6WnP+0p
nz3dVbTxMOXZDB23Pj3xQg6/UmzUUH/TIzfZCEZkT3AOMPtfys6+NhtEqRGutpPkk0GHHzc2duqH
JkLIrBLnlTvt2xTG331bAWbFmweavnmrYAOu+iFWh0QlyR4bgKu46+W6LvNkg8J2y1fCJX0yrZXR
EXdFFQ6h0sHhxR+v80GE8A2ILDorfPCMSFv7SAZWjjLyE+gnZ6NXhr4DVoKBqlc4l66Fj0qH6V/r
GPLkofa+MHJhEKzTuwya/yKIrf8Ky6OdUDgXbVQSdYY5VPI2sE5JIYsfdHr4D3YTa+vCSfFzyCa5
BUz1Pdfy3xmmXqsCo9Hb3HO7VR+XWzcDK+C3Lj00saIlWvflLenZZwNrCDMoNkrk/xlS7WydeYgz
2rEr1U/qzPEq5EA/dcK7aaup45TC57FgQ1Nt3K8yk7i9SQttTX2B2rDQHr2p53ilH+KCvoVT06hr
DPK+tUaAN5boK5w5OLixx0teNOUnz3WYYP/jek+W6XOp9MPHQAU/Eyt7a9CKYgzKUFxN7zJ7ulei
IXvT0wSAb9Jqyit8l9xii1NWdvDNEke/bHYTCHQcsGKdn+jKYuOA2CAQt+6qKkkPxeDd09saEvM0
L5Cm/X2Lq8dNNbXeClkDYHuEzJMxfac4MzsEmr/dMar3TjrSdeB5VxZ20ocBzZXmcE8gd1jvi6Kx
dqGpR+vASRwMwCYQ7773As4MCzMTcGhv2K/Kc9UGJwHaVi1r+l4GnrkywtCYPVmxCKazoYimG5UU
OLq7FwShG1Qcdy0IZ9IKya+S+dr4Kt5bfVeviDD1VVb7+k4YTX0T4W55kxkc9UFaxEccQfuDy9Vj
53d5e2M6ZfbUWsrAixdD0coxul/4jkBflLWPc7gvEbFoEVrjOKbungXfa7hVuKkV2CW1+wms/Bal
3S3+kNUK/cova5qMF9Qm9bpqXYzItXI8kITaq8R4wUn3B1et9mgEw7bWxBHVI7C3dFxDpulWdWvc
YeHKxwvCuzIjnA1jJ95pVpPuHWW+xVF7p7XYy8kguY8wvv6lJdWvUvFK6zDwNm5bxhs81XD0dLHj
JJ93N/r5FhDTE4VUaMNavC9TJqZWZlutwNYoDb71mn9ZNVML6w3bhLCcykNjtuPclN7Dvm8njkju
DU7ao3GwZTkbNp9CTTuVYbXXquzZaZ0bjDRv6/9xdh7LlSLbGn4iIvBmitlsK+8nhFRVwrvE8/T3
o0dd6opSnDvr09FHbCDJXOtfv3FK37KoEMBrPsk/xkdGJzJpn47jky1ZJwXzKdeYipMwnYOUzFeW
PXHBJfpoMu1olaxebUHAgPlOE0hx+rAU2c3YtVmQbFxrS56JxmYPRWtN5ThMIY6vF9zhajJdk6eB
9S6z/Xix1uFq1klYPrYGPtPSfW1LN1Vt7FeDQGOzLr22Lh/yrKs9iTVSVXnkLjl6/tZ5saXRn+XR
oQw23uoov2HWEZYNMbDm/FSkEal/44W962MaFZ8C/Yh2FFcd89Ra03Oek7FD/NR+sSNft9e70Ub/
bbSzp6N/b1NGLljcGXxJ1qmcyqdcmy6FnDtAPulp1PWbNJF+qFarXOlzF6J3S3eizS7WEIeK0Rwx
VfoE0qq9rsinq8Tqzmqyfsrp1PkSqXN8VQ2pOPln2Y0eN/egFBBFUIrjp0doEr6ixK8l27oVeLE0
kkUDSxYGOSj5CUeR50HFfR2blkBL0zcQ4zBP7NsUVnUTkz6T5bSok66/bcEB+BvElyolgaqFxGeW
zZ1gNbkxDh6okPwOdz7fHKVTkQK7jLgYguTUUP7ij97GdakyFo0Ei+HcY8YVa/hADAIgJ8ugaZZE
eCdTcRf37EJmWpwThbRLdXauakvsccI9Wml3UI2eVqN8KXv7tiuiyxi1TzBxYp8EsJsF8DKXohPR
0jdtZF7klbjxyX5q8vyh7YqrNQLfMcbHYSHBQ8hZaA6AO2mbPddEfg/K8ly3GJTp5IhxV/XJSdef
62IcM1JE+cTy9x66Vj5g1j1iUdfUUWDY7RNS2w0cOEybb2416B9KjFniFIlj3xe3rao9RcAHzJcz
F8Z7WMjNXY2szUV5eACQexcN3X+SyL84gx9MJb8kA8E2mUacDqFAHoXZE5FFe3a6j26cOuyq7MGT
ZnXHhrol70Zv+mQiRrBhnIGO4F4iGT/VtnpAQBxkkfmY0AfYGUP72e5Ugkwb9pSkc7zOaCZQK704
d3KyjxvbHbTopMbk3FnVfN2p9lskl/WJ47h6tfPoHJWNr+T5nkKfMmZiz7acyOts63FIpas1xVe0
dQikjmpqf/KIEhxX42DsRotjiIohJpWkN5LopNBkcQTE/alRCbcuJWs/VaPDGVmcnYbthujlKbBE
e4yX/iWX1Pt4TB7qEnPLSkr4jtB976x+fi3HOA0XKz8bI76ry3RQm7W7qUnbC+fY3kmJSaaS2vjm
7Owcoqh8Re7nndBBGhyJFM5YfjYphkx+VWgSb76a/W3SOnRHqbIg7dBeeqkafCTGqhvZKYWWlZJp
p7Y8q0b0rgp9HltLUd6NuhkYTln4ejOPu2TSn/Ta5qQkJJoPoTlHFoH10yDTQshjQo4Z9lvaEJ9l
DIMi2mwPdmrvm1bzC1xG9dLKOAltPolxDGpTPXQGMd1kmc43WVUvL8IypBCQFk2nkMYgk2JCGOWI
KFJ5dVl/WsjEuboZV+k2jur1LRH24q+pUexjw5oFvewkaa7mxMl1E9W4Qk5TDkaSN/fSpKU34wxh
l8+7cNx1lOfZw/k7IhAG6mqVlTXESQGdWVHXB0z0iBUmlI5UZX3xbNz+HrWBzMsFIoPDyEAtPK1R
CKpcho+GiPCLqvfAVc4CTxSRrd5FdzHblzwn6c2KF7TfdjbghGpO66WLh/hB0dSSEnrZ0bTdTkV1
4aibfcC0HZ3GlV1MZmDqdRXKLGIv1smAxWzKN2TkamtmbeTQTvip1oxh1kVItNWfoIAtp7NBOGwe
baPMgtwJ2FwPGybnIfnApE2dSORNqysHv0wqvZkIVj06kpd2os2eKU7k26Lt8qDp41M9K69jF93m
TQS2OuV7JUueZxXIwFYiBhgZKPvSSFc50KJvCPMtM5pbc86vM3U1dhttTFW3aqiRL8AvDBh0ehMB
qL+8K1X2jGdq5BaZeoM1wXUPzOEbrXJEintmfIljmz29Ng1YWDVIlyXn4y4XW/ZIPXjJhL0SProE
eb2cZZBMF6nWyNpWX0ryEGq932ltdMWg8xgJ465dp7MgmIK9Yd4jjupCQbLrqV8YpLhk4ireWJMB
qQ/26s2pDkgTq7j9FuNC2rAtwFOUD6sQ96LC+CQTgNsir3xGxz4udBcoqA8Uyp+L2j9W2PsoC5HD
Ul+1+M9p10Rb7QwsEzFRDWUxXVlqYbjrHJ1tQFhNWq7oUd+QsjEyU6P2VlQmAUdqzQmt3REYpPi4
XDoXoq1DRqdnHUTFl4UtB608q+w03GzD0aymUaDl7b0gzRAePjZo5ngoJBNUorausP36tZTWVVRq
gPPjacBcDPh6aY/zUOqMfEzpFE8VvRnFjuYLQabUUJfNrtfl+rwWcnZD4DGHpWy+DWMpvwyQyt0i
1rS7tId+nDXJEkCh664EjEG3UaL5mXprDVJ54C8ZTX+B/oYPUS8b7rDoBMjhTEaGcDT5ScOLy3K0
MeWU3FsZbWVZ42I5z/EPACX29jGZQ7wE79pcUEtnSgbaHT8n6crut0pXnPoJTBxy5AlzMnbERd5q
4EjANWsWLipnhSuwcbqeh6l7jIetSBYS6UgAobxngG0o552XDZQKST/rngWk4UdJpIfqzOIamoKY
7Xm8mdQRAURT6zt5NKTXVayONyk160QnXdlcTSMoFFK9DMjpO9tYs5femNdLITnFcUhZopUOgNJa
UNuWfFZcZzDI3GKCcanphu/Vtm29grI8UFQaWDz0CifohtZ4XwuCBgVhqj7o51MR9Z94rn+0RG9x
QBSynyJXDTJr5d0WHFSSVcShPWZxUE+pQVNoprsoz98YRTAKLyV6WqfpjL1sTw4djkY7tflnGguD
utkGVNOa6j6N8yKIutziWJSexmQQVyVWxA8DIsx7cxDpg26T4gq/Qt61BLURq1QnXoHX+uQOgI6e
apRLWJkkhuZMwwOdZD+6X5LUkGiAyYtCuskKw36Jx7zbj7GR4boCtjyktRa2kRhJHLRee6dDDJKB
jGHzZfpxj5V+11kD+VjWFtmq5khPAIuikZHtbMk/SJZNdrlotGNLxBhINVPrxayeVCx5wTyGehcR
3EGHu2rRjrHzCepdR1QXBn/+mMcpIeRdNl70SLYClB+q25SaFs4K+3YcEY2Y5n0ZJov0q6WMIkVg
pMODzhXiP5XdJLFBB2HGrz0+UkTtkg2tMKsC76gYqVnaBUx8CCU5ejE1ad2hYNoTeIj51yQ9CKi7
vlAXp3ehSTx1ktlVvhT16Tkz+5oM3IoyZjqRU3dMCkxXW93c9ZKBDV5ZBoveBb1OGLkyJalbiP7a
Ks2w7KorpeJPm0x1zSwL1IEcHnbn3ZSurWdrAjQjdVbfluvj1JSxW8jjaUVp41VcV655puaKF2C/
lH6JjsHtO9QCxghtWiVkMxCTRvkDm5n06eGFqQVx343zsa5E5wnjx2omT7laz4FljhfZzM4i6rGA
q9ezU08/004jibmfTwuJKW5MSKrvaCiHujI+cMrkns5g2U10gLE22ZCW4lxr0cUw6gPmqiPAG0Cn
NDMUWcz+QJ7TKWrQZrBj3JatdhIGJniLAdAOw5OWgHWzbIunoVbvlOyQ65jIalEyU/frYlepcsqm
Pt+CabY/1JVkbTk2grSPGAiK/lerMJXmsSPe/Cm3Tdg53V5O0h025R/0F/qlnhoayPIuwSYV7CGR
PaVXgzyN39K+uKO8uDfMHKIBxH5XJBjkrfw2uSgCawtmGyZxprOzXvQpsthjTIuthNo2tYreE5Y1
u2KCypmjbcwmZM5x3dwqFuL5vvJ1q3moGkA/mO2dyC6FzsQ2kdurAWKYq2OWkPXmcxQZgS6PoQwx
06vpMbzVEjUOJOVLqmg/SXM/SLT3RskWi0mPAYXCvmgd6HRnkQOqZ09AGocoT2UmN/UNM0fszrP2
TZkxczTzwLKm4yqLDywO9J0YkEawqYUarn8EF1caI/Aa6kFiy7umLSwCMkmCLVVCclj4l5jSItB1
wk0GUyJLvROnwq6f10QfA0unIdnmE1XZ3JBqGy78zL7qyKMnDDHrhzuMME2XM/K2j5UnBAD3RpHd
wa26abPyU5qBZCKBurlLQffz/pzZVGlOWvNCLfz3dLnJvUrnLEiq6n2MW0jBlb03sO7UIksEla0U
QWl2b5rQ3mH5sCbzlrjmsZJdbDjRS0/qoW3L81gVDGVHZOplTFPa2f2hjGRPFXaNCb0ze2LVNQ6c
vCNmc7haG2Ix1mmTBk39vhvpR000Qj17TjzZiqfQ7hIi2567eUWo3T00SvYAx90zs+kQ8wkqrbNr
uhynfpOpEv/1ThP6hZa2hlpTBeMsVkD0OnfpdI52Wb8LUznnWnFexKoe474mgU5xDs1oX81KcptW
0Z5qd1eMGv09QyIMXskCoMlFJtB4y1Rcdxn/g6rxF4pXYKiR9mDGNtdW6dxqcaxBlSCsBeuyPR9D
u07T9LoE/2f3Ql4UG3vJrt7LojjRC4AdjFM4iOayOZy5rRLdgh+9t+14XZV22C4UKdL8AMT10c3K
u7WU1zDKNY9RadiRMxQx1WUy5jyu03gg2PhoV9aRrfW9QXjkddQ88KuvI5TVG+do9Qc7fo4HCUBk
2KhF2qk3ewhNtupj2PyjiLpnR1MorAA14pTyvkiHS8J9TzO70yoIpVz7mXDeun8R0PZqe/jEc4ET
bxD11WItUTAZChNja/amzXrdKdvbxICpgpVKsCp5mMfYupiTuFFht5yXurl28Kq/tkbx3OYWHx3J
164zDQeyTn1Hsm80IkK9xYSdEUcnGRKDGk+/5HQkRTefLk5u7EQz7y2zxIq0lr0lNW8Ttcfyl5I2
cZIntRW7VZpWILPECCYSH/0BceWxMsZ3xltgC8R/p6PyQmbBSGuxtGHbM2JSu2h54Bsxdrkt3Yl4
oPQmH5ePigmfNvxo6ng3bYu6gYRkLNUj2s+3KlXbQGQaplud2qLdT8zdYtFGm13zKJvDp9w1T12a
k83JLqhV1mUup6cktp6tOoOxYQLrL5K0zSYSumMePA+P9lg7teQtU5Ua14SmA+u31SuBi45H+OYd
nIwbNZJ/OtZyhdb9Iqwm9nTLfpJ0nGi1lb2zkiC2GFMLtSR6lI2et9vb9/JIyUloGKSH2HFeHNDU
K4tmgBm9s6UxPRiNebbnVgWgE6nn5LC5UoZ5fb/86gxxhij5qzXVwS278im1pxBvRWvLcB7Doa5O
chvzLmHokLo+KO+mUb+ZGXVRZ0NYEKCorqlrftwwNYrUaPALmgC9nw5my+/X5vqQa8vz0CrvOl00
VuTwL3KZVjhV3vJS8RtTJ49RS161kQ+iJgeIiG+241wqqkCSCStua2VykxHQlUMHgbJ5VPTuoKzg
Nni1Hrq6/anF8Q2JqaknpGE/563jzbpTBvms/sp0YPli3OqBNQPm4wiEGW0B0elHuU0ITpXY7NTZ
Zax7ny6G2/btKyamnp0xU0tqXTkuM9ShCEMoF5Zm5zH97hm0WGS8LxQVSz29k8p7Rdf3ptTDD1WK
X/B5rLzOQWlJdl6za1umsGa2OaNaeE+m1VtBLhVxjVAOhomeTYePlvXlvrSTk2kQWL8MahsakXE0
MQR3a8QJlBLzc1okxqXu1pADX3jwxAnVFcMFcOapGIxP0xmPZk5KSFx+9grcwCXPFI/S0W8z++Ak
q+w5tIxVb7wOaRGAkyjHQpvfDSYVQZaIPWSiCx8R8Fia3PWoV91Yw5MKRUCcmD/tJX2anbp3o0nD
KlJ6R0BODLCIQEHMPTJSbJ6RePq1Oe8dOQn0LiXiFdVlzTm02smxsBbDL5d4oKjmNAeAOZsF8PcY
Z290FycoRAfJqi5Vtqx+3TE5MYFV5GF5IETUTR1MPmRJ4ArrQMtI1sKTB83wK8VUQPsIHW3a6W7F
SdalF0lDYPYdff0Pjpu9gzmIV7aALrGwnmOdObRmzhfR6A+FEi9uZpg1c/LyrmEHPkIT4bBgmOnW
PfhCqdMWIeTjHHDki5pY1bWWybdLN3Z7Sqm9XmT3kxrfFZ22HGX2DowwlpDz/rOJ+WhEqgVrS1Im
J841NjyQB5z5GJnqM36Fr5y/lYvtQqgt2tuMT86YFneVKAoGVLGzKxzDdUb7ftWK9FjnFV8TJ6ks
y1OAxjH1FCq9LM/viir95IwM7KZ4ktNVcZfeese0PJQqEk0wnMFfbJ5OGX/G7TnsJnzEfY7pD7WW
G2/AfQCxE1Azg11vbdY3xvFlYKYJ8+mZgW+6Et/aA2NBoPys05GQY145tDOydiM78WXae3r0OzAU
ALcB8psi039y9ACwpuBp83OLuW9Y6NXmgMmPXujr4bHqu21y7mccsqU830xmeitlEQwpc/I0jBXj
Uoa3IRiDSeK5agSbZhRdEQgmuTIgjDsa42fTyIccWMoetJtVTS56Nig+fvhqKM3gX8rCxNGIXsvZ
qvdyBbXEsvKrHK6ii+XuZ71qd1FVmkdc93X4wLiXOJzJngptjM+Te0rgES+teo616qCI+LSsyZtK
TBD7kQW6hVh9m3k/RpHVYYinjud2hkkTsdNpSixBsZsrH74QGG4EhqQTir0aNpkPDKNzO9s3jUMu
N+Ah8Ivjz/oUTKuxhBi0L0ellSKPoL+T08p36cI8MWdTr4Z0Hy/2M5/c0ZiLraI0b9Sm+6Fp0lWr
K3uOLmdvzYY/Yx/hTnN3lRXKymyDzUSurZAwKgZk8rqrdJ3s4gF3DwolKWf9iHxjpADkD+ZCunLv
C2sYgQCNVzVCFyxtyl27Tsn5m2MQm0UP2ZOwPJ0rMICuBiuQWPPakISoEsAAERKpszgqK9L9YXhg
3BRSs/rxkvOzm+E6zS2km5hnXZJGWm/Vdr1tjVjy5DYK4fPfNPiWZhi5uXVp/mjKqN/n8MndZEoe
nTUZvAIAKG3hwybmQzVqATLu5KDhCerx3R/6yqlpu5Yfa5TQbVk+4YRvFpCnm8XDXaIzwlDhaEzd
cKSKK9w004PWYlblKCBzCn9ZP9ftcD+0+XFJpX2fSteVolyLdaIoGoniLM0gz7eOUHsbtZgCOJoR
qRcnDm3qnGGH7RfsnwJkaGBj6qv5huHCbTHAIxgsMixyk/fJD2uofj16hSu1NHFcaZZjXSufQlEx
Ybc0356SUFHzN6efrqqR8QBrpHVrlndKZgD0E2ef5IBVKSMaDT8uV9McuoRtYMjW0V6Iisr9STTD
SWLq5vcMLOFcq9fSIs3uqA1hrDE4xDtzZ5aq5lNu4HuQvEdydlHwvVfpK2AnOj+FDZ5ImDKkYiMO
EzonrwFqe8SJcfH6Vg17YIihVJjLrvFH1NTnSm8nz3R6KGuRFdJG72QlX90ejjK8/DNcayOA78W/
qWYoleLsxPH0Ho+T2M9b8BW6SeWwGJbp6V0d4DX+WYnmOpfbi0OO+GDIxxJTfcbq+qtKhsZunupm
12n/WA5WoJVd21xjeGwx62/emCsGUWnfNoYSH/Hvv8856S4k/nxCfLtXne4WZfh5ymzI8EWj3Elz
eWNP/ROkT1agQ52oIzT15UV+rzVxM2pVFoABHCczCgkGP0U5T9HsluzUaMkjPMDRjeOxICuJSHMz
l3ypsdMzsYGKy1C2gh0c/yr1goSTQtZhHncsu14AWUyyHbQrFU1ciF8WPs7u2q90XZGefvTEA+0i
o633hVDPJQASBDmoJuVSeRSZHvSPG6OZEZFZayBJetgRaOC0bU1ZYZjsmxyslUbJ08R1CEgs3Gxq
X7O1ZCzQg15KMizCBbY2U/M8VCJ4ILClz721Ofjl3QbgOFMapHaCkYTzADveQVCvdH4sb/FoZrN6
2K0r+zyj83YiSnu4M+4k2Q+1nr6rfb1rM/4v9Tg+GjWsh6gkOIQaKIXfYYPGFDWzVVu/njTlSka4
CONA9je4jqWyi5bZOna9aPZ0QwQlsbhidGtwEbBZtuTyGjX0isHidKe2UG+meV7ColdCK6FSNdQK
P/lxesw7+a7q6CkxltA8fWTCyRCJ1LIE6oWknVubvJVUohxU1ubXnOZ3YyX9ciYYvXWOGsFm+rnD
oS5oNOWzgQGTJ9PrJPcfkygekX4RGgGHi0QvSGfKx4Cc0o1V5wfsPFLe8O9PyPxzJB6s0ixvY7lq
sE4rZ5faKGeJOGZyDi/x2Ea81pG2142U5nXVBW1TWv/ETuaBLNcXpjAsPqaJ40DpjKHQdWbIyxux
YodRS0H7kuZdrR0GSM0Q/1xhNbjGrH9qo9bsjaV9b8fsAJX/VU/bn6lmHAenvnSqudfz9GTH6h2N
hRquQGjbOblHAEP/vzSPkDdoeiLtUU+7mLJ0ks9Rn4S4+RxJVXPp0upDqkl3mhb5fS+P7uIASmJC
9iNa8g+NZ1rWOtSiccJfRb6zB3OPiOwwMoZ3SwP8ohXWXnEyWH2S3w1MlaBU/sw6p/eyKsOxl8LW
xKHJT+fsI81LFStvuzwX6FRcDNWZkGrERehFy5Zi0+9GUjkyQoOrIQmlgFmbzuHYNldpRDuJbBCB
9kynUkbXBZ7Z7irTX0owFBZIZZh0Ml5uip8TwNsa1fdazx+T7O6aELWjM8evaVsfe4eqhvnvYYUq
eo3F+DPojyeZ1G/NnA3e3EPPGB279KKxO8nDGOI3D7QiZlhrs4ldo7ZnoZI85wg/q9T3PjKPQrKv
Hbpz11ys/cIm7q6QVkMVLYOsRI3X6UrmGm17Ek0XmCpkaAVs3s+a7Nht0GMuIBzhTnrRkfW6hQWR
Yi2W94YBo56UF82QLtTe8yHTgYMBN8JqYSIw6DGHB+m9IgBoHWAosqHhuItRlT1NP9R0nkLy8eKH
3olHTEryDA65eic6UiPSWVBYRrMzslVyXkh2oxzaEcx47UV+mSUx3QihOLmXpNwXZk3LcdbnAYFv
ae0akxxDePcRQ1fUMqwLufmZCZ2IG6VsPStK1B9xW1qXoi3LO2B4WEplfF8AQ+zpagTzbVWEWEfE
vslQ7RAZThYKcr7unDzNz3DSesefOkBMRK8ZUwtlqEQw15ocxHpLcy8PbOYrlPRMxlIGSu+Q+YkA
5YoZdR4MS0yP4KKJP6IEfya8ODuiS4aUics+ahO1fU3WpDxMQz8eupRWolW73quHygjmIjJOyjhl
KxcZa2ibZd3Cye7yk0kbYnh2VeQ/hB7TbxUxQ84mq9/XXJRkkmqovUTfhYnRtT/qCL62uyqDqnup
FjHvtZKbvEAOmKq97iFNwZauhbdNg0XiBuNRins+XliPyYad4QMFUWG2gnbLUu+jWb+0i/HhVFLm
2QlwSlHlEM6xk76Cuw9O1plvtl71u9Uh/pVHRjBhr8X5DgeU3tPxSaq9ejTm/aJoH4ZT6UepncqT
PLU966qbO2/Sp5JecdMpdHVfhaJbRo9dgWE6mSBnoAAraIC5D4CSglI9GRkXQmsEQpzvCwYygc55
6GsIyvZAR2WYlWkuA8BqDG7WDl1H1/Y3NpQFammn3ZVpo9/lqFp2eATFHq1hB6Q+btOaIf1pri1k
h2mUek6PhK3JYMjmxzr8POAn/W5au+7Uzqu4rVLNBp5DZ9gWdXwlYckc5lESgxwlm4SkKCCVGAU8
4LrurxYC4a+scf45Z3JxtrTa3lgW1HxJsTJ1NIA1VV3cTEY8Xeu5NNPvRGQwgJFvKuSYBktKYVH/
M7A6NhFto4vj7dAH0qrYRxlM1EffVbMbjvOHVDSAEDnopu4gRKv0Ydlp07paOwxa7NfRyGCCDxWk
aclmDCwXmfgl5aZ41BhC7pIhv7dIe2FMquPR0rTR/cI9+E2R8vX+XUb6B9E12c1Mus3NZg63/t9l
pDJGNEVTJs5BQ0z5i6k9ZWMbVedy0l//fqWvURcWglEN9AUDTmIUdZ7o75dqTDgWXV3ZhwxdPc9U
j5OXLm4hLRXWWBtva5q0t4MlTT+hSdgMXjsmI9WY2fd9Hje0ywuRP9/c/qbN/SJi5QND6i4b2Blq
8pfbryQ6PKMb7AM59OCvBJfdNjjypPBZOw5s1CU4Sf39OXy9JKnveB3BU8YjY/Nc2oS9/xLuZpMs
s9cuNiBypV+y2Sz2K6QP6slm9QsITN+4GfxHqLtdkNgH/OMwFMCv64tSWMGWblVRjkG5yNguu7Fn
60lwy1sR/B0yi81+Ngrpep3a4hrQmfl5odTfPOiv64wf4cj/OIPglmljsvP7XWNIAx6T9NlBod+j
xtGKQ1Pgs0ItnwZ/f8B/upRiYqPGS93STL54KKSIPYZC5EDvZlw+QtSq/J5bAy7aNLp/v9ZXvfl2
WzxWWcF/RCeS8MuaHvs6ozQc0aU5VguFdYJM0NiInvWl7wJN6YuwGpLm8L9flfBDksK2J4q31O8P
E8lQjflDJR2EXCdBJlubT/yiBOgrxT5pJrhqma7/P97gvy761WXFTOspgmSbHiOsIHynNuRXQwHx
VppsuP37/X21LNieqspq4fUpDtkXXzwD5qY1aQeN4dBK+M4dkyQ1nH0JBektG5MVnbUtz7cZ3nXv
CQnt33wvf/g+HVXdTKeJYrOVr3lIkhgVw+lHnNGzwtx1fdo/WEbOfeLgE/Cj22/ML/+0hPCPxUiW
gAEZs7DfXya03XS0sSY61JVs7qcmW3b61KSnepCd655DBIMZqpm/P+FtXf5739ueMD5gtmkSFInF
6pcVZEsOCB9ZXAcbluziqapkwPa25ei7DfZPHyOWz5hBIay21a9O3tgCYPcsm+XBcRYirXtjyu6i
AZ6jO0az/b9aiGy3Zcmkt5LvomJ/9OW2ZhQKeB9l0T4v0/aZrrew/VKaHUyBEsYUf3+Gf1qlliEz
OjFICDSsr9++IPhGXav8ONet+ZaaQv1l1QRxMweLvQIi7aHtEc/HRhl/c+V/PDu+vr5/Xdr+sptq
2syuZMTOARA22+VoFgLbyHIfrJCYxYphu2Imo1+03HSnKF2wCgPTSAOZgZFI1i0ma9FOHezvIiz+
9Lb/9bucL79L72N8YqWiPg4dueIuDqPdo0KcFtLlSBbfRVH/8Wp8MIZC7aJRXfz+5dSGpKmdg0Or
M9ZrgEvk4FmF0T2qGxXx7+/6Tx8pe62KPS0BtPzT75cSY0o6AQq1QyYDazhLIvFwofWsEp0qfNIV
CvaUf+N9pGx/9T+v2WIPUjTLNPBv+f2q1rDUUt1MKfKewjqPzgVbtwSvg7TwZWQbwQB1QZb8zRVD
oCQdv7MD+tMDtvlwbdNWt5vftsp/lSqrlmqyIGd7z/0LxEmmczJSAu8EkMw3u+CfLgUjaduKbFIR
vqbeoRRYY3uOLJxdFWx79bJa8Z5thCH8epRIx/pf3yeR0nBn+Gox8Fbt7X3/6856OA6d7mRbJEXd
HcZGxd10Hs1XyRSMS0w7D+ei+84z678bxm8X/epeK9naqBYz7rVL1hs/+yRrHuaxU2Afg65F/rAY
dGPDkEIJLE2hJ99YO28Hye+ricvrJmtJY8eCufHlntVcmVSDGVVh5OesTlZYuZC60llTzxsKfSrV
2XpoIo0ZrYV+9u9P/L8veLs6D1yjMjMJlP796rPZOroyKelh0crmNZuLYdstuxhSbar/j55DWzDQ
P2fbZhhmql9NASEyl7qsTsuhQGJT7mSdebu/8M4bPP5s6Nl/v7X/bseaibkRt8Whs5086u/3Vvdq
haFLkR1rkVvZDqmu7eP8Ij1t1iebTCkOuqqUdCQY2hrCMN8GK3zZ93KtOFdZJ4YpUIe5vyFm1Wy/
2br+89o1zni+XhlnIo0f+uUjljIEgUbhMPKQMLyUj3gFFSEtPhIW3K29CQ9Qv02HGNC5bb/Zwba/
/duS49ocxptDI7vYf5zUmoYMSyQ7zSEF6A26xjQxik7nsyoIE1ejeAn//ib+dD1TBtcjVoiu7quH
8hx1Q7lZnxyY5pdooOYJ9JdBAWgCw4V6ab45iP+zqLk/k0VNlcnuzGL7/cXPqCTtBMbGsTFqHGxH
REZWKdf3MP/S77asP94bSinGsuQbcOT9fi2EP2nUNRYRDuM65a4Rp0rh6mo1Da6dSetLAqbtfHN/
f7wm3yUHgMwX87W9kS2BryBktkOlIyBfejznPGOwzWlHWNVwXaV6/Z2Z458uadEb893iwGd8LeEi
mUWi1ImMxHCc6p3Izdq5SWYyZg6G6CvhMeFJX/6+bLa95/9IO9PeOJVuC/8iJIYCiq89d3t27Djx
F5TBYZ4ppl9/H3yv9MbYcivvlc6RjpTo0EBRw95rPWs5TPl+5xMyQEHXWayzjtBifYDCcrTNlkD5
0Yl/Z3mYfv/8Kq+j4d1lCHpiwJgmJ//FNBG1uj62SWId0x4E0o+M9Ufb4h3O6+tOhWjqOAt5L43Z
9uicPJ+KahY7sF7iIT6Q0yt2ZZwhRRnLrB22Pb6eARCJ5asVhi+UcG2A26Js4gy3S8zxPnNErv0b
ahPKGUlurueSHOUxpcj57f21bsrcJvACRTb61z7+MrGkrD1wOreSYtuZBePdajlfigoJy5VhUn6Z
//yvSxV4j+cARv8Yk9KNwIMwYlwC/U5LO7W24KGs8KDV0Ps0Ojefv6mPPus55YISwhzVsmSrpW0J
ySNU/pH6Y3XqofhswqH0btI4sM98Yca8SV0OCpR+JjWaOWBuuYltg472Vt1Ox2kEYX6i1p6fArrm
tKri7jsWdP/edRv35HipcwNlp7oH7uA8dfoU3aYWZG4Ze93Pz+//oyWDxWzeF7FyiOXxIs0MvYsT
MR1tKvyHznX1E9245BDG3leKpM4hjRtcMthCV7aiA/H51dlYfvRM+AG0PnRSkJaBB2ZYwfJJI+vo
TbITfwIqg5TLq5gOsU1y00uM1TtdBRBh6HKNo2rXodWO3i4RBmMj76qhOoREuP7B7EAvIcbxU24n
GPYTJW2rPKYxIzjV9OgqIscaT3nrVd3WFKN707a236y6aQC6pTkuJ6nUpJ1FNk8gX6q491/0uup+
geASCNX9RHvSjDwFao02/orWmPsLfVuTrl28t92uRuJyyiDImasUWs8AG87ULSxYvXPTACh69IiV
uE11vbTxprQ9+u7EghEGSK+hE+Xr07eOXTgCsdTeIc06Zfhgk7a4Mbq62AWV4sPLx23m23r+bUgz
xzzUntESr+O5/m/Z5/ZVXrbD3dQ440s5ZM2PLFEYs0KEWr/NBjLEAX2AoFWtu9mj46nJRugfit9e
7LuzhT7gYNW3Dot3n2v61zqTNQHYKFmf3GZ0xNoYPAvwlCtQSFl6MyoQAj6Sj0ZLAMuFXs97KqbO
VV9yVyv1a1v2Y36U6N0Q55aV+z0fhkH7VljYMsFYFFOGlt0hbSOV1bZJsL9EdXLSrN5lrSOG1dwM
YNsesMFpDaZLlOSbrKqzL3Wk4yhUXp0El1U6IvvPC8uBl5om6bAStTlznsCC46vOGlhCsuiQR0BM
u6AFCBjboL/Iod0hjm+TtWNsrkOZIgrw3SxQO7aPQc3/C+3nDnVDe0nkXDVdNFYV/mAdNO7YtFtP
vTUF3blv4YOlCZIz6j4AjEgIlyswKGuvgTZlHzVNo/HB/OvQUoJKgXWmTlGTYX0y9ZesGeSBrT/k
RRqGPSoZuxzvOHEMBqgOSGiHFDkJGiYnN9r/4jcySRJ/Pa9pFluvtzO1ZcaQFZPKPkZsNr9Ymoc4
MUu+d3ruPtuZWWzaKKkOWkOzJ5ZEWEe1euk9iyOXaK2vIZyYfeOZ3Zm957sjO4sDueYu1WZLN+gi
vf1VGHacjl+sjj7pd1fwBumLYSfBnG+Eh7Ttom2R27i9zk1e7+euudEh4HnMsQ3eYoVEFunoFp7O
oxo8paHDHKwt7VDI58SGShJ9YJ9khwgAFCIyYtFOBs5pc60jBERCW2JuA2vko7L//Hd9sK0iPVRH
d2WyXZWW+fZpyCqTMDAjmMZNOSC+5vPhANLctdJIHjkR9Geosx9dj/IXYxb4K3urxW41p/ReomVW
R7ro1i6OJxrQ4IxvkNHfe4yjMxv/5TJKlYLtGz0V3aC7ZJnL+sEgMAKMgx4d5yDmYj8inCAg3kO9
jlutkMg5qOl+04RW7yPqkTndN+G26xFEj3kw5SDLTeGX0a80RiZ27nw43+xfa/zrj+PJs3OiiOOS
4vz24aukZtWxPe1Aw7W5NsjR2Xt0YDajQrvU+2TKAiHj1I2+f5t6brzmecnt5wPAmsf74kdIwccg
Z375++RJNnW6GHrTP0gzxm3JVjIx9t5AVsu2csK23gOiBE/go4qUBI6a3d7u62w/Jy5fo8eZ4Udp
H87hEcMuC1LA1EiB+n4vDZywmxZ3+4NbWcZTE4/OdUzeZrOxNcPu98xQyQ8tMLH29IAif/qKps+a
mPviAt8I9iPdgomzBvAVYIz2PJSxVhVM55I3FyPy9SXMXSGLN0GmqViUP2Qlx7rUjPgkNXN8sCqB
5txEjYFjyEF9htPk8we+2MT83/WExTaS8D3qLm9fepk41SAZaSer9GS6qYkd3ZdaUUO8dAI3PreP
nMfQ4vXSyJ1nHpcIIflao/hru0xyZz+YcaEdla/Kh1ITsc/Zt1FPoS7FlmCc4AvaS5Pc6SK9SXVD
u4EpWNzGetX/BlLni93/7/bnhe2v31OafRDUOvMbCrZKbtLMMtNdhygTSp2D6PfM/Pbx06aDbdP0
M+XyJI7JhycTkCAGdA5ccNg2wQ+TNvvessLk1+e3ttge/9+b/c+1FsXDGsgWpQeDsqgPtbUrq3yT
ZN5l7zT23i5hjhkSu9FInNE2k3lzpoy3rAr/7+UF5z1Dn8fy8oTMgYncxNqOjl6KwKZsGpg2gLU2
EWI8ak8+xvgQiXg1eC9jiRMFsJNadzAh/ps3TNvTpTZMf1kuBnhm5Yk3Qp49gpjrN5iiRwikXNgn
A+T4+RNfrOWvt8yqYLGgMoGyFXo7mKpWdRLbp3aUk2ZtB83VrkubtupUdmpXpMMTnR/nTFHgg/li
BpZb86JCNvyyT09WRdN0QT0cvdF2t61HSmfdm9kOrBdFSy3szlzvg1FFwUOwYeFYy9Fn8Tgbq3Jg
31TZqcFU/UWXkX9LkbS8GfVQzFATlypM5plHf6od4jqrrszPLKKLveb8lKnSmfSy5rROxCBvn3JM
kb/1elMeGs2KflKiBQ82YA///F1+9FwZtiYseo6973j0fa15uUcv9dR3YborjMSETxsm7QEQYrDl
yHAuTPGDqUHa8+Eai8xc+F7MRABa45QqoHdgX5QfW2CryLMm57HPY+vMt/nRE+Rz4DnSr2HSX4xT
TI8Y0L0gRiAkWrlTOoaNy6AGNXdmcfngQh6KFeGYDhseBDxvX1UjleQ9TjQAEwK9UDZI7Us6xDCf
Pn9ZS/EIY8IWlEG4CI1int3ijmzU1WVs2yN+BVifvdo5QEt+Zx3iOFZxgYbeUtumwMo2pibCe3rB
Z0blR1s7D4EFazd1ZCIUFtMt9du0wyaWHLVaWag4tHgs9gPb5ma2T1I2y6nP3oioHMyNb9rag6sq
xel5NNEnhwmkNnR6WLs7YbZn3vcHv22ujbKlQwYihbms3qiU1m9emBrYXTOUuzCmMfsYiocpsOtn
r7eGcI2G0YJoPSnD3rg2MbgbLw3jfgsJbzxZqQqeWnOw+zPr4fsZk16lybxlAQ2w6VG/HSAxH25m
cBLEXOzGJWTpejRXmdHdDgJsynbs2gmr81AU/pmR+a7KyemHaj+JBILSDUeOxetqNZqGJdyf41RE
drNiwaZCWagaREhBM/M+cbI4JcgE/jDy5zD4ldNE/0PTugqvY4w6M/aww20doal89DL8LSvErCak
cU8QJ5UQe/SlCEt5UbBrP6RpE59JMFtMULNOTVLZlJzgCJIwl9U/hJCCHMsGSVzXGzeOnoFbUmrY
q8qP12aWnz0/L44H8wV5YvQ8XzsXxrI1VkFvEi478WNmVvE9ByYfp2PcAJ8Kk21YTBOEaUhwG2GV
4QXgB5SApjudGTCLWfL1rk2X6ZFIFNd5p86b4MHoEETlMfxfv8k0qH1YQTFdK98+s4H66FpMji7z
F40z2ttvB6fAcJM52GCOVTFMF1VSiWjLPCeOImqns2KJeaj/tTN+vTMmYy7DUyawYrGssaNILQUx
dW5iJMRCSOOxcyAEOHXgHFDHaGtnTIudM1T97TQLcyUdnZUG5/iAWD6/4F+1+XxaXXydrz+J52zC
Q2cRpLX/9gFUoQMFSkXeUdJU/0bPVN5kfg4CSQTNIc3CatsOlCw/v+jrjS4eBL0c6rrsauDPLHON
ZOjAWRwDeWzNJKfMYCi5c7C4PlnkDt41UaZegKG0gOXTKrrQJ0iH2yAdrctYDPUNjGurPvSk9F4G
laffRagxo1VCme3ea2Pj2Q6D4EeYcO+glwz9ISQeIttBF3LDfR4Zun03jIlvHevSTtLN0MPpe/LS
EaRRFkRUUANG4ESprkQ+zd45fNabrruSwoPiauiV7eEWM3tK8lb9XKaQGtY6FooUlDINm6syriN3
I8lr9XcicqurlnSDm5GW6E1M85Opxh/DcVVKVXYrFXqxfmrKHMhfmdn6rUqC9n6sXTzFDhphqod4
KsQduYT8PYJEEdNhUIcWE+PwANwwVNE1B+X6t7Km3Nk4bW2erfwtpyG0THAPOdFJKn+0FhczuIji
xmj9MDlmZBJ80WqSvuoZLFCNDNGCxLNNgrEQ93IbUq+mmoBJ6cvA2XeD5xMWZlDa63na2LUDphQt
tsWZXtBybzCPYppl5OwgtJpzuhejOGgNBdxD844GU+PBGyKcYNS3YatMOH4aw4dmaaRX5HUZu873
tK0/GdGZH/HRckPinMXpYG75EiP99lOyjLAiByLzj33oqAvabuLFrMuQPAcc2+vW9eVWaTafuyI3
mt9WWXq2tiYESmvsXdNtaVUFfrAQyNahpVrZrQOKzd9smjHBOhg7x1/pbPaxZY9uu+9588aZmXfZ
6Jrrci5P0WX/yTxvL+YnwLRJK2gkw1jzux9aVzi/AN7DYoRRpa9cA8kjhvneezZR88szF/9gKub1
zVpZtjDochf7O9jxfJU95gmZzDXlys5n/kAcDcMpyJtGO3O59/c6p+Zxq5Rkkajpi5k/r+vMyszW
O9YBrCuygtzgW+LJDndqlffVOvdHARmwLpxnnhkoxc+nwA8vT/eSXAcEIkQGvh0ssh3LJseeezTr
CCulwc4kysJgDTVK36YpuD4gDek2UEKcufL7GZ8iKFO9zn6arfnybAWTL/SDSnrH1kgnvJJBiKVb
yKK57JvQsXaNhgWZiAsLM8Tn9/zhlWk4UxZlxXGXlV9vmCoeZ+cfaxAAF4zrYl9NJbilmp2743fi
rrXAG31+0eXk9VprdlBgCp3DLAWptw/aoPSl8qzxj8K24W+EnSvvphTVfx7KDJx7fvP59RbnIaYi
tmxUeJB+kBLhOItNZ0PyoNazzZoll/KZ6qlOLHQNsGD3+XXefy7MxggEuClP0J9ejF/PrCipmaSh
IIwYnqELOyuR0CJazdy6x8+v9W6wMvvP1Qf8EmI+gC3uCV94W7Z6DUkT9Hl4yOkePNehkn8sp3EI
sEGJ9MPoE/MHCZu5vf784q+fwpvNwnx1bhPhLhoXCpVv32DoDoNImVlPDserl9iy/ZMRx+166muk
LmMW1c4qpeEWwrbUIN5VrnIufC8Lf5qyGX9mlppOTgfFfG1DBGea1WiweaA8cgpSZkhSAgvt77Sb
ui99qnDteoOuXqTFVL4zmGufstwT3lpvet1YuVYN21szFGARXCGkKtiUf87c8vv1TOJKoTaOiNu0
hGkulhKv8qrSLUEUTRlEKzjw0Mx7FGpeXWCe6BJjkyXeD2uwsr1VD9mTiUbjX7+b+SdQo6eNRvrN
O0HR2MRFb45MUFPUed/iVN47o9F9gzBfr6e8/Oe5QQpWTZNahYNB5F1mK3ZOvG30hg+xWZWXsrXq
B3KIzAfNCuZVABOfH40whT4fW+9mJK5Kax99D6E8POrFwB7DYWiNsLYOk+dku8GrYJQagbOjLHQf
VmEPhWMY9v9+TYr+YGNYYVmBzLfDGQRLT8RLm50i029/NwJCr6braosicThM4eSvcm+szpQtPxpR
bN4N2i4IaD0u/vaqMRBNGns2wQCpY1z0jRNI1jxe8IadjDau4Wj3AO5ETXs/STidj3ZeRLear6kz
m3/zg4fusOxR3qNHwAF3Mbjrjri+NuqTk8SybLPiDRpnyVEBB1MYOEVqEy8DzuY66x2alXBdM/PR
RgjTrs2qCY7NOEXbAFbD3iTXYW3ZnAnWLaJKQsiSwsTfGXckJWRxsaMXgvMwlOVPaOVeTS+a8ADI
JO6umBoE4YNyLokKCOozkzPlYJ7nYtJCBMAek+IYFdtlqSjvIsvG3Rjix5N6i+ZiAF2X8jCB3QJL
QZ8xFFAPajAxTlA6bJk7CEipHae71O+1jWxk4e+KwRd/ZAYCZm0OvcT954vvqW77F3ZJUE+jGwX2
BWs0ngPHVrfYRwEnUz3rt10dlAcS5NQFTzup1xG24j9eN4PmgilB0iHTYoyhhTnqq9VHJEKQlnOQ
dqmdwtjXOHB44l6KybY5WLkEKTRk3p1QpNQ71YQRQStGat82dZVfZC1BsMPQpZA7qQH95JNSj7IO
u2YNYBiGgLDD9KUl4ns7Aq94qKqm2o80LvxtC51gBxg10veFUQ9rVk/r52DJZsA2/cpiiv3xpI0R
VaqQADUNc/kEHoBeNh7cIXeBJaYaSL+VooONBj2GmyszPx4RuNbyN3136PlKjNA6GjvBpi1H/Tjl
qb0JXSd8nJTvX3Qt0DJnDPtN4QEOI4CJIBPfb+M7w6vlF5hLDchGMvB2eNnbhwJI2B22OWwMKKg9
MOEmuqwVeCpA5gjYgQMU6MoBeznxy6jq+nLmLLubkECR2xyf7nfQM97ONJW2HrBB6ltKzhZZLqJ/
6LsU5oDfuRHYLneKnL10NYld3CHRCrZdmn31U9Udx5H93VdZEopRFFlxbLG5PzRAPI9ujRQHOof/
LcO6s+Z2BebalBCjTpPHkULTum9N92R3vrwl48DaO5EYTlpE65cc2izfaZ2kyg/mHR5A3g4Zx+ui
g9FDIAhRRWFUP6APxjNf+D7iT90scggKUd00+J85JK79aYj2mVtA+VWFVoIKyoYteLXqLicj4y7s
cyIWVN5Ncu3ZcwHOTWX21PRWU24L1wM1lepOQ64NBPj9gCDNO1Ks1KxNF099sbJL0V4Emu3dhISS
HZxhDvJ0Ap8MqhAeXmXrw76KkvS5qoL6XptUf4kuID3liPn3fHvNb9sapvtwzLpLKzSAu6RpNszo
jEE3tpqwAXnZBETdeXME8bqodLfFPkKXiziUzjkGCh/RptFc2KNRZFxQJrTd22JUGOtLdtsUNP08
JujPaK/6IXaakwWWe6UKUT6HYgovWYiAnzLyn1C6Yy51OFqTA1OG7bXIXePOy8j4IVoq0K/sui6e
2Z+b6T3F3xk7XMeCg8LkZI99w34stKkfrEpVddc1skBrS5hDbxDNYcXJzCj24byYfbapmE3sh9KU
CsorCF93A57XDb/QoPWPEagrLPNAKSDI+N7GGIperENYOpQ0en0iwrOyHkZax6ekJSMmMCDRqDKh
Uw5PIb5wS1tZq6rom13dlAZn/dS1t607AsDksF2uZTB4JyPTIWtGctyGIpwYhG1L2USmj1HpEkrB
Ih1Cxff7B00ZwT3Qp4pIpjQ1DpqlOns1sAmj2lEK/ExZ9j2k1D2Hyzg0qUBs3akknS3SRjc+pGHf
rBlIoP6Au99wIeiw4xCmDM0qLi59P6yfA38swDhAg33MKic6Fm5GTswgk6Y+AAoILmrXIOej0q1w
pQKyqe7wRJCxJNpcXMLRN46e3iVXZuUEJ/qvYB+EKh8DaB9QCIGyctYA72556Td/KMttFAqM1LEt
bxzfJVeF2uAhMHo92msqnw6hj1bfV5qxyy3Cd8AWOuYPlUUjHBTxrVRuvgusBEXa1MfwRIzCci+h
PUSAL2D/dXmV7wD9jVtiU9MNKrucMm1kiQesfjjYwxgQ9KoN0nAA1xIXFw4eQr8nc4XoVrckAxbK
U4A2DQdrSNvYSE8AVhNrXeaqO+RwTOSmoBxBeovK2pNndUZJLkYr3ANRRQPhAxPRWFTJCTcjsaF1
LojGaHYu25iboSUcjIin6Bqojntqw9z/FqqGRQF2BCuYEtEcP6H37rql1ueiM44kxTPYk4glk2rt
aBN0sxp17kM1uOJiSjV7Y8jOv1K6ke8NaMLwUQx7j3Uagrhss8eg6NtLt/XdP5abOo9tKp0bfSqc
O3B+nrExItf8mVq6OuguQUN4etKvmtPFzrqPffbYWaVR7AhULB84rw77jBrCYTBkcM9GOACtm1td
vEbYdM6ytmi7uoKai4VCw6b3SRFpWe33iqoGuFYmJxMNjEIeAdZ6i3IarFEi2/iWQ7v6Ike/frJY
K+6GYOjPCNXenV0lv0FgH5698e+LwWbJp5d7TXoacyN6Dgwbkf3ARuucXe79dUA6I283XRq89jtz
pAktc7Qd0lP9ymtAQYQ5SSd6eWYT9n4LNttmhUVpf/Zev+5D/9J9qAaKVZFBTCGFgNAZt/FvtMwE
uTt65sPne/oPLjV3ddHaITKjzrDY0mJaT8esnqCiTa3+ww4SDaCjqnYjsvlzjb75uPt2Z2m/udb8
cP+6LYAPBJiRn3xwbVhTQWHm3Tc6Q+nIvqFTlwmi+Sc4SuCSMAlRUM/RD1eq8r61kUu0SK+RzhOW
2c5qG4gCOfJabVWpqJK3nz+Td0cOznOMaSQEs+sfOdyi8iJmdUjqki5Ex7S7GBpyJ9gst9swddTj
QCzxr7Erwy9of59qm1o4+N7mzEF6WbiYfwLjizcD5gG2wqJ0UDmGiknuLg/j6ICcKiulKPLjiAGC
oUeFv4nrrrqK69BLVyEt0vDM9ZdHHT5lSZ3bw/HEOR6rzNt3JaRHdKFls3A6NSj9VhOYNRtrPyYs
/GkzEzlbMZw51C5bwUhTcC5SgqZez3+Id2XcCNeXlFF6CuKGpC2nTQ9E92UcLMbnauR6Ex3Hdab1
RF5MKtqmce6wAluadtuZerIzzCr9x2+R2QRBFGrI19q4I+cX9degrWqg166PEdkk7HM9we+6I5sp
h7AYWWf0nstvEQ+uRa/UmC3etocq6e2lutytCqq7wckZe8JCjfgrmlf1pGXBcOarX07YXIneIcYg
hpaOlnExulzfRhw+BtHJcktVHGC0T7dCVvDDhtB2ygutrh1I+X3sAYgDGpqtvIn4g83n39m5X7F4
tHT2KNSQCHXsnOI1J8AHKYisUeiQv5M+S04F6MdNStWBnhki6DPDTc6T298T0utjoD43L1scbF5V
Yn+9WyKUgCBAdz/GNMqvirACuTPNjYTrSBjZl4wMGViGXWAFWy2PfIO9rkifMAJm9xZaTMJhuwJJ
AFyL5iYcx54dS+Ikm2To6j8RxFmyoVRFegPkMZwWunhkr4fB3LvoTLtaA5bLdtgArhtiGGDbid5+
SoIcmNRo0Ka7lCiX3JeexFxzLUvNhBhsDckPtn9y2KhubPSt13vASlMsAgn18J5sHzMezK/KSc2H
mnpKDtuuxUjZd6oiC4aufH818NG8DCmlRjblbvg9eYynYEf2j7lLsMpsOFRNe0nl1GZeI1QinJ+H
bRHKN4WOQwyF0QbJNtGM8WdsJsLeFiRkybUvanZFVcmxB8idATLNJ5v92o8nq9xnFjPVLveDoN1G
fSnFRsO+5a6mMtOpZWpFBUEVcSuxPWVfc6zvh3Fj5Wb6g90yz7bwuusCDtKtXZFavx7GALRip0PJ
mlDnnyMgvJv7+Door83OKeYhffl1tMQJlVZSxKesUURqN5qn7g2jLwM85Lr6nsSJAeghl1gEPv8g
lgsk4xExElMcWyiabEtsRpuRNm7mfnN0RAVOcdXlZB2s9JBT8V7r7HbAdty4/05CYT2dzREeXm6b
xtLbaUdk7SSshjO2GXeg5DkvAmq3+lXrNoAQ/ToCmqR1/zyt/n1RrGlvL9oHxEUTAZAeI4x2Nxn3
G211r4bZ3arCvv/8ub6W+RcfOvIdh6XUw4bPZvXt1UKA7abhKe8wYPLZFbCioISFY5Nzikiornn2
BIB9iKT1tRm06rYZyPWC6EFm1r5zM/FHs5rklmyaSvB9sNU85H2mw/yI24RQa1gjZ6bG11e9/MVs
M6k0SkmLWJhvfzE83InEQVc74MQai8tKL6fHwLaryzG3IvC1sY78vhQTEYy1F3NoSKJfdlpyBOvo
xkYbp9QtsSfG17gmqq9NCeQJ2uowUaXJmTaM4hGGX+St27DM7wvMBN7OILwXEf1YoHTO1GXFg7nS
sAmT31hBZ9jSriihijkyTg4uprKLBhzopWGFXXsLwdG70Ns4LlbJSONy+/kLfL8bQn7FNpWv0qXG
voT1hAkvxI6G5EgoEc7+ye44YMb5yHkLAv4UkcRbT+S8N62sDv+vS7uLgcrOs1NxMiVHRxn7Ires
LQnaYOlSz9+UBkGpVlANP+F/nbnlDzYDuKJpsYLRofy9NAS1RaOcURUplUtf3hU+6RCMRwqRw0jN
7vN7/GDDy9fIP9iPONbQqno72joiayDNVcg7E6luydo5ghpw9sNE36hKCShmOiLxevxdBsltTPPq
zA/4aOL7zxTkmovrt5Q9TdclbKEGkLQPiAEhfDjd5Vnfw1iFf/35/X70bOkQebPekP310lYgcnyD
g+6mpyYSyGUjC3eNBO+HBVw7M8+939Iyp3NmRNeILIw9/WLq6ZHxRcQa+Uc7UTUxWpCKTY2yUedb
c4ya8Cgtk1qYUnZeVWbtP1TdoO3KqtW2fUN1K4KOs//89j962mxqMWrPhjhHzH/+17aHoJ6hEKLE
VtBn3UMUEUSFlcsniLysiDh0vO+fX++jx83yYrCXQ58BM+nt9VBm5qJAs3CyKnychHYFvgt1tiWL
uc2dzDrz5czHyOXUOatBkEfMSjV9/jl/3Z47wh7puzw8ET4HkJoyhKVd1RFayzO8lQ/2rw6KHQ7o
OpoZVAlvL2TktUqERKmcwEdOV2CwiGrKrD9Bh4WVxY1+WIoaygfqfCAf5RwN5PUM+O5G6YkJjtXM
j8tjKnj0pJhcRx5IkBbthuTt7MqpEwjoPoem/EAQYHKv43CUF4DHsFMkmEuHFXSFxN36IvD69dCN
u8anwbaK6Pw/Wyov+nWI44Idf9Uhua5y5WGFLTLduTCJJ9NWBLrUaps0ynZOxURzhEZ2rB4KVscH
SVafeeYLehXt/32b6BIYpzPWC4EPcKrFUjhO1Aw0toDHBhhpslbDmF7TRTnVmrHRwkb9ipQBeddH
u/HoKYdI2yZpf1Yd9fqNH/clJ4huLH51fWgT5B564wv5HeqUBZD17zUIUPcE1FYEADsOjazJa6b7
fxv/8w0gPsBAObNN0Ju/HScujjVKsIgnI1xaP2M9NGj40xL45mehc87EM39My6fFOkA7hI4NB+n5
6/hr9KdG1OMLFSAu0qArTkXWILzznV47kBQw/TISR4XrikC+jupnqc5Iyd5/6nzebBZmTNmrjOTt
1enAuHFoJKRwNB6xLlVekuQQ+Q/QgOJ/PC3PTxW3MQOCsxvWmcWs4suYwGEZ0kpwguQqtl1uCK0e
ESa2NZ4pLy5vi2tBXhPUJNiMUQlYTOIlQcwYA1BYiQ4zpAdB4p74Bu/kFpF/Rjm9nL1wYOPXx3WL
Ho9C49KV0MeZhjPTFEeDnc73aaI7vEK4UZ0bJ6/MmrcDBfEYGgm8Xh6WmXcslNwocm/InaObAKrf
t0i67BUscL/b1FD7hrVRBeIrOetlvU6sijOo2aS3PTZy7WGII0eyX8YYtoJtwmyR4SknvC4zpnWr
J1Pz6/NP6P2o5scymClEcTzSl0tIxVfp0xK1j47jNzidySrMYw3PZ91ru06UBN7TfN+biTWd2Ym/
2xvRPHDQ9PHl8uIZaIt373ex3RB74hyFbFuq/7Fj/Sh1jUY0IRvktehQiyJCHKWnDi6RtQS7ghJx
eCJ1WD18/hiWK/frb+FwyuDAVfLO90P9PstsAVTDl0brbrJUxpdN25eQjusyfWzbJj9TCxXvnjy3
z+ZFZ0TOeprXGspf84lPmcHDkeEcQXObc8CFKFaaJY8Jkq164+ITufYUQRx71WccGhmBVbUtKQNY
O/wB3bDNyyCjK1sp0/3Jl9MZXzVO2M923bNhJwOSAoqlt4P+k/YGS5dXFvEAm90HWJyVCazxikRC
I/Eg1jvI3661AfrU1ubeXdLkJowZramML+4g/ehgBZ4e3QHG5mxQ12rUsYtITcOgmoX+WviJYT+j
0FcJWcxF+KtWkT5sktyGzGxEZUPXhuPLTUTZLNoJDQDAhjbxqPD4IlDbDIbdFH9Qxo3GeGZL+h7Y
Mb9bRtg8ymZd3HKcEaiT9GSUYINJdP86bEd5agT1lqFv+pxUIKJy11VXJ7/rtLIpehp0V1emaSIT
0FsHIUaOfgLTsJH/jsMYDFuPQWsjaAcZkDUCAXxZ9wE9U9qtfjh9J2/Y89aSnACtIVMVTkVC5154
40pmYU9Yta6y+EJzW+M6q+cEnEYLpxH/ifBBRqeg49ciIXWgi9rkIXZNZR1SnUCyFfp4vyIVp2R/
QbSaQz2o8ovjYIadeZoCDXmCXlgEFcVWTYfa1o3ulmNJvbHIg7e2HIlaMrzKzHxpixLHCxuV6rtp
qDE/ANqFm241Fb1knKk+sXhmEa8CDmg7XTWmth1iYY17XlM5bpoSGvhVMuEGualS4rkmQk1frDIz
rqAWuHPieOX+KqihW6t8aJsr1UxeuNFYQUkcSnxVE/GXIV8Yg0I91GMLKV2MsmpWFf7DfZmp6SLJ
wszdzAfS5igUMLyOCnGxtTAS3+hxn1GojmPQ531NYWzN2ssbxUIyUlHwvQIEesut6L5l/ua3ZBfJ
IBDwKxfQv5q65E+LAWva5phwb0dyl18G2E6kgMKojNcTNrJuS9IMMI6mSogoVKmZPRVhV1/lmmjj
tZM1lADLYtCzrcBueZXkCUmihSWLdIdXPNVWhkokShQ9T79oRoZKoYAvqFYIWcJyZYscnnLSxBXE
RKvvyO4EPZxvZNd5J3qQoUMXIGh+OVYJtz8GMfLt8/nu/d6Pj4IZ/7UOIoDoLE7fIhlDMYw1ACOq
hiFMvWi6BWprmKvKp6G48goZXg1RNB1k2ppPZpihkhgUWtyEGJWnVEtISkmH/MWls/uIT995qiEo
37tVYn6RYvAvwMsgXPO8Lmse2PZ6/4pgEq/qfnoaksAbSoqL/ZhOJmFm+BqfdQdQXg8rtaa6mN/W
jJDtiDJ9ywYbkVSvnXMjvdtJzBOKi0XI4cw1n3Tf7sUcJKRs5GPtyOaPaj4aHC3YDRR4zpYP3m2P
5itxASloIrJBX2xwU/rnFS4P/5inGlovu/PSAPR4n6vvoW8OHjr0FMy++T+cnVlvnEobrX8REvNw
S9OjZzt2nNygJF/CTDFWAb/+PERHOnHbcmufS29phwaKGt53rWctmVGECtwOTHfPl37oFhK8nA9E
+5tT+ig0KtvT/XAGAod/BFX5pf7tR7+Ugz8HCboeq47x7TOZ4mFckjFY+fCcskuqTZFFBMxuxLp5
4dzywaWYqjgVYkemqHtu0CqVpaU1a+bR7TmAfh9in+QqxbQCbiudnz7/UM5L1n9HGZsCl1fAkdc9
u69SG3qXVph2NFmmwxV1GlZVkm5FjqQEIw6pPIiNj59f9Hw3svYoV2U1bkHE1QAS3z7MUix+FxtO
cfIQk22TxdIPs4cCTaNZeW0Wvbn979djD8KBl20IL/Fsxz9QLBnhkXsHixIxkpgS6pTMibQaPDIL
F/3SyfP8A1rvz/Jo/gEmpoJzvhWHcgTjtHeXw9jZZYsEc8XJQcMSyYUbe2fAWa8EAJ2jIY14KkVn
05y0wB5CpytPtOtCf3lufWu46qaRcEFsdVGW1r/YPg0kkOKRqi09IfctI7TU0Yuv9vJE+Bmxo4FT
HzRzifCUkXBXp3oIReiSKeGcnEAB581PPQewFir2BaQLRVCOW21BCggUlUNO1E6qVa8xIYpHigzB
Td9q7gZ9FapQq+u/V3R3LmxNPyit8VMMA3SauZ50/ypZ/9ma1nUHrW/Kq9OQpDXr5ZyHRRZ0OxgW
hHjoRUs4jNRv9EboB6WvyeaLqbI1YdLd9GOCjNem8vb5GH1fE3r7m86+iSoZgqpXWXUq/NjYo9iy
2TX69o3hsCkgIHa24D6KFpXsn88v7H40Wv8RLZhnC80oMO8F1jIfsqC1/kcy5H3OPhedABrTNsO9
16alINrXfxRT+SSHcYu48zjr0xFM8PWoE85FFy514l1aMX2j7d1KW7tZRjtUJB5TkL2uiOhBFndN
veQpNue7bHKegqGL9LK6CSr6csu3pZ0IWyqv9aXYzvyvHGfv6s474d0mq+hLq9NqnEakyxTH9P4n
Uipg/4wZcAnEiIv41ijGnUlEEvFAaxChDSXaaYkpHZq7Za5Dkzgef14jGMb9JBuMcePWrFEk152q
DrHtfdNGtjifP9sPRxr7UONvyxxZ9NkCR+59XOO9cA+DQZxZaBISQUKtp+fEAiWG1UUOcRcq0b17
UuNNeWXM6FgiH+GAt/JqO7IYrUD7OcdO/vL5TztfZdbPkfmXkUrNh3Ph2ZyodZWdC7KeTrlLUJ3e
1OLVH5RGsuRQXZJnfHgtrB2AK5HWU5R7O99by9RonHWLkz1qbFXrXFSR0Gd5UASe1Rc+pPMV7e+N
/XOxsxUtRpJHDqjjHdy2N7pjlRftspsQQ/5uJ0JAR8dMSuSy6XJpMv5oVftHeXOOhsFuYWTo5bwD
ODV1oClCZJQ7mDujNs0disL85+dv8K+s499CDHdKRYOmC+VBuj3nXd/a7tiMFl5BxU6LOVUk5t0w
KFI7HcjzrKpyA19R39bGUl2nU+Ah2O5tQi7Rq3Zy/F/l5vmzy5brzkEp/N9XJsayrkMhoBu1ynLO
3nmi7NTo/elotrRBEdoYp64eskc2/Cohx8rPvttNld2WRaxORlMYX/ou6fOodGTuEfM0J0+ZLjDP
5u6UHHNJ/s52ilv7ClGbSrdL0XrPbMCltenYKV/i1304Yv+fiurcQsc5ijyIIS9PY1WJW2MksCm0
pSC5u6h8/9KL/GgG/mfknDsnUL13nttztdrV1FUyFdC6JJbZY6xwTG8QDPgTUuzc+j7UXnmoSysV
G89lkg201kXPPlepFq7UL5KRU+mmF/oVH35Sjrt+uVjvnPPvd0DC3A+pqE5akZZPutfTCjeKYjsu
PtupbPpuzvklcvaHX9M/1zybOYkrRMOo7BUyAdrEsInhzHRfnqgPE8AKeCW88DWtW6WzrwnWI3cH
bQVB+vmJMUt7UXaCxFi0zZDsEFSg0qW531dxe8wHmYar2gHEZqOijBNJmCjy0f9/fgReYGQcgAKo
Hb/9akawGmVTk/NC7RrJ+KxBvaiC0b5J21w/AivPiFcl2pR+IGiOXHVpNKpg+PH5zzjbi/gcxTiU
4U6jHE8R75yQgHmdpErVqYMi/fSL7w8OZQ4Pnkjelfo2T6r2LkGwvGk0zlwWKsf/ZihFFAzPfX0H
nLY8OmTr2Phnfwbd2B8ymK10aiyKV3M/d6uKsxm/fH6fZ+N6vQ5N1pWGxHnXsJyzPVcChMLpar0k
lU3L9qawZ0irbfvkkJd4nH3p3pQCkurnFz0b2H8vuiJOmF0CSGXndVHsWrIiCc8+LEnZqLADH/Ts
WMlIfmpitE1odbL69vkl371P7pNFgqHNtpeBZb19no1bwAfgbHzwJ719RAIS3CW43jZC08pbEFDo
vEAnwWdY+qvuvzOg1qM3dWDumFIw58yzT1nXFiQW2YybFegn+aCdfbukMZxIduf/rbfDwwUWhhTJ
BkTJMD4/O691Xqep/PwUVKb3MA7BtCsCIuwKzgKHzx/qeaQa16Kqj+oJhyF1kneUH3bLcnECPT+h
0vO3ejX8TlNHvKRCv8P6EwD8IZ3U1Gx338aEvOem+RWQoxvJ7KLj+2y5+vtTOALStPbRDOChffuC
RWfNdk+F7pS2pc3Vlf9aIoygBOpWziWx2buLEbmFzNTk21ybded0UcurK4IdMSH0OKh/z1MZfM20
rvxazdlwYeE5PzT+3xtb05kovqA0OTvfxjoadtWBAyISbtiNpvOrHZPmpaUUc91Pxr1nTuJkynG5
S7L8JxioZW2oXKLYvP9+GLnMiOiH1i/o/Fe4kBNH4juQlerWvKmAmD3ZiW5v66lrw3Ts/O3gGgUh
jAR5+6N7KZ7l/TS1im6hZ1ILwsl4XiVbq1wFpejy1GjDcKX46yuyoYGj1qQ/65PwNtqgqf3nw/vd
NBUwVVCEMvmMwCOdh7RY0ll0ZsfqZCovz6IWTvbzkhruQwoVDfmblw/WhZnxg4GF1gN4WwAMb0Vp
vh3FLrOTCeW9Oul+Z20K0zM2Wi+8h77z4gt39+6RsiXFjesgLaFUB/3p7aVEHdNy0Ax5MISaXvIR
p49WE4+aGdrwDJ9Hf5mUmz9//kjfzxh/FzXWdqpQbN3PKahK9dj6Wrc8qTh+tHqESm1XQgZLVflz
TjTt4Fdl9mhU8g8Rstpra/vYGUXpojCmMvP5j4EWwz3+s+Hh5MdDQBNHQczlqZ/3wSf2MOBjrfyk
WkNsnYxAkMAsy4iOTn/0ON+DlcyXvbAs+VvzOxkNhvyWz5PzpRPVcrSXrgstRfulqAhudQojeDTz
kd0ZFUV0SpaLH0wsgX/bsY2/K4DtbITuljfYzbOnUmcnWaWFfaBBi9PVKZZTbdfdT2z3BgKmeb6q
giIgwxjYVl/N3/OizDekyt46kD7QUo4n22nzaOxWWR/WrKjSB84CBMKGxOHSABeGFhldZ0Zdr+lH
oyP3dhpmSBwVLpzCDTRC3Nv2AbhY1tCnntMuRP7TbWWFCVAlnUYCrVc1zwIt/CbxJEpsMyUv00xM
7TeiqyX0WzbnU1ymIcZWRVS1g+h9brxTPCbkWQsPSpLCWMpQVM9kqNfPsd8Vq/kHvpjy5HwCCoKN
rEm7eoehBpCnntd65Mgs22TK8Z882Vs85F4Zt6lWNM8qboLNJAg6HwZcZNNCzE4S1+2zJnLjZpxb
rhgkxEs3Hd7yePGXgy7KZoeM7E/ix/IGnoBxoBrD8Gv9dkeZVkkWKt949KS1/FG04SLVmeYNYA0f
b7FTLhuNz16FWiL0KHerJ3wV7dOomykzkTH9mBX+ktmpxheVD+pnCjH/RJZJQ7MIV5XVMjTi1X0n
UooZbka/tCwIvVH1RI4Wi+a1roR4Gvpl3ngqiwldr2O5tyv80UtRUy2pEie79xpz2iL4LYnpsGnf
WqDmPQ3CiCFrf+8MNqKtrB8fhS9pSrW9jDKH7AJ0bEcfZ8IxdqvqlE7MI0S3XGuqrCLdya2jTQry
RlZ6H9bGXP9sur57rSAx4O1cyBGwUYvjRccp4wxw/Bo6xw2O4a1VTuCN8qR4DIiFKcKGU8HBHerf
o4U2zSASgAmS35nNcbYGUzb3ySDbo8SQ/MvSaMSHSzVU48Zp8Oomli2f4WTO6EO04KH0gsrG8OhR
GTcA8RdprB4aYbcnF3o422Ccr/6cxVtj6H7MIEoOogOooHd5fhwp5YXCz+rdUizJ0cbgG9GoUyFa
5PqOz1Du/X5cg8t0PUozkR9k69d3+EunO5zMLre8OBX6jEbcycmxtrWch13vwmc2y5jDTxZL1Na9
Q3y2WbGXS4oCFb4+/JayxRubqOUF1wmJDLANIuzy00H0ZGMLI/3R+/0vu9fGPVG0yQkg83RvKlPb
eQYeEiB8+i1sgl9p7r+khaj3c5JmR5J8x91ID343MBHQvyyAhmkt5yNcvxgZyYkOi1pPfhWyZ/1d
PedjXA9bV1ffG6fuHxOEDiYtvU7bFE5bbGssB1d27Hmh5izmVrQaNnaFsb4cDIKsDWa6FJrvsiTP
tmWBbp6gfMVJ8yMDiAZwDV3CrrfVEIk8Ha9R8gD86uryQArVkCNHyJ7zHsHZMrZqM2hWHk35HN8G
ea5+ugEB4Bun97WtJoc+ksimd1le13usnVpUd2kSNQWeTB8K1P2kKaemkuO7mynprUife39nD/1v
2xP5vY1wLkSkM0Z1Y33tqBj/RO0Z36VVFoeWphtXiK27TUUp5dVT0LaCpHzlME3rnMyaKHVmUPwl
BdNEM5wbt5HUcBNr2IzZUu0VutNjbMHCr23+ES0omi3MpOkxFk1+B0Ws2CdtV2zNPo3rsC6kv+1l
0Z8k5rfH0ZDqVKu426UWAfOBEBb2jSHZFJmpIsfJFv40mTGgTUbxKi4w+vbBq2jJdjhJkBqkj04w
mV1I5sLwiAbE2fZYuf/nYwN+HD1GJ6X45uhjrUKNptnb1tesE2EsfIZG7HvfE6XGTZKyQUyGZYhQ
WtbX0jdQUhqqCQXQ+R19JmPr1OSV1z3mHKFn6c5D6bBx08XEoEVrqMrSbkc7It+B5MgiC4rEQfbj
EPVLbF9NI4MEZ3t/gljDkS2I7S1Qj2WnqV6FuoVPmcAK69CMmh9pxayfyqESNzNW5+veMIYwiJm5
u0HG0SL75WBVhuLP6Sef8/qOGFYL4Lh9w/E0RETjf6XW1m2dcgY/aQg8dGWpP9lKgw4h6LRnZKU/
1iNK0a61zF3sV/nBJaEFZJ7TPVl+1USUaIpNliUrJyJXIvK1ZsbvzFR9sAYftBAm512rqXanROYl
QC+tZkPurBYtua5u/XYywmlt1/nNrIUlCbRbwFB2VEmKVXOL8V1zeG491utDYKD3cDzzj7MQxV2n
ds4DFJZAG5EOO28eumeZ525oUBmn+6TVOwiDNkfhLoiksPVvyGSM104G1bbO1JMxyPqaduELQzy7
X5Ji+OJbfXbUG63cuTRl7jujFghTl3IXDHOxAbexxqxM/sPqXb3Oepk/2sAqXocaz89cZ/OJGpAR
hw0S8YN0EvzqpluQnLH60420BlyixQVLKzPVKAgAEq5Vv8L4NV85FK4R6Vbcg3GYVHqfeSr9ClGC
2KixmyOlWNELirFRR0YIKoui21d5QPGkGqf41l01KjAx54jyz3T0DfkFOEB7k4nZ3g4No8dnkb2a
llpGjTv7oXS7lomVW5vqyTooYHyHKlaSN0S0Hcpvx77yh8X8nz0Z9WnUceLEczvtE1HbX3FV2zs0
aukuH910b88owBKZ9oxYNYd5g28r1Ke+AxhCaBvylDTwI7c3i42fgWxwuKOHgPChZzaHxr2Wd8nV
ksRO6I4Jhp8gCeARzPWGVX7cBqVmbEt3aa5yhSdo8IrhmPa6ug9Sl12KUjKaMH8wt7bmahEyNxSg
vMcUTdjOSXPt0Bcx/AGzrw6UreetrlwncnFUhbNgnunRe9+pKalvtKrRkBOWVSh7KcJlghDqWuMq
qFuqY5VRVKDh7UdmQnCxO+o5uaGUiX0zRvtnAL4ptNK8LgD/fm0Su446arzHwktNgBJsfxrpBmBR
bPvJnR1+WhCL+xZhwNb3x5b8imGJgGrJjWUuwIMVSAaCmyEjT8Ld5jPO4ySvhjtbYRDAvaQheHYg
XixGELlTho6pRXHll6rcdktR7pkDhtcOP84maRsn1Dpz2AV6aT/ELY6/riWnUAIh35btpO9ay2ZZ
6cmIbKXrbsxanwFGdAmqNyGfDQ40V1WbZuAJErpdQ9Io+Jt1v1OEL24pacPUgnUAraWZkg2KMOtV
yj7d53kpVvaAq64qFcudqpeUkjyQkwXz8KZA+hGB59S2bckcbshAPAG1G27wFqkb1aj0ijlAbCyG
/xYkRhz2rdFjLpTJDzdj4QzN0o5v7Db12FH1z32gp/rWDip6FmppSTVd6Q0zpA5j07WevsmshXll
Gc0vqIKTO4au3KvZb64nWzIGPARuo2MZ2xpBNI38Zjwk2pjnW1+kydcGwyUfje7s8R8SdD/U1rWh
U8FMpxrMoJmK3eg6TagvfsZOZyxqIAjcZYAqbM/dzzdZB7vaGTUReonHWr6sfkm9Dr4xbyIuBJXW
b1rTFUclzG7bNXF5mP0E+AiL55ZevDoMir1FCs9kr+GGPxja4j9qVWmHbLSwQ1H7fC7M9YiQlAy1
Me2uW1SUV45aLYk2uvVjOsuWJrgLbgY3JJOZk+t3GXmDfLn9+MUwsyDd2MEwHVqv609FMSwbKRHV
IePnGGl15Q+hKRWVxeDsjaEobxZtsSKxigIGqq6h64g5Go3KfZpAHnAgBQPkoTnaFU0zHYa4fhl7
3V53Tv6VX1Y5W/wZ5Eaix/tiyXO2XgArbbRPf8puGE8gHvKtK1P9SbOt65aV6E5rUv8QV974w7Ww
nSs527s4jedwXOKa2asT2mbphv4wt50MORj8FhXWIX8c4r1IUmdbCTfdKmaGyNP4mJCRDT/UJDLc
lUxYwSCWL6zD5pcWQuhXVbGQE06n7u0u0e5Sz6Y0jgspiUhCuh8guqECLe29KxrvRhtmmBmSwK7Z
7ViqTZrKRhPD3lFu80AxxWURHKztXCB7dF1x19ZiEJHo8/QIJcS6F0VubLPCBEzjjv5mKFF5JHEi
r5q8aSJ0dSlyuLr+xSkp2Cxzygdj6BxAJI6kzHaQjWXkxMPBtfdK64wOIQQNnLrWXwt4zMsBkEi1
T1MpQ3SFQPyK0dt+fvx/X95ZoddwODn7U8A81/0EQVmgztWyk9543kPSSnEjgJB+7caObyq1693n
13tXQiMDAAIawimLjuU7LEFTJr0ntdQ7NKyPX+Qosluqpel9V8UNaXJzl9zabmYxuDzx4siFQvHn
P+CjG6ah4BP2tzrkzwkBXQbzrfVq0CzFPG8Je1BdyNtBAIAaPaHVkybzhU70+3oW1Iq11IOGD6nG
edkQcXNilS74ftfqp6NKF5pGIJuDDUUK54J/4oNiDtwFmq0rPsvEM/K2oOV5C9+Mgd5RUCk8uEVS
3ScFx2W/kAEMxaU+OMYYX+jTnN0gJ1gkBEAOVmH9yuBff9S/fZqR4EhcAvbO9hm+nhjS59xFfGpx
BLnwLM9e399L0ZFCsbAimZFEnl3KR087Qh44Aez5I5bE2GSBLa7LtvXDYpHyQnH/o8tR/0QZQcvi
PV15ROmNxthPT5Zu5S+Llaav5SJYwNqmzsjWm/rsgn3jo2cJNoTmBQ0FqAJnGgkHYnOidDJ0WssR
kUotcVCZR5IoJZqLhdaPbo9+ATe3MuDd8wZbXXpN1zoY+dwGVPfGH4vifyuDmKBHVzc0dOEWvG6O
vBxu+rHkXEb9BNigjGeHlC53Bh7GJqInNcvxvhSDHydbupZjvhk6DtFA7YiPDT2aeG04Or12FVBA
Nzi+e6SyIS+fX9N1r7UnHrl2V57o0u/EYDsQ9xM5V5CjS50Dbkp2ctig42+gqQl1N3GgTUM/ydTz
MnFgWYX99Xe7HGoRGlbiVND4cmHAnIinmiJH3HVXNjfBf7G7Pt6NaVr9SOKM1qkAWXbsg1pqYYob
zttVgJD3lWtVA1k+tSk2o+FQhvOXVrncld7de7OqHt0aNv12QUl+yVfz0Tuha4WpBjM9zcGzAVAZ
RaMbHawAUtDjnZa06hDP1jcjJ3DemNzxUiTXueiAj3edLFAPgg4IcLOefVFl0JqjOXK9vqFcG+jj
wIvXzcy5sNR8MLJXTjmVfWKF6R2dTU1DLgZnnobkZE52vyPcMn3xKllRvayTCxPS2Sy4zhIuxneP
JW3tGZ3LNrx4zFLox9pRLoOA3cVJFX1rv9Xdot+VmUOsJWXBzxeWj26PBCagO7TraVyczUz5jCje
nADXyrTSvTBuBsc+oY1p9NBCwl1En1/u/S3SHaGDsMIInDVW4e1rq2AfJlrGLsiizXk0tIDitJzc
0JmyL16CoszDqPffZ0O6JXSOWT2t9UbPrlmnibYEC6qElgyBITbxCdgacZ7lHDzVjnWhLf/BlwDS
Hkni+lDfP9FeTxF3D5W9S5ApUbvxnV1l4/8Vc9tf2UHnXeJLrZ/WP52Qddj4yA2QBrM7cFjM3t6f
oekVuVksLkFtjncFcK001GrMgBj6wP1X0ty0iwM/G6csW/9JDynrLZtKcVb9/O2+v3Xabpz8Maox
lP1zx+cIMsaDWZudEpsyRFQauV/vM1JpmeDmdnzpYJk/fX7J9+OXS0KmogUEBQ1f5Nubx1kdFH2T
waySlmbCXQvQ19doBH46S0XR5/OrfTB8oa0h+QbYhJn0PG4lL9tFUEz0j22ZqR3Rpc49hVVqhE3c
/QDOOewGT5svzEAfXnQFo7CYrxKms/cbpEVVV4AuTmYMgyUaZsPdox/4mgWjtbNlZ3zNe/TRn9/p
2Y6XQbUK4JAIrIqHdUJ/+1wLnjQYvjI7jX5nRKSHx5vOQlvd6EO2NRsTWItGrHEcOyXcHqe4oISg
q/huVFOkQHJqUsviV5zLA9tcDhOMjfTEgi1pDgVJG6VlSXxZ3KGvXWx5ynCOvVSNW10bhdcMkaXl
uLNMoi1+TMAU9tJQ8gGzlx5vTLvQfXCRstlNxLYc/bzXHs1KS04gJMXXxqEVEbZYgQ45SzEcwkH/
QlIuNBh0IWzWcv8BjbP9WwFP29eDs2xca+p/9BX5FLCy2p+MT8qO5eR5T5nNjrwwZhtrtVXeO6Jl
q+BN9qnBUBVZzHCAgIc+m0IZ1PrV0GNDNdPkR7N0xpWtCWLagRrtlq5t73xlD1fSHcStNbv9wfHT
1t80LWTcEFpn8lQRInVX9hV+Y7MVRzlw/ihobVK+m/pXt57z750XNL8yffZASPraTW7nyUGXq3nV
ThsZjUvh7Zyqzg/2EnvXagpo6SrHjnryNTdBvKiT3ppG5PuLs1d25R4K2TTXS145iLvI0NhmJj2T
kEpGcUiaovwda0P3pJeLYUa5Z6TJkWlL2uigdLva5jqwsq3b5eKZdUA7kENlXJN5ixRD9TaxXFZN
6wiuaA4oXc0Y71obxfpYOd8bm8I3aVjzAvoEOCgTrbVrR+hsWuJqDzbn6gfqLFjPYpe6L6PBDiFt
IY3KmoXzYRt/oTY1Rqpx9JuyI5Qav1cyNWHett1LIDyLeBZ7CH4oTchXl1Zo5FQ2uCgaV/+j9esn
2MY6jVBg04wKMFVXxiJzGkLCirAbmtuEtf1P4ZXi0JXUrFVa5U+OMGOxkYuuhTLXoOs0ibfQn5zm
JzE56lbZnXNraVn5rbZb48oo6A/RPcWJp+V++ajDr7mnoule1w3QPtr8I2jnNql9C/JmXx9jBOB0
SWOaQwbqvwH/ibZXjllZGxQJlBXtehmubJSuKvQgPiOCq2woa5SFaI5kUv+ZzIoonCGrKfHJtqZf
RKA5nZvyYMR1s6FKz1YO+vgSGQPmffrR43UWxPqmsPV8Z7ipuR1UPx4r32HvS31wdjdlXA79dkzy
ZufAYqVLVrpfoDoDdOy75UhWoX8cZbv86moTSZE2jUloDsRlx+6i34FTBsYzBYu5Eb476/gZrEyE
4Ji1OVzcyeg2AP6LLkwVujPEI9TbaBVcCdCnN1Uzxz/F3C8bKt01Ffhgvkl5QPvZs/CTFiILdsti
anTNk8SkktOY1HO8MRh22aCK657mLf21tJq/9j22zqJBgsfBgtNT4tfeLUEqQOfjmQ7tbtLKUW3p
xwS/qr7GZ9gOVJmYLBguI+k7jWMfbJGo24y8HdJUuSF7dPRvi/KCkUlV+rdBOgy/kjrvKVqPVJA9
C3vwvExeE3rkj0cg/QH4Li1MtSJObrTU77YMmemPabSde2H9/milIbZsFS6ue8JzCYu5UOZYrSWn
bBDF1zhxs+sumCg3Dn2z0MRP3XralOTmDReWuHe7eXBjnMCRZKGjWBF9b1cbBW9p6Bqwi37G5N0Z
i/Hg0AK4cJX1X3mzUVqvgqkbQgphXgjA3l7FrZMUsGCKK6b0l13niOBWogk6NEFKL+Lz9fPdo/x7
LY7E7hpvyt7s7bX6WMtiTU/EqQnWLHoJIBaXWGswmJnYkalMhiyvXOT+r59f+IOb9Ah4XR8kLGFy
C95e2C67xs1yrziVs+Ff14Nc0O5RT4axc4kRea4IAhaqY4MDUcCmhJP1OVGnFgTi+GnuHTLp21qY
TLYoAGHj+IxA9A9jiJ6mlcR1CJ1CVZJTEQTHZuwmGewLwOS3fFrFhUrEO1/B3x9FJYJwNnbg744Y
5IdlgOjNCiZuNe7txaUta5vUO1XRbOxFrigYPDv941zxdWvLtpyuVUwa48avvFmGIsUZHATDJWfH
esx4N/pWvAWWUXvl6719MZ6lyrRtFli93SQeYMLGmzbvKRGMpfqBz96PiISBJ0Alf/f5kHi3Lec1
cQJCWrKGF72LkqjHptOTvqhOuNzTg46B8OR7db8tsfcdx1GbLkwjxgefM2UuLoZjhuxy5+xWS6fL
g0QnpC8rZpHeUBR1mdA7uO10zpGRHcpBa5/QsfTWhgZAR/toslv7WIlO2vs8S+onYI/91uu0+kqH
8fxfI+35PDwikNnGw7/EzHn2kZDKa7nYNTiGgr3JN8QdwMeTtit/s5B4DJC4bS+Fer9//xaiOVSz
ODhx751HxLge0O1JxNmpo0O7n/hg9p3P6088tCd1M/mPaUbQWVKp7s/n7//961iv7POFor+kknt2
t6AG+dgUzeCYzcetaOq6D4d0ci9VjN+dGcjKRfvPEEP/z/XO5rzBiXmtfV2eOqAED+lgTPdBosnn
OIf/PjTfNRDsm1a4fZSns3GhxPp+3uOxUmNdTTvYgs8LUBLLah8XpO2k9FVP8TTCRnIBFOybfBov
cHHef1AUH8HG/Q0pxal/Nr5bADLk67FONvO03OiEspyWfIz3VMrzbc42+9fnL/A9jAXluaVT72Qh
4SRxbsTjG6MD3QQJ/Y6pheWOaoDuXzWwK5KZvjxqQJ5IsOV8OtLTFnMKORml+jFdEHNduPmPHrTH
Wk3hjZoYtaq385imNfpsm4t3JF/Ci2ay8x5l2+MlH8ii+Py+P3rORC9DAv/LQjivvY3UpkTOGQvn
TuOFc2/pGzNG2edlbGQNeswXBNvvF23UpKtQGgQ5K0ew3vo/HYF5Ip8GkUrO2+ygTWKYOi0LpNmV
CQIun+iWOU30/ec3+cFsyVVZSyn8mRDN7LOrajGzQKZ3xamnt/k0sikf0aqMvk7YZAkDMx6pZjO5
S+h5suR4WOWxDukhM/wujHM7O0ld9wTensX/mlqLoR8//4XvZy6osNQ++XWwYZEcv30sNVKpYMZ3
eJqCZLyiJR1ssgQHhJZ44tYeM4W5TCfhZ84u5W+/c6AyUb95NmdTijE6NPrMOjsVZBIfJAzy20lH
RoTwYIwGablISEz/ekyTfKsskggQAsNtkgWByj0ayAEcyH97GICx0R0zx63LOIW3s28fVWoWZ/0w
HOfWDZ6kjvC2ddN1j8zx6JF+kk43VtNqzsaivvAizsfnem3ohZSg1qYO5e+3L0IrDZMUFBUf2340
93yaatuQtxgabo9SklVsF7PtulSKWetL/25cuOobFPjZVV0N6FU1OdmRXaWJXGye5KFBI22zvUOq
xCiV073R0+knriV321tUgYnzEgC5iDn+KeHcBJ1t31fKNOKN4dR1vDfsGIZW0zbDTZwCkyWgdd2o
AYYcBwgY6Cgo1Bpjc/TwXjqwdbziQrH93Wf397bYGcHXw+JMU/ftw3RUnMWrmv8oyj+znvX7AD0R
X74xsxo7L0lZ5qFLx2ejiLx4MYJi3owa+ptawgAblZ/cGNWlDDcG0AcPe1VvMcPC33pXYUwAONJG
dPITgP3+J5pd/1afVbeJJ8otaIrk0TFn9B+tZYC5zZgMCAoLndQXEYlHL0vr3azip9BBv3lTjqhJ
ptlHq2ZzIB7SLNtCWwfFI0x/u3QC+U+wPEikz2ETdM2u9XsjjLX+zvDKb7qw/6hx6BhehHtM6O1B
U3X+tS5zgaTDDLa6lR0Tz/2j9W76TZbeqzblDy7pJ5Gf6v8r3EVtS1FDCl/G5dhYYom0Oo4Qn/zm
HjHKe+JPaQxP5mK8lDWCUWEt971Nd5TdqXqCl/WL8Emg3ygV+57pb604Frbz25DQtntV/rLHeZ+J
bl4TVi2k/1rF+GL6NE1SmfzZ+tFniHjjxqA5Fi8ZeFdziII6k9EMl4QUV/1H3hVJZBTGr2kyxwf0
0bemrHIUzunT/H84O5MlOZFti34RZoDTTiGINiM7ZT/BUlLKaZy+5+vfihqVsmRKu294r2UpCALc
/Zyz99qcxQPUhMvJr+3mNKA6OGZx/jPWXRGWXbYF3RJ/i9OGLBW3/+lWCqlyx32pNfxoeBBfkKbn
QUpcWqfBtc4cI0G3TG7V4ubTFUOlXxOus11SoYebLf/FJfkmA09uoCRoSF9AJuO89QMHJqmpYqcv
oD8SvbvXk8wPVkm7rDNhc3SuNZx8ek6BottVlrxZWpMSPsZRK8zX8ryW8UcFrAAC5lNWqjtyZLqA
cvjRsuvvwyx4SLz6kdHpjAQORdxYCjhLa+UHIi/PBpnWqFO9DoH/ChIJnPnVaCKtdF1NBF1ZlBHT
Hi1cepDr6Eh/JqsCHuUJZrAuesbR7IhhnsZ0R4j7YyOZ08IQcBCuZu+DNqYhac97O2bkOgu4kH3u
P9i5NILRK+7Af8Ja5mQRTPNUlCFeBPkyVyieWG7dEBExuVvZ8n0tlBYNy2V9mcybsVLPlU9bp3fi
Fsp9jG88k2yZutVEmsAFJacuf8I886znSMGDpkuQyqCICRFAm2GpLJK95ZBuUxaoblqRdkFmo13Y
5qx/9Nbmpas3Dsgl7C8kRIk2jvyYR9qfplcnL1Cqmeaz3RBYurh9EXid/1OzveLWV+KbURtvOqz7
kLZlEtm1/UrO/aNN3BWvZJvs5Gqd12Ri1Kx5/Ubq9n4YYv226JGQI1mYw8YdHw0DT7fhpj8ruX5U
nTIiqAztN9RY6N5WNFf6gmB8drWnFJwxv2PxyIz0m+UgPPdS/boZS7VZuSI5WsfRgavVaPnW8WQT
qLh+KLL6e1Fnv5Yeb/5U+FGzOPoWc++3pjZPc+ZabK3ELVbsCAeT6M6ZPhz1tfLmU0H21zlnH35P
rME8WmIdIkG9AW6cgfxCThxQYMTkfZw+ab58c1leZRp/6+mWB7Ea9d2CDnOHp8wMtNpC45mOc8jc
8DzXgNtwcKHAcZNTMjYvq2+rm8Zw94WBGXTxkl2SZQ8D/Sp0l8YVGWr3csSAfTk1ilaDnODzltjl
6+yLPFhdN3/DrZWemlk6F8JMfSRlS98IZ042DHuWLXq9n8RT3Jqje98nvgyoKE/sGvUGNZwe5Uoc
64HZW9xO76PDl0nUi8rhEKmkf+CgfN/gM9noFZLiJB+e1KyUHXiJae7a5eJ7KNbTJPlnV1d/9LT2
RUxVsutM59HFPXi0L2tL7ELjFz5hA5QH6dZMSR2mG3xIRXPhC7AbDLWJD2eMwTSWZC7UbVrtm7gj
v816IVCnieSkXkmfOTNgukknZLAeB0j4xOamv7xbaYcPdGwWLDVc5LaR/keBgnIj8vTRr9sbfvO3
uEjP9ipu66o55YaGA6Cb8w0Q53NjLeWO8LEeomDz0tf9iM1Fe3OJRrxP7emxL8C1S3scT6i9ZZAN
HoEJCwHwXiMfJ9i5IXXrNU8aL7lnHqlq6qCM8yUYSQQKDd3A9YGwuyvW14Y8qFBb0Mlq1tFoyzIq
2KGCllbbBjV0vAM89d1zFbkMaQskrpHvzIfUiXCvKswb/QaUB0LstkJuydRlRC72bXLaq9Yu9vPA
e1Ln8WNvWctOGN2ZPLnsIe4c+wi2f0RqgVEn0mP1arNDhI0zvhqAv2gYIUsGBhmgea2vnAWBte+m
VoiUbyKZogHYYdu8lpUmn/BPv1bGCtRRyEfH7Icb1SNUrDx3107Jz8ygNWis7qsvEriiqrkWYr1i
BoDPw02ng6/J+Nyb2aOd1cNhGWcmD3mWHnxo6eemb7+XQPCZCfhcgr7c18uyXMuMdTxdQQWZutrW
dlYEBA0+iCVrUcrQbZ1QP9ltfJ6q5kqf41usFYDQudqAFvPVjEMhmju2V5PpwL2yJnmLG0ggw80e
/NFtAtvRvOjvh+z/nPsvhzOmfrC6ac5Qjn0qMocMvanpePHeHOs03Yy5Zn4Us4Zqnb4u8VYJdD9k
l6Y1XDMjTLLLliVudNH569VwUVnss9nxkmCuwU98cXL8XJVers26JLKid6G5+zmIvOowLCu3hywc
z9WpRute32iNrZr9zFykiGYOH1/iWP9w9Mc6yzGVjQNfsf6pEGJoabH8iBi0Aw+234E4e1kkgZHm
JZmoZ9RwkR25u5yTws7S7JyfZba2K0kNELKJjBsmQk5qnXBeaHRTWBjL+Pr3H+2LSzQ+jeL1FsOh
qHx1JNOzjmQ81TeMYFSYMNcIaSWw/45z/0U34j+tkX+eFBiDdKIh/lEa/X6MNzsNmtWk5ygUa/J4
QcWVeKr1QVFEl7HvbmaQqS99YafYBC649nundhP30SdR/StszOfWyD9PhkEpT/+Qy/E+VfI2W447
FZ2/H2Yg3HZVOkc1i2brTtX8RRn6p5uNZOfSC0KTBCzy9699CRwlzjy94K0L5Iq2uXoXl9LYFqHJ
iAdZ4eQAyJwlRMwvPvpPzz82fXQBCENpSH2644NWakRL+u5Bc/pl2M7eYH6vJrmee6Jr9ABBcCa+
+Mg/VUVMUmjNYPllnvLp29JFXLRaW7JDIzU2jrSzyo88cUwCxKvkXhkOR6cCnxvvT/OFvOZPvykv
Or55y8HD7nzSf3UD5om4XIja9azMvWpXK/e3kEs4RKY6uaVfzI3+U5ZehBdIZxxUvjq92s/Pczbj
nbMMKg3dd3oMCeQLD3VihUOBZo9rcSOyQsd9wyVvFs21gnUE++b5TLOthjAFqJ824cTxV0Sbzw/c
P9cF15EhAgsRk+zfH7jZqDsSS1NEl+RFRbkwHs0+B81nD+UuH1LnxunHr5Lk/zvL4WbQ8UB9jcyC
gc6nR21tIGVQyXI4wVnZcC6ysYfS/yL4CZdkbj97Vi/fibJL7aBFMAzWsod6K6dFnZopNX9ks9m5
QUuKiht0tFRkUDaZ9/73he/zC3G5NTyX4Ph0iz7ZZ2CiWWuTS9wmAp214C2cCse6VShvj4D7jQc8
dl+p6L76wMvr8q8+pT8mVWxjdzj69kJtH9fw6Ar2dXv2hx3hXfNX2/GfxDg+ymxmwny//6gtUaJW
QmLsPNaqcTZ2Tl3p2dWMRNCmDBytOhJit9I4ZW2Fx5vTpPz7Lf78FnKLabd7PH6Xe0xW8u/f2FhQ
KrR15h30XPngiVV7TDQJQjjv3Ke/f9Tlmfp3u+vyUbgKGGrSa9cxpP3+UQkuqNQumvQIXUBHP5FW
hoqKdUY39/cP+sOviE6WbjNSuUuv59MHSUJBKjfr5JHwVP3Ye+QiFzhRowp3ylZppfvFIno5Inz+
Ymx/SDcuAkzylX7/YnOVTyJxYu1AEZIFcWUnO7+fjAhjn89EDkfqkrvjCSjnHOVgh//3+8oEihIF
bJAgV/DzApKpevF6lzQxoDIimPXaQpgdd9XwxX39vFnwAzI3Biiug4Dia376nk7toah23Is8vBNg
gYa3jkjw0CSzI8jK9s7QJ+2x6Crj+e+/5x9WSMdl9mUCK9I5qH36goWbTKgDJZ87XTpu+Ps38NTL
feM0zs5FqRV4CNe/ejX/8GZcKLugoBBCXoa8v/+q4zKNsZ7DDKLvk+9agg2jWDeOkz3M4Zg3TsBt
glqodXKPecO6UK9IebaKJ0HTkIgFp2G20Oehpr78If7wwMHl4NG+YHpZws3fLy3xxxI5Y5Ed486t
n1qpftCK6DeeMWPNoh/1BJozC3VrcqOsXb9KsPpPDXF5Dtg6GFFdcMSEc/z+8cTAOL2P8vyIPK5+
R/xK5DhEdoXwnnS+t7SVlQKoOeZDUM3z+CtHJPc9tbKMhqSu0Fo1sroZWlV9NSf9w4v/24VdftJ/
Ld8WjAHFMT87cqz1mZ3gdB5TNUVQFvwQ1be3+fuD+YdHBIQW6xnUBvSJvvj98zpRDo1QTJ77lYjm
PbEw5mPb9bO9kZb68nj4h/WTiToDWJ9Bt3A+P5C6KJZktnQEKHFTPfptA37BXtX4FXL2T5+DA8xx
cNUwjvyMHWxVNse1y8CX43F+6/RG9V7LSX7hTPrDb8VJ/nLMtvEawBT6/d5ZbDwsVwjWq8FSUTb6
AvsrDaNYQ4XWee7j33+qP34c8gB+eXYGy/9UQ/Vm6VblsGTH3k1ZJNOJtiUW1toBYVK25hlhJk3a
v3/m5/XyEr/IwIFlC8HvJR3s969oj4DxhV/JI9EQRR9IKP/LtmgwgBKlVC6vupTTY2q15g+rE/b/
SGrCgkWzl7Hi5ZjnXiwIv3+61xX4h8lOIeKYejZoBQAH5ImT+oAjM9x72dh9caL/vE5//r6f1oXJ
Fxg83UwRrFR3x8RszM24LNneVWW60Ybe2xC0Ut3+/Sb/oU69gN08VltEaPhIPp3Zhh5nNy06ejhW
q8at3hA/hs8TJoooqjI5MFdv221GDsjKktCv+qYnwQuaRAsV4u/X8nld/ueWC51UEwDmqAo+bVQy
bUokslVMyVzWZ09lzTHHJn+2WuR9/loweM6H+tlcL4EUem8c/j8fjz8NGZSNtfZyef9a/lY4OfHq
1/G+r6XzHuc2uluCJCwUoIl78MalPUh1Mck2ZkNQQZd8Gfz3+S375waAgWNbujRUPvOzdEnUrq/l
dI2nKdnDH/hmFei/Y5/Y8bkR4gtZwef19/Jx1BasvBxeOV1++sI6ezTPhhYfrGKmLaGPOp2zpCzL
0NS0/P8RMUojhO6ZD/ANs+Gn1V7r7NgGDantjX6a7CA2Y/s1LU34IHI16v9VSXX5btDA0P0I5CAc
0n//MZPLYKtXwF6bDOhaMLnedNflub2EdM6UR15sPn4lv+HQ+Hnx/+djoRayryH6QTTx+8f65aBP
tP5xp1+cLSMxJoGZArIRw2bwqpNpd9eEFU30kXVkQLN9kmv1gJt7Q3smQoZxQNu71TWc4P4rBgNm
nVh2mUUdBXCK6xkzgRQQrzvdfpTyyTLyl8pnkmcnewvF4OiA0pV69eJajEBAfA/x8Kv2kRC2WgXo
tNDvuQXXkBKjvvuJku0gOuOOffhQ18XVnKuwErz96IQwJ7wRN0I0GTQE0AXDFKwtj6OOfpxbjo1c
5ad6KYZgnLLvg16BEdbbB7KXItnZd4ZId6Qu/SKiBvR7OaBBV4sK2mS5SnIfCWh5Rx+ngBTSn8GS
b2ZnPc5FcWWnKKOVgyBMv/Kr7mXt3Tsl7a1ltlu02QWKF0xEdp5fgOQNT07MXNJd6/IkbWbBi8rv
EbeKaDXhGMwuE/vqG/PCu0Xkbx2d+77Ci2CvkbCLQw8aqrRfEk/tkXw2TJzrEArNs5znsyP1uzQe
yDa5tOfxy3s6Y6LeeHK7bojSeLomzgPWQ/aIYfNVrG2Um5Dc/GIPwoptgtWJyZ4VCcs8aHq6yZZE
QOS3nln2UKJWAsKMuUapqqswbRPwu9p2Evo1jtEG3edY77tkvIfm14SLcu9HnYCFtszGbVlCfkt0
lylPSsGgLTuvhGirLETyPNLHxmoAeCzrVnlxv6tcGXMx01M3Jy+DZp90XJnBYCzMxgj5Ju6xsYO1
sqbbvO3fDC99sar5VinjG2jY67JaAdJnaNtVzmk8M9JrXuAITrQZtU2yx8y7z1Yt6nJFbV2WPND4
LE1sbYFeOt22jpntC1NFBuVHmJp0SIy6+LUSiBN1nvmEauNF15yrFGNC4bUI32391zqi3TKnV2IN
Hns4SZWv362AjgxfMsMdj17rHx2uHRwZLljMdeGY+DX3LI7KfHGitFq3ztI+KiHvZyalmzQmsU2C
Fws0xsxBXK7LriAAMFj6+VoQnRCUPW+pMSsjVE77bE8Xske1gz0z3k8EIW+rchq2/lL8mPzJ5FMs
ApkJjeMBI8d38rJd2+hmyPT2uiWVmGnPcW0d9VB46zv8GhXYcnmBPgUqRASrlvxyZscPdGlGvphn
ztX8CSinifkmE9m11EJE2khMGVPPPcHIiUt4oJ+M4VS3dyBu/ahwAVrEfY+ZBJIT18+PC/Qv1Ieh
uaJM1vbNGhebxO91zoOtc22spktLYjU33qBv5JIX20XX171d99mG7NEYrJ5E9rIwPvNsAIopPoS9
r4MiXFpyklp3+a5XYxYOA+8BS+mtUaQvlWXcJF5/tI1iQ2+UjHiT/0ODZ6zWJ9z/zPAyYsd198nO
1ma7qKVDWcPItNTcO8NaoK7JuI9mnE4fuicfbZug5NlbalBN8puluRtvcg4ZV2w18y+VJneeA3Ep
Bk1oleJHbZoHqyEOmbbkhZ8kfshMAccpazNCqISiQbDO+076YCnD2tB2S3aYgW+HLK737oTkk9bh
es2ZiloPL8hQGXdFlR1AEf1qzAqmUJYhCy9+thfER5HcrdVwJXPjhP/ACSd8FqGOnmqTreNpGRVl
WRqRkluGYEO0YMnTMC6yq2qpzrSAM8xRDvXcKK5TR+mBauiQjr3nB5POnSu7es9y/KOscxnFQ/bc
2e5LVXd3cSceyDrUD14JWwa0hvSqo+RsCJgRTBWcwevEaIoNiD0nFJhhUAXpTSDQKgcl24hFsHxk
55V3hs6yH2O4GdKKsKMd85i0KsOfthxuTqpIfqh+YZ5lH0Qz5uDXrJ+9CyBGn3YTFvTQzWNzQxRV
cmjoQYHQrr53ccb+Ee8UseGdl+Fpb/Ow6mV21yTkBPvxuVzmTR3PEbb4W69sCKj39t063goRJ0FX
D++Ws2xHd9U2VTx+J9rvgYSUb228NkdKmAS9nMOwV+seZg/qS+4xgAUZdlgst+RWJ6c61+6oHw+2
s74Zk+6RLsf61q/xaZ3lu9vUxzKT3bF0refyIthZUoA6qx9DWYqJxjZK5rjgbsy9Vdu3aVFtsia/
SqX/XHhumLCmEg93QNdXBEmZvosRCqFvNLdJukSirb6hJNmzM+xxid2K1nq2Ne3W6pdrXsoXvzNf
R9d4QBKSBRx1r9q0Pcu1vO8rAwuNTQ6LnZ6m2rzVu/F5GLqo1zqARDVEFMdBulHPIlhWmunVaG5N
c9rR3/UQjsBDMpGFbWe3vE+Lbtsq92eCag0KnNxjJ+zwli33cwejeRinnZc3J8frTyppvXCYLC80
WrB2i/40WOY1SbpNoC+QuTLPeQHM/oDNr92MBq/5OrgT1om+C6zaYnGY9RjkBY5s33REiHAgDVWf
Ji8Q30Sg4QkKxbhAaMldUsuKPIN3gjiWIe9ANJqQ11k9F1j4mIcmAdr3MYQZaW/oYsgd8YJymzfz
uGVqlLyaRWUF0MJj2JIEybgCRxO5aoFuryPYS+PBcJMavt8M53viPO6VwK4sZtRBOZZZOJveT4X9
DNadowIxJlvdrrvN6qR7UEN2YOObO6mm65HT12SY6Di1Qt+cUWvRlAut3rs1yt6DgVY/UeBLlDnW
g1l1T2YrBa4INF6Nz8Mi2uI5decbs6vvSDaDLJZrNximBorF3Alj0ZmBka426EGXdM6GKhKMUh8m
XmZt6G0Z51bxPxuZnHpdu8La/jzGSGoT07iqpoGZAdwv4Gn8nZOD0rKum8a+NczspfHWM+lSJ9Av
N53sr6VeX2vweZy6vmVLGxgpmA+D7JZN4owRibPfncXdspTvHEQwIJUYh6kRcVY3lDdWKbdmMmXB
aKtkh8x462r1jrS9ZtOq7skp4p8cdIwIwc97I6p7O2uvXC97HhC2jMxSvaV6dWLzkLbGB9gmiKHq
o/U5EWldFyhCWoBc7GoptzgVSbyzO9iHQ4l3rn1lPfoQDQoF4S9Pip5G6BkDiK2yP6Izc8LVMJ5W
LqpMZrBwfcEhFINbKOw5YfGe3qTVfF8SZiz26m3zJNvJfP4YNERDppHNW7HGTmi4xQU3QQCQd2/O
/imGRlkCD43yKdGvTWcqwtgiGM0beAj0pIiGZD7LoSH+e0leEOiAuQD3Bi3DZvFxcsR1DpuRb4Y1
RICFc/MI7m1ivEUnBCX2aogiWsyBhzxd+4Ne2u+Ln/5smum+L/H4CFqbmzI1HsfBtzeXBzbwZt7a
bqESImv8ShgkNYkS2Go3OvYzyNR8w+nyNR5ylA+ivpqSDqWcdd8u3nWjtZdFw33T3Qv4VHf1vVTT
oV6bLKqLbNwUglGsWOihmDHgVPdgkNrKJJbIvUlsnDaWwZRke32dD5k/8eg2Sw9j02c4vEAQZikq
d1JVTmhr8Q+ERNykePHCpcyf4KndOkVyYCHfNkZ33c3Gr3RZ3cAnO4EJaJ6dE9f4CVfU39fp0ASF
uYhtvQjU0GtXBso1Dmte6RwDqAcF2VSBCbV4M3USWFsCWqpRT7ZbjgFxBchZ6s4P+l6gZbTomOdC
u26d9K2yvede2t80eQnatoedS99kKVk4+7g1Dg05k/E8ttdCYnL22pVzgV+dm4Q/6lEjcCp6KDMh
GGEmrKHAMW1OOkHfVs8VyuUwHp1hy6CkCNnIxhsHvQ3sKmXseijtgkyyLQxGZ6el1s3qlBlWVcc4
w4gnd1O0z8KtmH6V/o67h7dl0rKgqHzO68nwAmENsJtiPJY602OpoFK3uBzDhcNPl+u/YKLctYuP
y3JEepWIfp/PyBDJ9sF8LPv9NKtHR40fzWBhTO48fVvECT7kwjk3RTYHyFGAX6J4dDUip0C5Eb/N
Ey2s9E4OZLAqm4hDHalpVOmlceg0hxEuWK6gSqfkBQyXghZqdd61cJYi6pbMJSmmp0abiQwMqEPi
Z4Zuxq1HdzdMu0Qel9mTe5TN+TEGEvcm6kk3rzR2Hz/EL4GAcHbMDSEwIsik+YG/+yfUrnybFnG5
6+NcXNOC0p6lVpubdRr0u0t29gt5PNNOZbm5U0m+RhnAwSDtSTcWTjdHQ7aMp9gvJNrhwjDO8zSn
1FaGNwKgo9K4aX2bdHQ8CqjbhtnbJP0wYfoxmybMmgFW2qwJO4AG05/rJPb2ej2Od6PTiepmdmYO
5Jiqx1sDreiNbldyNxjyw+bfCHPVr49F6aY3jjYm32y7U6GkIH8TmUZZSCtphOe5DniOmzy0YNDu
ROlMe5PY4m2lgdxMh6R6mlMbKm+fLzuIo+gKLenct6l0t6JcvI2Ceni0PEzNsEwdon5sY4N8y98m
/tRFudU/2IvMOcfHpIOZjHiYxiS/hNmra6cYxges+D0IPWpjTvNac4MhHuBz2fonHfKvS9GizWeD
WUmINXOIxt5/sQG1RmBf52OtVyYm4tS/jlPbR/5VxQ92F9dbpnVtCnBOKyMTFubebPQ4MnWJDcW8
hA4WmhF2hSgO7KKSvR7Y7JI4dtT2g4G/koiwoWPN1Eh2ivTFfwfcmR7cBesxZZKkNM0htJl1E0wN
pSE1sUNYz8i8JPFsSr5V3K8dkR6KaBnUlH2ztdNi5L0XzqZDYhSowfd2jPHSHUu4eFpwA2wHTtK3
HVrCQymFFwFHHA+KYd3GYrE7Go1Zb9pKER3bOtUzvFqLs46z3HmlVt3BJ+diVodmBFN7cdAQRN26
LgJBpxn705B6YtuDu70aZmkd/KnuLl/VuV2N1gNorddrOJd0G9Z+sNqA4zL1TjY0r2uaWFuTvfSc
eqPaEcM09ewfLOQsFHFEak2CoAH0dofeflOXWLmDKiuH41xyeIHrnrz6cZYfbLewDlomoD53Wvc0
GbN8S/sGLhoawTnCW1xs88lYTkNDbnASk63Rqo09awb2emyGcxPfsZxtIGRvABperdryLeuLw+R7
rOP5dMPx4LtnNo9V7jzXlzzpVl3zyc/OtP5q7OGuW4wVAaL3pK3NL6V5JzR43jbTqES6YnzWMvMR
9QfSvGK6R6b0VHp+H4oOnffkbKtJu6OwAMjOi57ScTZbzQw6XqiN7pW/nJH1F5SJHWcfZEc/VJr+
BCoRlSX4byc9i2740RLxO6nmdun8DXquZJv11Fh9V5Wbeq5FhDvp0Vy13ayKo6eZt3lXbB0E5YFE
QRxnoENzUW5djqLhiPJWFfFGn0a1KWrjilrmZpTlqzKS6yZvDs6k3ZCM9aD3SHcH/vkA9CtLEE+r
BsuLrDwws9bezZadyewHxI1rbnCqPGqr2QRtZRzocR8Xp3iAnhGRr5EH4zwfhio+Mcogf3lN9yho
P1ydUoQZUzBx4c1qokte7ffWK6+X1d+sqeahXS2bUAdDyoGz8zlnwitFfJj1yTu2vLGmtdPOYaYG
qubBx/iin2VLczC2EGahMVeFS1/dn+6tOV8PK+xYhmT7JoUZKYcdcourdrIhMpqAWI2JPLHFfSBl
58kVsCwE1jNNzlFsuzgNpytXVlHade/GaBQQrzn6lwvPKzaMD6YmJ1GR72RQTKDoJKbO0uqA9O/7
qq62aN8eW6//6RcC1+98hli9zVfrNqEYDNwRBbxl8B1LT3ncGfdSwaQ/HNCRJ71q8IZY5QPsrwXL
2dAeaquGUUYJGZaWmwNx996g7Cbc42ybdyuaw4bilpB6mwZVXd1WM2Md2MlmOFXamcnEEGSZFyWN
e2yFddRGe88e/IyMhpwEwwjIINjkLQKBgdrCknEC/Ual7CX0JeOiCKXvjlE+QttdjW2Sz5u+UGfR
N0dT1lOAJC6YY+NU82ZwWJ+CeaYqALr2UjREs+vT1hPpczvpD7JNXsFPc164sMPtLkoWDg8ao/QS
ymLQ1hUstaRE/Ot3d31hblzRU9JR0ELMuNJmx0KyXlF1ov0f7LuVU8FQNdHABtIVTdRbEr1Skhbh
sgoWHXN8oQ120+ZGVIDiTdB3h2gVfnh2/i32uwdXc2DOe5EzGc+mO/zUUYYMGtb0qbxeDZviTd57
s9qOJStlgmKG651IfJo+MjLngizRTu7olZt8NMot5HuazDp0NEe8SbncanI96Zl1VaVmNA7qVujx
uav1R42lJFPG3RzP4TJ5Zzup3hs92xEesES9vRgsWZOFTqAQG+2yJ0mveL50Sxa/3Ruoo0Kt0MIB
zkyL8U6k5s0Su9+NGL5sitQEoPbZ44S/UzavVK18LAqjf1MX5dsFwIK3qVhDiO+3i7+SgHMJq6jG
/KpvedmLtr3T9PWFntu5r7WBxZ0EAemrO3LWy2hsSTbT/P6nFlsybFPr1gRZvfHcItl35HBs6OYe
M5dDerV8V4n1UqcQYKxhIpkhy7tQlm69QTztXDelVPt8kTfV5D8jp3vn2BrNhQafXnuGZ7IlPnkm
TpgDe087sWy8My4j/IeG/eFjYqTHDo3ZUe0bgRiHSWQSPmzpn5J/5JkCfK7H1hvmmstyKAaHI6lR
8gTj3Ks9AP9DLraVxM0zOs29bvFFFYutqE8EGwSepv/K6R1j63KvzLb+VU7VVo7dI0kI29ofd7Y/
nRJA2UXZv2uEBMRJdatSzHleD5iBzl3ECOAm1ZIlqtf0KnUTLGWDG+plvB1TeVSW8QtmDDXSsiLy
Sm/MMt47cfwjrvMO8O56m3rpeTS0o93EW/JDiq2krAINfuBw+u5LyMIXV3kOU3vFWAXZul9W6vD5
Oe+Lk+8vLMlVZFbeqWw0st+s+sYghRY2WDgpnFSuwxtmbSBL7fUh3gM8jdAW8MfiZMaUIRBtI3s1
AG6zZ0n6NhaYvNo+FMCeMSNtbdFHINl+2gThBU250MsvdkNfbmYa3kN7DVzmNiuMK4JUP5Jy+QAJ
syE5pNhMhtzW+rAvxYXrYsfdwFL9ptn4f0v1I7Gnabea9nEwk4xUSvteZ4TREaxGUqwOKtm5qdAW
0yV2HipbUBrG65WxZOdl1nYgRaPW7VjU7fQF7xbFuM5wRCbjr86rd53IT7DQo4xiBN7KKbXqIXCG
yYQereiNd6BsreKsVaj5rbq6yjF4Gc3EWaweui1zU7lXWK0omIbuMM7elaPWjTS8OsrX/Cbpq/0a
s0pklvkcC145ndNJTaqWGppvpCKdjSV+ovu+pVr9LrP2iPfIZ91VH1aXXucUU+zTG7owka/hpIFE
zk9LNyaTG0/YNKDjpxi/lSstJlVEfhTz99G8WM9qjbMG/jwldpklbqw0vtHd9oqc5jMteeMeVwe5
C2QRdM/T2lxZqQiNUd+79je91R713MHathwXM48s6iWScGgL1nk0Vu4z8XZ0eFR2A6OYZ4axAHoM
jKb7jLOf3wzRWqP5l8gnpuFlcOhL6tN9TbxB4bvBTIYJUg+wW7r1YjX81+WFcy8fYxYt3WkeukW/
T6ExAJInU/ZSA47adjWXPd66Q5nN9+y297FaXqGqH+gibkFWH5M0wzFS7+bEQYvNyNA1dkZrBnNO
RTiqL7wHfxol2xjF/f/j7Mx2JDW6rn1FSBDMpwk5VmVWdc1dJ6gnM0NAMF/99+D/5K3sVrX8W5bl
liyTSULEjr3XehZp5yjMrkEALb3xjtSH5MTKnAZW5LRBpjnMhrCg7T8f0/9pSA6kEbmljpKdi34c
sfYxkIOeM+Ox4KG7iZapoHzUPQIHcKUBg/+LiPY3re860kXQjrGZrqRhm1dza1kq4ZXEGR4Bh/Uq
4D+C72zrPRtirPpvkVJWe4oqePkPTbl4CPiXxQ27aRj9Xamk9WTLZuEVy9qRvomzolnLJZPu7vPb
8ge1zOr65vN5WPaZP328LYVuDGVny/xERIZnk5EbsQT0S/arE15jMSQtqBN0wGihUUyEH3x+9Wvt
CvIBnMHoYBHCAmC4xgqlOT+D0+vucdGN5ZvpN/Ue1a5ymAnlw6N0RXSfC4dWzueXvVaMrJdds8YQ
VhI+IK7xvikjUaz4rYfRSOH8iwT29tLDXhK16lIxfzm1Xpnfx5zDwkVU5l8exT9J+biuDukRUQNa
6yvxjGwSSKHlEp9kpkjeGFIjuRVgONjpAUOniLqLGd8zVRLt6np5IZIKbr5ZFa96S4G4WTONx10l
urb8y0f7lx56papdeSMO8ElEjiSyfXweyr5npyl9Ts1x3ABQzcDXB6SSe8xQ5DA/9YNyX1OccXTN
8cLTekh61FxZE5NoYlrxL69avIvdNFCilKVLDpNiGn9ynPJJ0KG7B5FII3faHmd1iW3dLzEDC/3J
SxtF3n3XL6QZtclwcZNsXC142iDPVobveQP4pVJMlHC2bTpOzw9UlumZW1yzmnoxvbW0UitArVld
omjbtolOVQQnuVrNshG90b0NGLnCDQ3ljo4tGrTNnDlcOGN9a3ZR7+EEg3npf5uHPrsnHbn98vmj
96cn3rUsZ00ONBkDrCvi/6iFJhlXjqDFeppHWPLCrB1c3GzSJe2G24zq9ufcZuLp84teL7M87x5h
33B/UdJYjrWujf9zUSSZU9dWCYAXgE6MvRpxYMtPD0qQP/TfL8UDBMLYZtvEBvXxUnFX2aPfNKvi
T+TnuRJLdeOAt66CdsnidPv51X63l7B2cBl4HiZrGEvIx8tp5uKX00wwhE9icyhTJupWNqG+EJaz
UV2nfrRSNc/x1IhTZthFMEh6fuhE+wtujDhQAy1iAyfIf9RIQe1CdqNbAm3/iri5esPrclYokGmZ
JJWT6Zt6sb0vjNwSGiP6JF8+vwvXazi32zcNCEUeHXhHv17D1cA53h3I4UL299PATo13XTKYb0gt
vq3RlG46kcZ4SynIPr/yHx6sD1e+uv3MDQaMRpxJLNnGd4VOfi7Bm3k7bRKzR6z9+dX+8O5gJiLR
cpXI2kSAXv3YXh6pliT3E/AgEraFrkLcW9PRsa3ytJT5vG3c5evn1/zTvV3pWiZvrM+GcfXq9LHD
cN2A2JKZVntQMirveoPOotMwkRqYAm8VOtO3Fjz5X57t3+6tp4Ps4cqAT1a619W3HSA9ekthQAsl
ivORdF2BlqlPn1WsJX8pAq7lZ+vTilZ2Nb8xx+FR+nhjF62ma0+he9SYwB1HkdKeRx3R/OX3+23b
XV8KlLG47bijyKk/XsZTQ0K6W5+fYA7Eq96jqLvN7GVpToxrjmzSmWk0h9rUqheUK+aPpcjlw+e/
5x/uKm3WVYzMP/k4V/VOZzuwQpo4PuHdaC4JYl12qFFWF4eoe/WXL/wnlSxBDNhDAKDQFb5GiNmY
dk1/aeIjmAyaWExEeqbpRk4vw6MFOPXF8F5254U4sb57Jpdo8P7y0/75I/AoIZV39FVh+PGmO3Nm
JblmeQcOq/5Dy2nbgLjgAJeePLd9j4Ttf9HzsqfjAnB2MsV9pYBtfH7X17fkf6sKimFq4P8nj4VZ
bouPHwIILhjWsbUOqAGafm+w0TLIExrrYVUnidyUvqSX8vlFf+M5rldlAfYcH3Mhi8CVULWaKf+G
jIxNKn+dHEJc724wxoAKQqca8yRwRadHB/D0wDqwZEM9mrIG9RkzZcixWhFBfjSSHMLJ55/s+iH8
94PZFFdgtyFhX5siFUo7zlScRSa9GaJNjtofbK8kSJnzG+2Ez6/22ya5Xg40Dzsl+ll+z6u7j7PA
G2fK3QNsbxi7Tufkv9qVroZmAE7HPtPnAbEifcj0XjG6I5hnHjHeeWTB9YmTPE/jWP5jMmh4a3Hr
V/8fd8PGafivS5SS+Gr1qSx7SKvOsA7NpBNByGEki0L6XxjyOM9r9fHz23G9Cq13g8QpdLaImDHl
Xz0VRdMx3O1MDc43hD3ehYLcSjNvhHOvKV9cYm5BEihrBvxLsZkUt5UdY/r4/FP86b1kJ4OStvIF
cehd/SiiBp4I3j0+tU7pfrcx2hduRPStZkc3rtN3/zRloj0OikbNzrOr7ra1VgT1Xz6F8ce7wWHE
NjmA4U69WpN7VDxzPYnk5DZFezO5Qt8XmrI2ftaMa2ZtXwTFMK4wkSIJ0rruEN3qVVgzN9pQvNOR
lMAwkyZzfySM0BkvpSXlTqvCYqz1G9skASTlNp6SmCTIVukxEaVtT2utzLZLJyUQiE6e9Iw5D0tA
s0/i4mfhuFMY2Z2zcc0a/4JiiFw5XbYfiW86UT8TT2zONbGZeIkvKBKi7cpK/NIBktsZs1HsyqTk
k5foJJjraWt3vrDRbJZkCIazqVlhlGtfMbfRBEqsOcijGvi4Pjh7kVpoy1KwMkTVlzthJ2UA43Nl
VdTOixUTnJdXWX5jylLcZ2n3Us0ke2U256MUnvsXq/OzUO+EvGRCIXSNE/eUqVYndh6tZtUySyio
yMLGGMubZYytFyGr11q47c5PGN2iWYEXhWTpkLUEGuN+pWgtnDj9mpIZdssK5m34VZrDIPrqgZ16
yLZE5kY7ghiTQBu04r7JxjyY6DRT6BaDCoSryV2pjfLWHplhqlXyQWau901nvE0r3IHnlCN0TTS3
39BpFtulRg4sMSOv1g1o8xD7DgN7xj0Ts+zNjDWIXBzJiCO29NTcWr6sAiWT+kQSMC00KDYn+kq/
Pn9W/7SHsIUZ+BzWqvqaoE8qbq4gasVHQPr9Q6TD7da10v1VuCJ+6rURcMznF/zjuklBDZyOf+An
uto6F6mrtkBfcnLwFr5VSYnPDLC+i7ytaO9Vp+l3S4yM4tGXKtL3Eco1jQRtNIQtDPYOLeMA+A1N
WcO8pEOs/pcPuC6M17sqI6r1XuAbZ4P7uKsCUiMwvRijg71YSm7bOQV+E5mgDf+yWP1hkeCsCpoB
ByIHp+tFgsXU6SYFRiURo6tOANQswlurIvrpCCY3GcC2sqa9OTFdYoRRaycNdsLfMnL+9Cn+bdr4
rFSCyIqPXzepSs7uUkZHW5rizFGj+zUuTJ5IKrXvIqvU3pTtlMesAvFH8osb/cczHRuHCbUUk43H
0Y7z+8frL6i8xtbPymNRzm0dgOJjlSAtAGGNxSL6z+dP3x9qhH9zevA3m4ZJw+rj1RJy7ysChNFm
xLH+3iW2j+fTcpiEZtHyF1fg9cFq/WawblfDHL5/yvOP1yJn0s45LCbH1bxkMrGLFdJqifYm1XNE
dziMB/dtaepafP/8W/7hEcZaiUEQLSv2ZvPqW8opyfVq0fHAJz1dZjPTJxwTQ+T9DUTx++pBm9PF
0gMKGbKue/UVI92q6HfhTodouZDynWo73+0F+ccuBlo84n877Pz+zdYL0tPkLwg91tXiwcY92lVf
RUdZ1stb1oP53QxLQ6H3X+8gP9laydBtALd6fUCt0S9Nscjo4Lva/CVx6H5vMr8nEODz6/wb1/Rx
teFCnDJxR+FApqv98SFJ8mxJQH3PxxF38UtB1RKxlSsZh8o2F0LB69zowzRFyUqvuEgYmXUx07Y1
iQKL9lJqN1ZR9RcUT/bXwpbihYBs7SZRHgyzlYaA2WOOmJ/6cU58pMN8iHyNqvR+IuXpus1IXrII
vCZjOpPO1vy9cuBWbSvR9ubWJCaBIOcCeTGi4sr7m9/x9zfk45e/WnukTZdJG4fqaOgxsHcHrpyf
mc9mnKGrTt1vGtXc0+c3/I+XBBi7logsNu7V/VZ+5C8do5qTWhPe3NaqT4zXW8qM6TsCXBWkdlT8
BY76+1vCiYQzOnY7kD+2dbWjeLGZyRm2NsQh077EyVKDdXQ1nP+yt786aTz+d/7sekXPty2DPgd/
f3yq+m4eNBss7qmdDKT2kwZIfuNJ2zb2ysq8O1Nw5zcThJSvo3CSvxFK/z1qfXyqKXrB0K5nxPV8
evXDOm42QP5ooiOy7OZdK2v61rSFvSci0n1QtHaP4mEsGKmHloLWvekipKXgMicya9q5r34RV1O/
O3lu3Mm8S1/TsbFePYMB5+jo5RiAI1sUxWzaZTud/Lh65ekq+7s2VmkSOrJOMLn12l9WdGPtY3z8
XtxXhir0dHx9Pfh/vK81aRACOIZ3TBdAtE0aJwEddwmrT9+aZKDieZDlvhtsHE1GBXVyQQtNoE/1
l6f4900bkBDGtXXVYL737/njf1rPDaBXWrMqIxV30exT6hgkNpsppLdcT2xjF+lN1yLqWojLRb05
DzvV9u5/3kv5EKxZlrV+Cvt66WomcmjSbi6OnlX6u6j0C7EpZLl84elyv33+2v7pFeI5wO7DfkqW
39UDRaNV0xAa50dEQYxqchw9N6Pp4Isjf/7QJNjAPr/g74UCQkvuLRdjMM1J8uMvbRXIE/H9ohtA
P3QWThHtJzjOJ1c07l/2mt+XJI+liK2GVYlf1Llqno0pQpS+hYif94UGn4tQaQZk+SpskZrmdpt+
yuO7BaN1F37+JX8bmRFtStlnslDgciYcbX3O/uc5ws3p01Je6F70VWFuE9T62Ak7r7klBaA/RHGS
FvtJtxGIz43K4m3ipEZ9wEiKp5XEdr/aCVMr2rDG4fg31zDN4D+8b3w+UuvWhZNN9urWtOhSFJGk
zpElG4o9GJNtF/U+U4/W31Ugam4Wn56nM61ExFazbtC3HsiJrU6e0wedFRkHr4zNl0oOwNxM7J5Z
gXgvwmbxY2BoT2MId+eMHEkY/ZYTO7NZMRtIabzAJqloOzAllYlmX+rSQ6yLQ8iubdobnebiGLOO
HrEwYdUIAseRhi2YUeG/5sEyRJdZwE6cq+F7PlY3k5Xi2slyb2PrHv6z2Yo4hS5PreHcEOwUaGK8
m9EFhcAV7mqO87pWzy/Kmw+aOR2ElJw6NYWQTUkfLUd1X2ryGHkTYz71C5DknQeLB+Q9shCB1bRD
BTLHMVeLsJDAVPiRyzK3yWRmE9iQC4BhEtbdgXaQdeDDOP+UBfFwgQTahHWsob2QcJ6HyOfEdFgX
XW+CpOZ2+27x1sHm/KL3LeECIo9/4lvPs22N8mhrtL0Th/6ga8ckJyCqs4EUue1YH4zELfmWZlLQ
GGYzfJjTplVb9BHOCtvFS+YT6nNq+ii/QQNK7IgghzxTvHYK50Zgot/YE9Vrhig4+33G1DYYgNS8
gWQVL2k0mUGk1au8WubPYxe9mxrYw4K5B8f8/sEau1cXn0ggxpTjjfnaSASNqFDcx0aZyQtiTbKS
SXh3Dq2J04o4poj9qZM7Y5nGrVnoJ4i0+4Rld9vgWzvRVExuxiYBAItKPKziXPzU+3gIWygzx7Sq
CkRHRbX3Da26ywCx8sF6oMER1HIEopa+l8Zc3XadPdzWVfO1bPrqCUV1ffJ0XrnRaUihX6KU8J/W
OCXjeCOk9mte2bUD0N6wHQhky/IGrPdUaQ5xZQtS8NiqYL0L+giVswwxD3Q9rcTOXyI1TfI0YHZu
JO6ok4ZRf08C9j8JiLntpBGHSEpuG8yRridsw653h75LPGnEmeJCGqad0vL0qz6C/5lG6weeXC2E
o9IjPfXF25BgXWZglyAOzmKsPsZwxn7m3cvY0w7ViH2EQkCEk0TcNixE2g+2yxdUXX0ezPhd6OWM
2JKgeh7YFvqsUQ1bYSXzk4Os/kU5afTcm+5r3PryOIPuBGKm1EPETPS2A4p7NAvD2zvSxnFuDg04
5ISQ0BotFXsGQWOCj8cU037NrDz7Ntou/gF/aDd2Ic1dIn33a0ysy36JSdjbOYk2q9CNqhGDQi/G
6sBDn1fhsHhzttHrXr8h3VG/KRy6QHgm8auhJ+c1xmcX4y+uzWd7yVCmuRX+tYm1KFuh1Lxf8j7V
B/GmRQuTYjxMv6SRlYgp+1YPHJE020pLCEWSZeFuS145GIZtujzHgpRffLqe9SBNchQgeC5no3WW
O1fr3f0M0OYxWuIq6KOObp0fp/tE6WaQDh05dEuHrhFJDbojqX2noLa+6UmkoYpKrPELcNhpN8C1
+e4x830eVLJsW2FmmCJAuMY5xu1YgEgQ0UAYKBqbH5GDdd0eeu9W9caEVG6cWCqz+U0zkHdCCx6D
3pDZxlK+u0+tsbjLJNlrMk8d1k/z29L32cGOY+3ZzxIkZGMs4NfygDNWcMLOQZflDWn7M+No25GP
0OAAMaN255Aff6Z/ytEnctyvgKynEw02Eba9Me6osDMYokWJcKxESzcg2QxaA17I0CF0A1CA0qcY
2m51aVfhTK+pDiZ7LkKM3suvNqO/mkCWPIipjg+yI36IUFbs4bW46DqRYFiiJustxhpwMYeaVDyr
hRnY5UXyj2su/yTFlAOQxsmGmaHcag7SwAWT8W7ATP2ABr08QHDW5FZDIzcccjtCbGnb8oEJSzho
zvgLRl2JhM/A8TVGqtlXcYxP1fMnPaRoQDPittOxa+eBLUx+oTljP8FA9rd2VuXRptIVlHG90nea
wPphT75HOHA+WzjKYtbYDY2bpMAKZ84/In+K2UJtlLE4Euub3CSThcWe4Uw/0TUuaFmedEBw2SZT
RAhOneN/4bjRHbKaMBGwmsYKUhQr5jxpChgig+4cONrMO9ev0+dy0DsjLFLMBbjOy24XzV0X9qkJ
ObmcjTOy8eQcq8FEXkuJXeDCysC94yqecU9UoAUWGQdaO/kBbJLuFFs+/MCWZdmObTa2qindn3bm
qQOsEoSW3YDGk7zyQdwuKCu/+vMg3sfSG89upGx0PxaI/I0jrII0QqoahR5mi1k822pJVZD25yZb
3AHRrS2wPSmX0QX997jsWBBALORY3YbAN9cmAwzLfGs3zojfr5luU0UtovnsjIEsMkFrn5hxcmhm
8eYQ0cKZp8ja0JSL8oKxke5J1G51cLIaEyG5EjhmAXDHvDRD/COJk/ypQYYfWDODJ5gEVDxWnxrb
sbNAEfAmNrCBKC2yaKNP3X6CrM0J6hckeDQuPeT/asofJqAhIVOBZBfH7VfmPQhcc3/+oXz1bvT5
UyuiWzepDkxV0Qwtw7nKsjVA/KlAJ5ugQ7rRjNq9j5wxmEmqNbPi0M95dxA4yZ1h5fAjvdgMLRDy
nu12VgokCiq3Tdc0rN489rHAMJyMyd7IrOfFbI5xx1NDAcDtSME/CGfdhaQdipxKcrKwKCLoBSnE
0tbr1oJQP3/EvXxpem3GBJHcVV2MEW29ydhmjBYvImY9+rTf2mm1QDb2TRYb4ZCOLwnA+k3myRdQ
ns9jqxFkMHZ7fRIX2+5MsKf4+ppSw3BiYTVFA7+l3low5eG8pIC9s4mVmJP2G/SuR9eEXdIrg0yK
ahd5iNqB+JsDgAEw9UEXmxLQfiLDyMPn0dQ6prYhcaMf2lzJsETVeSla233BKhbdOQIFumoSrI29
M8jATZr9wFDeyyotHJgzaP6U3yYxnoVocj2QDzms78H+munDPo/gt8gJ6wMIOLIzxqLaJa5923s0
dOIsg02kvpWL9e4W2s2I5OEeF4Tcidq+zR0U364376WITzUMiiDtnZc20XaZGX8r2oETm2M0l8ik
mWRkNvb0diAC124ep47JDhpmeVhK8TQxxDHL4WwQbp/07LXIZF2j5Dce94PThsx3Cqzf4ElILMQ9
5M4HsGvOrrTd+6RltBW70x5b/rQp09jm1yiPoireLG98SAcWrAxVsRzBbjj4HlJnj4P2m4YOD2DQ
l6EpHy2R78y8fGQVw05OTiwrHUW/2DRL+cu1mbB47i9zsrrQkOk9hrmNFG0Y9avyOYVGomGIh+Zg
C9YPTjxByrKj1wbS9wxmQl/e8eXvckQDmpf+rEaHlAAr8IoJG6f8aRb9I6fqSw5gYpDR3kua+yrF
W0tM1LehGI5yTO+GkmwJX741KKM4kHgBDSEwFV32TZ9G7Bg9McEo13aGuZyrIpGQuPsbq7cyaLz5
vFNUv8yt3B21QnEQRfUd9kZoLuKO7e7NJkIUfV3cXsppImFXI+a9HDy+cXKsR+c08Fiyd1h3TQLA
j9AGs552pBfsOscIo8m/Tdx0y1QhTGuige0sh0CyqDlgDnsoljba4B94hlBiBr7TPxo0E0O6Qsj1
1/GePdP+yyBX7bRK+ps5tdxDR2Jv5Du/XGg7ZBoHdZlxHBnP1P/bFgovnon6ay3mbW4nl5qUhmD0
jC+jCzkB04flsmBbbuSFzTB+R1AWMALZJd7AnMO7OEX2voh+t7TWka3/SyfsLc6s234EgWSk+AJT
8ivJ+M3O2kzbEF9P1DX7WSU/pjz7nnTRHXDP+3IqL6DNsG9wvgxkpw/bBWXIjqiomBVE4/5Aayq8
Uh3GSn4lkqn7J1dMNjtPNnDVaA9m0n9I5jR0pbAJFWOpww5JJ711Lx5leWxk71amnqs6+54N7nuG
0d6oxRJaCRPAyD9LsCmiB6hRJ0eSVzgFLWG0SG/fufZ7KQHLIOQNcKn9oltPtpAbkTJikv2QkrJQ
Jta2qo2tIhWXEB8qQIvqbtWoayNvs0S9B5iyC4YerzZ6TbB4KQ1Ur62OSyTUasH1g0YJd+PlDFQb
UC6DXb7SiiSNOaPO0xp89bIdvpulT+JoBCm7LV0tYL727nX9MVtfFnwjxDHHh3ikxdZJLHp4+3yO
4vGIBlVjAW/W0IL5EtU+vnHVhIivsiBO1H1XcE5Jystk5Ts/52SyyJ+G1z/CVuK/pD811gRyme18
Nw8q3eWmPNtd8VWZLMbUxb8aw4vYaeRDbVr4zCNm41ZJJT3qJUQheWORg8C03NsXBTmViZmI3Zw0
T+lkP0gnAeTOdgXLpIZ7VAzfG7r9mxZOg2VOG8BeWAtoPYcQDJ9WfSubbn5bpWYXKIMfxs+6Q2xr
h8Kqz1bahp2JekIW1rnj88Rd42/T3iK3pWqAMjX3AkPkNh1mAH08TkWGG6CRR77VGWbNRleTCLKU
bWJqcPAPS/WTMjyw4uqni3mBY4V2loTabsyKg3Djxudsqb/PEbBdHanAxgH7mROkvB8axc9DitO8
SJ+9ebolc3lkkITuFkGku9Vq8jHgeBJ75mjE1Yp25OzcN9EtxzH9gqV42SimXkdBZA8BjOsQCj90
69wDlDrOXXPIF6g1qnplld5MtbErsog+6zC9ZcCqw9jzRpw0/T+uobXHcsa0ugh4aPr81E52EDfO
a9bG3XlUnRHYLucoGKk+DAl5EmtlW/jO/BiV5m1cztj2agbuVlZsiha6DaHepBRp9EkMhUpCsKqH
xtC/NMoHS9NsrNo+1+lw2/T1E1EkFNGy0THh4aHSXAW1Vdp4oDw2sgoC2qbJ8Tgu2nk0xYmC84jV
/maNh9EpZDfRMGwjRCFB0pXDBsLjHJSNdUjcQW34/x8Wek4HhIRyM+qy3bTW+Nz7uO75N7cI+4jd
w9LSrxQor4ViRYAHcj/5TRamcoY/4KzL09DdluNMVvPAqjUz/hfNJW0niB+4QwkZ2oxjvpGq6A9L
Hu/b0jyQJfHi1R6qef2cD2RTUdMLTEaBbuBaSS3+qFxYNS6i73bB2CPdozDMEIDBk1dnz0LMu5wz
BsE50ab3MWTHvMsbozBKSA9qAr8BRdeHg3ZIqavz0rpJkmoHlUbfUDvOEB8cBBH9l1YZv7IofgH6
SVlgRFsp0zfq+xCI+EMi+i37xus8cXiqCSAcrTWy2tfskBnWedDm54GCsVLag2/V/VGJSN8s83Ac
9JgNT12mFSRMa5qMr2/NYu+ozPZ+Nn2Zo/llMGuO5Xm07wnNpPydeLbGrVemD10+prfuhMFK7zip
6GlcBqXLxktYjwzriijxKu0u2kJC0tyxsztWruMla8Da8GNGo/aPV+lH0WWvZmMZHBszM0wWeUTo
8tNwyvGmGvgyLuAlDx5ANoCxi0FoVc2ZDv8/WYZtVtMvc426nYiub9AkkhCf/S/D8G9Ivta3pebd
uyvaBTOdOcuvcxftm7x7qLGCbGbd+04eA+5n50cpqn22pO+upvm7mZrBHuIuMJbuPS4RTgI+izYU
ORhoSudRwrjolvYhplTyrNk6lHb+PpCvfrQTYCvSw33e1/iQ8EYW9FriswsXAGNgckRdhAtz6OwD
5o+7zOhOptNfcsd7XKK4P+YCRSLqon5rLRPnj+W1saeflH1OWDJe3DTWxKO1PFizeF76fD+MzdmY
rGwLno3DpnKfq6ytgkkOT4OTV5dBDI9IzewXwyoftTWkhl3GC4hOP86xeUvyULgopU6lwNxcj9Pe
UOZr7icRAibgH63b7XFOL7fWlAASsc4eJTrm/7A32zS0XGx8euSHcH+cLRjrkNnv1jCSvTWmuxJ8
1hQBXnOfwPFQXlbbtpF3gz2+5vj9MrP4GTndnV5a8kaadKr7atl1EnNW35DQQBHjqYkeQ4mrNI/c
0FeCY5k+XTi93w2W827mVjAZsCM73K2Fpd80zEU2y9Qh8BvvGxCGrCL9HoVPoJPE5pBtUur1dkqX
3dI5r31rfvOS+eiO/s1Sj/tG79Ff6TRh5uzCyh4FBa5nclkq+laVyQknbu/bYo0/AzyVJpj0Sm0/
VtXFKwCnKB/kRRzhRCRlwR8J2dCJ8TJtQo7kzLnKhr2THPEeGhvV45RbH4+eyCtC3PZZq27azO0C
340vQ0VnAaHkubbImhIcQYpebDLivGovfvQYaJF+9eQUgFzi5bQUGf12rOaZ7h81T+2ZcwV+51JO
iAMLyK1nt4eWaPqcYO9NowMGmif/a9Z4+2VhDTDKE4qwbZGuMcr2PtJivIqadSyctT3nO1Qx84lt
nPjf1egIK01oW1OZt8Jow6ked2ldhn4/b5TGrStkduNSYuDpvo/6mcZt9FADUR9JzOJ93FuWQ1na
X+q5O2WFezYceTuQLFgk877gTJAojM8OlnzXuKSI2+gh3xa9txtgLUVpxqqBObKcXYSCsdybPrCq
WZXnbqa/XmrfK6N31vNbQABAOLf9Le/vPqG/6Uf1TpOAqgqQlnAYyejaEca6xwFOHIH4bi3RHjrN
Wa/6d4P1EWjGW+2wqdf8IVPuU0vnrcpqRBSKhdc+l+10cqblBinH1vf8S4fpUXBUGetqD5/zMHR6
OBba0e6Gi+i6Y2/oZ6Fnh7jGiGlpuy4XN9VMVh7i/7AE4jWAXA9VJQ/17B6aNj+WSGTXnVkfV4sr
PYa4eKxrXMCgGQqq70yr0sMcifYuh+sYtFP74FolO0lxStx6u5B+CNNmwgfZRNYRU+DNkosveaPO
ZTxjdIvuvUL/NmpatyvXyW/d9D+GNXMxofJ3k1DTIYFU6lZP6ocps/eO2V8oFQiG1It9nVnuNpGm
cWs37Y02AnvSTBVg9I8uw2LF0D6dexLhmmOjL3dtNvaPtV+eRlfm+9Shs+UV29TL97IboHqkzxbP
gxcl99IYb5WVMjBZwmFqb+xi3DFu24qhjjdpob8OTbShoRXqs70pLYpL8AhNvkSBVPaBZu8WXOyl
7hLmKz7/B/ugY/glbw4WNjGA0tCfHJaSaqLPNIG9Eis2K6VVSIMmIqKVBUB7mrIZmk+nBQUak60T
cXqyW/NsoD876RqG6DixsL1XaC2l6DmuDBGzoRg1JD2lR6vPIcB6BuVA4uu0McrXSme3LdrkVmJ4
VTrrGbOSc9nn31o1/Wi1BWtFRHccqCsqD62/t3v/wRmg26R05VMHvqiEBGH7hLLytlVoTJFhXaQn
n+joGqdmSF9oV9a3LHW03oyuXDmtwUj9AoTG5dSpaV+GYvpmx8XNLDhO4ca9TEnyHgMwIRK4usnn
eVer5I7x4b43xcFHgprQGGOuNYb0O/dTxTcagYjOjXZiyPxW8GDQ81qOCeaUoqSgTON7M6ZQ85wO
F+1SnypnrsHR2WePQMaF+buujPfMXBsBjD0OU+ZQ8DOiL3G4aO+NQTgkykdgHS0AkMiYjppPF8bV
75pZQBAbq51l9zt2qFsP46RF0x8SZLmG1x2dYabRWJgX8p8tWpotNrNeIXVv71Jr+DqY4kc7lPaz
VTVwcXwPk1Y3VdzKksLJqcBsoCfUIW4yNjh6dkl9gUigHbdjiV9/Gu0bQhHeEj3zDplu2aHEIrip
QcydLTqjXwZ/vomTtSDs65BpD2UbLfqQZ20LoehJH+RXhQSYtq2eA6Y0XyMJlQxFOmGd8YXxzyEq
CtoPs2ZvNfJaqQrd3WLIQ66bXzyVIdT3tRcksvGmgW4wTOrgai1JVU21nXKsYBAxHAieuqSlYgcR
+4AqxwoQHFVvqpi7pvgNjyP3OfSmMWwa+u8in16nnmwF2Zc8Z5FgNKkMBfHL3bs4okO6ozvTgVlp
udOZBu0zG34XNkpC8WqQg1gLyB7eIIeBGAHb5kH8H2fnsdw4snXdJ0IEgEy4KQl6SpR3E4RUXYL3
NvH03+Id/LdlQor/jmpQ3QUSBDLznLP32rF3T3YH9VIVPIeiLlHTsGmbXn4zeC3dNksDttNsChJM
ilg9VUO2E3F4dCfnCMKErbd8i9WEb117G2f9pLchac3Jo1dRcSXks0Z5INhgs/nQmuOblXjero/S
tYILDSUZojNDcVAwr3XgiYug6I1XVY1/UoMsMzoSVtq0y94sT86UPKRZduxjBVxXrMyZIUNInChG
/HrhJA4dSQXZwYnX2Fn2ZdK9x2l6AUBS30cub6ue/PUasUEXvCKZ9NEwJ8ydCcGvpTIPXZD5qTVe
lGOwbqxsJeZsOzrhSxWeDzcpappYYnc+97mFMbxXafYSW/WLnWgbzRhv8qa+NczxkNKPa83svhuz
VdF7xJRGJm0OzLpFeJuGCam7JrxCDFsRcYG0wSe6TeGdSuZTP+T3Zc2FaMWHwP2qg8KWzpQAfjWB
kQ6uo6Rjy/asg0wYzeTtcFsYo7uSqab81uje2pIDgZvAqnUDcHFWV7xGvf5Mu685NCOLxOic5ea8
R4ilz4Piv9Itd94Qp354NuRlg6iZDUf9ZQHCnDUpO8gZMFLGOW0ZVQkAwtK9caNskzL2z4xwNfb6
tKu0+Hao6w1b/FJozZVWuReRCeayKsE1zL6h5tME9BhjLA3NQixME3suDtT94BVXOGr/qai5rCnU
l72evoHDfJYB/bGqZNPKR+ivQxysu9Bd5SG8GixLayzgOf9C6Q9gXJd5jNGXTLZXp6MFYT9FdguD
MEg3kzvfaY5684gDWBEAvNNl/seWhANX00yokqQVHpnhi1dHgx8UKTiUqEnwEYTMWSFBbDy9f0L/
tWm9bFvV1mXXDuHLUDX0yQMk9/IOznzvk4hYb5l1HoMOplBnBjeWPvqZ7e5C0CkI5NrQ1zr9qSLT
d8pZ4awcGYA0eS4Lug5aSForMQFvIwMKTN7aReqMD82cUy/T/ChUf5tE9UlIhZReTsepMBnGO8aw
Gj37UGeRP5jWP3mK9i7VoccO/iz64xQ9liKhCSfnkv6bdmzd6VmP1abOzdsZQccmUMaDpbyr2YYX
rIo9XSy2Sb3Y61bme6AtJ7vfzB7Q6BYmDrzn9VBbNjOR6ob84BP2KOVj0fZbVMdAVrorxau9NMio
KhQhnF12dBoy5BC2Af/FyxoBmh0DbJe4y9Mt+v0ns4nIXqaDRkPomhd/VQfRRTSkl6OKerhzlfPE
f8opxzulslljqZxWYDIi0p7JpQsM+zarKAByyBurkvZJbxgcHDxQ3U6Z7yKrXEeTdlkOEoaslj+w
+2ELjwne7ebT0LV/ZBlc9br2JFGOLOw5fZ6jigTP/qpPg5MaIaZYIxsfq/zfusifq9xaN5N+NSNT
2aoBJziT/pG6eCjKdllMxnaG6t7b0aKxz+2CWetwG7w2sXGDy+oiLCssH+jL8gmqiqZusOD7cqI/
DgSH15mxmMGHZ6mMnjoZvTkTU0mdIfXDTFMMIGLtkxXrT7G5M2X3YtWYc1hrQTT8k8JlKWr97xSc
31Rl3Tg6Fbf0TmHTrGpBHUQkKT7fc3ywbIIlW9+WfpNA/+Nueq94p2S5arrgiFHeV57+auOjWtKJ
hFBS4Q6sDnEWXylXcDYS4yM9y4EhsbtLB6bBRlT8Y2vniGkmBl1LFispCAucF88GYJ3UaugwBekr
nPGbAlxKUUzZ2dYElWS8TJXAZR68Dd34aHftAzXlobBSv417WmvWDgHrDubfnVnYy9pVezCd5dkN
f87zRQ9k30LL21gi3+tBeDkWFB1utseSAHw8UPe2m5CqO5wPfwImIZMWp2dAIf0sOwOggYtHUXbR
W94dS+SK6eyuTSOIUvorrllGUyli5TQadpHR3rZzdSPcbhfCFQ2E8u1yOIZATI2+fAmFRZQBRZ9j
r5NKHlPI3F7XH+rB2IwDRRnArR3hY9Y2aCX9yHgVyZYxRqkA6Xn1E9mV77okGEUjxdl0jrNR+qY2
XYsuBqDNuKDNj11lrAFTbi1ge2e4vlkGR1yw94lrHWapgcmJKzqkkQ2WL1enpi/WeUzeQEETjme3
AAU5jAbVhbOfenHjeJPv1NZt2MWMkMk0zHRn0/bJAX/EKojTTRQNR+oTSFEpySUdTwWTEua3U3Sm
KDOpmvqcuiaFOlMdJgvmZBSQAoFcNJ9vQ7Daek/HNi81b+mgo2b06tfAiN3cQJYcbIuw2oPGJZml
OXW95ITK6tBAutMki3mCUTvPAj/XaEnUSF0QLa6dqL3vHcUAhJcNFOEZxXbIVXiFgpVXB3OFzzZM
SwBayFBszAjUXInyLLG3k50csDEgzwbpWA48zcU/edBxTp0O0E2uQ8vep11Nw0v1SyOlwXxuB3YU
uLTX9zAD7tFjHKnodsTkYDDhKBMN3ZI02pMYtIvASY7FOO+kl0LigXlUSPq8JRnA2rTzcu2IhHhD
1LazclpWB3IKjxqNvzqZd6U7X00F6oICb0ifV5jQZHBLtDEhu7q1Jr2CQ7Qb3MGvGBZhKolHKHbR
mX3KFOBSm6aNmWrvVRW90MWl1M7Ql6UI47LO646RGa/H2WAcrTOopYPIZrFG3qutae4wIVHzRLaC
czNjLVXCLI45xYM9jUummNs2ETxlmpUAZ+Ut1eBsTW50VFF0g8PkEgAF6juHYYRxSZTHNSY62OM0
7StpULtED3okdgmfM4hyynvLJRuivOzKZssn4bdLhz8wwwGMpc/T3G8zPb5kMrEcsuB2NjEkadZG
mQNd1Og0DZqvo0aGDXYEXLqRrbzMc3Op9ODJRH2QQebMZuuhrtWxNfN1M4p12HDajjTwUgaH2cl0
bvPEXIRteD3guLVldYyndpkP858WkGBfpUfbGJ3LdBoPVkVmG6KUU57BFklGcjrQyhjJtsk4F7rU
G1arXVgFc2qetTuRpJBC0BeW1oSvZ3SWGQdSqitnz+DjgAa33zLlAbKnD/QLY3Wf21RCWmbt0oRp
8OCIP6XQjc3ANQ50DBaglR5EFG+Czlt1AtZShZzB1+Lqfpb2pRjbC3emyI0M5fd6pS9JwtkUnnkE
tuuR7SPExaSza8/BXSsYsBB0fvRaqhqzHldNmp2sXsP9wHNhdLEO8Dm4ojLd4nvcE6C36aX3pzXj
ldeA3rYTXwJEBSJLTe0tTFUdMZphtezFQ9CoB2E76aImbDxvwrvQiYCqtocpT596+p4ODU2md9f4
laJlTkzK0sjaW1fqOwReqyxvmLAiOUpC+Xdy7L1utsSieOcHdOuwRdIBJWI9qKhVRrGAnH1TN5RS
HIUQVsC91e7LKdm18XjFDxQuhvEcmRVtnDkB5UVY61qcq6lSYpOsGo5RhLjEaNW0OoEvSS24CTUQ
tPEs/xJcLJathRzajH3DKMzzU810t1uxnW3azCTPojszvYqDasf6No4Ihk8o1Cd72IXz9CZRpviD
k73z2JhLlFlXlbJ8w0GF7GAKZdTHWcSSPE8Iwcw1PfHxQbGw+XLu0O836cqNW22BKKZaRM3YLjS0
Has5mE/aUF/VBQ06T+zHTrzZ4Iowm3IYs41qXY5o26QxGyesC3uIrkh7iOzdJ5G1mXWCpzWTljlp
HoxgczRaDWNMXvvCN1V0A2fyyU3FMZ1pFk7Mh9L+kZnWSy/FG7Lk7JLTxrKX2ExjRqxHRj2wdFv9
T11hfHG7K2TQD3OH6KG0DVa3gYC2aTklJC/GszGtpqK8HGjdVeRRrFA7XzLtBxcWFzf5TK2mN8bW
iGOkTErqvlZEa3E2dthg94zszLZhZNS38ZYwCNMnpmuXls0aWdWDxAO4SuxsCwyCz2dZJ88OL0Kt
OjpjimdcsPmj2FWcARlexPhH2epdJDGWSNfWCJEyUsmj7k4Pk1a8m435qqcxK2d13UjWQVNiVu3z
m9nur7Nu2lbCemzoCCNDCFcwLZdjoa3qIl1Dm70mZmOXzL3ne2NKVgMxE317X6qg4eHt3bPO+rIe
CPTpI8JV1G3u/aeY65ZhDGaQeTsJKhQjEzNioybIQ1fRTgPHaYb9DUi75TSJQ2Xy3lWBvZ4V9uUi
vld6iBrhuTqLdBMV3mcYEtaitSo/0UzKwsIN1zX64+UQCrbyob5nRUgXuatTzJPn6oFtPkeveXr1
2mAjOY76PCzBmvU8dR28f9k92Wn5kMAz8dFDGAsYLfG6Gapk3QTRowjTTRdW2cpTvevPJR2/ebDW
sEf8pkXXQapYj1SHIiDot7iwrqlZiK2nb4kUcm/2rNPDgOKNc/xLoILVaBbbpIm2Rpv9I5gQ4R9O
nYsZU7FfBwS5cHzeREaUn7IhwdOCSINcvLdpUN0NMo+tyBubNrG4bXij3VEnC8dK9p7WpgccyTn+
9STbA7O94zHXL90WVrLelffomi46lv0F0/9TP433s9vVS0HGPAUOEzXh3E4t7NccfrMEGr8Yyvyq
y+er0IguSkXiRi/qQxnNl+TWAEjVhnAZ2oL2fncHn4H/1L2be8Py46gdmBkwYbJLDbqf7dKDKvLH
IDVpexjti7AS2A/twaWdiaZnYY3RSPcz3le0uVqEHvSC7SW4FYq+nLShkPsfZlZ4yLx0b3WIBatE
JigoR7SCyrtTndwmtksnhGiISoMsYQLnXlbSfNWi6tY2m1ujBzIuqD8hSNFS6trUt3BPHMsGrXdP
JA2xdJsaXjommH5pc8JJsuKZleVmKJR1gQpw6Y1JtKIcvB2KmB6y1Mel6zItppggRSMu14pBqh9a
YUJVSifRE4XikJbOf5ja4s1Hk3UZ9/ONQHjac6ALWmZE+sj8IrXVPR75R8fK9yXS+qia9uiVSbNp
NiGkjGXGNDHvrRVJYn465cPaQeaeB+Umzke/j7z7aSzavWOMD0WUgT0e3xMPSZ0YvT0WHmBgHABM
5T1Qeh00N4fNRB8Rheci6gA1FSbK3/Y6qYZVGfXbKLH2hTQbhBTDSbXw2jN7JSoNcr4iXTUvndR3
8goiY5ScIlWsK8M9WNAwCUR9y2qjg5zhcIcy8O/EhBOa5caIECK92pgmUTazK6DbC+MhCgy8tOMh
MVKfoR0i3HPiMgFI803bzdfTFABuFO4B7C/pPHoeHPNiZKCsZL3ulH0pOWJaM/bUFlsjY3F2pyHi
zBjb+rGWPWoOuQE3RqNTDr6bJ7dJA/S2IplsdPaFa184PeYFTZpI0+ZbrdMCgltRoKF5SPd0Wewl
B1k69RyWPST+PJgXes33aVrZL5EMZIte049uw1DATtBiebVH9tsUKCwtjNU7F+azSClpztBZ/Ryl
kNj0cnJkod3JyVhgU6fOt2lasvGNHf3+eYTW5PavjRBr8qn8GlezADKbTdZ7kuaHwCHPVkErQV/R
klU/VssybW+UyDjdCGNbp+Kv7WBR1nRd+fHolUtQDPECxBbU9iTQfDaH0gffPlzGjmD2XboLN0Z8
PSZ0DBxaYCYnzbQdn6O6+kNvf+T3toE1FMat3RQsajaTxc62/g6qQApl8CaTsUPbphMlA2X9KerU
XUGlojeo7SxvAyELkVx01GL7nylJ/wTk4jjJmUpNEhxOFpQkLcjxcngdku7QeiHdemD5d4ExX6cM
zXXNWNu9dWygtN2BNz2amX5yCzp60IoksXuu6XP3t3OMmJ7sL/JNBJ9M2SHR8dpDV4TX0ZhdOGzN
NHmPPF2xL/SyWxfVdDmNwdskx1ucuodk4I0xay9boGan6CmfuV+rxgXhaqRus0fO6Ss3PRKtFDNA
Fg8ci+6N1j1NsbajNo+wM0la+bm3o7UQ+cSceHTEAv0Oy6JNF5BtvpVBy+fmd6Cu3SVOjVi/a2+F
7BF3yXhbzBj1WxI8JlTwiTnduGb3CjXnomeEjThpW1ndFfmW5EHF1F2RQ9JfZ5dXFEIUQURu+obH
zob/6kYfOo4ueFJ78ykPa/pDQ54ujNJIGSlw3EqDemuo9BQwmtp1fZ2x2sT0EKL4qLfJNmU7w0kf
LrQy3xSierGN7C/+aWOfqsRdeuZUE00XvdPYGjc40reMS176XN+lXnYDPCZ5LGPYzrYT05oLn7uB
e1SSyjDUA90/bTU53jLmdMKr/WRq8rmPEEdGDjljc2g8WzaJbEFWH9GScSgygnXR5/5AFooyoq1q
5bY31d1g1f1CEcuHCtjduE1+38nuLyXyY2cQDNRZd2M2rIoaVqzj6AcEiDvbRs7C1CVpG+ED5L2z
sHAiB+SJqTQOwJEodZhl9hXBi0CnOTK6nQ2n9eyi4DB7FDEKza73LquYyXw4/HGHmv+L2VXGmWVK
Yrka7Yi5OwWB33fNAwkjzCpLi6WvZyiV9/HSy8KHUOTviVHeFBzIFkNa3dCX3YgA9kodX05xt9XO
TKqhQ4xjz8Vjm6keRK+gWFTjC/4SELI8XYzcQjR+1A8Fdq6UeK+FbJxNgjCnCNUhClD4TZhwJOGM
cX/MXeIcpoRxRb3sqxifU3A9YMVy5/hQuxHtxbjaOVV5wAIQ3Mo8GJa1YT7HtmavEdqasH/hD2fY
TtyIQr9NquVo8/de92YkTrgohbfp5vJZNfGlFrM29bb8Y2OMQTBavTqO5cOo6fZTi4hCasMB79a4
1D3rqcUwv7SbcRmRN+BHVKnKC5+9irZuaUC6KZH7Oz27b0bjHLk2sVmPbEo+3sJ1DEc+Me0bq3aQ
NpcIKRJPPMswerNbwJ1JIeTGdFrjaGRptIhLSjK6RvZqFM11HYypP3HsJXyLFy7gnRy84C6zxqOL
d5L0lb1rJfmyi5JD0Ab8dFW3nZrKj8hBK7PohViLZBEpSsYxry86VDULveqfsnb2VglDIpN/l+SE
8rHOXaaEZNkwyLvwXLrjJEPsoHa+dgKrL3OWMlDvVtDfycm+rTNrFVTQSXow5OThXNl9f8wCe5sY
QE0st+ZJA/FRnDk5uAbQUAKGFVR0SIyHTScyuPwCXnEQPFRTuCdst8WbSHSSSI9pJ7aTNfqyQWva
Ov7AQamNQ1TGxbsmWQaMKNy20r6KBgtqf6/Yi4XfONWeAcITwoVmwWPA74uERCNKIZXjHnaXDtG/
eu5audF1Grpxlu6I+DmZZ1hxPeQrgt/2pVXvBYJOw6ZxKeYrHNt+JcTlBCW5EPMlZc+60qz3qBl6
Xs50TX/l1EQ6/5LD3F5dJwj8ZNC81kKu9NE8VVDB+9l2fJ6NE5GjVA/ZxWxTPuMl3rF6nZLAPs5d
rR8pUMUmcvWlcipUZNOLl1uHJtWve4M3ILWdQ0DRlTvRI5/iAXvvcSK2d6GRNEMmm6KmRjxTltPO
KIKThWETK1WnHUhKHI4RkQ/mgNwhgEXfZIJGFfvYCncrRuOMQQIeAdtXk3hoYLOiT8c0xMjp1LAv
Lp2yvAlckv/iVvSIAV3OO5Tel+PIESo3p5hfx3yfg34/86v4zmCtSL04CwdCzuIdctmag3Y4Opzb
wl05ac0CBevaJsNpHEAjdcYxnJKLSbkPwrJZQDpsL1OcJmtW9hzlFKB2BACvbm3vTIZIcYicUqpL
Mds0fDW/L8jvrDBmh7DNjWyvGDAveAdWKjPVhvdM0Smg2FK4EPaiVs/I9oEGgPUIzBstdmiydM2F
hTvwxjyTkzyn0LeIZcuF084XPP0xbhSIWtUQ9bRV4nIRxzC2ZWYtLW/ae2516hDHdql+tGP9XXPK
v05V/bVF986iHG5Mb9hZecfYjyq6sW5YupaNyai7ekMedm3RTWfCeMymybfDNw1ERltquJU15hC8
GmD8Q9xJ1MgHqQHPKiNt585yOcedD2PimFrVpR0xcU681z51t9MYi0XYc8ZDLHFHIXZiFLcYGb9B
3I2PHB2u5li8eYx4FkU0ohbTYHbXOqOIrmNkUg0600HU172+mRtGN3Z4RxjEa+dp7momrCpL6WOJ
/Bl50OVcNlCIyXXSWGZqHoq+996aKuWBjUM8aUWBcLDGZNHsK63dcXqgDZZv6bVdDAGjybKPwtXs
kvxkWtpZyn2B0ndZDDERjYgfqxbNbLpHXLCy3PmWjIFV4tGnrSIyE837oCqOKE8iTuRoZT2e7Wqi
NQqk9cXTaaXS5sJ0MqFFno8MD45JBdVcmZDKdbknP+Cm5L3Pq+bU1yOe4/TaLurV4JA00jfnMSpg
OZR0xSTv6XgpAoCiGyvj4ewD73KQJTl67ZKgLD/IzNfUnWiQpc9aEl6Yg+ZSa7QvkrGQylNmvCiw
0nYNk+3WnbSnGB/WIg0ZQ2cOI6uwG1/6rPszlupGxtpF5E4ET9BMTEO/TAXqcWyti7TT/uotwiUe
+IeUonw5o62vY+4PCl+JykjwibEHk12mFHNXQlAZ4D7ZUj9WJb1J0lUuQyM+eH0wb3qHtblvUK45
I6k0SCkQVLfimYQyIqvzFFmzVdJbJOWwC3VGhm0yXs99MuwJDSbbJjGfvMK4rzssDb3Ydbq8UAJZ
dZqzU06xfAkLrOJTjaA0UC3BBPOKIeJNQ1l8SS1HjOpov0ZYRX7BkXyDNvAAFlsGvC+oU58RKAHM
q8HGf7p3w3x8nl1GlU7JG0cIsnn9M2DgjGX4xMv496U+I5DaCX9p6AKT1YwYf8TYV4pWdOndewQX
lIDnGnFlpy2VX1llpVj9fPWv0AidkHNJZw22mWF9jlRXbRPNfRNxYg2EtXa6mH495rBlmjApLjty
UX6+3jf0Qd1xQLjSZoH3CnjlI06hVxopa7ywe08K8oSK0lIonkGSL1QwJQy8Z3qY5ISKiAAP2IgL
L0QDj7xX2X9+/ihfmRIQidDzSTidRJFa52fgX2CHKOvqzlEuGT0W43taYVF+F8tJkYRtd9Y9tgDY
i2bIBOiXe/DlwpBRXGByXB6oFxEEHy9s9bJM4Fjke5tBGLIeL2S0a1bO9K5bFdqiGCAmh528p7n2
81c+f6WPzxrXhHcDVY7bC7Pp45VLd2gCqeDKtXrQEvQce8UfSOPslrjgf8E2fXsty9Ihf4Kjkp9p
l0lGBsvgCnfbDqZ+iA2PALsMy2M5VPb2f/ha/+9SXPLj1zIGOfTCHaIdwXH6K0Lx8D2UEy1QUmZ/
vtJ3r8u/nhn7ExpJRKFD9A4ZdxAbSPRxyBUzZ0sn0AWdSC288n/5wf77jH7G+AJcM1CiDbQ5ddq9
fulUWDlsq9CXpMSkx5+/3Le/2JkMasKd5in59OWappFuaDjxvk7UWdso6PUEZKqtbRwB4f/yzf57
sc9knKgw8gYdc7GPVK+j427LNU3u8EAKq3X7P3wvx4LffQYiW59f9GIOkBPQgdqjqx326TAFd3o3
0OGD3PDb1zrTjT69YSCPhW5brCowgD/RYuZBb7JJ1eleVYNxbVuEQHX2+FukiPF109BdQqn087vM
+m1+YrxllD2dSRbDtkprZiADva4Yi3s8lVdjjmVJ08xVDmOTQOaTJKKmrpCjuWO9zVwDOYmjrfVZ
Pakify2zzDv2ffr2/33PXTbP887C7WDG+fGVzMKqrJyIfQVKWowwpDFOE6TtXVhTGP18KeObl9I1
CGo0ABt5JHp8uueqzHGfKpkRaiKdS8+pNoaXov+WWf6CDG7cGBOilopAbVxumdhyziYIEvDrkup9
IIUuprnXds5lIfScsDaGgz9/wm9eLNcgj8VkACr5oObHm5GaLo3ONHG25PwwZaoKtWlN9AtBBTjl
50t92VtYbjm4uDaYPJ6Qz4Bnqcg6AOlCykMbGwu9cJxVM711+ZkBStYiKvmkkb9tK989jSwbQtcF
KEXdPP/9v3bSsIRR40pz3Ba9jEM6VIbXLlBszS9dXifxuvdiofnMbEKo2zgFftlpvru8yaoPQ5ht
lW/+8fLDOHCeTZgFJV0/PTs6Q2yT48J50q+c5ykx6tOcOY6f1hRaP9/ub2hnOicIk8VFAnH7AtQm
1s4luQTNlRhRGXc9eAwChciXk7OzJX4yWTiItW7NGPUVEbTGulVatqbAbo1fFtRvoOO6e4adu/wz
8nxq/XgbRKQyURhg+0oD5UQ1DsbKZqS1TQHsbKaY/ibUpwk/HbNzYCUug0KzHPdFFHvrNmryX1bd
r/w1nkKE9aYAgQ73+tOvYpi1URWGm+9Jz26vJ0KFF2FR4yWJvBsLahqfEDGs4gm9NVNyO3/5Yc7v
1MeF+D+pQq605TlQxvl01BGCtzEq9XxfOdLEYHJuQTQJTrw4fJA2ikpbO8M5EIHwSJI+jJgRII+T
pk+uR2TxLx/n6yPKAQi0IeI81+GPT8uhbs/O3Dg9YjY9BKDkFT29wckpiyuw6f1VZ87BUzoNVK9O
bzhXP9+Lr+vjh4u75+XpX68n6imRJaTy7WrlQULAlLDpAIwkjAd1c2VlyfDLivx1vft4wU/3PpPh
UDOcCrZhEWePtj0UuCAH6wH2/m9guO9vLMsdqi3Jm/hpI1SeSlvSbtsdWdbDsqncaQ3iRlul9Ew3
c6GjbHVltm450vzCF/zm1edbyvNLT4iUDp344231yLVpIosXfuhyBUAd3+nzWDQxQ2Dlxve96DV6
F6Nx3nu8cXrLTDRsC3YchcfETH4JNDO+njwgy/NRiGQxgZ94nx6xHC12mw/Em58TN7ZJHr1l0il9
bfDGRaVD8Jh0GqdTZaESkFr2KtvusRnhVLh9YxxkXLR+FeKV//nZ+/qpuElg70luBBWofzkHEBmp
eqG5W+TSzb1ZIDNrXWv+pVz/7SrnxeDfT7iISyu3dOBotAofihhUCKngEyKJn7/Nt2+S5VH9uwTf
sKV9vE6UeX01J5O3ZYoQs5JW/wnCTZHfn9vTvY264ecLfvN4g0WGOe2dl3QhPx3JHZl0iHmltlUK
skcHV8xHrRDkS1kX7f1Mhuo+sWDzBKH9W4TINy/xh0t/2U7KvtFx8W+nzB1QCZ9JSYwodGZ5QzsH
4y9rxjeNAQ5vzhm0yAnujIH9eG8JidJ7Fk5ta0r9Cu+67ZeD6d5XcTzCtLpU1sEjUqsNupPsxS9P
qXHejD7tFizPJLLBYxWm9xny6IytkxhM13ZTHdoeuvfa8BZeSRAHXbzYcsGHnlvUXRNb1hrQOuAj
b5jCHeictCTOMSZVJKXlfmw0muO/HTLOi9jHT2dxlDMtxzEFN+gz/zscvA5dR0nUkNvQSy2dtj+Y
SNySdY7ug/mErVIcVG1Gzn03wAgjKVYCLpYoi39ZZr55A/59o6xP621XcdgW3mht0V4GNMgHN8VV
wcg1v3Ml0vYNEjJcPT+/Bd+tbajgHGjWlqBV9blLRYSLihuHdhxzuGJht3G7mIxKHjw3t5aI+qyl
SIq7tsn7bYP9ctFlJoBKhV0m69IUEUawC4rG+m3z+fqKWC4NFVqfkp8HMunHR1bLLVsmjpWBb8J4
uqhbHeiJ3XYKv1aiq18Wn++uRpiOdz5QsdR/jiwsyoAjRgjQFj6ivCdQRV2GjWuhq7Wjzc83/GsV
YRE9QEyRAOUL1/NTRTWEGng6vPK7gGSGtRe3IQh4N0KMhYxbSot0zvPs5ueLfl3ruCiAdDStjiPk
50cLBPeEI4zYKTSUWM5Jy5yOOPrOAjVoF+8GOfBXMjXHkaay0z/+fPHvbu453IGMZcNyeNs+/pQB
QQrW1CGIT/ANZGsiOLCQBbqDCr6mS/D6v1zNpFSR8lw4fVrrpoGxi1s6za4yy4yUbTthMtrO7rzJ
min/jXT9/Xdj/7XOFFteoY/frUjjEnUxoY/ga4bTYCfMGYgpWYdOMd/+/MW+WcU5EFkOnV1DZ6H5
XAoi+5wjLCHablKYGEOVu6uS/KUFHgpjAcdyYv7nQKWwCVBWXYSaow7dX04D337f/36Gzy9KVfcU
Y71J7vKkt48l8aLRY2an7m1TOoFx8/M3/nr04Avb/IoCCr4U4vxh/nX00Noe87ROmVOqlElBHhRY
3SfYhYufr/PtlyKNzQJT5FDlfnpA4YLVRG5X044zNVtjOdTrJHYf5yxofmkDfl3iaTjyVWD9stDo
n9uAQd+XhQaPfW9WldhHAjcYalTkR/U4JbcpELzml+/2zVH6wyXlp7Orx27LjuVGezDc+apFzh8P
VrtTAm9h2yCpT/KexAsJd016wcjAD/85yNT7n+/xf9a1TxsteURnbDlnPEG38OOPiXYuHeqwzne2
G2OfQrcw7IyszB9pWovrYWzwblROEw64fOreRPKd9ifQ3vJRlWepsY1+wFsClYgwEs0IJF3jrEtv
e5vweK0a3Hhn052p4OQVtfXLXfxu/ST60iHOivHKl9wHuwxnB4QLWZs1aAlIMWSqd/E/ZoaqEA3r
sJ1im9Bnd2qef75t370C/7rw54W7jQKle8Q67wih18uF55TwJ0Srz8ZvZ8Tz/f/4+3AGcKWAcu3Q
8Pkcbsn+F0PYA9na5np0V6AM5+yl1w9ZraY/s4FgRAUJaLkAAc9oxD2y2nhCGU6tOyBY/+Vx+fqi
OA5NNosmp6T8+0zw9/CDFS1OzH03OBpp7zlL8KJEDHQlIIWVh6Rg4P/Lj0wr+es98Exg5IR8wE/h
j4/PaKXCKqnbdGbcL6g1Z3gcfs9AaTMmeKvxhLbPeBaidBF4Vv2nap26WRIKMO3LOvZeUfwSdBEl
Mk5gI4thWoFQdoF7j0FnL8EppBe5OU45QFKrVBxpNOtJa4uWx4jgh7aXdr5yS6Zzi8a183sPltPl
XHnm2tV7Tpz/x9mZLceJdF37iogAEkg4rblK82TLPiFsy2KeEpLp6v+H/k+skkKK94s+6+4QxZTs
3HutZ5VTGz1Unj0YII/G+NRIMPSoNowo23pmBixqzn3xuyK1aC1Ks3nNfRP229Q4O7ZcQHSLvjXX
RR40pzyKkPOEriBCChpYYifpbdMCaKgCr5CbOcRFD17d3AJYmL6PU6lPjtm03yZ+yQVeftQx87Ag
Q+ox2WoBpDxJlYeKi/wPrx7UBUDlCdWpaa7ntEuxyXnNvC2VmSC9rB1gKrH3FFVRsq7jOHnuug5z
nND5o2JmeenAj7q1WsKxt9KNEZZOUxBfwIEyvsdNrw5uWU3qgFK5ArNT9GLjy7S7dOJafiPCY7gU
lZPeghGFmMLlb3cEIy+Kptm/CLO03XlEfF/qysn+ViD3ulHLGx973oVXNPNFpqpsPfkNgj6nmPZk
JI8/E5mESAFrvyLqi1hiSeuX9NWIP+MiiyKh1oDzWLXFfOpd1d3pNkz3YFIz6GPZ/JOghPJSNT5O
uG52fFpiw3ydGL51LetR7pfnCTNn4h/NuqqWsX8tCgg+nb6KItQQYVmLP9qN8b1Dyze2dhpkD5U7
4Pv+fKl5v8a9eeXOwyUABWYzCjhiu2VxJZJNkFznppdy5WxvDSXfuCaNxRFfvHRfvOjnr9wirIKD
OMQn+nSpRV5iiDXKncUiLkWm2YVG9kUB/n5J5Tz/i3piwwew5uwld72gbRoDapGPYvWhBSDYboRV
z18Ggn+wmrCEOS4tWpdAXX/5If+UL8gi89y10+yUmWl8HFsXTRuJoofOneu920ta6WpmYYD7fxdU
qT6Bn/eOn9/U96UNqxhSAHa2JoNpufz3f37D6DSgA50sO8FxKRoaaerV89zpO1Few/Pnh3rflH57
qLONDYlQsTfl5HFUYpyeu6ZKbuMS8aldYlCEwoGCyyBTgmz08jmke/z788N/9CCxxyEN03L5YJzn
YeLbKmyth+RkDfYMs81MyycXJPmLBs18OY/J8FVy8UcPEtWczXaR/oV5PvHPghaVS8NsZKqkvOxb
qCPkKmT3n5/XR3eQaA66EzyqS07H2zvo2kEadrUOjn2BnqLRM8XprKINQq//fRfMi/HPoZZL/M/D
IlXYMwIiwVR2hrHTeVIdJMPcbYmK4ovn8oNrR2lPlw9tzPLP2Us4JnArzKKdjrmTY74NCfWGimxH
Y/DF2/7B6EbSeiKvF5a3vzQU3p4UXhpdBCzex3kUWYkMJxO3lLdgijD4AASpF7TlDirz/OKYsyFW
CQvSb9jEWb7V8AZ8fPlj4X+x2L5/WiluXAZJFCGEqp+3nfoKXwPSJ0SJnfbvcqTROwvrMBgGdA5N
BxLt86fo/eLOs0PSHdMitjj/v/L559Y2uVQwrHDqaLL22stpJjl0U/hpl/MJrTDLJqUf3jWkLqg1
8jHni4cYAyuX+ay8fHMbzhYi2x5sVaBQPDpd0OPuyRJNhYNDiGodhGglwYvSLV+VbuHPq94suxMw
U/mnrjWE1ww7NKK3KbG/Z2mJh9rp7XoNiM7fZ6r4kxvDXzNJh3TV2jSmMAX8FqFV/4oqCyUJOMZ9
WuKdCZJK/xBhCvI7L6cnSzegqTDvHN0cO4xlNZDBRVZB7IZEcjH6gXe0SP5ZEyf3p1DlvJWl5+1G
SzY72mHIvvGcHsFh6l3Z2ozgiopYVDTYOpogG1jGgjkuscKtiJ3t7qrSeansXlwOcux3c8Ur5oV4
vywyeFeo4JKLtq01Vl0LLrgvQ5LBBZs0tvfwvrPS9NfSzzAHiYUDFiLCnHHNgBKts3UZm8OxjQtv
Az9Jb9IMv2qfp911Y6XQIWwwicLM/hCWN60CnZurQsfqQhQCArJpvEojMzZZLOYbjD8GnHXbuhSd
h4xSaTHjqpvvgtSYqEC7cl8pG6HR7CVb2wIkr4eMlkORNhd5HY27MDcwffggKOsG/3cz2q9RGY47
rNfxatIFyJbS8+8tUefomsFIE5U1w8mLec20jqibUVVoL+gydPvQDK0xSO5w9vRry2yyAEMLtpiA
1FCSH0IyKoUb1mvwMh3kFqiLWLckw3DTvSxZwzZK99YuVfg+gNI1qxDnzgmh8rQFDJpjmA2d7dzM
6UbNZXqsPTAotsKElnvDsDenenwaxi6596puOnHps/uJPsG1HVjdvp9CD3dJ7uwbo8i+hRCyIeMW
wSrhI7fKCPxBAYZ5pc8iE14hissmMY1dixx6K0nqWsU43TGNRD6M4mkAFR73+8pyjEsiN8xbo2PO
3Q8w0aSqrVszg2BCEJGzh5wIxQwN232eWx5QV2leE3zVxStD+jkiUStjNR1bn319rrmF5PAGx9m0
RygPNB1F34+XueOjuxQLHSwUtzPNdW4LdufNiIPxuWi8elfOlYRMWUclpzXA8uygDjSKTdMaorx7
yHq7IU5EmpeDio1fhmq4GUXSY6WNSxAymFA9E8ofHrJT2nTdUyHhpllzlK0SAzcHVqbxHqYAJlUn
Ql49T8F1ITqxdV0mjDArHRwxUQKl3euBWQ1o22nnrSWlxQV1qgn7vET5zDsFz8CADx311oHMnQir
RK+fIQixl5LAOlf4EX42meog0QU1DBaZHfMkc3alYTcUYKQfIz9V/Q3zB/7nonQ3AqrVzs1MVL1q
knItHRPOpNeIjeSAWBZzPENdVNr53lQz7lpSINEajjW2nbUinjha6UF7QCpMPAfkORwsVc9Iq4Hu
dH4iuNlRSEjLAEtkwjFO32Awv4eRqq8AachjCZ33UeG6wBA1CXJKxh+JmbADnJETPssG5BVTR50/
x63Z3sdFUVy0XV1vRvx/YLnSaV7JkueHJROgHb7DyxZJ91ZZIzv3ueUlAub1y9WZ/IXJZHxNTZTK
mQ3cZSbBZZvB1GGvaLJhs+vhMuAj/q2UAdpom5i5lrdyM6IF2wxG/9g4C8KktkieqQrbWnsWWm+U
HMNuyprqBG7iebA6/M5lYK3TxlInVaLMJ3AFGGKKbiDK2N/NsDVcWGSV+SI97JKWHcpjYcCOI6Tg
haoEzxYIoJXdB8bPgSHt3i5gbgVDnH1DIDMfPaA3t66f+retYZsb3PTOjhwAiNCOR+xTFPpbEQNB
tIKx3g6Gbf9Nm94Vq7kP6p2PffAg8KUe21RVl86MG9Qz0LBZqstHhLrVsIW0ykETEDuY1kBqwM6M
cL88wSudT6INf04a2v1gOSWNYCgSTd6EO2fOWzhwWFkqvzZBhRicGjqddTjgrjcb078tnbq/NhbK
hGHoEFQGiCWD+F9oYEYIYQ9EL6C2tIzhluTPGXLz7ed1wQfVpY98j4QzE6UbytW31RFO9hTWZ4Pb
EyPlNZR6e5v2vbHlF8v/w6F8xkzLDJKN1/m42oqzSrLlCo4lJogtSQACs6oqfwfWJL+Y6n1UbHAY
WscBc3uaSG/PilxWU5F9CKVeMp4C7znWGyxP8nFsG/tad0Lf2+Sum6vPL+a7wzJZQSC0SLARYKMT
eHtYlNZkTLaKoi4K861Z9w98dmLyc/hMBGBET5PtfNFQfldHC4ebt+xmCdtkhr38pH/qOqw5MwO8
DIxr5tE4yuYAQ2RejbP8ovH/vo+8HIm9IdJq5kfvBnKRJ2k6WPN8bE1HXiagTJYRZdS+NKPnr2Ow
tZBUYNCWPoxZSTbVoDxzFYRGcvj8KvtfXeazjnaX+ZWqkgyhcCiwfeNdCtWBoHTv0c+mbtgNDpjU
I5t8ltaijOyfAP4Qx0zsD7r95CVTCT2t1fddCPp+Dd0LLiRIaaDqA963cEXTlaCbwR/UHy91e4Tr
pvwdDqQNNPSnXyH+qCWGqIFG6s0QS70gcl/lCOFTLd4gT+WQ3RO4wN4aHRaP+ZBF6gT7WX/PykJd
oufLLxOv8l69MMt+d2qprSK/mM2T72fWCzNxCSuQr9dqgpLx4CTTgPUDCzqAy8GpmxWf6NS6BZ/r
I0YbwW4ylS1igw9E0Pwypywgey4JrWTFK1/ezw0v+SqaTEHAidvAJzZTWYB0moAVbAt3XOwIKpx+
xDTl0203sgIevGxBamRGUxvUBphOV7OH2Y4cxtLud5EBeze0SC3ZxVGujggnOigmHdOaq8YMvZd0
GGxzvUQVfXPnxnytg8yvD7SwPZBeduP+bNJQjNjq4zJb14T6vIhmRAVAMUT8gtcLsPw+mNwv9iHv
lrvlIaaPz8wfyei74WsqQsOuWXCOGV3ba6vuW7jVnb2HwfKVnB3xM+/emy0PB3NY7JheMepFTXz2
brpRQ+9A+0dRc2e7+QWn0Ld47DaENDzCf7/IrPEpHKdvUWAfS4MPcxDnx7IGL1/1/u8mokycYWvs
4Nu55Mi0FB+I1u/dMg72zmBSvxU+TP4lcczDdIqFcbjWZvizJrMdxPhUsidYTGqgAgNgZwFZXDY4
+gj4Ue2CjXYYqCRtWd1Q5dOsFOXRHujvjvZ90Fbk7bSnidwGdFbVj84knW9M8m1tFfcwuDFytcYB
42MG+CNVFyWa23XKM71qSv8u7pFBkutyxBh713rjYSCMDGp/Ef+kA1ptotE7DTbTm7zApD343tYg
Rm4/tBZ0V4JvIAbB9vAojOABAwKrPONa6Ieu8/d2L6FusaISCJlft9jXSmpjbTYbRFfHLomggYfp
Clb5XzIw/tZtdxN24sIz2FebrtrSQEfRE+1JBnyhnz8zR8VJH2Ar86rwZJTZKSiy+Kmo6xuxADss
/dRD91+PBlbKoP4WkIjNJzk4BViurNi/m/Fir6KxIMuiHvjKWH97vzky4t/5XnycWyZ6k2k+uP50
b8z+Q+eR42k664BMDp/MAntSBHjmt20eb32MgxYpTavRyZ/a2XsI++mKS3fdmNMVQQ+L7HprAmUt
DfEQK+iLbgGqL3WuRAnjNI09UMGx/Ri15gVpNQDTi2dDwhvNyr9FXl6Uiq1Ahy7fwifdSgHIJAf1
Dae3LEa2yNAFJ7aJbQdWQae3rCiXbTVfCRH+Qi31nfEkqBf1bHThxhfqyhnlQ+2RMmjG8e+E+BNr
iA6mXzOm6ryXgVGBGdu/1AQAuyyiQ1bNt6glIah2HbQG43uIt2zlEHHWOdG3wWNX76vmzgOspQzx
SwKFlpF51TAiWfXjjOHeMap1klkEMzjBNu8X+kF1PXg4iXxax7ofrxbPDwSKu4pcONAGQJwcggMy
41scU5pP+Te70icPwSBfaFY+cDROdN0iuWErjRtTrrPcfSR99UrFFVK+CVhyi8SPcClJiHFAAU21
se+lfWUYpHYDmt6S+7WbOg94f3cs/IJ3uHxuvBJoOdLfptkU4EYmCw7/HKMcbO9ELq+VDq54SsD5
JfvOs080ijezX17xNx4Sz3FXTONw/FMaVuJPnM9PlgFEKi+3ZkCyRjzeNIK+cdIss5e1OernUTfb
pIyPoOvWRQ2MRwP60MZv9Cflqoja67TWVxaPERA2d512ycY1NIqf8dotrFNN1joEF54Lo/9Jvbrz
03zTifaWdu5aBsN2GOrD4AnC36Jn5ajHKYI3H5tgGHJJNOHotesq4EWRxol2x13bj2StDTtpuXuw
F2x426e8Mq6lUX6DNHlvJXye7WCne+GxEXbvBsMhE9HciMq9kKlL4Gn9dwgwVTf2+JDV40UCVxiw
GcRlbw+LiNuBe84ISaHr7GvCVJ9gfd529bBPQ1CKI9QVWd2z2dyEVf3HMfiwBHb4w+JzD33lUJXz
d8OJiZhL6S3VFQiRLuwJoKd5sw1YLfwxuY4ClZOrBn9GQoK3yc8BTuA+xMYAUQZoPPtvhjEiJlpH
6ZthmH8UXvF71N7VWOtfXdXTck99mP0dFaBwADKKg59QGAh/a7m4WrPsoKCSYY99IPiFZk99rzxN
liQph+t2iB9KmbIrtZ+ssd8YKmKKhz4tBKlr+q9RROVSEIFQAu/SaeSvdB1E4MHcSzslXLguybfp
+ycnWQBj4cTb4cGOm9sVXbajxD1fqH7tlcFThzs5Cew77v0lwseBLhMDdQqhlKmdvQmm+WfdO+Co
qGSdgt5pQqTTmBs/E3B9Sc4EVMzt1q0ttPEOC6ANqj/yEYPHJgTixVcaQ8xzruh6AX/IuVoDHIJm
Y7nTCXzylWlFOYfLL3JLIa6TFaNupiJVCpUtMOKDY7W7VpJ9E8bxsUcQxl1kU2YvPYOjx7XaUFPc
mgXSNGxP1SbIx5Od2qe4qy5E3D5mjv+ML4J4Amj/buRd9oMD3JWgVdwrkBm2mijYAppCXA80J5Fi
hNWdsBSXGUJP6p88CLuYbI4gWX9yex8yEEOAGP1j5fAIk4Y4OMYp1km+CQP/opzTn3Zh2wxjKRpp
nfEwm6++kV/2VvHXnXMLsHW/m2Cj+Mm0Gtz+eRyATLTKWJup/pPlorgk8RAzM8gSGGPHXg3XBN/c
ZM10kfgzwc8UtutMzy8WeoOTdt2Y+W99kQaM6ejnhrCMV20HgGnCWZZHbMNnAl1C7zc51b8CYpTI
ezk4dqBWwRQfPD4aukkIOJrFtJV6YBTdz+auJVSJwM39OOFhSotvbHygmuaPNdlgzqzytQHy6sLJ
yCci2PQqd4ZvpBQSAtbrQyshs+IbWpFW7SCYDLvNkMvbcOpviC9ezoC04Kq9jMxXGoEvQ2n+FnVH
hgmFc+O1F3CqwGc6hw6u2CTdrUXbYhM2+rorAKOqlqygdIYVowVXv5puXRP0RgA1L8CHjh0y3ZSO
0y/Roz9iIZ6yCZiBx1cI5zxVjHFIZ1KHPeMAxIbe8wy2zmjvbDkAU1zIGZDEes8/qHK8Rc/qrnTR
gO0xrm2/5ivp/O18snKL8nZyqg1nue0a73Xu24tpWHgi2S3w2iMpyZCxym0WPbW9e+PnydHJfUCD
8J3SuSQx0CCjr9M7O1R7WTr3Ipl2dovIcZg3I++M0YlHvD/ZWjgxXWrod117k1nhTUPqUzr2axNU
d5Zn31Tj3o2w/0LH36WSkKRA30yOs8Xd9gOy6iFYQqwJGTEII5FwgFxFCI+yd3pWNOvi/JVOyUs2
9I+qmC6dqbyp9bw2CstZCyu6rvJwLVvIkUPi7EY7fJTgCYqOVLasuhxyoiaL8KYXLQADg3jieebl
I2UxhnKhpusmMCmDSGNK+Z4HPxK7/pmr4qpyvXtE6zdhUzybSwcOHi3s/+yQGfGTTbioqdm7JSoC
Qzt8R+cHA9P1nzThVHR/vqtuglsBgidMYguQRKgJ1CsfZi1uYks/J429g1uyRPOyvhqlsZ81bFKk
DGu/ywwCWfF7R+U2aIHTFNXa4wtdZNSI+IONjDmETa94NAnV0DBOIAZi68k2wMB3GJWQ15kvdjq9
+vbMUxDn90HQLVEFscPtHOBbVOMqTnwg8TaFQ0VMvQVlbD75A3O10ryIcUTzoKs/QZrY6zEwb7Bm
gtqDnzgBH6cNuQoI04iT5pXs4MehHg5Sy3WJiXjKmVoVDjAI9mAPzlhfV8y1Rl1+Ky3j1KUtMHnv
aqll8Sbx2Mr5QEb3F20csWyvz7Y1cHYWHxSysQDe+tttTU2XoIKtlp/GqC9o9M4Nk2yYtrGzISaR
EIZ8oCOZtV2mjlS71k/gntradCDHLsTgoFOJur6+iZNi+c6kNWm4Etb/gjofzBuSvfVf+qNtsVYI
Skegj1P2m/Qg+5psg9wBA0yLVGh7iFe604SZto4ZEsLC/LxI0+LGbNz+iVEItIMkZJX9vPnwvvew
bB0R7mKHWRyvZ9NYEGCdPWWINYLSr+5Cy6i7lbDz7G52pAmf3Jn7W4swsPiL1tK7eaFwF5AALQrf
Q8p/rjM1q6ibUgAix4FIUgjKqv5bWYNHuxcG3BU19rT7/EQ/aCwxS2feLPCL0WE6G9B6nTmleO+i
U64y8cgUDtAqzqbO+Z8v6GKotCzfxelHy+6sgZXqolWlNcKe7Aikp5BmFJFW+WZCg33ZdLLYj/2Q
fdHMsj94hn0PKgPeD2S74rxBaExhIUULOTWGOFqsHLz7TySYYAMvGt9IrwSAqcsyn0kmyfHzYLQx
Izy+gfo7juYAyBfVCK5Lnc6vcyHCR4bYRIgVMD8eNE2oR05L+IgVY6MFJV2n2bonY8z+nx+KZaKN
sANvKNbXc4GJdGpDjXYeYkvK+1cMDt0PaMjhg5/r6EpOeay+ePc/eCh4+Ja7ZeG3RfH89tV3k2os
JLOoYx5IZW3NMpzLg01/2tp//vS91zrjRcBYSOMEmQDP+/JL/ulrklg0G2Xohsdk7INtxpRzg7uV
qHYJ9NsNur9+Y8RHJctpM05pQGIG2aOf/4b3J8vziCKYLg5ICUxJb38C1lMnYiqgj3Ngl1j2FTE+
+M9vPz/KBy82LSLs3PSl6BG9k630c1X0jJSP/eSXCYnncQBCP1ANLt9UFA+RIqLhizP74Op6noWX
GJEjqzWt47NT80LcvJz3ca5EcshDa1j5cW49uLip9z5Wk1ueYnDnKXHglEPOhh3bV3SU95d3+Q14
e03s1Iikzn4DxNOKoJpUHvFMkuSBfMb/MfUpG9zPL/B/7/Lb75Xn4XBxeEdoxCEofXuybU6cE1Up
c7Wy7oiI6SJgmA7l4Kw8NlqRAh4PqmTvpFl3KUsA9agDFiWmZa3rMfwd5VwUJkH+3ec/7D8T49kP
803BA47glk+6efYh7UoMUa3XID/A6dKX5EgFIarM2i1u2y4wSa8zYtpjwkW0TWyc8JtNHRDNC8uJ
fmkdiajdVFCini2z99qtKECObHI7wRitu165xHzZWbbGONsDYKKHTAhAKlFXqNgCtefMGimp5TZ6
fHREE5FsKtxoF7tZk6yrEichjjCLan0c6rDcy0yToYCcLHBIOohhhI2hQRrw0Oa9T3w5KUruSwva
6rtHI8qG1outZ0kyIBlt7pPO2jEErdWmJ73v2Ujm6tEK0Z8QjgrwgSCmPhdfzEaWJ+j8+jKngD5j
MZNhsX974y0RyyBVnn30O58U07of0mmf5qkYTwRwgCP4/H5+MCHxMIn7zLWxiS7V0dvjhWTPBDC8
9ZF44/omNetxPzuUhR45SDtD+OS0toXYOkMbridPNet5NIkedwit//yXvBP7oBXjxfLNxc7lC/fs
m2qngpEEKJijyouXNiVAQWBZHUQF8c+jFt5BaoSJFabe/+pgWw7M0M0nHgBWgXfW8bZHw0nmnoEs
kcP6pLEZURxBfsxb0OUjoQNfvNsf3WHaYVQOy2r27itRx07PsB7NeuebT/FkG7QGsVTstBrb18+v
KSKGDx6nfw7mn42dJLEDhhs2xrEWQQnpwhHVJRPeGfB4HFkubU2jqIBSCu+BnE26rCH7xnhtjLOh
QOya6TWrVHyhDLQzRIil07BS4OUwJ1HLDocw6AoCepP80i4Gmi+opVBoWMKjPTIEGd1wbiAMN4Qa
sDnZgYc56bxteZtDh0uhb+CT3CxyiZmh11i/AssPfhn4FmC4zWb/aOUTe3Hkg8WDWQXsQitA5OF6
7NH8bXh2u9eQ/Ey1z7OkI+Eunst8HUZ+RneAcGrmYQ1kvh1LxHRRphhmmOnPfKSAuxnw23oz/AUS
WUuS4tx5Wpcq9m5Gn7NezwwcLiqnL/7mZdfDGC2X2jxW/00z5MQshk2nu5pL34cDTdLJuMJeoO2V
FlZPAy3Mo2Ed6HSZz7ktTccx05JkA9exfORDafVgRuT2RA0BqQxAnZo5JHNJcItR4h+MDOrNPqmp
1VZW7Se3auiLH1KOw6tmv5EDqE/8By+v9V8pIhTpXTzI+w7E0m2Dg+evciZiutPYYAAiVFdewRhM
mFMVFUmUAegBkmMh9v3MKKarVUS7eFij9IiX1AyLKJdQYxnZ8C/kz1EM1UPqDf2zcPrhJxpIA4GY
YZFlIBgPE5BXVZZcj1Z7n/bpIwomwIhUwOK7zhF+EbLBLtsElknOqqfwaQpmkJAEA06onycLLHCA
bGXFjjc5kVuwN1L2yOPYkkkkF12cH/GCoDQ9dUbPHtSEaL8ij8grr10aSPDBoryBC4jLlRlVr/B4
eIkKgPkYIi5XE0A9GnRjDE2Q2FwNalFrdZn4iY/krB3ne3Bq5d8ZCAcSh8YnnKxN858DnblnZuXy
FJsFJF7sUeRGt4Pt0Sv38mmPa7AOV0GhbSisEfgKIKq98VRwD9111w1OQj6aDHFFpHxNiSxJ4mBD
RUgLiveEiU49FjQLEt6rL1b097UZy5lr2ygmXRPvkv12QZ/SMHEJ4HCO4KsR4hGHZzdImvLIQEsE
Y49uLCOt3ecLzbuDLiNDD7M2Tm2EGefUhXDuyOuyXI9LNFeHKO/xTAT1AM2S0YmJS/SLMuTDj4Xr
SoEQlU3tOeGFVi3U42Gaj/NMLWgFqHWqyIlv4G8Om8qM3cu4xQTsQFb7v6zeboDVCGbbAnp4e3m7
hp1GbTn6aJNPtWm161xFREwd+iwLv7iTHxSbKIDp1MMIYj9xvp2odDRi4Yqto2b4xPy7U8YVUgEV
f/Hllcum4LzmQImB5B8sG9+Qs4+EE4EBZ6zqIZgjG3eN+Mp7YOSSTuuZQRVApLkDTewQxAv/qwi8
g22Sth0ZROIQusEStjWsVsOejbsHnJbWLi5pfY61Of+QuYHU0xgVUclNYD8Uc9Lc56MEvNKSJf87
S3OTqI86x8nv182eVnOBgTmF8ulokyQdIUc67Bw6uicopX9pMf17KMKMblih4cqPxmwMRxxnAmK9
dKpdHvSEYI4yqmcgsFMR3FhRjD4CK/mS5EW40s7Px+JxiAvNPLHOTwh/dLV1e5HfmF1HrqaF8ZZ8
wxxeNN4O2OvrLPNb91Kixn4ZwmW2N1cJdpokjATNHoT2tHHybK0DwpzTEVIqkA+CHJJsuEXIa2zT
ymt2U1p7t1mkvTUJgYTzlXZxQplQfs91be+TynCeC39EnGAnQMn7zr5SLR3DVVlbTAFK0sN2VWO4
X7isP6oQ/rn53lnBmdSh6VaN5RxVrZcefKhJDpo97/uAt/7+82Xig2PhKaEpxL7BWp7qty/PwBSj
t73EO3ZOSohET/BlkZOu27dQyz4/1FIuvn2m0ee7EmccJZ3Ex/H2UHzm3UBpTUvaL11o1iJhrq/9
hxLJCP6s4tZ3lPtFJfkffePsoGxPqWIhnLCsi7PFAfhCwfPPBH00RuumsnpB4z8JSTyvOqxdG/Yx
fPtGeOfQfnEJ/yqqZnosrIL0mnAmP/RoJFF1h/TF/1NlpNetPGxsf8J06O7bOC75mjujvjNMpsc8
hrdc6nnvtXozedMAz1xq+xJCx3dfGv1r4oA5I7wBfwRbqGIJtk4TeVH2fllcZ9KqTUJtIVgfq25E
IVuDxcuPDP3yminsiJ6wd1xQbdOEkGbThTj3tqptyZxD2xWWFzKSo3NZjy3sf3ahIboYCmb7iZ23
Nx4/v5nvF6jFVclNpB/JunsuSmkbh5cohnQwDVJOq55UtvkKzSzRDYWMwgtXd0DSk9qriH6Zk51v
TV+Bvd4/unif6RvDrlraO+eaQ6cyzTII0SJwllQOQiFwUIFBi9+OHj8/2w8OJS2LzT/bA9or/7FJ
/mkjIdBPgLzgLkMMmN3krTEcEKCMh2KMky9efvvDY8EctdjXerR0zt7+YigofEMnPA7/5UslbIVJ
Zy8K4JxG6Bj70S6CCEGcapis1G5/Q/qLnkE+t2RiiK6zyi2JtWQBqTETam93TZuva2UzyQ27EaaV
5ScqZ24VJ4jVh9a/9eLaQniLZOrOmSf/BpQDMY4T8F5UTU6st59fzPcf0UDaJn1TqkG+becUpErm
IvaCCo5DmYeIB8iaAzBQfNXqfs8cBDOPTlTw2mNWYUP9dr2py1q6Vs+TbyLXKk551TEyN812YCQX
+cQ1ikCjyW0jhFwXowhqfkLX5L23wmYhvG+NrOJqa+spKe/8wYkg4VI7EbQZVTLaiFBa0xcr5H++
/berFcUa3WSeafxgfKTe/uQW+VcME6k/auGl/c3QGwymmt4cg6skj5wO6cMUqU2aJmQYh4oGzI6F
oZo3YtKGBLVvltFNiUm03tTYKCAs4WZI7voODMS2yc3g+xA3qtu4YZr724zGEEEEBZmybHncyU3F
BR/Ysj24CXlVB/yUBBlVehjGJ4yOOZMS7YT2/9xeWWhYAcZrfGkSaejbc85cnLx0oIej6ybzYznX
9W50pcK7oO0v3Ev/EeXOri/UBNfyEaAuhvDl3fvnPbaMuY8JhDePEzD37OgapMRujKaJ5nWoMiQS
ckr+dCosyTe2R3nnuVrqdZGOeI8T7bSvpW0ydkvgaHk7hciAIE42Mi0UP79gZQ9jFB2B4b1ASXJ+
jKborK3SYgpQ19XhS54r0srHcPSJAi3nGfgAFP5mS+y2Gaxx/073djtO18aSr6piFf2x6Rz+bYB7
h1uiJyUsDp2MiObSmr0KDUHz5xjO/h8ZFjOZVop9Pdq/ekS8k2UEv1IXbXEBmPcZawoB74EW35nZ
Fq9S9bW5G9OJqKO0m+x4006dC6A87yb0UqLMr8kgtrEcSLNDCEjo0MZvqUR9M79NG/0duBVxr4GP
Bdl2lPXD81N0ZoLmxtYtDY3hZA7UnUf6VLHhCwvCr63RwqkgIhDZ7mjwXLR0SSque+XSu00EBHTZ
TPWaXA5MCJ8vObbgxp7feKh+LmQVwZJz3rxtoroTjUMsAG7gkZ5VLcpvik9LheypZPrf0FKjhzYU
Zvi7s8zbaVAOW3RTPzijAe2lrZNB0oWMiB9Ml6StXgzNsXDsghQw5WbfujwwH32sR/i3zJYhLH/l
D3OVUOy1NYb/M0N04VMvrwtVjQn7fDnffx5kEPZxVghCl42yzvYYLIztZKKmHJvseSw8QTOo+2ra
9W7dphfJcIg+GcsTK/fZh8mVZRb1pRLH3E3UKUcSDdoB0/H/zMLhOJYUkqHw/yPtPJbjRrY0/ESI
gDdboHzRyZAyG4SkluBdAgn39PNBsyFRFazQzF31Dak7KxNpjvkN3XhTXzVM4oEwpgZ5d5qUzEA/
KXc2jWnLp2HgcX9/X1y8tUt5FVkY6E1IKZnrrqGgkqSoqPIdufqqR7sa1c0A9QTGfHMrP76Ifv8O
RUmTCj0cyvXqqWkHPhpy5NFudaC4TfjJyET2MgqPUE502c4YkDV/f3oXOTljIkPlWeD6ETu+UNkR
MI66rraOYdi16nZAFmbANSQZvyTlmAHxKMG4AUtpoSMiRW7JG+NfW16LfiFK8hSRUUJ+u0sVZ55x
g6qno1ljoJPH+NfklFkO0LucWyf8ylwpUrNj/pJ0LXP581cnApqTrRg9iMBk7qrx3hsKrwikVszf
LMXCrAWKTtYcE2XK4lOdmZYFgm2CzKkOmfHLdBCfB7TpUXsrZVvkJ4demwV8Tle8jVVplQVrCLTA
QXEabICIl/Bp0LRMelvF9gpEQ6Op/xT1lvasQ0RTfRpV3Yd0amdzQ1KNWj8sUAw43/++l9eaucAn
aHt5NoqlF1E4ZB+9zuABnhorjx8kCngHXa+bnVdhoMHRzM8ybEzkLrxwC2Q/OcEJyHeDHOxvgn1D
Z6jKngtiQ3YFmqcDTp8gLke5Q3yk29pioGdILXH6RUtC3dKQaZqddPPoRu3oys2ClA+oF4ezSM1/
FQJ4SVwR9+ArVo5G426RhjF/apJ06MZ6XdbE6BRSttEMjcUimH+7R6rcANzN9I6oXbrEtrL+YeJk
9TK2Ij30aSU+vf99LpIkDXk2+iacPP5Hd/3teB41Xw/pOyLdpWkUTLEDajuM4hFiHJC2btfAZkox
xUqdny5uvN1nquA3c+C/y/fm8Vt+BimSSzUQPvZaBTUdmnYuk045kOaaJVioWta71uysL8TOyPqO
vdZHO9NQol9enjjeQeuwvHs2VWKI7YA12VMrnI3tlHAQWhevWSp7CRwOrXVnpM0r4q1TrHnW4Nvw
PbG+o2oBXnFqAGHI2Br+LAqr2pZpmj9LHZrPbhR9futJvPi4zJJelYoy5FLJWENbBhclgyRtHcwx
mmwPESPf45iOzXfkBnU+a4f3v+214ZByNnQbGg03+uo1JP3VaS6ExakkcPxtQJh+wR2GNqs6Db9a
pzJvybReXHDMzyJw1Xg/ePy91YAOUVdSmVQyiFarE+j0IdBbY9prpSY3mVe1G/KqeJ8OoLzen+rF
Nc7IqMNqaNbyKBOrr7ZxSIDX6UiqSnBq28EDvNNMav1h7qdbco0XNwG7E1gIz5ZlsFnXOZuiZTUN
Y204DFMN8nK0VeDlaJylN56Li9eYcfhypD1LNs+9s5rSrES6MhFjVIXj4FDXOlsPOscXiLKV34ds
ZewJkxvp3dVBqR07XAo6eJTV9eMl/VjPdmEfChrkzyP0XaD/bjPfl+hS3SNma+10OuL/Lo1jQi1G
twLZFvqp66TS7OPS49ACU520Sm7KbtB3umztXxY0OycyEE361/0CHASlVq7aheL3NzF/9RSnWlEg
Q5fO7BccyAIuGojPLsn0V2Mop5/vD3Z5DsHVEAc7RHGLevHy568GawxPTGWL/QZtxQH/4caAd9AL
SRm8L37RNboFXLzyFeF94Ra3LCXP+GpAW2Y6gl6olht6BcuZB/rDQI/pEQmBr2iZFagdhMWNnXNZ
y6DORssKGwkOxSKi/XaWQBsKB1ve4VA7pfso6zTZWuMcHvKkru+GxnF31WiaweBZD4aLMWtcjGAy
MC/1vQG2RmQp9r1b69ASlDgJyGn+e/8rXDm3bGxP1xd5UMLNVaQHThQ4G+3So6OkunK0WCJn17ll
dOuCuHxS6b6ge0q1GoEEXIHeLoSJDphWD1Zyar0uPdBJRNhq3MyNuR1FVe3dSVj3OJuax8aCh//+
JC/vQcamfOAS/HnkXqvz66i12ZVFV5wId8PpEGEViZKgjQUktva4nv1fhqMsgh8KXSDdXq1p2FYV
VkN4EIFam+/4p9J37WE6NJS0b9zwf7OPNyECAbpFp9DUWV2DVuXbZbVprhq2aZen3pkpjddjukXq
xESBojOext7+jlv0V9h82LHVsdhlulreuJEvnjcDzSA6ajaYQPjH66aHUYTOWAACOs6hJgJZJNne
QVAkMDr7u51DM7UiowHtPxXHf/yqTB1BW9Bj9NkWFNVq6jYsj6zOotPUOdnTnDYCi9tseqxoUW/f
H+rilBhkzZSdMBgAbAlO9e1QrVLPlnAr5WBMDhQFBX83jEalBM79zwMt81kKA0yJi/jtQNQwC6Mt
Z6h7tZknW7UHEwFwPWv6Gxvn4kgwIyqrBO/LrWSs1R7bCbxCGRvZUbHz+dSNI47DUs8/hMIKbxTv
rg1F/XOxENDp866Pg5FPShPqbnRsykHzaUqi/uOW7QPINedGSfLiTWEbsBt1FQlneCtr7d+6wrvb
EryYs1n1H4omTBwf5fgUH4EpjL/hueiqu/e/2JXZvR5yTcCXcyR7vDTDg5SF8l0B8PVbzAjZ035V
+lsCXZd5IxNcDjx3GF9NXcu56cLLUjl3+bGwaMhtO2XuUP8RhiwDqnIGEBer7pVdN0lshdFbUMF1
Iv6yB4GPrJ4W195TBiUsBfynt0rQiBS8vpOrI3GpE5p3fWoNJ0MNp1+wOKwXqzJQ63CgeTS7Mrbj
7q5LmnS+cbouHuZlUjwKC4oLIKy6LPGrSCBsuJCrDrvP2E7drSUQoc3T1kA90xLgX6o0kFiO3zgA
l7pgCw8cyxAiSdAPRMpvRxUozZdD34fHzhpCWO8yRV9VieJO0A23mrB+xDxef8lkF70k7QRd0ZUF
lR7XyOzHOQ17TN7EBDDkxmpc3qd82VdXwGo1YsQH4BjoztHT/uiIBD2o+axvsPYd0U9qxW4upnSf
oUn6/j6+MqzlLLE1vjKEK2uExBw3ht64sPrJFnPfdOLkDuS8+9SHDWKfEokUAdN138TKr/cHXuaz
esEQXCXa5G6l+vPXjuvV1281Vy7VxOREpqs+DY0pD5Mxynt3Ct0bT9WV64GhYP9TMFzSovWLMZtD
luVIp3rVlNBgc+BTZqjo8eW7u9CDjPvPU7MJ4UnBcMRR0XtbbbGKWlZUdOHBslzoLbJJDyksJ3yI
Te/fHw4bX5IluEEenIbn26GMqXbnMc2GQxva6S6ae/DEuarcChevrCCBM1MiUbAI5lYrCOkB+ifO
tYekc3vMEUTYdAehQY7bC3uYQVKHs7wlz33l9X0z6CrnE8LTa5062antlKyAMT/lH6guDzcVG9Y7
kVjdWdBBS4SKSPUqluoRz1CdrIuOeqY+9PHgopAWOndZPCq7LEPQKXMgUr6/RS7R6cug5FtcQBRt
UI15++FyJECsaUqpBIZ1c2f13ngwu2zaidJIv4PdQ7ekzt0A1xVIp6YwtzliVrDQm8aPIPAd4z6y
d6WnFzd+2MWi87uW4jP8RpJewMRvfxeoh2kW4G9OCn7oUCkTZch37oTy7o1DchnCLiOB/1u2FFWg
NZJFcitY9WKcqSLogOQtkHdSovKrUdn2dzlRAwvokPcfGqlT6gTwsVUL5//5I/6S3l7dQsrU5bjn
LVTlLBuPo5Zp/pCq4N0d1dyUtT7ClQXZ6SKi+pzCzdtYRjTduAmv7gXgM7CuAGECt1mdLivu64K8
F1P3VBnkJpxEiXW3B0Lr49AQSj90c+1GG0TJpvKjM4Y1elcWyeVH1LE6FYqKmn2y8DhQAwDXSr+z
XZwSP7y/YS+u6+VrvfqNqzvNm0Wj22J0DrbeVE9V23uHEcLxib6ickPF6frOeDXWchu9/ijo1CEX
oLkHi1bezwkcx10L4WnTVDa0Bo4KiFzHosnUuofYczrOBnzZ9+frXF4KS3ObB5dWt0dw+fY3dFGG
vpFCSKnij7FFZi49V0bRfDRmZBjDNsxezNy+5YX0/iIba2aIasUKdbs8Ok6tN2P97nSPvcQTPRzG
8kb8enGj00eja0eqSgWf+8d4O78W8nrJs7xs/HTCVQ+Z3trSsp3sBnnARe5WcnzlXiHWAy1BQXKp
xazGE7OIm64F1lHGtdlsUD+1M1+n6XyrZ3BJx2BmFPCpny2VDQR6384s0iM9pSqenoAU4OA04Krj
W43XHSaVADgyi36r2XGx19Rk3Eu+sg+MQ931sNVvbORre4gMiE4a7VfHXO8hCe986CrhHkxX+V23
hX0CxqEHZhM7wRTFRLpO5Xx6f99exHNLf3TpIXJYyVjXNcsK74za1DkYaediAC3t0Dh7RosE9Czn
fdlZ3hnjerC+1XirRnul1ENoTRJGHAtFdp3Eauo8OkOSkPChJLXxqnIMdEeIO1HZDi1TeOSgMYqt
orZiE4Xd/6HSRKZpUIheaHtUYN5+d6Qv0Fx1cQ1phXB9MaB0Og+5fkQIu0DXTvkRDqJAwBO/cwRx
1BvAxWvrzimiMsr0l5Lx29HDGZnN0DR4zztzPMdRhd8GDJ/AtdBI1Pv4cUK9EjlX/Rbb6dqqIwG3
CAoDOybTfjtwlEQzuouuczBmPYbkXiL97QuwJZ+tKmtRflRL609ZiTj3bRe7WD+Lo/FWxHtt9gRQ
S68OEAABxNsfkWApIEBnEkKhPnqvo9WLHo3Xux/bJC7rrZl1NqL+U9HfqXmI0tP7e/7aOaNVBlxk
8RlB7vzt6C5aWvDCK+2Qd3/h0VW86dQMjYWo6rJThAwWCqXZjUBJu7ysqV4vTwSrzsqr6xutK2NN
NiI5jW6Rb806dnZta/xHzhRuyjgs7sLa0R+SxP4O4PtlUlScC13IGomn9dtogn7Is6UFg5KJzfvr
ceuXrd5qLObbHFR8dBpTJUWOIp2VX6mXWBt4Hr/fH+py6d8swt/L+NVTXdldGBXhpBxoEnk1oDcl
6zcdqMtuY5tlJLYWKL4/GLSGN+65y/fr7cCr1SfTKZSusaJTbYsGv1GrU4I2U1EerHTLHyuQwe/P
9OqiLiEBaGhY6+qyEq9mmghbMRFpmY9R0rXAhXQ9SNJm2GrQ2G98v8vThGYAbZjFdpIgYF1axcfY
jNII9KprLKISAINPbm0MOHloTr2hM6TAL4ptROKG6cbQ15aVrJWgh34QXcTVbWLnkZ0gGB4doQCo
e/ThEGPq6gmVPHfAJMIfwlH51+IdXSBeSTpQUDaX3OPtwqqDDmc1ibtjPsUohXS096rB2mRabX5E
lHK+8Shf+46LE5pN2WFBYayeCaQbFPq1s3JQPKGdeE5A6FqyBlsDxOT9LXPtcNB9YB1hB4B9Xt2K
FGLdOa0WcIqtfm4Sc0ChWe+PeoGO3wSMLdB6J79xFy4//01ZZVlNBDJA7C9R6/oujJMJcBCaRydQ
r0AOAc6QEIgK1vCNz3Ztk1Iap31v8tWcNX9oxLXRjdoOOUi7i7ZK0jfnqpkF8ZaGfF5OeQW5FuKt
Jq1uTPHaF3w18rpkNWgRIpM2Xat8QDhJjDgyBWZlKs8KKDTzxjf865G5XlACGuAYS5aur9m9Wtc1
knpfckLkNT3iE2lvyQjxpcYJdjvFMQrllEy2Zd98kYM1BLVmyP3ChN44NjIaI0rTga2gcDhY3PZR
CA/FLaZbdl9Xv4ZpYmbGhQHkfTnXr26nohTYwC4uWykkwL1dV9wMrTqmzX3oUHA/VkNbyl0jtDa5
K3vYNe/v9GvXBkAAQA5sP7ozq2tDlpFWgpdCSAueovU1Gmv7JUZPGoVBlE1rLpIMJcD3x7y2DZZH
nxrF0k1e73QrTqK0gapx7EcF0XTwmynEPNE+mLOW3OhlXDnJwA2R213UKThbq+WN8jHVTBGiuGEb
yq6eYmWPWonyoYaOgg2QqHxXhNaNu/jKBCmLQ0LEDxPFhnXjOh57emngyk8CgOjZjesyUFy7+ykQ
9rtxpC6r4ppDLxhFCPiHbNd1DSzRhIlm55ye8E5s9+GA5J41UP6BIOSL3pu2mpHoGyyL0nsqR3LT
QnLF0qXMt57a/TO9+++PQSuaTHFRHVkW5tVmNpwIIGRtdceq9MbPqZJXz0NnYSGRWjc7K1fuS55a
em68s2Ae18ASp5grXntMKiu9sbNNbrcG1gxD3oa+IXSUd+HKJbmv2pEx4Ds/o80KU8KFsBNb+r6M
u2dVdFW3BYPuiQCLuzaluaym6jZs5sG8N908e8ro5C9eFPWcbTutD3P4cS1+B16GMYIEvA8FyRbz
rQbL5al0SQEp22C/SWvxr6Dyq3U0e6QQEq0Zj+Ck+7Mu3GmLToZybw6LXPEkzRun5GItwToAeQJI
wpaFDLj6bujuU6XztPQUi5C4oTT04YOpdje73xcHg3HAyTIrA1TBhS23kw0I4IfKhCGmLpzPHSol
4700ohRrtqL/9v41c21SlEig97A7eOZWiZ0JTWeaLCs9WXKoIzCWSW1uJ2wbbpWEL65wZoUf78Lu
c8ylOPN21xd2jyLamKVHoVpTvXOsGhNsO3dR4U/7uj0YSP8ODxi1zM9NXpm3hJ8urjiGJ3NFL4Uk
khhiNU8Jp731YkM5JpWn7zUd9nvvYoes52P4lYTe+zxXlB/fX9zLLwmok+KISRmKiuq6we5VgxLn
A9EKsCZwE41nP6Qe8p1Q9G7la9eGIldjf1Jwpui8it9h3jdTlUisMKStPiIA6SJYlpd7t/bq7b/P
itkQztJRI4ZfxX2OilFTWjbRMdTUaDcBvzmnUlSPUzS6N6Kwy/CE0BkPKoeTh9SJvQYaJZGK15XS
pce+r0IHQUsbKn+LVARF0mQcq9OMl7lHQtSIfawmyriBKQosRNQVEs+DaKNTBTwKUv9smeHJ1WNE
vEe3RTVAkx60x3gerBtH6sqnAM7HTqNOsmCyliP36l7CZSV1nSZJjlWric+Vm4xBPUzJQ680078G
CXTgli4Lx2p5ude87DpVMfpWquhUDFp1pKPziwwje45qxdy9/9EvLltG8qhsgqpaROLWxzcNlXIU
eAMeZ4mh9qlyPOXTqGr9GIDeruECmvX390e8qPwsZ3W5b5eL0KM+/3YZw6msTeEqaDsL3fmDybq9
6N6HkrxU+4ZSq7GbWhN6uMTbynPazfujX3Yt/l4V7DieaNpFaxq/l5kiF7qHe66TmEdFZunOtDOE
O426eDLZX3C0a8h5MlHqApuhqnjpqlQ+zV1t/7G6UbQ7D7x6GyjE0zfaold2mMnCEAvTUQFMuTqB
5F0GHl9FxQthabDntNYvgEs/xOh+3fjul+8DYloWvSpazHyPNWYcjZXZTXL859ppCtutSO2uR2Mz
nv6ZnMF6Q5cAFop+PXWBVYwdxmhWZCa4pz7HZUILp+SzHgGSGBVp35gThTP2zpush8HADmPagaUX
vsXLAr86oqY1pZQJaM7R9K3ihShn7q0O7aJYOuJTY2OQ2oIx3lm4Uz+b4ews9Ix6MYiau4cxt5DW
TVBfLrXU2GJPE21Utc8eIc9Y951s8jMV/PmAVUf5HSf0FEFyl1Qhq/IDaxmd1QQ3I0oev/vR8XaI
XqdnhCInP2mxoMCLZ97Anum+IElbbJDhaw82YdxRJw7fZSYFBFAvXr0hQWtP6D8bPjCkWPh2gXdm
Mff4ZURRNm5pCnjHth9qf2h664RCg/kzrQXuB3Zo7ls9LuBgWPq29kr7rpyRXu2EWMRQPSxohyKd
PsV6mj7Eau7tUZatd3OiK7lfzkX7pPZ2f8w0ZwySaUIOPp+ceg9zToO9mLl+jKHUZtKn6K4C/oDS
RjL7jdDDXa8O1a6I6+yuz9QyaIZJ41/W+hOOw38qJfrdy7g9OPXwO06S6jzCgjwlolDvhB6BUVGl
vkexBrpbjZw83UEooC1HX6FE4WtjjrZYYyrbZvSQW8RH604Z6/IYd8W8K3BbQjNMS3ZOZHd7JR6T
Q9vCulUnVw2SuTAD1DRQeMFl6wBvp/W1Ps8OLZHsgzHEJjL4uNnGrWds1Lpwj2Dwp3jf0eb9kI5z
8oA4aLtxxUwnG+c95LWLLnmwRIQ6g9qPSIJak1RZZtdBi2iw7WB0JOF3nifNPUpBcBVSRztgmpmA
YuptY0uLZ+HXWm0QzYVa+JqYhn3Po0yjMLKs0zjY5t4pPGx79BnJcnVU+Rq9x4s8q+5XJ0otLIw6
GRhFEcFhUc8avh7+PGKiZoDdDeqJu7QYwOq+f3NeQXNxhOlOIRi2YGnWb7aEat+7MJKOajGqL1oz
mb5lKvLQxeP4LS4naBhq2yKokVh2/XPU1erUzmN8l6S0dzYCYd+nDCidhYa6Hf83EV91vqKEpe47
o+xwv6UXXG+MWkH2OKvn7mMcJkgQayro440+z8W/x1ZAXRb8P4HyUhFaxY7wTIUmDS0/uaFzKkii
nwxZhxt1COMv76/dZXdvecfRybGWwhq41+UZfnUxhZB/1TCMk5OJkHC3SeIhbD+MthybO9Te9AG5
pHB+USobB7gQVaT6u4nur86pbdNkgy9ef4tmuYz49qoE6e+QYQHHBfbjrq5KZ9BL+ngzLgCFI76W
ldZRhG5MHPdw1saROZE3WvHX1gD5D3JVAymFRUvx7RpgS2CkahOWJ3iX5cnKBygIopfqnqxV+c9N
FqntOJlttJvozHw3ww5AXZVLCmU+G8SWN4Ksy4Y9DwSSpAvfRMPydv00kYz0hecV8Un0duQX6GIF
3Whn+6Yf7MOU4DqB1nTnS4j7QQtHfgs5Rb2xKpf5C8UL+CGkL46Nl/fyor3aGBH4JzRxqRJ42qBD
dbK/RXrpBShwoRU+TIgyl+0t+MhlBMbxXbQRaHnBLFiDZSaumYWtmpy8iabBNkTx5zx3uvmZ6MPC
5hefEeMDgKWm9LNOC7+1qcUhff9EXPsNRP6LAAEtQCqUb+c9zXQ9dUF9MjeN6bFbrmiKYhOCYYuG
eFdbQR+GRWCaufCptYxP7w//V0pjtf1BmFIX5SkkGl1fZhNk/MzTs/BYZVnd7dMuxRk+1dEh86kT
0n5C9MiTd8D0y35vaWUR+igk4cGnNm6D/n3UG188PYXB3+dJe+uuRdz38nhS01oqIJRBdIrSb9fH
Mfu87rwiPfWysjf4CD5FWv+H/wNw3dyLAXYhlwcUuUT9FEbd2UWRw+fDYfWnaT9B399NBcBLj2Iv
/o8aquI6HFVba9JAeDh4UtDFLWU6Y8Zg+27jniCmH6kp+X3lmrzI4TZdTAUUO8WJkWctaQVGIsM2
FCqCvS4FcwO5uDmcPhVIfosGebxpTs667I/FpH1uR+1oZ2iD55K6c/KEdqrrY5+2E6333Ib1eWis
A+SdvYggd2li3A8ET74RjefBq49RWf2KUtPz5yk66LK4Q3b2z0x0FY/xx2KsnptaTg/8Nz4YFgrd
aVHzE+aXGf8eIOgAa4wNQuYaImy9cZKl9wRruT6gvJv6Za9tEBcEapzJLOjM7K5wmt+o6j1DdVuE
3RKBK4D3NR31ehs3WFkVUht8vdC2jibRRVdgF4/hC7JQZwq5x1kzPzZWc2gVW/qIT+F1NNp0aRTs
H+vxE4+PdxiccUr8QsnLIC/gKedtE34WSvGAQMjZy0JMB9T0OSXZwPS13TchVgqjRXeiPGnejJVD
c/YK9RibskTbr9F9NW8/gmDaDe50rjvtEX0Y1+9o14yautd4NPxOTF8Vdd5FMeFLX+xBYj1IR90J
OT15Ff4SxDU+le5dV9oHb5L72cESIrW0o2mjI9HPbeNjwPBF2O0uSUx8sWMH793az+qoPkW4AcgJ
YQklMs59po+BnSvqHeCQn2rUb1RypQeUh3ZWzZRiOM/K1MdHjL78ZsIKoI2fu6rODp5RHbMxQjEu
PaCJdc7N6X6sDB3t6vRHSD7vG1r/a8ZGoPWnrDgmsSx9cHUPEZZclcdLEer91gnhTvf2ZlDKh5pi
qBD2j6bL75NifNT7cdgMgrCrtx3fmeNuL6zokA9CsF7lSRbi3FcEmZP+0mdLm1KgMdaHpxZ6o11m
O6vIfrhFLV70kQgFRd67oXYDLJJ3ZjyWR8o+XwZZncPE/IiRU82aIahamF97S/kvDqO9Fr004fyx
LOHFxQjfNJjrFbmWYpiRt0eZmz90K94BLtgiM58em9p7UJBX8R29SjalMz4mqIZJr/hPnW0+qjsH
0nA2Jk4YYyS7QMbxrlFkHuSRfidy2W9gm29k1u6W8kSHvxDaixU5hKb68TxtEO6JNuVEqB1DS9zN
NbjpHqCY5mxn1Engyx7N8Qfl4g+tbRz5ixvD65+iZN6ref0nm5E+I4U4ZEPzu5/EQe3l5xkJC4Cg
W3uuf3Rj84li8pdUN56rKP5uWqPPKf+ITe4nu7N+6lO1sWP7bLTqVyrU26pEM9LtlB0+sXuHmFdV
mg92hCVDNxponvVgMNSt1SXHrteDOtKDWct/FgLrKuplv1XcxfNRzvgzFcc4ss5lVT1R5yafa35U
rXGH+txJVhKZz7bdqcJbnELTrz2auHulEto5HOdHTB++N1hZ0EoVT1OmPPaJ+YTDCjp2atPjiJN9
pzf2XCbx16HPvjW9KDc8rcHQ9vs2cz4MZbcFXbPpwyqwjOnzRPpCmiAegbc8Uyq4txHG3owyprpg
n5H1wn7BTT/byaz4GMsHmjvzgcqBm9sRWONRPsVCT1C7H845ntIbYNSbXvWOIS31wErlFxRZTyJu
tW2jmU94GgW1Xu5TpV88l4IhN39pbXVnRQNGFXXxu+y6k16LUz2MfIMmMNXkEezmD9yRPqV1e7aQ
lgFf1uDIIp8SBY611+xdnUomzcFD5+i/1A5XP8v2qVL6et3xIOdocaHShyUc5ZK2/IgP8pMRJvtp
UPDF7ndtxiGey/FkeC1eLuVzP8wH2130lB1EEjp7eFSVed901RcVdzQfe6NoF7rhOSKRs+MBK+zi
Ucuq+9Bun/So/aAosCwqeZB4PWeqcT+l5q/Oc/aebNEyQwBWONvKGj/JxNuMCUqGavmY64NDl7P5
Lsbirho1GZh8Kilx5RgsdAEz9SNIvmM1qS8IsaH/CtRkTNWDO4b4JrEeef8ZO5lfZYuaqd58G4rw
G64tj5U1fVCd5gG0/A+B4VheaM+wkfYmXWzfJQEKkE7Vt8jk7BBuKdEmDQM1L7+UWPj41RyD9Ugx
QM4ttv+4T6b5YOTK7yqSUWDoEWZg8456fqAlCGUIVcfQS+qZb7mIHaZiU5fa1ugEGXKa/tdF1DJw
oiJbK/2673o/r9KHsswPsW2ftdA6SCFPYuiP1lAFFSA3Nyx3NtbTaFicZYwMg87dGhnxBs26lwSZ
bNVSBl5l/OYzmQRkDprfJ3qx7Xr7U1Xpn7i39zhaHwY5nMJwgISJsVKUeudRxVLStRTfyuQp7cN2
nxXybGAMyxP4i0rDS6jm39zOqAkEesPHM/ZH3BQvVa1u4qn72HrVM7pXL0Vs3ENy2U05V/lkGecy
my1/Wu7iNsP/augCdWgUVJOVE8Djj9SpH7JJ/QpJEyMZxKjM0vg2tBCsBx4fpSt0P3N6jIbaZuMB
Md7BndmHJJai4RGIwq+udLDwcR4Xe8koMrd1JB+tctyO2ET6oWf4aVRY+9xyXlBs3mJgAOqigTvQ
GHuNN1Oxe3RxqXz5TYTcr11ad3ZfnATc4LAfxh29OkCb/P22O3XVvM1c/ail9ZNAbrpiC6dm8ctT
5zuk9NGSNQb0MNXxkfr3dk71oKqaRxqL3z0H2egh3MzG4mAcf1ALPSRdGDaJl5oBniY/sCo5k2Ra
fjJnCofF3DimcowU5c5TxnNVx5nf5POm1PryQF5oPs6GdS9yDRvFccn63E/qlJ+dTvoxvtKbhLOC
QMPXCa86tEZ+Fyr50OQIzCTUB7StAlMJH0och2kxbvQQj6OajzJjKhz0jf5ZttV/EBMgj+SLJdqB
elwQm/q9bLtzo7mfNRCWTTTtZYStdaV0gV0bwnfD6GSayX/4Xh5l0Qe5gQYqhoiBdOddV9SLfO8n
SfCWOsmLRnwgqh6ZWYjRmIQ2KBx7xUkz+xvdiiu5yptYfPnzVzla7M6t2aJ0dWxxifEN6lH7PG7t
Hfpd85NGf2mrUqUNWqF9c7zI+Ph+qqIvof46VSE5pc0E4emy78AANr65M+THyqNMkqXLHlHnxMCX
y+in78jOjSHltgU2GZuUpnaJ1sY55GxDmEGCbpi7LaU2KR8RbgP4kc7OgAyYTQ8lxzaA46w7+eQX
uZLYjzBKXAyBrRkfn2IcnX1H63XBsGf1r25Rz4RQo/wHZZZHo5m8iHjMKpJb0MgrxQl76aBTKKFA
AY757YrnqRbOMWtymEzdvUf9mmOmFykWqEWDs9Qc799f4ytZONkgWRZoCWDYzqo8M6X0drISWxd9
1JVNNUVR4CmN8RAqebhLaYf4SMbcxOgss1h/WN5NDV0BikNoub2dZWSnXBuyQHuz6X55kR1uwSxR
UU3dgUgCGJTRzc5GwaLxbEuhH2ZDjDcKU1cXGsUyaFiLnvIaxTaoGQpigvIDeMT4NIlGfWlM4IFN
KLPtzIG9cZRWCw0AEVg5bFD4yXROuRTfTjnzhp74vVAOkD2VjXRTiYMhpM00ah6NwcRMh8LuP33b
v0PSQYMOAXWSaa7adlQzYkQXpXtoY4RPrdCzP9VRm20cKyUu7Og+JQjV3MAUrGG2jEqdlC6OruPr
vWDa3k5UR3WrzfDdwQEpFgc7VvJNVBo/+kSJA3o6f/A1/UIUKU6qB+9WGRc/wLGXWwT0MaOlt1kF
Jb44RzxzyebeX5FV7+d/fxuEY9iLi2zGWtygV2xNxIYNl3QSWYEYn9LeWTqCIe8Ps5YYvRhn2Qyv
7s1WIhg6uW5yVKZyBswlcMVpWnh4da8ehPoy6XP3pchkFJ06NZHHOldFs4syDByDrtWKD/gDNulm
rkHGP+BuE3knDJin4hDqXTj4ShppeyDa0GEzqzO9wEvp4Owb/r7z1UALS8g8h/VaJXF3Y2qrK/l/
Z0YJzUOoAfzY+n4qQteLusLLjswkNHd512fyLtcsrAhmMArz4yDrOvcr1HSaZz3x8lsgq8tzpHE/
woThF/wt4b5dWsyy87lRhvAwj2TXnWlVyAg22bac6jawzA47WdnlNw7vlVlj+7M08Zae/QVZYHnk
5//h7Lx23Ea6dn1FBJjDqUipRXV2aIcTwmHMTBZzuPr9sOcHtkUJIuabowHG41IVK6zwhrGA/BcE
oI3IVlTUrHRQxRm5dYqg946cIvOFlW8xjK5MFzEbxsR3C5KGs9pJTlaD4KWTAuu/eC3GCbuKtNZs
jOXC8Ik8n5OsyEF4uL2B1wXi5TPrNC55EpZaKaXK81WucfTOBWp6x5Bq10MUaRhZ9ihpmbOC1VYT
lLtyyogztQAfggpf85S99/v2j1j1hJffAAhg8bHHrAV4zapAbBtoIKldFhwdAMeVJ489stmD3csq
RaPCKTbuhtWDwHDYDgFxsBbs7+XLq8sNNT/sK06BJqxnR8xosvYWRiGp+AzKIt3fnt0qtHofjpYa
aCgD+AE92/MVxvVcsWZwAL4C1hfGf4lRZxBNR3xfqiMOQcBxLThlNggjak2SvAUgvFxdNrNJrPFO
KLtAcfOX44LZZyFkXUN7cxbYws6UY179pa/aPsZqSuENG8bilGUmjQhBwfVoQbicd2E3hTG5sJz8
1iJD+pwUuMlSYFDQTb69SldeE0ryvM48ngsEfC3K1XcizQdjolNlxMFRFlV36BCIP9CpesFJJcNm
xWm81EgqGmWUs4DwJT9qq2sPiYNgDI6nxZ3eNHitwDLa+HGXO4bNSfTCVcjVgALU+ScEBZHYST4j
8ixp1oCXk5o+OZUiHaR+yPdLFLABhX/Xc/wrbmLTwPhfgJ8goijfXzTTGrspbSUCpVzpznBAIzV1
7WwIP+LFmTv7SmQNpK3GSe+mPNB+T9iNzlxXKibbTZmFf5pYnb/Bdxmz00IM/y56UQ2w3tFuOE6N
Mb/m40xgOw120O8romDfzkT8NhFAlAdNqLw9oxPgrp1VdhB4QnacnxT3ymeh9tSLy5iegZdYQ5gc
ZGFNf2SWY8RaRR5hJdTKPHhtXFd4x9ap8xplWKt+tLhXf5QY9H3qJQ6eayJSG21t9lW8Sa8HVt/C
NIPcb3KvrFp+dqsaTWCDKrJAX3lhk+WHUQ7klyir4rtO6sqT5CStm4GJwQhgmFE/qTfFJC8fESLt
dwq5rEKhXpvylQVN8UrN7WMvF8V0HAt9Ho+OCRsMISkzxQSqH4NdCvpocMuoyLZ0tVbBD9pkyzZF
2Ik+JApA9vL7/gpKgiDuhlJPYHSKzPjRys6Ye06TGqV3+8yubpZ/xyG2B+YELpGL7HycMplmTZaI
4CS9guE82eJBJhB5SLgF724P9f4G/HUgLsZaHUF1NCdqzRONhqHg01ltcAecS3GjJKaO06uBr6f1
6MopEu9OBl2/l0rFLdsJipNS4jo+1xvy8tdmz3uN/SI9xqXfez57IBfOpJipfewS7HMCnfaQOmLU
QTLbbyz0KjZ4nzxvB0ZuNBNpL68WOtOyDGygJGFPn2te0scp2oF59w1IAWbipqjv6PCFn28v+erS
ex/UQIcIiozM66yt5pd3Ux0CIkLuXQ07HzTS7FZORUAC08IPQtb+9njXJoniCL36pXdOTnG+noac
FnMro62ZB3krqLGWiXCVdPFrS82q/Cn1qjrtOERGcLg98rUvCcycOOhd2FNZJTISuWmDIHN6KmXb
/JUanUSFDyx9tNPjhq7C7dEuT6ehAiLmaxIUwAhZfs1fp9NK4lyJgD2dwqzIQtzm7IYGAUrf/53k
BGbOgCQPDhHHjjVSjOtFKfWqj+ivqlp/P5ijAnXdzrW3tsC7yFW7KHyDqTR+vT3Ba8uJSSdUJ/Jt
FTjp+QRLHYuywaHK3GuN9NQFfVy5ldbJP6QUP5z/Ohb5rqkCpoezxfO8ipoTZwq0PtO5glDnP5aT
lNyLwpL2UTfPW1fQlQ+3ZCMEj4vsAPJq5/OiwkBOZNvZCUFG/LI6W300ymb0K7mggJ0k9i6WF7/x
1kIfKe8AffUx+F4cw3eZYfcUbY2PmJRtHJvL1WYFwPUTuy+FlrUyNWJAfVpISesH9khxHsZDLPsQ
zZCR0pLREVuRCZM8v4ehsJNQL8hD8rP1VYShLpe9qqD4j6j9P8UYR4d21sKf//2zQnQEtwBSmxd0
tYVGZBXLjro2ouw9mvZhNfsKTyfXgTFtTOjy2gF9wMUKDAGshLP20imRd7Jzs4xPOHkGn9Fix2gU
Ss3HoUmsg6zmoYe7zLTx0VYRAncrji8oD0DKQsYCTsH5VioCOclHLJj8yqpQCVRFIv1oCRl+mGaj
upjPC8AyURAdQqNXqo3Br+0YqqxotRLVAsdcXUB11FqjParW0Zql/Chnpfooi7E6kItsFTm3hlrd
rHbUIz/nlPZxpgrv0V+v6Xlgsp4Gov9fjqcJ3BosGQkPOO/zNe2V2EwXQ1mKMG0geYYamMqOQp/4
jnc98uRdUzcvM6E8SZidhtY+mw2BupmQgmovWUb3Jg9Fmrt4u7WDD8jW+fTfN/ViXLzwKeDHrIWF
JrPAnZnmgI93BU06ZdCPGUJvey00t8gH1/aXhYYXGHDQPxfUmB76u5WHAjGisMjfYKbobq4UqDcT
mO5SYja3CEtrL+pB829P8srI+KFbFLaXZN5Y1xOg/eCUZ0I+dcrYeVU4VG7NKfCmQmo/Nw3dpTAF
bipGadh4Vy8JF6iSUUNAaWIBRoP5Pt8AKUFaL+wi8lUTfRh3rhQ8eHVFFyMiNR0YA2syaK9nqUT2
allpU9AqNIvWnXO1egPZbSQvUzXj11hiM9HdtUIvAzfITeKQGe6N6cpOItVfby/YpfM5P5vqAA8l
oku2uq5P08pqJ1FVk1/EKu4hKfzv6aWqdDl4MA1EZ76g/jcDiMV5LT6ZSlY5+zLXi8+4DKE3bFqT
9gE4LM1oMAWOAyg4nwrXrpqqOWhWPCUPslC7u9IEAcPG75RvbZ7U07Pd1qH6P3x8QIbWe70f3YdV
CBc7dTq3rZb7dRgYB6MPtYISpt6dimDEOZxuDT3ARqCvr0z5/vY6Ln/36mHC5oJ3mVolDlbrr083
NOoVoSYn3iTjkAW2uU9iJdg3ca8eq87sNu6bK1cbEGECOQIduKVrkXQcu2wDOaTYV1Fu9Fubdidw
ugS/xiz5cntqVzigJJF4EiyhOFzQNVfGTEBkBWYg+UMM3c22geSnjfxUpaXt4QBVfTBDJ/1RZLRi
G/D6T1JrRJ/6GqCUZNX2y+1fs9zZq4WmRMO9AhVNIWBe9Te6rnMmh8rDiZiVYtCggCQcdEwx0ilM
adMKiA/0SA5JgmJ1X+lbzpFXbhhyLmQeCPhgGK4xtnkyV9CITeJnKI2uEJUGXUHcz9OHOY93YRGl
z1IcxB9vz/pK8Ee8jrjt+xHlX88vl7xE6SnNpuCo2Bpi43ITi/lzHJjj1vJe2cc4laEPhF7KFUE/
rUudsenaypeFRgYyjpryCIll2mlZraGRDJT/9syuDojIAyS/9w22ejcHRQOjX4fpibaM/KhPTYNS
6mwfq1CjB2v2xsZ41/YPKlMUm4EtmNQOzlfSGTUtd+re9pPOSbxqCAxUdUfjxQpksnsFbEmlDfPB
wiXXD0xpq2hxdbp/Db/Eg3+lX0puZKjvxJMPqQ6IPug7NxNTeQrbxH4Ch7Ql23flnkBI9f9Pd1mO
v8azlJl0ErUbHyQyLJJBDYJ9lARR4yJgGJUbTbmro/H0In6DyuWF6iSA+lgRdRccU9XGaCrGgqC8
K0cn/GXh4Vp5t7fOJYSX0HmhNr6fDPardj65NMsj9rEe+ZzKMgfzb0vaA15e1q/Jru0DoEac9PBU
H+6xyAs/4Ok1+U2oTK8lyCav4ep8FmkkcMtKVeW7jVi2dpxLrXYH3ZJwP85NGLX6WLlDhwdWHnXq
84CB5K+w12fjCGA9M3F1bqXMTyVt7t5AzuAHrMXGY6FRgyQBF09z2PTlzjDb6KHK5x92pYbpLk8q
iTJ8U921plr7UlgHi53I7E1zI44DKJzZpb8r73Utr338BtQACdyY613E4X42OkiqHM3ofgYY+ydL
jaHyAknhxICfn8HTjNAM8lTKHjR5VB7kPqt8Qyiq58Tw3OppyjsPLkgB8KSvrG8JojlPVtba3yYV
HLNDL/xesoX0RbO6vDwk9HcfKSkimGxJGRhiya7DPY11nGZvf9Frp4Ms6J3vjGTUmige61oDNxTI
U4dzw+95AGy6BxEa+cLJpTcRqOYWW3F1ndso2ijUt2nyOebymq6iNjSRZ6dHhopsJIPFhhctfDFh
zgezKbvTqM65Z8GWPDVJE27cROvm15KG0TGHUEeVZJE7Xo0dpxPBndYnJ1QezVerzwOQpqiQ9fQh
XIHV9l7KBuAK7SimHyacDgCmaHjdXvLVAvz7I4ByApCH10fp6/wMtUk6lmodR75RUZ//p0hrZfhQ
Jwb81DjgsfP0OcvCOytJ9D/xICpzf3v8ay/bEjgvPUcTWuFqEYxYlkGh9mCvYq2FJxTLkZtqZb7V
RLm62svfj7s0OJ+LDqemxG0fTrrmg4TVam+YzebnRChanyoRAcfVWxlksRUTmD+Y4N0Drywao6ET
mMdbinjXQipqmu/87MXPdp2naAjNKdhnTr5dNlnyplI0coClzXGd7qN8Vmg91ktzQ9e7b2lbiXwf
ZakZ7bKknJ6aFOeWneoMgend/hjXNgPSgA5dUGrqdKLPN8MQF1WgVRpA+D5r9nRFLZCAEn6jkCFd
pcySvUxlfw+GSjreHvnay/H/vw7RwPnI8BVBoZXYQUxTirF4qNvA1iaI+F+sTCjOxqa/FgQsE+Tl
YK6UXs9H00ar6UQ+hr5iFKnrzNjIT0pR73m9ikeQsFTLYp2nw6qanRq35sYzeaWdgMQUDRLLBBmE
Y8Hq0NXSYNUKMqmnqZQtxOlN8TCOYLyUsPiu9Rb6KpMGblE23pS2H3egAkyQzOngjToSL6CX7Lfb
y3/tFHIGaWAtZaELOvwI3DVvxzg7RUuk6elKN+s7qEGIN/0PA8GGRpiQCgG1iPOVL7VFTjODP6xr
3O4ASGP1d2uO6cf/ZRg8IOAJLDaH6vkwfQ0eCXpb7cOoCTuXtrGJ26pRNGJjJ117saAdmuoitEDK
ufz3v+KroVL6ppBk2tuQ7gEqZ+U+dARma3re/bDV9vX2vC43LgENehxMifIKJdDz4YLQyNCyy9Vj
khTFLjS1EiS/FM5meaATK2ZXjdUwwPe2jNsdIrZz9iArVBW2Lu1lg55nYfALF0c05k4Wti77JlBx
7NJsilNCTyYFnyEEVnlBrN6PwOJtd6JO9qzhlwl1CKeVb5Q+ui9B0CSfW8sgHkqQmvwSpnMIVxXt
CQ1SFI+/W0gSDg1j16NQGgytTWkhHT+QA6svCQqC2U5ZXNzduHIimK2GgYqr2rp1FH9v2rl5VcoJ
jmVVDdk3jYZRuodK4DzpSmGeRqEUoRemYX6PkUGQeIbEPx5lKPM+bkUTu8ZoamiwmqJ96KXQ3rjf
lrh+tWAENui4wIRd1FdXN2tnU3PMVMC3WhbOTxJ0iscCWwUv74z0oLf15MHplTaKBJebk94EshOU
5kl0ELc73y30RyIpdiRE+7QsKr0i0EZn14FGK+4qRR5RhTCHZEsp8PINsVFLJ5biYUM46kKkMB4o
htBbpm7eds+1Xst3TVebn6opf4oUfTyC6cNw2xLzxlG8vMNATmFUQDHEAhhor85GLWdKIIkgPUmw
qExfylF7cG15rs2NgS6/JQPBYAFnpqGtv2485w48hLmAEGMIxzyWUPoPTtBXuzkevWiGfYFjg7px
4i7fRxs1ZvJVmdeZ22b1KWlEmHYzZoEfqGn1pBhD/aGf+3Y/JvaWFcy16XE7L0iTJT9eS35NKUq4
VJBZRwUYdB91g1dnQbQfiwjtmEDRj7Bnho1g+NquAWmMYsZSVcG/6HyrNgC+Rj23C7+08zk8DNWQ
imOm923i0RCydVfYnfUVxpOKRlaexOrGA3h5VCjfLUJuS0wOpHSVSgL+hwVtTTTWqM5nXoSF7ITy
AHJ9uzavmtJNFRvuz+3b/NpK6/CiiUi5w3AgPJ90W1vEo40Yfadynuqia70016v9VGaQuqi1HmHt
Thub99pGeher4xpalKtWoQf2gkEUtqHtd7rWEuIMearvJX1AoCKR505sTPHyu5LayCryy+xb4t3V
umJ9E9PFRupSVrr4UYCQeS3LOXmT1cz4mDnD9KcdRF/vsNIcN0IN4/Kx5JvSCQaO8j5V9Xx5lZAE
uDKdwE/MLuweGzzZG5isRkeXdkizn5Ti63QHOQ4LWMnqkOOQFEq1d1MMd3mnlyHoBgs2vQjs+dGE
wfeziAaoEQbue9UOINI8e8GMKKs3mO0Qk611Ji9S1FvhLmvNiefFsNITgjv54Op94pywTbGIDYII
162ACxEoeo7jOzLkQueUgSfrdx2eQQ/hIGCoWn1svMANw/htnOT5YzuYlebKSVaHrp4ivb838SLm
+bW76iHMpfBPhpPt10xExXM3tXjzGo2jIuGRqMOnQJ4c1TVTxGh2ElLD5cEE2GsdUBYTH4KkqJ9D
pTQLiHAjJGW8mQTvZ2KWX2x5bP9EHU/u59vb/0rvYcnF+D4aIkWwL1bBYKCk0oR7keNncyGVLLap
D5+VLEs/IjRof2/ptxLLJFNl7Nu2y1I3Yc6nqDXN3INBHETHvqr1Jyw68sdYhjJdNyrwKkrCIL4d
wGAOuTP6hbhb1+OHrHX0k1KWfXW4PY9L3QVY9jy0dLwW0zzk1c83WlR0YqbbbvrVVOya+oFlH6Z9
KirZa2zFvHfkCubnQtAe+o2xrz16qAyht8ohI6tdHedMs8BxOtQTozKpPtO6zQK3ALuyZcp6JX2m
OoB1IRQOBA0ACJ7PsQwRUpbCMD/lQqVZm1cDQiKd+Yf4sPHUsgvZogIjv9YpXKFH5SHWu3hjspeX
ib1YX6IspZK3XSDbMkQ8aWOm8SnooN4L4Wh+EqXRQe2piadpqyLTmGmf2wys0u1PfO2mtqiPoOOO
kiExxvns6d8lo5SCAxgdqHIIGIr6PlHKvkUMoB3GPZga5a0NJt2/Pe7lbY09NWmFplJTRQN5dUI6
8GVm0NmTDxq9FZ7stPlbONHR3CEmx7Vwe7SrHxnlNWOxRyC4X0epekVdU4nrkoAxessNuf+gl0Z9
B4NUf9L6aCQvbe3d4lX3aMwCpzC5nz5t/IblsJxHyotYrE6D5R3ato4fxTTJJM/F5LdGoSMZxG6D
k6Qd0jIFEp7VP5Xaqb7jPENXtxzCO6cpbK+eLOM+M7RhA5C/7OqzH8MHXwrZ0Ico19B0Ov/u0Ge1
iNALGbN2qLt97xhSRoqDzgI1YbOZnqtE6ja++cWzhU0DUiXkVnwCAAqrIy3lslbLiP0gFtFbH8dB
Cnc9cgS4drfma6JHw/2omfGdXkTJ3ajh/7LxAZY9tZ4zmGEqopQEqVEvp/CvlDZAqbdlVuhLySFA
XAQLaz+j7nMgra92iWMLLIi6wI2HWTvNOuyMsY2iDXjjlUXg89PM5c6nj7+u0KizhqhFpFt+XI/N
SzNBcoyxPYQumhmzTd+ZCCaHcVzsaqQZ/CZv0i+31+HiyC9nndR26Z7gpikvv/CvZag72U6yKJP9
TE3TYqf1JI3pZCPxVVTl65A07V2pTuaH26Ne23Agj1CdpSy15Nbno6qNSMRYwEV35rxfHLgz44Xg
gINXmd+lsYIocHvAixuGaVKKNBCsURApXMeDltXwBvcsNPljhmOOqCX0LIos4TXtFob77eEu3is2
NygxhHURBlz4gOfzkyJVhEWqan5F4XnYKV06fjIKFGBuD3P5JC/j0I1/NzzhzVhdnMXQgF2K6FnP
Tm3iJG49i9ZunoArUN1S44mUxtC8Vok+wRxWdlarzTsNuM7+9u8wr80XDRyuUg4SKmnLf/9rF4mu
HDDwy7LTYDpNtdeG0Ahd+j3aI/IPAuKwCkjA0NV6ONAoMr4CBTUe5rY2NYxZejU/ARAbDNzXURZx
sgg5tViDZ6rBDNV3iVKAHMEO9CvIQ/GrN0YIzh1o6OMw58UJ9Hv6YmMClewjYEWAIXDk9jNYvvhY
wXL5mQHbp1kkw05301INnnPVyb8DAgignoYqYkF1HSqHHEAYykl65PzCElUbntPMEIt0ghPUO2W2
W38E53VXzUMICH9s0xeMf4dv8KZt2+ubMle9cJTVT/1klP9AJUD7UQqtAr/6IZ2/hJE+NDsH1RXJ
s9UhiTGHSbh3SIXqn/3Qlx8Qyiu/IbZewW8Px3/6eWr4fxO5q9wc655Ptz/ZsgNX15+i0YnAvMMi
3lk/uTiRNkZQxbY/6Z1JR64Pg3+cyXKGna3O/XdLLkt9F8RSkO0MS6ryDb+YdxznanxOI7EcVS0a
YevacFJZ5kRHJjrNo6i/tLhK4FDMDvlQ95XxE/8SHn8lVvp630KXgaofijo51OjKTYegLPonxSnL
wnOGfP7aS69BNMBOuQtVs048c0QixxuiPFD2cRDqdD5lTB538WBVhDVjgMxRzx6bg9B6yGifI4/Z
tmhWS7XjBJ7dmVSj+ZuGzMVzC54O8olD/IiOhFm7ImhNYz+kTZV5U5U0sWdz3KJdGg6K2AlhluTV
hmj+6IM9Qy4c6rijfWpMuRvw3kD9aUo1z1yjUUPbHcue1BtxHsVLasn5CJim9AGbm98V08if7FxC
liiEhcAmMOS6cccpyetDYwZozKRN7nxu2dchRVC5io+t3YLBk6YE551iCAuMtRGZUj2Ij1lDwJwg
kTE5EYsw9PMW4vHKW3b2RVd3Hi7qyH2NdJ4qS57EXd7IhidPYf+h1+sivGv0WtW+6lKu0V6Jwnxk
3VTnn9u7+spvQImL9ASwMjf+elcDTxKznEzs6rxFjgpklws4kktnYjERLnmxm6JEacsa7zDE3JLk
v3amyPLeKckLJnx1G09Vh3Ob5lj+pFjCtUZdATlThI/UPCtEUKTJlTJNnFK5mY63532l08YxIm1Z
rBwXK+BVBJcnXQCJqA9PiWHlh6w2v8lzOu2nNGhOGBEgD5KPgTdChqX9hl57jKKXG2GG7BFabYFd
LtYBwO2igs7DB2gayPT5awClKZYLFe2Kqjbb3VBYzd1k44lV1Ea2q3p93Mszgg9D329JT19EMwvU
F+V8CpdLaL2G/NJCQxNdw8uSsFPkbodsp4EHh2w+N/1sRL6FqqnipSLWhHf7C1wdGUTkQomiDrTu
cg+DJTBUmZGTFlZk7WaIbG+oH/clbgLJ0NCVoYOyU0u5+M/QatJErCdMUI2qIq+F/4ze1uKSYqYf
Y+Hg4wuioDWS4NppQvIHlGu9NpEi+bdneyWFYlQDi0w6IzK01tUnltDrpG9up6exTPXTDGnWF5ET
I2qFZ7faKxWU+Hkwd040aM/O0OieYw3SRpR1EUXytf/+EUvQ91fUoc0WXh5WBcK0DqLIRUo2TA+Z
PIF/1eIh/xOmWbFF+1qT0QmyLIJlnbxhyZNR+z8fNEsTY0aVCGOtrMvdUtETL5HmD/IU/wzl9j7V
MriL9fgo4gbpvLTft0VzNKTpPpaVP1kw+41ltZ6hNzNiGM1xVrDmaqXgZUh6FH6dNN3Xws7htuuO
FwtMoVMjjTYW7vrno7aPmAG1YEQazydRcYWJCm8W8FlYLe5idKIRYIra4QuDFeo9zL1QcUFNIJ1o
xKka7VAyNj73qBNvGSFf6RLTLTJIAIFRo1S4jgQCk3ePzer4ZWYSKmckIFGqNpAihfpsBrHYYeXn
7BJJJB4m2f3RCiLl4OjdjDh/rsACabYqMFc21pIRA3vkIwMZXiVFAOXCIStzxy+4vEKXvs6EGhRe
J7WWGLD85Ob19nlajstZNMSmIjfBI3FpnF3cW6YSKIHJdj1NoV5+75WIAAR1zW7cCNTfa+3rgeCV
wIZGEJLEa511B3aNn0gk+ZJNgw46HFSZHJFrXqq5kJ9kWOLDHj8J+02NI+d7EKijDXIAjw5qjE5J
/Sku8LboCWtOZZoRiM+0EkPXjHhvDrMsh+jppJH2Ga396WdVIBN9iNF98gfLQvuTzwl5trDM7ieg
8FRxDWS9t8CHV54fmIJLsZWcD5j06oTGtlPofSmlp8TuGncax34n7LI9BC2kCGeE6hbYIEsCCjQb
+dhy4axWF8oJzAiiWrhua9KHlEuzncvFSE3BKq0HI0NPaQfqp9f2+ADZ1kbX4co2/Xu4dVXUsQdd
IPTb+OGIqg8UYePTCKuvJMaz7P1Cyd2oE13ZpoQ10LMAz5LZri15tDGwq8CMUY2jhP2rg7xjcThq
p97YpqswDmI2QroEcRZlY2Rd11DsVusNYEAlzmGWgPtZhnqP3BDk2M7tuxGpkUYtst4NC0kpUC+3
+84D9t5vtVpX6/v+MyjbE0rwMWldrQ5LPYdSZamdecwTw3iaqdQCk6n7Z3KKFD8raGi3b4Gr41FY
By9jECbKq/fMsSXVKXGhPQXN1H+qSck84YzmAWlLbTfaCJTfHm+1Xf+dH9RFlIpk0on1/CQFzWJI
5yUaKjrJA0GrR1w+7RHKlA63h1rtnH+HWlpk0FzhraxPBjGTRRjSyMdZDgA4aNPU9qeI0lOzATpa
v89MBacfBGko7dLepch0/rQNRpaBkigdv47sbC851pNI0NZw6sqPm5dOSt1CLY66ln5t+8Cre/kg
Zdljh2ptarZu3+NSFpXKr1xK0dLOjyIaj1KJMtqYfZb0+tTqsheazas5Dlu+Txefn/YG1RyuD8px
WDesXp1S6yw7rbv8FBNVu05l5Ae0tMJjUtnOvaG1YpPMc/FVlhF5eSmDWshZrnvghYHRk06gcVTn
BHHLyZ6yRbW0cd7kptdgF9Cr/9oGY039MQFhvBulJn92opHYOitr2mpd0qlo/htaZVLQwORjI7q9
2KKUWoBPY5NOeIBB+OoIwq+3K94nE/63/lN1suFhNtTxgFy9s/EErwJ4CG0UdeigGpRiSaLWh6+y
CkcydZL9CTG6b0Jg9uWCgEje0lE1cRSwijKhE6DW326fjCtf/Wzc5Xf9FcTOpV4goUbrOMdpyfRa
OhMYTmRy96OF7vrTpg+ibzxT76a4f71T/86V7IyWGmI0+FKfjxlAHW663nGOkh7I9VHKw6n0wxaJ
+BczskvxPbQmCZ+EqFbq35mmNi8S3pX3gxGiWxeVFjGRNjYZKprGoB6dpp7Lu5Fyi3HvGFUjv/IH
MGKYES9FGDetNbGL1cRof2YYoSJ6CkKHGjMKVbspyMAimF2uEnRoJoXZOCuWBCKZvpSOXLry1P3G
307giSTSUT8GUUVBhKcU66LGlMW3IjHV32CCRjiFYNJnN27l4p/UkEKxV2wksGy5sFHfaGaw7rEV
94OHkFcz+VUGilw1nutIN09lY4Okib25cLpdEjwiliSI4vODreef5kjZsx9ORvI9o3KSQb3pbLjI
yrGkH4o33GzU9h3w3k7sqTChWzwD3RD3vW7WWBIBC/6JErDzauFx/6OJdfUruHnzU4gAz++2mOm/
CynvdK8hcPM7Q4++ZPhLRIci6HWEgiylklDW5Ap1kYHSUWmdo+5RLuY4hHJXGMnODq2qPEpNWrvj
YKPzmKpJ7gOqrT7OzZhPO8nWejrqqp4+26igTp9HSsKPIThJENgpldaN/OLKngZcor/n/jwv62oE
fb4RySOR+IVeCneazM/yks5AzZu4Yetof/sIrQK+f7czlz7m03wYSprn21k0Jao1OuZJVWbNh6Id
m1OilUiqS6WYP6mRUE5Oa9eegqLL8fbQ60zq37HBnlH0RveOTtb52KNWKV1tQNTqrCl1iVuGgyoN
fywVwZPeiHWsr7p4PzRtdA/YW++3rBnf37PVWT5b6+Vb/HV/RLM1h7kS68eq6SrhFomOqZ4FF2ba
BUESvea23D9oeaw8g02Pe6RCzea3bBTzW9zm3T9OlKav0ZBaLzms0oNaaPJGVHO5RJDYQHNR42WB
TAgP578w7w1RQU0MT0NZI4uPol30rWjy8hOwIO0r8hrKa18042tfjnPhhawz2jdYGSQb2+TaD3kn
00ElJDUw1qGBpYUtjriO5E+ctGhfZ3bwrZJhBiDBpGZ+1LbOfIDhkvxBdZavGYInpKQ7yskWJOri
gHDoNap0tPeJvlDEOF+SmjIS0ltKSAhU/Glbg6R/aJE9bgrDdbQg2NilF68oISw9LyQFgCoune/z
4abFIpQh9QPNmHLfZeHoKRGCa2mjZxtfezUz+seIFtBhg2yyRGLrygKwvbgaALH4iqT3bl2qv9Kh
lb5Ks9wgGatvqYqsv+kyHiVXhIAwGCbd01fPpzWZehY5IYqb9Ld/UWSwvqhNoP3JoX+fOgkFLloH
ViCOOR4zFRbShl3vgeAkv25fBFdcbRZoj6MRTaF5Ru3zfI3bVoLLorG5OjNoyp2My+2XJgl1HT/w
AcNcVajD7A3NnGPahP+S5aImaXzPlVD5KHBfjvgTUy0DVm37l7zUm89SKcc4Z1RVgvWmXuLvCim0
tfZpPrZfGxzeK+IEO8q9SOZ27xB13YKALtvwr7tlWVxqfNRK2aYUVe1VQRvORpkrswKpWAOU40aW
PfwZlQYLIieKq+d+DowvYUI67+lAws2N9OTatyW/ZTtRpVow7qvh6xjdeL5U7kuRJdVHx06lxG3F
FDv7yJA76SBrYdbvbS7hZ+EQwj/oVSGXwKfTeEsB5Mq+ppi96FxCZaBwtjqxaTZmlVRGNhy4tH0Z
AsVRFkMC8QO7n4C2T/SfIYWsPaEZ2lYk2qTaq3t9QtmmAAIq+aTIuY7B76g89/k0PU/oKnwkUSCT
qUrKznfVCIpg4xivouF/vzycAuD3Sxl9PV2taowOO5LZj3vW5KmZYqoXNHjqxzRK+oNZJYH5weLi
2oj3ry0zUfj/jeussXJNT7XToIHrt1Ty7/KYMMyINPWUBc5XyVbrjS22uhj/b5r4NnPhE5WsKyi2
AuhV7WbDT4BGuGhVGG7ntOpxTMmBNi6IJVVZH6aF/ctdBd6FPXR+QWDIETQt7qm+aHUrd3Eo6B7k
RfrZ7ZMg7/ehpMTh06i04h/KbU3hoWLa5UdDGVokQR21RQbU6MqDgsFQcCSqMMt7OQmlDxZL9Y8C
elN66CR0tHZ5HRnTiyTL0kudWsPX2xO5LNiyM2kZo9AHXIgQeXUULLCFSjLD2KzzOnsee2xssrwt
9oop5XcyKs53AColnE6s2Lf0Nr0DyT7vM7qcbg8F7wNF1HEDR3Nt26DZBWiP4ulSsjlf2wqx1EhK
AsvH0MKqd6osnMkNk6D+LaPIgTRQ0nTxRpB79XpaSqisAGD+C6kRwX0kT/+PuS9rbtvY1v0rqbzD
B/Nw6+xddbsbAylSAyVZll9QsiVjnmf8+vs17TgkqBjZqfuw/ZSUJC6i0dNa6xuMLNoCsp4Fn4Cw
rURHK+YCBgFhGEvgFMqlSYSxkw9TM3aZgwIkPBqmMu9+6Cb9z9fx/wRvxe33edT8+3/x/18LnANR
ELaL//33TfmW37f121u7fyn/l//pz189/8N/76OvddEU39rlb539ET7/R3z20r6c/Y+do+c+3XVv
9XR4a7q0PQbAN+W/+Xd/+BssI/ApD1P59q/fX16zCGLwTVtHX9vff/xo8/qv3yVcyaBywkF6/3Ma
5cevXL9k+Ov/i796+e35t9sXHAovX4v25S8+4u2laf/1u6CbHzjikJP/cHMAbQQpw/B2/JEhfuDF
W1wXsFY18CgxvXOo2YT4M8n4wEv0KEfwWwdkUH7/DfzY7z+yPkBIEs0wrG8OpQIL5Y9ve/b2/nyb
v+VddltA/r751+88AT/ZK7hUCYoQOt/80RC4kDP1OwnYfxXlf9Utrhu39xTX2oIOtVIIAF1lJdBi
LXfwuIwTkL9tVFRFpwDCp8A2OORvcqHpTGqhhowMO3eVAFesSJ+RbaJ+Z8CLYxCexiDQN2MN8EMq
ttyrcIBwHSwUSVLUDVeWf9WGPPwEIQL4B8WxBQB448lTGEAJqA683Bg0J1Swh5RiIVARNo5palT7
MMpNkqjQbQQZQYLBRdIxY47zkIQhxF3zEQDVDIxhT0WTCiQr6CTfTagREQMukXbfBddNB8ksAtsj
OAqAao7MFxykqjSgha1Y3AcXsPB2aHFut8gSdfj8ZBGqEV2eZQQQ4JpA97S4zVW9BxBvju71Vm3Z
iCsvrYb5QcueNejzw2tT/jzEocjMDMZORlBlVK+mdhui+rjrKuBW0fQ9WEVeEiCOUgad0NrLZvAN
AZPXym0ogYOvTmILHeTsmxbKvSPIMROGoPnWBr70KSkViflw1t1DZ8A1QaL1jKiC/6OSSXd6M/CS
rW/rAII/oVpoOTnYhu6kCfCsCcdvmtorjgmlGjJXgIsHFRwfWjE+hJ0O5ybokpZCF27hYvuxskBE
yyCyoaJhcZfDKfrAabfbMcBe3hjl6GTziMw9Tq7hNxjSMTHgwzhBRMv30/BGDAYZksVdegDv6Yus
CyKDMlpM0xxwE6R0N0IwDJvcNyoKCfqENm0qwlK1DEFYTDNPL6QNbAl0FtVywxQ1u1PLCpB2K4BJ
VGd1V42BDbSZIXoKiUYE7rMn1TcM1KqhhiAF0S241TAsEbvAzaZ2ov4gCm4mNBZwq0M+UWnyzTs1
l0S7hRrAlRiE8aZtavMKxigR3Hoq0OL7LmFtGKl7oZLRoJJxt0yA3hktTGkwHYOvgZnCLsmEfnIf
CvpdWANvD4+U8gFuFRuzNJ+MTjlA5PBWRKaLjm4TZzREU49IPLXN9Bx1myzbA/gF+4xkDF0hrd/y
sPNAdi9Bg8k/F4pB80zvGHSDq+sIskJQVxJ71Bx7wdXGCdZmVrtR5KxkoJbOj/OQpczIpfGhQbuJ
+Gr+XA9zBYCFNl2FMJg5CHHXOEaYCyA1TzVkCVP+WEg6U+VT1SmKHeKU8PrcUGglFyDKdT4GsprS
fSyLAVTuhoDNQ7QZlL5kqCi8GobhSr2MV1uXJdzP2nvkDHCdUqACCgl+jVQWpOctIXJKU331myGC
YVf12hlo5WjAeZHa7I1HdewD2qI2RuQYf9hIAby96jKAkKgK3Z1aA0ViHmjXl8OhG3R1W2ShSBKN
u7ekxVslWd9gDTMA1JUGjtFbAm0EgK4EwYRffA3Dm3yoSQMFEqr1/SdhLApYWxQ6KZPZqboSjktp
9xFUGRqXSQA0FhIrwRfgnQQS5phBx7+10heoST+ilfcVchyAERbIXo1G22V1+7EBRwRIP+O59HUY
jM7FbTylNuhcbmkMKjMF0xN6eGW16PUSw2qBHrNcpR1jyGPIN1Em34SAFSateesrqUoDq30D+Wyr
Wu1LqAxOmkpw/wnar40uP8FmA8L/wUGa64+BlDxA2dtV5/pKqcRDJaYbvQnvzLCyIwvAaX12A6BO
oMvFPVo6KTSu1TxBTbmT+lm5g7hWaNpBCC6Nm+Vh0+xnPQ51W+gGGCdYcii8ws4ufAUCAJpCVR1a
I9BmYf9oRkP8mM0maiGC2Mm4TJVj8lDgkis7UiWbCozABICpsGAMAmEm4zrR+TpEVyB8gkalZHrq
VPoj4Rxx1a6zcfjSA+x4hbw+vta7MLuBQFh4gxInTCpwABMDG/3zILWCTOLBHO2iDQrHF4XUnmE5
TBIUSKRMhvYiNA6IXkYPXSm/xmb5pbKK57DCTpEmsO5tRuGuHbR7CaqVcp+agDZm17gQbnJF8vxS
YqiAIZOsMVsbN0dlEZjZMWaiHpYPKjdZwr4/s1AxYkcb1a1vKtjKStorwUad46u20gK7VUKvE7Gl
I1MNqFYr7X6EDDCbJFSa+7D9iDYVWGFJBT5Vc9sWYUyBEj00SgxfrwS35E7VUGiHI1aadamrd8LO
wJHIJiMcoWHsf1GtJKRiqcHddkq+WQEMALtQ8AmAPy68T+9rMICYEfk7LOPbKNAfZG0ra4BLGLdq
GwDfNYe3wjw+6MYAzbUCOMm5iXezmauYoTWOIu6lJgPpcaUYlc8MBXzhSK0nqsut6s6BYdlGhwq4
PAKxAslqy00FqPA2sfo5gwooDCBRREszoFpTSFEfkFGhORBbNUfowg9M0mARJw/fMh8acPBo6Bia
5yAMBaDFN4pwo8pl7k6KH19b0vBNE5vHftT3YO/BFzmVIUYJ9gHENo2t6GM5dYOwE7OitCFX86rn
1ucwmzADdHyGJqXXPVeaUPeyBKhIKJqRncaVRJSs2fajsZJyLK//P+5oOPQB21e5qNx5zhHmOp4Q
NDJ7oCKF5Bpuackm9PJt451cZX9cDk8vg8dy+eVt8I9I2lHH/KTE20uDGUNCZbT9vfzNuplsuDcy
gcq3QB/vhDtU9olwS2US2qH7Stc8bY6Vq1+FXzxoBWVO+P0gfLcVt61zZTCFzM7MYOxytVG80Wt9
2jm7meZkps0uu61dqC9txWtjpSixFB9cDPkFP8kI0Nv1I3yTdDPZKjVHChd1KrkDg0Za9xBvDfYa
uverL+D96/ifL0A9f9WQkoDZoCnjlmyP7HNBYA3+IrHsLnaivckgiO2MdkBl7xsunW5L5ae1b7DE
d148+aK6mDSChEWIbwCyBJN2UGOzgV+mMD53YdO4ktle9tB5+oHiC9CESEHkZSc6UKuxgu74aMOI
zfUrYGgJqMEU/AwGErg7bMRdbA8k369mJO+O9J+Rl+XcEGIBcVtPPPHBXcdDuW0zbGp3bU4viRPf
x/MkziLv0VOoanUl4oxOv8udzFVJx2SndQMWr9SYlvzPH7GQMcIfHJyvJVZS0/upC+COaMsu+9gz
xUGTw9Zve5JQ8gZWoVM4w5fVGbMoiVxEXRTG9SZtJyFFVLQsbZlCT4UdYJvqCniNM/VJvZ085fbX
O5XEF8LFVgFBtB+PuiRVwR1zhHcEgvI9UXFkO9sWFO7LxCTTbtxHq4N7lA3/RURl8ZjDIDRSYfTf
I/ab5HNIK+ozOA4S2Zl2BQvvDFas7MjvzVLOukERD3hQUHDO9wMAFqGtoRzT83aTO4mruKGXOavv
UHlnOE/iLGW7lDISIX+PONZ9v4PpBJ1J/SXFKoyeazdw1tb9RS+Rlx1O4y12mdwsIdSD5NlGgrTR
rqA6TQZHd0KSOcHqLrMyiEsdUxReUHstjoNobhO79zqH1zhMe2VOvlfigOgBiikAugLwuqwNQlY0
NuuGz5CeCQTw723rSVvdka/W6invP9L3UHxzWYwf8tQgmASEUt3Ag2+lOziqU7trYTR+4i4n/R+P
xOMsHqlMy7hu0RGwUaKzIccRXKlbhc1MIjcNMZxoa9jK1qBPt77z5PrO4BiuSa6fgbtnLY3v4KmM
5dlRgxEkfSKr6UTWFJDevR5xRCvaF9jyLoY9zsUgAJ2Pn5nhben4G+izuDC0/mdbAEq/UFmCUBiQ
94vVCPygWYPUwk+rguz3n/jQg6dNBDo45XVL0RSn5sqm/v5S0TloCGQDvq2fbwHxIDehWZej3TvV
RzB2Pem6tgcm2TUV2Ovazee4GC7e+Em4xXnVV0WK5g/CxZvAczr7s0UmW9/efCnIF9UG44iVHo9v
97a1H+3cvp/INiTfwLUh9xFb+z7SO6cLup0oekMNgA8B37lOrqRdKqZVXRSjXTPdHZnm1DcxAw2O
zlRwY4/fRf/BjgEXPIjaAUqg6aDsLsFgA6ArUljLA5YXfOaxvBQXwbZry2vZ4EDTmsc5loChQAU2
0fnDoW0/BEkrDsd3aznBticjzV9iwt/t6qZ7sWkgGoh4HN0G3j8aQ+fR5hAmsAlYoniqyb4piO92
bn+F4g8V2UtJaoKEl60eLRdbyFlUFJnPowZxgmpbM/BntD51Lrw6cQEqr+Fxy0ABXFktRzvGs+nL
o6HcDicw9EsgH38erQgjKIOCRIc9eLAd9vnzZ3hWbzfdo0B13J8lGnsx2d4/PpaU3q+PsXpxLzmL
D/j7eXyYxYtiG3U8vuk219rVZjN7MXtAIce9PbgVk7Y2qXY6IRWb2HH1BFg0DHbJzLSZxnTbpK/J
yj378rrEv5YBB0XMN4gtHTEFJ6so1vR5Cjsg7vl+HFxF2wPJaEsMV7GnK2Pz64Pw/ZfwZ7TlrV5r
4DDcCYgWb3y3dJCXU0fzJC+yK5rf+Iwf9sp2whEherw87IpEvcrpmrT0u/P9z6+BRsnZ1tELEBaA
/AGf7//JIXl5xcfgAmoM5AD6NfD44ivgdHBHSQA1pOCPK3wakJ23uPdGr3w1aStD++6LPI21mN9Q
TYgsQGsGW9z629zpPWsPT2EiewMBG2hl2rw3gKBYowkLoA2UwBaTeZrlaVCzhC/dGrdPczM4grt+
yziSJZeL9iSOsTjipFTS5yjNBpzg+4GyTz1rN5Xrs5Tc7pxbzW02NQ3ttaPluItfhOUEK74kgOTm
j3/y3jQjBFCnhrRLvNMY+jHkDiV8pzvkjnTlOAEJmc6SHU57Sq8b1tsFq7Bl/OdZG58+P7+GfDwB
T75GFIhZWCn4GjznL655zpbRtwOwdci8q03hCMy3meitLQ/5vZ35JPBSdw2VuakWwF9DYDCcaEhT
J8MJL9gqdilcxm0PrYq/kace1/9fD7ysLgYe7MIph9/fYE9b3wXy3QFK98qJvCpB9o8iO2t23UZm
qhM98E0iYTm9E1jpprQjzmtO117B5RXy/BVoi5OxyrTYnyN8Ib6qFI+f9/Dj265fLC6vV4tIiyUF
DjWsxQSM+UDzDazIKSyxbZ06+y8ONANs2KVf93bnVJvedWRCH8OtTCJn7dW/u7ChJgh9Jch8Q7bs
fOZDYqcNITH0fWdUvBb1RNwn3X9y9gOMyQXMFcA3IMByHmca1VCKVau3Rdd0+d21vBqpSTTK7zdr
D3WZoaOApAAOBbokZ54ttytcH4MBax1ESAaIzTPfHbPd884kCk3xLhlNV4+Y97au05ja4gmrLC46
OULMj1dMdNVtSOv7wk3oSCdmS5QOTENasD6RLu/F/GGhmgiPKFi+QmvkfGgTzKEarHMM7VbDCevc
VHeBndBiV1+LBLqzj78+09+ZMQiHnggOOIMzz8/DDUDWVhavDKuu5jRu6/F0fb1cthLmuFBP9kIF
Lj9CExr98eLNJ+ZwTNVXq3J8dBY70OnjLG8osSAlqMnpgPTtcdpc6bggKJ5ANTv9yPMKiC+4a5vM
yqMtFXhKvxsq2NT3KCn/cRsJvfXD9C8mxs83tVwFiSYHWpLi0fR9vmmuE6Tobk5SgrI5LxlHzto5
elkyPk7FPyMu7j+Fn0Def0LE3olvM3v0xI1JJCqzhFls7Yb//irHVOSznxfFFjNRiZMBaCelt+ev
s2M5m4eKhqxxnomyBbd0u35Av/98JxEXSy2S0yjCEPTYs2en3dQ3IeOVRggMHtr1PZPvGBdT8yTa
Ym8udCEBWEbtcZuMfcLv6irTXOVbeMx1117ee3d1qHH9HM7lJbmAFFs6tAg3bauPo4OaP4o7m4bK
6LkEbmv7yArpS3rAfzyj9ZCwgKVrSRs/9C4eGTLMgO+jCwCV1PPNRa2hNxQaEx9gXMZ8d7ADj2fD
4Hyy7W1Cv85I3HDJJT6RmexB8Afimtu1TUH79dcA2u78a0A1DmyYceabD3rM9uxtGlIRafeQ8RPa
+AI3JxR7yZN5rGRl9CCgGyU7APeQ6xh3pdRNnMeQQKfFruyeTXZsp1vh4dcb8Xu3Nogt/zFYINWd
f0txLMEQU/EtEcPBCY5b2w2ayk6Ke2NPlDs+Uo9owDqPICWuJyB8EP76XYE5ex4+kGBZD41NvnNC
+YkiKjlsHiKXdyT5Kbu2bb6/n5087yLjKaMQFAcTAVU3OoAeeRczQFVob0v2I9YHjTHgzYrU6bF9
cPmUqJGgkQKq5LK9MM5S7OfygKvEp86ed46jOU50QJPYiz4LNEIfrtlQFS9/2lWO7CXrm+q72wAg
0T++wbIENbcJckoo52MbmD6W6BtBf5xYrshkArDH5teT6t2zCTBA0AqQf0jLqkWLTA+Qw2M5GR1H
N0I5GWTg1TbDexkXoLw/4yypC2NdQgDd6npbu5k+agT1UhyzAy03eMB9afPafEZdHFYStbb0emDk
2ietu/a479XdwNmF4DQ3r4C53GJOxarcBWEBnUmAf9Cyyhl8xlHlU0mD1zl50srwLsUQeJ3vLN5i
T4flw9wCXvK9RdZuJJQx9/1G8lCEwVniRrguAp/i9I/TVb9fX0PvFKVOwy8BBBHMeMvAb3t7hPvM
2Gc2jMaPE+j/Hyr4vxDvy62XwTs5WSkcU3yG9n14qV/Kl68vpxjfn3/2J8KXwzKgY8plRSCugU/8
E+HLy0FQAeT6LRDhxo9+InwBDIYsGle6lU3QovkX+QPiK0sfQFMHcwzqElx4BnvifwDxlY9meSe7
GXgAXOEKqRFODRz2S1aWVnfY0JpcsYMRoNPYVgA2BBioF+vQJ6YQm8JzNUEhoYY+TKoKNIjyGKQ5
Qx2poVb+ToubOmKFWEIzz9L7lwCF6/sJeBUnlycsnUZSbkUN5MveD9UXVei7LWTe6hujmIKHupX1
EcjQQL+FAIuWwG1As3IbjgXpHq2nAgo6tVgD8NU3UBQzI9NW8fV6GqkAetJwCuf2SjYLzbfjeYjt
SZ0tjcJaMfhsaFOzmavG4FLbYOHWYiiTuhUtV9Di+bnN9Zz2ulZsc7SHHkrfaq71yWxvO7PNnSma
qvtxGspN1kszEVsjOmhDazqxqZS2IpQj1JsmiDrnDeCkMlCSMhu7KEFJpGn7is3woAdFucoCcTvO
/myAzSumAFABxC7aBdLhhIZlHgoQ0gUAtZ/H+KM2KbMno+3Zkkovq4zFSZQ5MlebkFC5tsWqapkh
NcUegMHZMUO9E2kpzfIO+lkixLahRlB+KdtK3FpTETdOkUqjdAtLwx51K6uIn2QgUM0MgDgghQGk
stC+VRoNEtu6DwsGIKOyTVROAVe6yYqrBAqInHoeHCxIlN41Q49mQIpSFby0ALe1Aqt+huFV6DRZ
PDpSKIRuFhT+1hD98VBMvn6XiFrylsdpeVDruUtIVARtxqpKLp/0ouldvQ10nwi9rr50ljK1rDby
+hpWpsLHTJAa4UZWW8EA6dhA/74ejKcST/Fc1cZ4iKAqIsNNNQJMNiyCAR9T+H3p5NWchWSGKSq0
ggojru1M6Ip6A/NmcKWhH0utSMuLK9jSNRo1h16vnTlTkudeTsqPegVtZyuB43Eid74Ij4Eodep6
FpmqC0Acy4Ws2qM6i54KLcSnQk0FYLt0YztUTf/UqJFOFWESd4UZT1sDwOfbaK6AEA7MkHZj12yM
fNY+pVld0CArewEAy7RncptLW1PJAR6C4rC6gT6e4apaJpF5tDpuWDOUBFYZ+UT6uS3u2lRvNu1Q
6IdxVFEYF/RpJ0AdGUJqgIYPIPG8DpAves1HTdjLjTWkpA4BZiGRie9O4qIOr/oug4EiGu2GTpNR
jx6glOnf631dbmVFKPatUMc214pjUPIaqdBC7UStLO1WLYB/k1O16Unt++2DJleFAhSgoHbETAzo
ucNyFvaQSvit72WNSaMBav0cZRUpEqG90wwlYn1RzV7RAK7JJJhpThT6RyMJkwehM+q97KeZSJRa
yQ+Q7QJhWO3nLbBf6X0VV+gKNbl/Fc49YH1Q1h+9BMy0R00MkqfImovaNiHz9ymVovSug/r6M1j+
6tUEHaWe5KbVsTxXRa9tuvxFkZLZM8xQ/DrN/jhQQwEiu8r14QGGQdVrlnf+HZQFwoCUeaQwwe+V
+75pukPW90YLCZ+02alDBCGAJOnKCHyUVqwIkOzDtlEwIwgEfZPKxnTXYIkyZKaLgx7MgQGaUUCG
tuJdYSZWTOVWjL4FVauxtM9HWJOExS6Qm+BqjAL1m2lFZgyIsmoAKa+gG2KqSkwyiM1w9YNYUlbK
+pcJLQp/nHkCISguzLBsO8Zak6S+NMi4Use3yVWEenPn1C88YQe6ciW7O14eT04fxEE0+ApCqBDO
KVD7Ps8YIC2ctBPoDDZcaVh2aKgDXBI0AdHDzckux10voLnNE8s1RIZ2cYlehF7kSn1Zi1U5z6Kt
dGRv7q8+MRZcT3ZmR97DZwfOe57Pco9EtsmyT4BjkyeoGzG8C3KdHrFLvIfD72ON/aPhvpZ/H+t0
vxqdRT41G2NRVUM9oY4HvJ9FgHbcBo+a+0xt6HHS7GYNL3Fx1z+OCRQXDNUEsWgpkNNk0CCyBBWw
RldxeK2bQ0f+BqToIpuGLgMUEiGuBOU3yFQtx37SElA6YSSruvWmcXG/3gkuitkoH3RrU4zf1xeD
CA01LjELkXOIDOEuddrJgXmSFPTQA7HHFBWEmYHssKl3YCigqYOkDZ0cpIx70anJVsTUg0VZQvwb
4FHWyzcX+TEcCLlABB4danf6srcB1aqpyHML79PVt7y/3hLM8u+Av7X+3HvYEPicAAaEyxmYa8uK
RYc6X53q+nRsHfFknD8o2RyizTGg8w/gaGfxFu90FsRY1wONz53vNUwOR1uvAl/mZ3wQNWBeYMMA
qJjC1/VJGdgPpKCqlJnHmezSqVwtIJbdEhQBkG1XIKiuJPyXfVUeEQJcBnRquG/OIkOD4O2YFz6W
IYdpinZkh6y+6rfA/dqtG7+tuTRedpzO4y07TtDRtApzwioMN8X14I5eaUMAyf0buEXeuzpfG/CG
A7kakxGdGFAQz8cy8xO4q7YQ2+JA1wrgTKg/OKEnemv1s+Nsu4h0bIOjoQo0L98RTt5abEV6jiN0
Ql3qs0hRV7/x1K2KOprOsMk8tQR4A5mFxBMJ4Mvr/R++yn8Vf1GHVgprKGHnJiOrF2nk5fcc4mDd
6Q5/1lU4zWXrB68QzBpTQQUBuJqluUOOk1U1Siw+/c66kWnpzGQTM7gLIpsH2i2gQDPiPF0riPE1
dvGUf4Y9FnRPRhmvuJVF8F7sSQjoKD02uJu1X7TeO0l0b79/4CkX4PKYgLwGPozz1VXMnMXLhNJL
WWRz+33apOj9a2iJru+Xa2EW7wwybiDeZceVHnjdEWnFl/ga0urYy16OGijUqshfGoSbF6vAQGqW
qRE/Zt2Jcl5DhF7rsA/IJmQPwOc4XxIvRSlG3OQE+CTJHt/iPaPbRwK8LaC98pqR9DsPrkI7TOJm
PeDeLuHEtRTLuaxFKBIDAfsdfy6hXLz24O+G4cRxmMdBsXgJFBXA7pnmDmFOu06xvVpR4+9pMb6g
7KoQrkABX77oKKeQPTInzecVtcEWcOimDjTvPL7gxSff/vXcfG/pwTENEGJcX7lK7uJtZhqEzITB
4kDM6JrPGwIhHxoQk6lExHUmtmnt/gQU/VdUuU4I8Be09u/8+x+k9yOT+6H4Z7/0RxmJV7ouP+iM
J/+16HIQIA5vQVTkpwUwFTvSGUH++EFHiv6vPiB9AQe/ewWHXlCkD1BLxZxHnej7v99/S4sc0vvf
f25IHyCfBKErDp9AqJOxufzSl7IA/+x3zr77X4oE/Kz+/Z0RWHzKyQjI4gfozcAkmtsVnD66bn2A
FACujuiFHf/9143AX8kk/MUs+OsxkMwPUAKF/DGOlsUQIDnlmrrQP+D/cM7/3UnwN2bKD7GJr+nb
S/3v/wcAAP//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DISTRIBUCIÓN GEOGRÁFICA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chemeClr val="bg1"/>
              </a:solidFill>
              <a:latin typeface="Calibri" panose="020F0502020204030204"/>
            </a:rPr>
            <a:t>DISTRIBUCIÓN GEOGRÁFICA</a:t>
          </a:r>
        </a:p>
      </cx:txPr>
    </cx:title>
    <cx:plotArea>
      <cx:plotAreaRegion>
        <cx:series layoutId="regionMap" uniqueId="{6411F52C-4D8A-4E46-9FBD-0CFDC97C1732}">
          <cx:tx>
            <cx:txData>
              <cx:f>_xlchart.v5.6</cx:f>
              <cx:v>DISTRIBICIÓN</cx:v>
            </cx:txData>
          </cx:tx>
          <cx:dataId val="0"/>
          <cx:layoutPr>
            <cx:regionLabelLayout val="bestFitOnly"/>
            <cx:geography viewedRegionType="dataOnly" cultureLanguage="es-ES" cultureRegion="CL" attribution="Con tecnología de Bing">
              <cx:geoCache provider="{E9337A44-BEBE-4D9F-B70C-5C5E7DAFC167}">
                <cx:binary>zHxpbxxHsu1fEfT5lZz7MhhfwFW9c5OoxZK/FGiJqszasrL2rF9/o6XxXLLJy4YH7wFPgC2avURF
ZCwnTkT6n1/nf3wt7+/aV3NV1t0/vs6/vjZ93/zjl1+6r+a+uuveVPZr6zr3vX/z1VW/uO/f7df7
X761d5Ots18IwuyXr+au7e/n1//1T/i27N5duq93vXX1u+G+Dbf33VD23QuvPfvSq7tvla1Xtutb
+7XHv77+7Xaf/Pbqy6u38MP1b8nNh99ev7qve9uHD6G5//X1o/e/fvXL6bc+eYJXJTxkP3yDz0ZY
veESU47w61elq7O/fi/0G6kUkxxR/eMP+0vo9V0FH/wNHu7u+FB3ra3vvrr+7q/Xn3uoH4909+1b
e991oN+Pv5//jkfK/Pr686fXr766oe6P5szAsr++Towt71+/sp1Lfr6QuKMmyeUP1X95fBD/9c+T
X4AxTn7z4KxOLXfupSdH9eG329/e/pb83zwggt5gQYWQQj05Ic4EZYpL9OOP+OsEfp7Qh7v2rrn7
+h+cy/988uQ09v9fH8bzfvIwUh694+9GCsVvpMCUSiJ/RoR+fB4Sv6FYSQimk4P4l8P+7w/yfHT8
62OPnvn/sff/75Hx7xyyuuvv1j+Sz4PgePnVv6Lq5KOPctgjLf/y4/23X18zMOa/M9rxG/71sZ8+
/si0f739/q7rIbMJ8YbBeTChmSKMYAXxM93/eAkj/YYxrRijAlGOOQipXdubY0KUb+AVSHqSwlsk
kq9fdW748RIXb+C9WihKiORUI/HvxP/WlSFz9b8N8a//flUP1Vtn67779TWIb36+6/igQjCEKOGK
aCWFlBJxeP3r3S3UFngz/j8yzwj3kxx2NhjxuxnSRsV1geolLnVw1coa/smZajbrvm59ET+w0zPS
j9/+ULoGwaAMo0ePZUiQx9LZnPO8nNtpn2ra7YvUkLWfMvYem05uXxaF0RNZFGuuGBZYaPpE044P
lDdLP+yryRl+nZrUvF0w037VpUJUCQoi/+AYIsMhTx0PO5R5NsQNqop28/KzwOk9VBu8gVE4QU4p
GEARSh+rHcgim2pAyz4iVRQr1oxJSZYxLjQzWxGZYd8WMrt5WSg+GvOBsUGqJMdiKpmGo0byRGrD
6gmVxou9UMXi17Ua0i3hudJxPVPX3WRcjpeBYHTd4XbYce+7D7ou9CeSt+5qQj7FycuPdGIHAR5O
kNZEQyhAbVGQyx46nx5Mo9FQj/veMJzoFLWxnbS5h+OnK9tIlES0Uj9L7s+K+4zPYcAUD+1wlEqV
IlxgjqWW6sTpir4U1lfFsp+4pMvKynr+no2qpjEOfTnHWDV239KQvx2IqvMNwpP7Y+Ct6zcm5Is/
EwMCMMzp8yjBFRcQCRjTIwZ6aIVO9P0yomHeS4y5SkZn7XXbR7UzcdpGpVzRVjX5OsrG6qIth0Fd
9xI3Q1xMrAjvmO37azUb2r4PtapMYquJfW4yMdVfuJijBI2DbFZZo8b0T898Wry1JCx8l5HGvi0j
heu1F9ms416GsVx1Oc9cMhV8sCvuczOuSZPzt1XrfJ+0frF6VU7cd6si9apMrOSjjFPOonk1TnXV
JKPBnY3ztNDfzBBcuaWlM58HR1gaj5WuvvOGRh/rQtSbqlx2Q+lvmAy3zkVdGbe4L3ZRKbSJx37M
yE1uSjIlLlOm3tuyYX+kdW7f4yrPl9hznLuNGiwab3yG3bCxUnGyH5YSFWuqffpBQEoYdpK0VbnS
NUfs/d/2YArJhEM+0ZpCTn58dr33dtHtMu85bumnPhMq8Z1KV7nNadzJmR6WxqszHnOas8GBOcGE
gB9rorA+htWDnD0tBrOi6NHeDTaqNopD1G/T3o5pUtKUrzPkaZEseOFFHI2EfX1Z56dJm3IuBJQy
CCWEyYn4JTPLGNKA9mOUjodqHMz7DmP7fg59eiZBnOasY6weGwMNEiWBTHFSniLBChYEW/akUQWJ
yaTFNStV9zGUkK/3hObu4CG1+8uuEXxHbFaniQnG0bhxjZIxPF3drF82wHP2ByCsMcQjlC58cui0
4lhNZbvsOVX9OxoavZvLkvLY2oHe6z4zZUznZlJrX5D0/mXh7CSNH00isIQCIpCQmNAT83uomYoh
vuxztVC96ssIinUxOTvGHV6qJmbRVJuENlP6vep52SVMRWm1csHmHz1O9RATM3TRqufDkCdshtiN
R6mdjBufqi905ureV7T2q7zD3sWRa7IQazLKNu6jqirj3kZzue4tjfKkZwV2sbLZ2K8yly6HckER
ige3ZFOsnICfsfRDFad9lKbroSVDE9cioiJeRlKuK1KrKZ4iVPSxDFZcT/3U+8QNlf44WuG72AzK
6TMh9JxjSca5BkMiqAXoaOUHMUQLJWe/DMNeD8iqC2oKrZNIQtnv64L1637ONYqpniGXhahjxTob
u7Iz8TDP44eoxss+RSP58+XDPRa8ByX6x9kSgCaCUgpPx05KwTTk7aIyhPZTt4wmRriSm27c2Ub9
QdF8G/V6bz2+6/jkzkh+Dh4JpTSiShCoi+rErWbThKowctxXEvMdr5j/Nk5jDweEEHeJn8d6XHsS
OL8umxzz5Ai2cJxpRtPdy1YgxwB6YAbJEJMM8DI6UgKU6ZOob8rKaSh81c7n/hKHcj+04paldo5L
1LYQW9MFFKxu1RfaJD1vPnR5eo2KduXQsEWc5fGAuv1A4TClX9WE1HGdL5dZ5rddow8hQy6x/bm0
oE/yws/HhorCOGFc6CdolkRlX6ak2uGC7PNiuESSvS8RmpJcShubPhqSyZZ/RG1j1tLkidUj1AvW
HUqXQ8rwgK9TwQ+dLFai6HfLhOd48mhZqbpQcRS5S4OXHebZTpf1lcjFBbXyz6DpxyylU+w422le
XQ5NdAkCLyYxHXLO0WHq/I2oo81U0SgJJnVxqYSPZ9LblQ+DjFsuNlKUl3VT7bKKvOWtKZLSly5p
IPkmro0uihJXyUzod5Nidt1wyChyydiqMfSTtyqLm6DeE5a/Y5N6hxo0xXou9CWx801D0e8A6fyW
TR3eklwsq6WS3ytdvG0GtcQm83lMA7nMmnpfp/1tU4WdIZPd9brzoPxUxkU+hrhQym26efqz1eml
acMXT1RSLu4L7ZqVdHxDuvlipPVVxvymSKsrR81NlOolRtasK69vWs/fWYQ/S5JvVZmdcdyjXz7y
W4UAzGMA9tDWUHxardjS5Kocqd5PEGLQR1ES/hzyTr+fqqo/UweO8XgqC0CHwIhhCQ3ksd15kMCq
HilATGlxaJHRqxow6yozOor7hYUkn9v7GrfTmaz5xMEVAoyDNeB1TKEGnaSnlnCLqzoSWzaXzb5C
C034krnVjIR5q9Nu/sqVU+ulrc5Z9hnJ0KlCXQP8Bo0qPr7+QFtWVyOJQsp3A5oBXDrR7DNR1UkX
ljKpxj5fh6Gnm44vOD+j9Ak8l0yBhTFm0KIyIhU9MfQIBlEsgySX+r7mq6JD6AjJfbZ+Oes9L4dp
qOgY0BU5vv5AxdSaolmWOd3lTlVFXFQ9YLjUa3pGn9P+518KAbDSQiOoMienWETj2C3RUh5yJSw0
HSJbMWAiYtaYd8rb9APQtu8Iq9l2VpO9BVipLuuRvf1P1P2fpzhRN58GV9VhjPZDraNL3tL2Lcua
8Y+XpZwU1J+6UqUlh2abydOInGQuVWsjsdd5z2LWKws9iMugyQM2YBM6Va7wiOkKzS2+1mmq370s
/5koZcAhAFRnHAgd4GoeHaowEzcMZXo/TNbF8ph6VcinrS9CuYaWf16lbGFnUPPxS09SA2NQzIlG
BANCP8GnFTRytGR+2bUB4E88C9r9rhybNgN3y5e5LdNwhtB4LjyBShLkB/EIFMtjNUH9ch54Oe4y
AOB+y6NJuxXOpQ2xqQP6nvZtPWy6KOryZGyDmM7EzqnGHCM4YYEUhuSrOTohErqKNzMWrjpY1YS7
pjDcrNEIlFyci7m67eeWHl4+2GeilSMJ3Q8D+o6wH/jyQbSyUdBJdbPedzbgbhWl2Edbj7D+9rKc
U80g+xw7H0Uxg7yLjvT7w6yA205OVEx6Lzt/Jd1oNw0u7K4gZbppJ3lGq3PSTuw4dK3qWU+GnUCF
rjfSt3QTNVHzHjeIRGsyoVCeSUfP1EwAnBCegHaBl9PksYKNnkzT9XV5EBY39brpjf0DsoaRyZQv
7u5laz7jp4JpOHcN0B96ypNcXnW6GPue2kPB++mmVAag2WBoDBRou2EZs+uqGrOkyhH7D9TkAGgB
fQJGkORETWvQWArEikOYlU4airOY0hG/r1vVnSH6nsl5QgKtjI9pB/Mf6PqBa+bpMJbl7MbdTBug
s6rBVm5VZ2G5DKqtTVwKJeY4o2Ee9t5VI1sNfQN0xcumfsaVhDoynEwJBjT1icJp1kC3k1flIZOl
XaWoJocw9tD7RbiTsQ3UmjMSn/OkY1OuIWIENHcnoVJNzVw0AqjshhotYmWkrGMckb6PgaioxBlx
P2rHwzTLsSAYOHOIT2hRgAh47LmjbbrWNbQ6OMj9c+xYJYE1b3pVxZSnPfQbwYd85Ygf/6irwdi4
zHF6VUWsq2JZ+cAB+4v6e+N8fRXGQbSryDLnV87gxsbQbWZxNuRsQwVjblXkRFw3Wcfuyqq2PCay
0t8htNQtkbk640On7aD8oZxmwG1hGF8A2/RYOTMDwMeRsYc0I2VihKp2oWRTzIdxiCPlzaoWWbsJ
BtpU54dihcPfPtDjMxBJNfgPpAahT4DKxOvUe0fVDnvabYcOmjtfiXbdEcFWL3vraTr/IQoaNwC4
/DhXOzlLw0qvurFQOymc5Imyumg2ZOB1tX1Z0KmTHgUdO1rIPwxTYOMf27W0UWH6cUl301ADSZUq
RqKkNrqHAU4xnCkezwiTCuYd0NVj8FJ+1PpBJsDphKbWNmLfyVId8qIctzy3UTItPj/Dqp8CnR96
cXFEyEAiCHKSWQeSVQGOqjrkME9q4kGY1lwsmrd7R2fdx4VJx0++wj06c3LPCWaCAM2AJIxE2Yng
gEUBVFNlDjKK0i2Wzdd5SMs46l0f+yqEbV1G4+bvH+JDmcfc98CubhRz6qZR7xxbZCwB+exF2rs9
Mp6vXxb1nHrHMQWGEYGmipyI8osLQEf1ahdmPLexyLT4ZIkR5RYVdWSSvIwykoxBZ8X2ZcnkGF6n
+Q0YTA7QFREGUOexlhbcpWsAaOwNDBCubZobHweawpwE2E4TYm/cwnbpbAZ6OdE0m5LIlcC9OGBi
iy1hnfpzxpAoaBa+IFuJG9+1dtlOCy2aJGrMkK1N08pybRdXpGuJC4V3TYfIGVDznAlhXM5htAKL
CjA3f6xHDrhQtU7qXWeBuo4J9DPsaq7ZTNcTtAJZrEVQvzMIRHLGhM/EH9eQjIDOgrqvTuPPZ+nS
h2pMd7LJlksl8+Xd2AM1sYhF/X2XBBkURAElrGEZ47GSy5zj0hEd7fIJ1cno62jXFL24BvIz+vNl
xzjFFxDqkEsINI/AQENTc5IrC0Rq+K1L95Vtqs3iC+hk5mVaYZNVSYdwtpJDH/bR6N0mGhd/xqj4
Gas+lH9aFoKSFhdtrncZEIW3hWUG9CVuZdK0/jAM4RrGYl2SA218Lf1IV8ETuSG9nLfNlH0IoZv3
DQCwXTYKv3/ZNM8/muZHRAu0zCkpswx1WATNsn06M83WUdUAb9csQ6c2eZSpcxDkaOmTCAXHpuDX
sCTA8XFL4WEe8mShtahgXNwBN/J2ajvzZZ4DHL/B+BDwzL9MapqTJp2HM1n3OXzwSPRJUOFJCJcX
KN07vYSrvGt9AnMPf5HqrskTrCJ/VdByWBmRo7WxVB4YybMzje5z5oapKRHHIRFU1OPrD/JwUbWA
BWGd7OBreSTKYaMtnoJoDllZ5Wc0Ptry1NYCBn0YUiJga3kCRqB1rXQLA549Lwi6tDrr30MV9OMu
kCgqVjAVaPTfVg8QCfS1HEgaCDl2YuNs0ZZPBS4PmqTRJsO1uY5QY9oE/D66fdlzn6qnGSxGSGD/
IUUC4HtsyhITAxskSO3naJiTqBqqHa9NBPP4cUmIbdDfj+LHAk98d5iqjtuGmEPE+ZKuUzPpy7K2
0bIrrDHgw5BhbFyQ4G1c9d6VQOH78L6uK+eSRRoJ/GoN9JHKORmSBpDstAojmYoz5/7Ux+A5ARdC
DYbtCWBbHxvG16xSQ5P6fV9k+XbxdfsZNVF0aGjqNi+fAYCWJ04Gwo6bPbAOAHs58sShxxSTYUKR
PQAcwKuJ9NmqrmeyKSvqkiod3KrlHpiVFHJuHSEYTZl2jmllUIIqKMMin/9IkeDbZnDjJqetWZdL
TuLeFOyw+MolCD4fd904HYyZygvB22Kdzg7WBPwori00KFvSKhUPqbZx79S81rYu7psoDFCnx/Sg
oKrtBp9OK+IjtTK1T6/KQY/rHKiflfG424yosNsAY8i3dTOrmAfSH3yZGvjJmQ+uyIuLMh3Rrp25
jRlsLdzTYfaJqWy6RoiFjacwb5sbW+5yDXV7kdlnGO+iOKWoWWtO5u2SAmFpG6PeFQR7GAzQ+bqp
MgmjSd1dYObnQwO7LRdmYK5eL7KtNqzHJilMTdez1neobLq31nHYM0lVedFFAFxKMak4Q72PfZRD
2iwHCZygHZLIeL/iHWH3xHC0sWxsYNxB6qQti36TlwFtAsf17ayJj6vCZnHgrL2gehiSGvL2HrZs
5w8wtRv3flzwR9hPmOPRFv2ew78+IznZuHVj4WBGJGgeCzH4LCm1H1Fsq8UmssuGuF1sGY+19Vcz
Ru7CGTAXzGmAGhpmeh2agV8h5CyLCUCyr2Eq/XU7sXY12hQmmRhlSRt1Y5PQjIUodgOW730/4bg9
DhxnPX6KZlCJ27m5cRgmnVnow5qL1O+GRoVdM02wcoHq7tJ11sYwWs02aVHImyLv8R6NPN26duLr
ZUonWCGTInZF1l6xnFaxgx2FFQl6vNENr+ImFx9aOcFMuoqKXRc1/S7i3fBeBGq+91Mr/kg9Gwvg
+Sn9vRgweT8G+3bqbHpbRiS/QGVhN7YJFzMPxdrb/k/V6fQwFFEVm4Lw9ZhrvG24Al+HLaAQI6MC
TLoIWtWGRHFnO7QP2VTv+xo1SVZHPkaiEMk4Dy5Gk+h2ovfygs80b2AryLF9a4jfZAO166wLFAYg
0MNbUYS1FGK+KqapWZMCzZ+xQHjFg8JrQNX+S2hbfenaPM1huQvf4arRZgX0EvlkahH2+TLLVRGq
/pDmfXaZ2QE2dSwk4KJrMMwAowMeumEFbq+20ssUaixS6xq2fe5sC0OCrojMuh7oFVkC7Dp4a0EF
Wa7sMPaXEQ86mXHTXet2hpEyH+TWWSevEDj7W9Or5WaAIesl+D66WcIs3qXl7K9x1vtVajH7YCjM
BxuzOMBLUNqHBk8Ja0lY+25pYut6uRm7/EvhgP2YYbNpvQAsvK8jfeNgUHZdw0Tloo+mr0MBg8iF
+u6i9PBWRX0bR62q14GxPhGL7AJM2kO0ikRXrnM8yat6juzvrpXiSumh2ciR4k2mkXqX5aO/LqJu
iZcKsuMclt+tmqI7SWsChJeDfGWq6r2xVoL3C5MsnDYXbkrZLidRG9fKqKuRDOEmH2r8WQTSfPZS
NRd50CT2befWxERf6oZ96/L+i2+duo5K1iU9WBJsWOFNFFRIYCcADihj5rIDNLxWqJbn+KwngxoO
o+TjTP4HMQr86AmmR3U/TLnuwE08rHWkoYmBIV7WtAdKZAQm5ArSwq3uBWzNLXLtGNAjqiv/g/qn
CRQk6EEZsN0nDzGUDmFlNNvXYCW1ApJ6/uYgFUKOU12Ez0h72qsB53TciOXwD0U/ll8eILphHscu
Q0Ttl6bTl5Vxt3NH5pVb5u/OTWEt5omcGRE9AdGwRwttE1KaIAkWP2lnBlRNRTGHdFfW2gPVxVi+
hTjwF2yhNtF1nq5syPn9DPTtGW2fYAsK42LY5YIdoiPBJU8wkDS1HWegUHfdDCC6yAQ7GIiaDQw1
716GFk/sCpJgbRyGfbBSfCT3HqMY28tUjG1mD6Uu0z0w1N16tiWsRQD2uknbek4g6vV/oB6ohQAy
HzdbTodv/dBO+TgavXdiGdaTzGDHsJmnbZYyc6bHf9qTAmcnBNCwBKbv+rQTqIgGmnuRw37CSGwn
2Li+Bm7mM1KR6+LS9dbHgyqGVeGaEAPDF/r4ZQM/c5SMwjYpDMVheQfGGY8NXFcL6mGRu9hDV6Rx
zKa5jpJITyXaQfkdz7Fe6hl5HOiMH5sGQj1ZnXWWKoPatIIVYl58c1YzKM5Rp26dh8GfpDJ7l1Ul
fn9EtR9UKtMhEXXnv6cuZJvBinbe1Ay3AFcARa0wzbMx6TonJJA7dfbOuoAPCDz3UuGmuXXdQKEa
+vZTqLv6k6pEeuvR3N/iKfUfK5Iuv5M+Z/vCiHmfuSIiMbMGyCGf9SsMS2NrHlGbx7LHJQCxhV/P
JqVfSdfJXTZ5oOqWvMpZjB1fkrry+KbuXbgzvGvaOI+iBqpy2QzfSVlggKXLqC4XXFU3AfCLiKUd
dVxApR12wEEC8GhkJccklXWtVrBLBBS1wW0oNri0gJkNNI0fbZV3t/Bk8x8AZUuejE1brGqg+9HO
UyjFc1YzgDypuyRsENdzVc0fYBXRrIvS2e0E+PoCYzNAjcmrbQ37oYd61BmPFzzUt42i/YWYm3pM
Mt7RHbAo9HdEOmXi3EfpZdW17Vub95M/00Gw0/4BgoxgWMk8DgyVOJ2DQv2jUJ8F3UfpwIcVmJeL
JIRIuTPt2zP5BFZOgJyGUQukFHWST/IM5oMY1vf3gKeKGzzClH2llmEZNuncFTVMOmAJJLZHovBM
U3z85kd9OCUwFYBsopCC3viUEG2bCaWocumuD9J+BZ4BLYcO9pfbuDRjuaxFVEMf8nJw/1gvORGq
MOx0wW07aP7hqsTj6C5gkqaHyEV7hqIFJpXttNaoyOJoZvUKOd4mfVO7Vebx526idlVmMLuBYvah
p0Ju6iiUyVTNYStSm16Euo+StOvaxLS1OGOeJ3kB1g1gKwieEQHUhJ2Zx0/a5xlcOeCl21d+Fjtb
+/6gM8JjHkXDx5et8sTZQNSxUhNEJWQ8fZLyOO9M27G63rPSBbeC1W44cjfCzGv9sqAnFRoEQQmB
awJwSQDzU51yNQDZtMz2APtB6VU3qRG2IH27aZcwHEomh3gh4RPsoPszxnziawykQWcE+0Yarmv8
AGgP0Ahv7YT8PKs97Uwe62bKp6Qdp2w3wgWFz0XTLbuXNX1OIISUAioG7mrAsvrj0xO4rtoISJq9
sKy7NH1d7+zcv9M50Ii6m/IzdOWTKAb9KIwWmIYx8ZFHeywORUGjXsjsAMsbIYu7LNRbGHmmcjUv
bfRtHDrJYkHqZfOyms94DuBaoC2P9y+gep3K1cFmAYd636lRfJvTTJh4Mu05v3kKoI+rcXBXCmg0
BFnxdKVqkDLlPSzd7LOUwOUFKaKVAOo4WQoEC810hIkNZc2mT7XaLoqaxKSdiNtKR2cMfbpuLIEN
Bktzon6ylafXrGCjOeuEAc6cRb3ZeBgZwF71WANUkSVKYNEe2Iepfau4F4cBayBD5s68w1kH9AJc
hHn3sv3pcwcAN29geRBW6oFaPBntYGVhRWbu2D6MOEo3BZP9sm2YmoDkcS1la7QscNGlg0sj3Ser
WpiphUInXkZlCSfFchdXleTZepAL6uLB1nSOoYUt34UKlua3NW0LA+vxVXhfTnVxW6Gsqv6UVEXh
BrOyHeMcj7pKRGjyKNFFMZGkEsQNB4Dg8ktrBbvEnS6zbeWaIhmZh/sbMLFputiTyH4G5h/Yg5eN
8twZAZd+3GuE2xzgnCd068JMmWJTRTuiaV8dcBOp6dIWuW4BtzRXNuOXaBB8yOPcuryP4WsWEodU
9zWsR5eww7osTT+dGaw+kxIkOLFk8GwAI55s6yFEUBPy4tBEePRJMeJ2vcweLsg0uDzu74cSmJKX
TfEETUPcHHdxfgx1YYxxzBsP8940dlPaQV5gclrzLj1Ii/QFgrXLi6XdNGGvUCvXNW7OLY2cVC/I
e5Bm4RqxgM0KqO2niSE9zlWsbsqDcnV6ySxscfcGi11HwEtf1vEk9/0UJTWCWzuYgoWPIfJAR7jf
oLJpgcUqXmrYOG7nLoHm4E+42TGt8WLHQ1RF/IxdYQXnJPKOYkEoEMkwDwQO9zTDj1qUrWmn8tCw
ZWUC3OGn4QusRX8dgchdIlkCx9Bcwd2nj5Af11iqTxGOYO/aHWBx4F2ki2Qi85VasgQTd1WP6H7B
5Y2ri49DVh2mSm9TOXybYK6QkIbMcZ3qe133fwQpLlk97OFS4+9VaG4CJuV2KYFRZA3QrJ3+MkuT
lEMA6i2ja2RamqSaAcPcjhfBLet6Gn0M/wuDG9g821tb3xRZ9KGj6X9zdB3LleJQ9ItUBSJvSS8H
57Ch3G43QgIJhAji6+d4dlNdNdP2e3DvuSfNeYXAw73kSY/OiVpOMwnZxwvbFfBzfpNt8jDWQdEF
LOvdqIMVx+QTVxdEW66V8sqEInOmg3yjFBaXX0LYj/NoVbuaOOdORc+8n/960XTUA0tlEpzRdrAP
SVDorf+X9MPRm5qsU829SzwF4w37qFTUZyoQD0FowZzSg43stwPtIOHrUYzR+5BsP2MrvgcinHQR
+tZrNmQ8DA5DvZkUZvYbw+8xTv2jy2xhuXuyAhkCoqtMbdrLk8geN4QQ3NF52YhfTmQsmOloJiyf
soaYk0fcfTeyczjbgi+qtJN/6YYJumC05OBvzssQ58RD8JOPfZ3CEfQ4d+Jk7FxszrRljlhTATCP
n2rbsbAu5TocpkS6qY3mx9Ftc61oAXeHQgCHfED7xQIBB1t03nCcguF9Nq9L7xVtUj31seNkFXds
4YswRd/DDhak/eqIz83EmU180LDOfUoMTWmF+V5LmQdyzKQzgEV2Cz7VZGeEfDOBdM6QLdq0r114
V2ZMRjq3r+MSpEtIUhc/a9VFKoPx7tI3WBJm8eC/t7u+1jyLdXcVpvn6dZAUMajzYrXe3gY8q/ow
X395rNgZMWwj/yGy8ZbxxT2agR9GEDO5Fd0L1vauF+I4r0MHtn7Kq5YeRt1u6VyPL024ZV61ZXBS
/qHRNGRzND0wtz2zhXyCs/83R+HfmpHd6Ki/Fue5XNvLsMoAHlX/dVJVEXbBpyPtYYrtcVibs4df
fI1wfHKfXsHT1JmvmsvG1KnzJ/ieFntUXXVgywojVCLTcBOXYajyaar3vrsextl/bge3QGThKLAr
/E7e1cL+ylG8Yvodzex9wH1xR5itWCb9nRBeunouwffuh6DmKViFnHDnYWH0EMKH5QfQAZPgEM3c
FAlZwWV4Jo/dNYt5tEPEOieTLnnMRBrEG34olSdEnPXKs6Fbnipmd3FcH9Z43FHaHQPTZ1Xg5KO1
KefOM7AuiM34ONPxGpPt2U7/J7MLo5GkE9Gy/+XI4wkW+w3fspX+Nwn5TTrmPYnNsR7oy0DwcgaQ
DIO+rtOh1rsZ5G5fq7MPyBVK8wGEdBzo+rMEXinm+lR5oqTd9lFNfKeF/Tv3S8ESkSdu99MyeSd+
8m0TN9M6+vJtKFLm8Drlgfdj4+F9ivguMdGBiPk+NArhkv5aEQdp7s0+jy0FNcrojUastHjRAFqG
RyvIlSWehVBjBzyz8urBXRew7hoQkYL5u0QzfMMDf4S/70jl/BlXScZFeBrwfpFYsNQdhzSS+rlS
fRmv+hqo6do1zXNTuUfWLG+BoqUXkEcTdaWqm3LlJm+h6wxzW4A6x9eY5Cv2TGWWgjrqXzSu+8oj
ezjDhjRuuzePkl1YV9elYvvO+jDXuXeRtHnNxwdhOHxA1UzTVXn5xgJgSC73g5V7vvJb3+uiq9bC
c5Z9V4sum11zolP7Uv1m3OP+MG7GAQ1en3HDiNJvAvcwhr3AeTNcWqtuDdjuFCJEmOKrAxHrbDx1
JpDPkRQ5pcnJNeqx6cSBKLWlVVIjtbuCulnVYzg4+Vw7h75he9W07w6rLtqSP4k2G+CueGYzzRA+
3P3yj9bzstBzcLbLHenWK3dpAYvTLhg8hBLpmf++mTLws8Rry22Rt9XaLKYTyDUo4ak18yGJhgdT
wWfBecnARVcsBu1j+u/Wt3ckzMqYdUc6xadgqm+1brKVILJsp1WmeuyeeiGTTCX+3gBorqb+MwTT
dzXLB+aHf1y484irm6INcRQ1plSx+zhv3Z6u9R1xoh02Wik8mg9K3mzVPM1jVJrEPFRz/5o4Y4me
my9L+pxX296Rw7nR4YsgkqS9UaXc5GcwJUsxxGRHRnaoarN3WexlFDft6sTfSYiDt46bLPD4h8aX
n8bw9GZ6CxbMq/ahFt5P0DsYNtTRmb+FdWrW/iWZuEz7kL2DT9s3yimdVl5/55HW3jmK5c5OY95D
QIPCi1nPSJQ5ffXIXYFF4j7DvXIUC76ZgdQlq7DS2LoVqvIOC8DD6Ebv3GFPcvAzgx2cGmcFsdEW
tqWm9OhwW41v00gQuMOG/nPBNA63tWgj/TAH9cl0+CWd9eSNTT62sLTS+dJbtg88ccBDnFNkwSto
QGk//crfJjwoTM8tmY7gUH+MnK4e7eN09ueXiHs7vXVNtizm2/bVoZ8lwIUwF1Z7H9Al7wOb3+vQ
g4egm9+2oRbpWlelWwVXBYda5jjTnnF+ZKFoM9edd44J9jJETm9auZdLa0HeqSEuuDRyh3Vy0Upc
EuND4FzbjLtI5HfNzoUw7zneKdzG106JvBqdf7jsi9UkJz1EuJY0XmPPuak5/ohdexs7/7WrNQY0
9V+DJb6JodmPE/Qb3R1C6+znxhwqjhNpCMh9mep8wzgVbX+eGu9plORk4JJIXRmHOdvMKVL9nmy0
jISzo4t+w+eHv7wqcFWfVNvj4J0fKr/+0TouDKKG4yRT8Idl7cxPaH0om3h9pROLilaMFxfjVI1r
sQbq6m/THj/4vR/EaY23T9bjaZi2+Geu+pctNCBOqxM0xn94gXNn7A2c5vLgrs6ceoLkLrF3YQRe
D6h9MYxpvkJyuOHToTUz+gXEc8gMhQegy2dgMRKh4qByF5u2ghdx0j616/zuhfZRwKWfwsj+qWMk
3kl8wZYAQmc7sYDMDbw2hitxgsawQB8Dhlo1nAb9r+bN5/leGYzAWAUngzi21V5hg35K4XbpEZdE
FLry1APnyXqWgwcSIvbqMjH2czHiOkbRhxBuObrkSnSNToWhTcHlRzlnTl6vqtAdex21AVQj66Gp
glffY99occlhgtsNHp6lYZK5Qs5wBHg1Dv6+dvaLdkBK1R/vzJlKqafj7HqXGsUuNzSssBwEZt7J
iZV4U+asM/yr6pPdWM8XUgOdT81PIpIPq7D8ww2SStg7DzL+ZbrxbVYmzN0BWyRa4Q2NZZ1uiy7W
TqZiXr9VTTI6JW/R7wA1VQRPy+pBeu1c+OTZa5+YPgVb8G8exf43bOfgjkjxxmBKwr6WagaNU3fx
w0baOo+5uuvaewgD/hC5Og3QkJF2VO3tMI1F18C7wI14hmfqolrUaMk43rdx3xVAHp/NOLyBMd1B
SLkbp4MwRJe9540usqbLwwz8D80vKKZlQiRWRVdjl+8eZCvGPpgT5gR5sOrbmgQnuQYH1Q2XZFle
V9WVodPmoYx3sxZn6AYwEfRejhd+y5gb5LNST47oX0ZkCLImdHJ/QCSBhtBIaHcYBMuoa/b+Ku4j
ZwfcaKep24bjarw3CqhXWLhUoeSro7DNQ6U7VTDiPcOUdOFLfeTdkLs4XfMBknEei/jQjrAgIBZ0
HeVi0pj7xwiGfjX6ty7pn+XGH5gD14oIp9Pm+F+gFJ7Bxz17S5hSeF8QaPbaDMIVvUHAfDY9winB
MMEGstFr1MGzkujfP4oQiF5i4MUwQBzYF2k3gICWagjSGI8m0juXUWgCd+aS+yb6tK4oJ59FeRU1
8KDM52r0821RXy3FNo698dP3BhhWpnXv450Zbf3Y6uiICgFsGehBg61uM93KvgNf1lk3yZctuIe0
zwOYe1bZeOW0RuTqhzwp406+R52rjyHDusL6LHAEX5QCxlb8slLtp5uW/wh+PuHzOF0Dp0v9EH0G
syQFGdUeIeEdl8+i6V8bR7z5A59Tq4YCxi2WQ0e2gHHwQHBtCkg0QYbUn/jSfn9oSJyqdRFY3ijY
Y86N1J4uQ7ONKZ2iczAPebgInCZ1fxeQ1HGZ8nIgaDRx2/7moMdh1UGdYy/XWAYu9lDjZz6szD3H
zCMVzsvpXQVd6bnqs+1DHKAU1qeamDIUFSpH6PJIAuiOqxq+53jZTR45EGKOBOIGJFfztZBwKkJO
dJ5YMEgdbbrU1A3+Y/Vtqdc7ONof3ogcCYU9mO6dp6fSzPFztFUHXN0KjSnRAuWvehq2+sKVc0aN
G4i1yDnPLs1V0OCXEvMb3AsDvgmY6cYJKjd6hxS0qtDJwoEWfRdVaediahtuLtzam8foDiUHqmRe
d+J4OCzHpdmoD0WCbHHcWzcKYJV5ylrjvOEyuk11E36D2LxPoM0zr8NVu6p4TN0AphwuZRptejdU
2xV3du75nJ1RkVLA03qcEgYPD8M1qsEhyk+O8iGh4zlvOkayBoPMBXG7LnxXuZ2TJ5vTZDFx9lKb
q1rjEwt9IJ0Q3qk5yDEbc4u+kGRkb9Ijc7bG/HuC/+sgN1wRZKwPcDTs5TzgBDXvirjf/my61Fnb
fGXbw1SzS70ON7i2rmyMM9S3oNGiPjqxvaIiy0VUzL5Xbn+mUu984wG7BCXsKLm3abZHgw6eKBtP
52QTH20c/A0qjXIn2AtSyN9dbpowh7L10cF7lECjnIYIdTohyrZkn+HOPSdN+6epvCjldbPDyMzD
2Tlugj7wxs6l1RA6g/q84aFKZx4946wH9HHts4unnQtPw2oVi1zN3qnBuZ6qge9dQp7jSJ7mGEH4
ivmfenJPoD9f4Uy3gODDlmkvPIFXPZmhqgsTiGMUTzu+1mdIu3ePizPtpn+jAYnOI/+lCeTVdPGR
YBaa1Yf6XOkMbRqFlHiOPGmvrh5Lo7s5lVG7D0dAUtk17KJMh9hbvWEB2/WyEPZOSfAT+POfYMRZ
5Snn4sbzftKJKL0FT8QYY1yJcmTkYYjlA6f9nK5eXDZBn1ea6nwj9pGAbwLplg++mg6eUc+c0yds
oy4PJ5a3I9nSzl8vfuyf/WktFazKG9prwqQVcImrbzdSNKv96HXi7jGW0RkrAeMZNsDZVFPuw8z0
Kd3FySbtMuBnwItmobs4auEpC9SS1i0gFwT1YIQjkMsd+nhKvDPXX4kbrWoYZpwXlLMfFEfg3+06
WPRY8EEQrgwj9hQaF+6z1WajQU0K+N5/SFZlmlKsLlJnqlpvTR3LNECYT87r2+gYYNlqIIdZvXuL
CjISxxek1PNqGvtideVD1G6gsSWN81VUf50meqsHvPCT0w8F3xwPCLAPj2Ht/cwAIbCH0iMchhzB
LvZJBCpjat0DTW0YgPGEo6R3YDODHTDdJtHlcgzC1NV8D7vtZcXoSWhvL6s2AXwPIV6/MciCcOGo
ZgBOkARISYbJM1RQyMM+WMsEIn7YcnwWQ68KXF8n2yyl14sJnk7zjavtssXuE2/gJETbz9U3KxDv
qp4nZtfCDeQDpo6fNp76qmiy96YZ9hIO72Wje54G7nT2/PnwP0kYBPkI1L3U84FiO2OsRvAl4j3h
24y5Prxoa3D/SpVxBcyNhMWjr9QJ9TRgWqbwMepGPNKgDMbQe8DD8Zfa5tSHJvfhBUxpR4up6s6+
P5/bSh0Qm83lbHcOi+5o77ghVv66eKxE+9WDa+QhVs0LimDfoq4e021o3uGdudINdIIKyH50/UJG
yxXp1WdbYzgNI651PHOAwHCYIUVZ2aM0AYp6NrprIvO8gDhDpeBrhL9Xs77PEw17H58e61H8RaEA
x0DdftDFtZ8kL5o2BAJgWUhI1nfxlXsB2s9o4QkH3lxZPQhnOKHyp06jZEyTIX5yhw8etbAjVu9d
i50G2gF/T41zyOq0FriKF8gI2TDQJ/RC3KDPwI3MMHIG/d3Nm83Zr60vQltOwa0AKt28Nm03WOci
NI8dmO1L/Dt1Gk6bKhMe/VTbOGVx1aPww98emQ+e1XPeR8PzdYZJ1kbLM6voMzLJbTbQ9gx96pGT
5mIbt2zFcgoqQFTlItTD4A3vHXMUfXyL4+EjSOJs9e0jm9pntkW5nKLHBPvBVckxEcFZUvc0oe0s
pOLgTq1bhi7OgIQd5855sT7oRN53YOJd/2vggcI7vRz6dg5wZYTgkpT6AhFfwnYxpNJv3tsFARw9
YBM3oZfiS/sfDPiZ9WwB/y2aFsddPzdTyjq/jJYKeK8Nd3SNTm2CPxVedPfMaNI1jvp0WbrXPuQH
ClY5JNE+apaHeuOPpk8OXiJOVCfHVdd3GQS3xlFPla//UVq9dhGsjwptLZ29ddMKWj3II7yqCxod
gg3NGWO95FMv9mGjYGNWb05d5703n0GqZI2W+5VO/4Zwwf21rW/cWZJ0iILnunJw1yo/rYcAYpid
Ts607sZpfEGRy574ts4DVW8w7Nd010qkcNG/hukTyiUNVfOGnr/jxLYt9R3UzWgUu6z9tGP9CjFi
Th6WYMwUhaDoqBr4AoA8BZ6D0iXRpEMdcrC4JsnWdADwbC+JPmnfv7oT6P/Gx4exjp9OPQK+mI8O
jLSZSZJ11ruineoQJfil9ZwrXhWt1XjWqP9XxH5/DFrpl9UCsaOxuzoGuKzghk4qiVEXxfB7eBzu
8fmBMXOxk00R1L0xD+Tv3AdpL8i3k8hftrE+kpG8IDP/FyTW1a/GbIHTO+3B8cyaYmtTekNMOef9
dlDjBi5kOTHrumlcDxAWawDSYedY8wJJts5szfy068EOdOpmLWCz9v4aBwygHPsDW5M9wPKOoxwl
bd34GWIuyCz1Fjn+S7WipGlVwWPHw90sAeuboIg4WrVU8m/y+J8W4tJQoa1oQwFX4lgf0KI5uKb6
9qm8OlXtZH4rntvVndKkmf+ICbjR3T7nAM1U/gpM65eMORc0jxVdRK9kgGW3YQ9bwsp5RoKZ+6NM
Hdl+xiP/p7ftNfSwLVsQzgpVkmsECCbR8TR6u43U+983o9HA7c6PZcuuWgaY3y383XKmOVK1L0j3
7BCjHlI2Br/MVfsFU8sRm6zPeIJuKKcODolCnSXw312tlZPRMEwd82t8Z8oWSDMeJfJIaTv2Ly61
pzisTxsO/HkCN9+FDckZ8T895IjSWDZH6Ca32fQlmkIVoMB4gNsngQ9t/mvW8Lwq6mSJ3eC99Q8u
bW5MtYhc9JC7AhccUpKD3b6JChluGSOWoAtYPcttdY+a1nGG2o+z38fF1KlyQSZhc1GbMTcINTB7
cnt23H6F8bGFl/HVhO4DjPfPwup9KNGnNkd7W3d/NJn3HaUF96NsDpJvzT3AqyEq0J4KlixJbih4
uTb+9A0l9RUm6T52QSthqOJDO8F/5qV4N8Rv7VqUBiMU3dE7iyDCxhwijLR4p2YUzGHNIlLg/4Pt
8qFu5L4fQRyi+y8zXfusK3V1FlJy+IJTrmUeJ/yCiNQFBTJYYgRKUgQfL3tdagRDjEVTRvDm6OUy
AAUpgPxRLH9xKHzESwyf+phGqGRB1eZOJ9GaBj3xU1L7mSKslHw5cam/8OZ/u/P8Z7QNnkGRTXW9
G/tWZvhwnZTG/CPEKyDc8IC6q2csvXTaup2rEZlJtnsV2RIrqnRg8l+ke5+hkQwBzDZ0y9C/VsDt
kMPmgNQqL8OVld4YZcgcZGZeYZDk34HSaHdc9mjK+cOQqp629ct0f3sUtqYJ8V8dLjMf9BHOkeZ1
blFPSNsrnAynCuRLv4l87gWslF2OcOgZcdqLtyBKo3XmjFOhoM6iv6pkDS3HZrlsQYNok3rd1Fw0
ZMkTf0YeR/WZVpVJ2eY9hjrajyiRHRdqsWaqNFAATZ4M9mBssMij5YyoTEZl7BUDg/4aTfwULkGJ
Fpw0MYC3G3iDjbsXjSXtwJMR1dNbQPqDgT+HmjgNG+epqtd/cHFiHIps5DSd7Lvs6wtqfV00HvjF
Yt3rstFH1WwXmGuRmXDozqH1Dn1Y5RKx0+JEVw+icgHJEZEtsmtN8sYs+tAkbgp/fBjFn0qSK3iA
alzQNew/icg9V+xHLvREeVelFOcpNeRhIvZqcRhC0PoMnBfQEet98TBp9BicvEjs0UHo6a7LtkQd
VtPfRyilOOsgrCzvAJINViCO02kwH9ANhpJ405gqFl0penkmqAp1LP6tU/zZNrI6SsVL1O79Un5I
VKLvyvqXpAvvwh8fB49caNhivBh5bytzrbn6GQSIEDvv2mDE2lp+bWPzN9sc2E6nWzTEJRJ/x6pV
5yT6ULbK9TAX3hy8kyBSSFFQ8ABouEJr6XM0+t8g6kGlrYfZxsfGNo+/TilFCA6sCbMJ5UXmVREP
+zIGr+H0UTY4gMGamCcaqxdYJd+bsL5sXVcyv7+jeuRpW8gj+bWwxeI8uqjMgqveKrK3jF5GVr+g
PuXugRKnXn8O6PI8AYgP/ZS5vb55W5hyFotUA25Nob217nrcJE/rAIw3+B5n0E+VowpQKE1Og4+h
kncfHQCWepk1MezX44vYzItDxePWx5k3R0cQv5BC+ifLaxAh9Qt0E5iz1PRhwr6Q/ljansK0i17P
oWb7se6fIHFhvDniAUOwIAt049WjePOJi3aRbUTXbZPB0/XmylbtfIYZZreanlFgnaNE8MjgevZ1
EvxB3T9CZUhUkaKLUUoimI0vqooBNhcgj4oHyynyhh4YBreRYB2+WJDIEOhArdmTBZ9oWwANkJvx
OP4Z4+ivJckJQLVgbhekqnIElhE7Rz3Nq5l8iS04LCoO90DkX9OEEuoVnAGs2XqcuhxtuXbXdSEe
CbDFtA8uKMDV8FXKxw0ZAcQUHlEvmPURWqmdURyRCtlrv0HyL9lFlYF/xfYsHSlSeEY/Ig5/d6S7
s2gNjJYp/a0bQVapQY2gfGobXoR98JisoImqCYXPZKfjwXuoorjOu0BBN0gwD3pkLo8osR5SY5Eh
84PTqGkphYQQQNIh9ACf/R3v5nyZ5WNkawANr9DIc6lQPFUh6OZhzYPG3Gs5t8hz1Sf52+DheEux
dJj2akACSKuO75Z2gjOvb5rk1AVB/0DjzX+eRZsc2rlKdk4MsQOf6MZz111RWewmr5s36XScUfAU
x2PpxSNonQ5f1NKXi+awV0D9a8ADyLQiLdmhYTB6hdsEKj/OWr/FZzyosGAV+rBx7VjzJ3H1D0FP
Yd31Zcitm4oWS8OvylnMR9A3l5itB9QjHdrF39V4h7tv4pODcHmpNdwTHn3T/mBzxx/e4d2D5AGU
NEJXQC/tbWzlmWiWokw0a8dXAz5OJtUbSnFyDJgiwmo2Zk63vr+TmWcsoXeKrFxlhtInEm/EAi22
T7cx3HmNe2ijKPvF0GM/PaC/p0ajGQOI9e7hAANT/Qnff6YrKAK63tlQFbAIXROCzNgEtwID1em2
3QHtuM882OEmguzV4WEjokbLkyzqXuUOyntGyJKT/6cZfDCP/Ixe4dvqRjjB53PvOwcfwZXMow9i
wOYZPISPkIXc0nUWjyjr8FIdqOM645gcpHuFX7ZDUhMHWgRlOfM9i8ZzGtzNut3GIEGEkKTOspX4
BaZUoX6qj8Ih7el7t8Qnnzp/cU/cLWwEE2nLnsxXJSnDQAYn3cf8UGnA1A7WmU5cIG1vCDVIHMc4
VFFg/dYI8kyoW8Q4G1renFq8gilTzieJ57SKgOk3FNAmU/jeeZAYa5fdqPBRad1f68SWtRjvW4wm
IUSSsgWZ1GTTmVUQcumKMxanrYezeIXlZRbAcNYr+pgkhYVoCsZk/cFGwE1rZOf/0/UcjVkzJkDI
sSvqv11F/H+gObufITbiy0Na7xJEowZZt1jxvjCpLcKYVfQzonJ174dV7SPTonr9OU8x/pksdnAy
CT/etQOGvERcRXO+STR6nvQGK1aKbpTt6M49PbotAZSa8b8jULtmiVfohz74s62V8nWuZ/RjJD9x
8uXZe9WFu6ahe7+qfvrktdXIAoJu37r4EC1Q2ILa4KBe5sxYcw03oBM9+WvWMXwI6/wPBP7fUE3P
zfqrdWpzAoC6CDO8OtOCsmYXzA5DYzCzNymDzIHTHFtlHrPQBUcYbW459GvB0RyjOj+PBnYdV+Tb
wjmPkqaIfntMt+TRBePr+gYvjueUeK2n1NYgkewGhVDpLBmcPxE4oZTTaCc6LDdubi6MxqlJltPk
T68Y++B7hr1ROPbaiapML/pSO+QP1JARERIvX9FWVyViN2FOI/XXpg4ubRSQPhEwC/3mF9CFEzD9
3ZdrnY8h0SVT8M6hKRPlLOJbr/OdO+03q92uYFNwAmULnqn+l0D3NWpKF1lnG+rOsHiKCMiaLLhD
uy0fepLSpLpGDDM+3sB+j8tZz+Nt2HAdVTglY8MzEM5l1JN8gGbdo2MPOTBcVnZH4BbBnf1c19tV
u94b6tz3qktOxKkLV/ZfbqM/rdRFq9sr3qC/Ohbg6qUXFyRI0jgSu8pWD+1KXmqjj5Zh8jTW6GLZ
+HVpUPAD9WfQ8ddKaBk2zSEUuOQi95nF5NXzawCW+hG/1Z4gPs1amsLFmiEsUC6byAJuvlu5FcSG
5wW8NzY4dl57h9PRA51SH5t+yMbZTbuF7WJZpVPChyJo23xI5DUJ+h3CljvDydPaY/WMvD4tCqi7
G3NMw91s4VBwpgyNZ5Dowe1Pw40OYY7lx6/1ghe4xbnN1JxTlOzSZc7dGQxcAKgRBuHFSufHq2Pg
cGjgUv9xE+/akaFE+0Nu3SEfILxDDs2XuHuxuGfFf5SdyW7kSJZF/6XXTYA0GqdFb3yWu9w1D6EN
IYVCxnmmcfj6PsxVpioRgQKqUIkMVLg7B7Nn7957nm6v3LaSmIS5FKq6yiARkAVLMAiXd3ZpPdXE
zzaxDwBSkApP5tbcRCmm3SqUF+yfu6xn+TE4u2UqOCb4d9q5WNUZiS0TT08evvGrnosxxwqCYDl7
1zSFHrOuuaLBfDu18Tr1ppuxxtyX0cGuwyimsYM7o8676x4HQzAHd74d/kitdBOrZhu6xITd8Fef
qZI+DrjYurky0+w8a460FV6l6W6CnQh1Yo07+EoNwcnP+21qDmgqNCR8Fud8Eqd0tjc5r8QaowiJ
rJJef+ndDVVzcpv8OrZBDA+4DbPmQybZE0MMJgSPtti2CnhztahacbGTc76RSXoVIyCtppbdasS5
Eqm7dvTfzbzYY05aW/Zwx/6xG+ABg/mA1E1FFuS4pcYhX036JqQ5oP1zaxS3WvtbNXm8vP4BGttW
ZGTEfGW9+Bkre5gY22kmJ8TBFwDqExX/drDzs9fcAol7rMpE8VwULxT4iw0KQ1PJ1tZR5M7KGXZV
5eBc6vXKpQco4HGjst0EunpUeHxWbtSurRH1EJBoPbDv9aOz7iL2IO3nu0omHG2Dm9B4JWi3h2+B
K6cmTFLGG8hau2aaHgfsMnOH5kXaecg4YieoabVMALUaprNqJsBPQ3rTcaNjZR5ytyZKRKPIqNh3
XXZvGkT8F660FVlHZ/Tf4sC6s3tjg0Px2PeYAMN+m7SZXs8ifklxp1WJPuBF2oy9upUlUCThfNS1
e2MGuAI7g4Kqqw8VMkMc2NvR/uGLDKFf8TeMItkgLlz0iCaSDO2msUf6ieENu8m+zhpWCXM1jvFV
5UzQKv19TcOGXXgzgqxX5vjkWQMyddV+oHjtpW5ZW+uXeRDxWiGBOdQLWk/rQCVrmoJXxRgeJwq7
WhuvMpEPdKf2XjRswiDbB5SXpNWW+PvKCaMfEcVk6CXx2u3LQ7RY6HIq5EDX1wg4GGD7n3mDha5P
ptvJj3d9km6ULB8zjoUr3chTAhBSmcM5qGFmNM1N1uX383jgBYv3evQtFttKoj2bNCEfm95+c6zx
w1dIJJoGjNnmWIDjR8upL/UYZdgyQ6CHBAa40eoSVMZtMjlf40jvqjJI37rzdIFPMHGI5a0Z3OKK
qMGprORex96paK1PyC3dOl2Mr4tDNNRqn4GeoudBPYTFK0PeQY4VqwwWsmlWdwQrXgrRbdO6ODZJ
exXzZ4i5Zwjqlz4yd53lrGg9fCaxvWcbJd/OSWJKDkNsotUG5C4HAt4YBbNT0Pu3IlxMtdQ+ujsO
smsXeuXDpNUPL9FolO4VrbujRTFS+f0bPIUeKcWgvSWCl9qRt0VUXtI2pFPdn+KYSG7VvwtJdDMA
hOkYvMyqw9k38EaPvdzkJc8F3dKPFEvQelAZEkGSxquypCDwa67TckTpB/8xtoorJcKDS6eXb/2I
+POhXVruHqiLVW9RRGO0bwBjG6n9mNM5XTtG8xr70YnMym3S04XKNEW5AJuurxMj4VDikPZCzT+P
lR+uBSzNVWEZj02X/uidAHlGnVpB04BO933sJbvQau78Vq1Np78L+57TZssLEmK+iFSItK3XfjEj
h4+0iCSWx53X9OYhWtx+XWScZIvhccb11LbSJN9SRzDO1YM9+BwUdNRsqrIAW2zLaR9Wzr7BZIqp
Bpt9/ZWha09RNqzaqc/XVi1PEfjWVT226NSs8tSIx6AJ9NphutS6wf3h6PJzTswvb7h3Awwc2Pr4
Hd6jk4kH6p9rJdOvNJgvwsZqPuXboNUcxOVXUi78lp7FCzMB8RfsgtjhGmuqtjVuOqmLkxBNt9Ox
2rZB8ysqLE7JGdBlXzkK5kOxxmdIQnKkDRhPT+7UtVu/K671WDxNqRvQ6/O2HX1X9q7W3Rpjt1T1
d4UYbhwsR1XpKuS14SgV7LtKeKcgmuhN+mfkY3hFBiUo9zavaFFIW6dru0uPA3HI1dx1uzoJTw17
DHLRRbCShb0VcpIar+2o2Ik0vFih+ZYqwpz4rPZj2z+P2qcNGryRSNkOrX3UWUxJOWMV4cy4yfr2
kwYJKmKmjsS4LqU1j+smLg9uZeGcj8PFRoZ/tSmCkzIYQjAuqlg8D0Scg33kVa+TnT97Dbom2Lb7
hBo3q9InOSQbTdaDK3lV5PZq9ueHoneg7Lu5uUuZeVMAVoYXfGWXTO1AkV0bXbbPA6/ZG9mw3HUb
t7F8rTRC9xA8JKKX6zqiAxnlHzZ7OA6sLUiZdYoRNvCsn1E+nHtr2CVucq/5W8yZSnfudoZoHgcr
+dVFzZWj6nOYTjde2N64UcEJBIj+RIuzE+y0FgljgyQY9MpKT19FF+/bIb0UU3I/1LjkpVe9eOho
mUWvDbTDRnCtWbrOEcpNj/O5G6ZHQii7oh12k6XMlWL6wypKzI/GLc+QA+8QMTfdlN7ZKuNulUdm
N+wRSWnOmac58V5S3wlpzM+HXKrTcgIKJ/umwZlfN+YPAcio8ocfnpZPLruDPw/nsnLercZ4DOnm
mZ3/FeILu50l8mumfo6WvpppPma6IabOLzOJwpl+H0PSTjD+TY6kFVKxmRUPgW6uwVIPwPB5QPBz
Cbgo/dNApn0rJP3+lKWA0UaXSOL1a/Nfiq+zZcLJsSyivRFWJ7d1L6lvXBs4dpLawBrh1FdClT/q
KUDQntODI8WdVt6AawFdc64CxE1Tv3d8TRMU7MrNyaLXkaJ0879yINyIJu+tOd5Gfv5uzMPMOTM1
aW+N5RXzcqa1aFj755qJCHOKyaqTr4rHYNUZnrvpObpGWbQDWv5lpub1mGa/yqQPN1VtPxWQ0gMD
8SsxrduBoTBD0SxzK0JmHWnMHBWmSWf+4MD6VMjyITJLsTHa4Ta0jc9pks9ZP1IJpc6+Q7QExPfV
lnTse1O+VIB1MtpEblMeDLtxVmlRP4Ka3MxT95ADblyRzLn3urrbzlGakpSS4xbEqsdcGvenzvVN
EdivyivMg5kiLEXN/Crz/kK4fz8k5QugoW02ph9kS7h5RpfsSjP/5RfBY9qbHDTCeAMU/xzazX42
82PoNEy+s556nf0kBIuVILxi0JHezQlwIZw8D1bFntRi20HmqXeNHzA4haTwthrhLtOvcERRbOOR
AjtsymnVkXoYfN/Y4A/B1ujVeFBin1RDKY9CdvdxZG+sYfRI/1jbJsxYvpqveRj2tfYEFu8JXUNz
2DNozs3HKsJR47EwcAAHxOKGEd+gxgraOAeZeSuztmEQNQ+As15aP2nXoCA5Xvd6L8CCGVXA8sq0
M9EU/JXDIWafpy35XErY7UXDUQ/D3YH/z3jwQ9RQBo0Q6LDTLyLlNKKsGD8KPs5q7ASLevfatupk
xsvCmzTHpE+3g3IOkZ7PHf7zUCD1lRHNrQn7b4ZKJC3zkyjhajLLS44QMjT6RVbUmbBmplU4Fsch
TM/WqPfs/ukmx43jS6ZaFfWvZDEEecPOw5efV3bFEYftmmXN8xEd3LCaccm06Qln56sDuSeNkk/T
mXzqZu+Yw0HcCBXUJ/yw29jkyAbXBuuYt3TbLPZzV5ysfHiBx3QrOnuf2P19mupNkWYXN594J0Y6
f9mDl4/rTNE2jxmR5mKKgq+xlwlaiK9alDqLCrWysW3a8PNMnDtzMrxIEe6YqnRt50jLaFO04HYC
YyZCsA83I7r3lKh2iTm3D9gwxHXQZCxfrDwlzzzve7/ppX1tloxHs4x2V0A1xfXYYXvDxwbjsjsD
iPbXnZeMm+UfCsGBrwsPJYc0ZPXklGHJWcVe/WkKcXSlt9VGdKhF4lAE24fGwmwQR/qIES7YxaNe
mXp4Mt36zuMphuaBKGrG6mdi+5vJjA5yWdhoerwFdP5EJx5VBOQkArlxIEQ4rBzwSnh503d/im59
03dpZuGA7eV8EwbDfVkZN3Ki3WPMLstecPLMqsRPOGwZ0hatxni+ZJ4807FaTYkEymPeKGWdyJ0S
aYsQ+qu5XisBNa6KJOe1lhKndi/BOKxGTlljGt2UhAuaFPkYt7zsi0OJx3OMi6ciM1bABg6x2eyt
bDw1dvPSdmhljCA7eWJc+t2H2iDF4jSXtg93pmy4JXqvo/S2cGE/cY5U60i1RIlmOse2uInxFPBw
p8/ujEY0D86LbLAdEyu4hbcSbgUj8Xhz048kCJO17fbu2o6oYCF27mpr3JA33uEGeWqtsluHrvmg
3Wq5cxiuQEdMutknNfPFdN2hn8tk3XrqHVL1FbORDnpGEk6BgLIPHXVnL5OFdhrrqD3198Ai1CZL
1TMHxpvCq64ZV0ehGBnX2sm+0COy9TiT1KxIMmg22cFYeYMfbfxaLsnP4pDPeNB9fe+TiT7ay5As
VqYd++e+YuRb1bWYT4FGXWHc4N01y2hHXsCglYP8zjjPQxryIyjZePQit4JB41xzLa+cxto7affo
d2MHc5+pGG0BsW/iWCSusbd8SrN9tSf636IircPQlVc7C/meLLY2ZWmYx5BcezhcGHNSae09h5Ns
YHm7HOl01pzPbfnm4vSMzfbO1aVY6bw54o3Ya7U09IZuWAdd87OscFOH4bwbLcy0ylQMJzMUo8hy
fplB86TR/bmoDUZPVYK+DplRVt4RYxV0KEZc2MVtUla/ZMWeFSMMwvJW7lql07QfOipNV+ofDtvv
qkOl6S0PH3FgsDQ0NzlvSanYzOl4vmrpPRTRTBHYv85ge9PBX6eiv1VLIrZR3YV0aL8xh3xrpeke
D/654uBGRBQZMGmfAd2QHtLHMByf7d7bpfTePd3hUhLZDy8yboykW2uscq4Yr50x/tkX8XU3TYeQ
vCp+/PMU5SQCfOeozOV6ePm+VO28g+r9liXt3syN6xJFYx9RCmDd008mfvB13QCDdnTy4STWoS6I
vkbTazLqDTxIvW0TE5JilDxP3XguTAyOMgUHaeSLUc97h0zwGSrwTEE//YK090Lp96bEBLJviM+6
YexZYj3omfbxWA6fyGA9+b3xyxxtsmHyqfaopgeiTLQJq3NN5oZk3GnSEcEHgwit18xrZTYcVPLl
gQ2HSyv0NtTWS6fTc2dWe9Xqmyotx3UymQl+VSPEWsKxJaykWIO3wcVT72pnwiul300MgTnakMPm
va2L8DYRPCGx1RAK9QwkngGXTy2jp6yyH63Af02EuaeHvB/5dla2OOyiKlxTe5AKma3nyE7GlSAc
iZ60l0N2jXqEqhnB1GwXWxXolhsMJzQxoF1K60Y7yXWbm82mxexJ3/9kheLeDDip9q1FFVK6R4a1
Pg4STUxP1f3cRvs49C5zPuyjHHdaU7mYhhCMnGled6l/RwrpGOmRRpWnTlGd7F3LfgMB6S2IzZsU
BzW2VBoUQKzu/OpXVCKb6bD4YUeklhvMwhx5nSRYN85MoyP9FTClCRiOeR8Sll6nvWSDKvGOtGjB
weJo0ezmIKswgbV0zsHVFV5ya3PuQbvCZuWnwYHWz3EagsepKF6Ei3IZphvQCIfJZJtJqgKVw0TQ
aarXhuo4ssTRaY3VaMpbdy72kIpORsabp62PSebw57NtJu03u3VBtVufk5c/j7H5VYdigcde2iS5
NvL5lVG4tzxfD3ARl5mn12bArBz6hDMxhzTobwFj5ZSc0WXsrZ/14HBP24Ml0LmL8EfkoMlb5nzb
4MNZMXDwSzGdIea0zgnjhPsNz7SJdt0fUACOcct6yAAC2slY7OYKVSbdtiVhZcLcKxjDG6Oxftpa
nUPE23H46FnuRZmdKSWfPD+/NWKbd64FXaKDh74zbjqSCq6015wOaUrRlXTm/jWE7Ub5f+gTsgeB
d6vcX0GZ3+igOlgwOzYzV9+m/ItqUsb+oF9KYd02nFPykHDzWLzFqjsLotUkMFt8mIhXLe0YBl07
a5UTlW26t8QrtlAsH8NY75Hkz/Rs1LIGnqtwerBr+7EOynqlkvrWmKYHavRxHS8j7qzYo+9BdlS6
1S2jUm6LbPjwERtNmdyEobXzuxyt2iPFlM0d5CSs1WmPhNy013bn3fCsMCnO2ivhxic/1DAE4qHf
1WP+lLMbeGm1t0W7xVcAJzjddlH9Gc4NdzwcHlzZUbuo5jPHMWv7+qyFJgKIEgnn7DgOeNQrfXGx
k20H1iUKYRoHeMCsarzOonbjhjwpOQNeVcQMFSdglh/N6Ebc25JJlf5Ipl4iFUcudh/32SI/Snsp
OGtTiZXy5mPUkecBzPDe9ekhcyp6vgKfdYbMBUfL79kB1DSsVYjpM4+viWKsi2DCT0GqJMapUc7+
uzbKI5gl8CxU9rUet4HVffQVPSKylqAXVLfPVXTjMVimZDFwp/KLwXolT1hHGtUart1eP9p8fYkl
q7OIiHb2ye/FtknoUik3JSdaH8iqk3RkMmhUPzQcAvgbrq2UdaEWb07n7CJbnck7b20q4tVAtMFP
FtxERjyrayhkk+KjXdobbEv4qqLDmIKzUMFrMMQvY27cZOG8JRJ4xSAYBHQ0n3C64LN6Rfc8md5w
7HwaEYthSLGe1/1WIfllGb5Xc0RATuyrLJI/a6vYmb3c03S8dRD9zMYK1s6wXIA03bQ6OabWsEl0
dEiTkCCfc9OAN0VlaLc2/FoMsXJnRM59mvUvhPleSH9fRdKqNiT2LySTDgzg3NTueODct08F6XNf
6ufWCSHO8/zmGX3RYMUz/GrWxq8exkXURlueS4YaepoUlsfJaqqv6rDesXjfi4oISDXSrp94bKac
kTgUJnOx8Tq6rmZp7YO8uuKDfwRjRiyjns6LD7A2NSTkz8SbvjwzRldT55aB2ZlBvNabT6MwX8dc
HuPcx6tkH0I9PXYlTt5oPCUAbHH45hjEnHfX4r7NfHOviAAomD6WDJCmxG3FMSBDJnLcWKlN1nhk
oteq9bGl+QNf3+iute0/9JRxs59fTL61QgeWOr4pHZc1ymAdD9bToLd/uQNbc4I63689Ud5NheCY
y4G1afUmRCaGSn2pkv4lDT0qM/9ep/beQAyy8vJq1h3m8pIVJ/+cEB/LMt1no3cLW/pqmgfOx0b+
CTrAeeGNjp7DmTy5GJ98itaVajNr3bnjbV3zqHpoNH5QbS1OhypBX40rXj1Kap7cQuNMMF85FEI1
MC9LQAH8yJVqTOyLYuME48Z0I9Ln5sAKyjDOOvjRZ9ljMilkKvY1s0658mG7ojq8lPErZKJDYgH+
7UNiPfNtYcz7kUlkk56ugiWDTHYeO0NHmrvoX2JLcrCW66aQr7+H2lj/gpfxbTcQTLHxwYd/nyXu
9pCoBlx6IDJYWFyDothSrt7qbobSIjBPjNPCLkpVVe0MB0/5ZMb6k9MufRyHRqZJg2JFt0j8dyg1
H+6Nzxhnos8MaQFM9x2uhKWHxVCCpqTOJjw7lAuoxrgzXZ7t3qpRAH5/Kf6F7+NLE5ATZFWGI4hv
QPugbNESUfSOAawIhmGXMB2crMN4zqzQAGrmle+2xn/HbwOkxjgMnFH8j/A8sPH/hArhs4PRDt75
kDTtlHMql9F7IjGbrfhHGD9jYtz+/mf+5x3nsxZQk2svnwo8958fSWxHlk4toKkHU8k20o5T+iMH
nwQ2ayCUsWNUhkcRAAfeY4a8USP3MkMz2Qu68yYImW5ooA9k1eOAuPFucd76073/D6oT9QwIK1fQ
izOBzXzDvc2xwUyIpg4PlcDwsoqyWbbbmY37l2dQov7hxluCX/w3WKPvEJEKfEcuFEQkv++PmqpJ
jxdU8wdr6Id0bRDRfwDsZV1QPes3IN3Jp10ya4YytGvUliQvZ3pd5hFmcbzwqC9dNYx/+FbfMF7L
kwFrCpQz00Elg9u/cRldOmZxo8QykxFXIC2CWZ/t1q/ugs6j0E6lJKr6+0fj3y77MmWK6U8m8LDv
kLcuw5taDRjZiWg1bHomWJRstpOLjDN/+99/lm8xWcB1HfCp4hsLUnWOyXAAmVz59MLcdZlqr77X
2BpfSkRJ9w+03+/TR5ZbbDp/sRkZtMuIneWn/3y/jwvV/t//WP+L3SIvrWhUR6+kjhkdPOR2hYTt
eswwDQ2c1PbcDTvgLd4dgkG6H1IU8d//5O9Q0L++BMN2uJeCKVtYr/75JUybmY99M6sr0rtUT7w5
M/1U0/VHit7JPmVRCpkjwR5VHIxumAcOAUKlu4H+2FsUZrG/C6YcdQIhHnhoh9sT0ZPMuST8yUmP
xHHvJ5gbdBb9gXn9/dFYrp/7F2uN6W4MFvkGeCPDUhqmN/sHd5wd8nggO02f3ipKZvNfPoXLR3lE
WpfhIkxgld+ejIx0bcS/nw4N5t8VkC667Drxd2HbJH94LL6/Y399FIuuA0jQYSzvt3dMRrT9Rj8P
DmhG1BzBPF9rnZfnMRHhPdlTa//7J+DfriL1AEu+tDyXCVn/fABCW1MWMrTy6MeNOBUO01yTTHN+
8bX1h43l3z4qYJ6ixxIveL+WNe9vD/zsF4Q7OiJzYmhoduiZik50vb4Oxhqfyu9/11+L0bcV1LKW
abmm9C3Hdb49HmyTTtVUYXbs6wbzQu3llDAkjCc6AkNiP0h0m3o9yRAdt07puXYtT/1aqiBgQkPf
DmQ9F5tS3On4qkjdxgetYKivWBkuWjsd+k8+l+e/KSoXY1lo2+M6MML8Cb8QUya8VGWfUSezZzcq
E4wDWfOzJTeOY2eUHR6eeKZ5NnqR+vj9L/+XJ+jvP/z7BHeICqk7BqF7wAHsH4MZnwPUVflidsZ0
0AxB2P7+86x/+0A2RRcqteVDl17+/G/3tbVJWqpmnA5pVFWrsdPLbBPWgBujqzx7Hecj41likGJV
QaTLrRp1SesR5FUVrMDZGwTt0/hODU16FlPlGdgocun84eH7t+XWYljNsovzNMjvDEo82VHZhj58
QVzKuI2NZh92OYRBGgTMXO+xFeT0KePOamm/+85dp3EL/P5SLavpt2dSAIYT/MdyfeCl/7xSkxmW
gZhs7zA7U0q/cGru5rTqaLzlddkS2RHtKzOl6d+WDM+w/7DY28sy9beP9/BlgKZ0JOUpcwKs78M+
he0yL0daFmH7xP4l0GOfZ3JoE4KpSet07OPuF+5hNNFAKe9N6prYOUhin8ZE5ulTWgV00rVmGVn3
btde4s5G8oq1071FJamNS1RGbXuIu4JWoW/luHajxFkg0fbk/0xt7SuAc6X5YScELxgaxXAWoO3Y
UKBpgFav87yFEAgcIKCLhKAWCnw0ooj+MBn0W13NhZCSEt4SEo60B0D2n/chj1RjoGPNV6MLYTwZ
YeApqLAw0L1kW9QtREUFoOH3N//ba7J8qGm55l8Abhd96tuHkg0ogpjKEqAHXEo1wjBqnDTb5X2G
sc2KzPPvP+/bcvvX5xFeYmQ45RNk5G8LoHRY1zvt8yMNVD2tLH0u5dRsCjMXu99/1PLV//lgSZPD
0TI6ILD4wG8/TTU2bqwOl2UO2oTjeWJV/U6JMhUbSrrwgWHC4VvsuU0HQcdJon0mscn+4fpa//l4
w4+RHqfD5Uv43x9vmgBAypkDczX2Zjpsx8LSB7ueLMLytVW1a2my+XJ6jj1UQmjFDcZ3ryu2bhxV
6aZSkw9CzG9LMBj++Icjzrcz7XIzhA2/2bM4RXKBlu/+tzVStRLwT+1a0DmL2FpcKw66z6T919/f
CQsOw3/eDMGIN+ZswoVdbv0/PyrJjTmBPi+uOGKkIOuGGqd732QDLdrqSXtUkrIrcByGuX0X69ld
V5aBn4PBi0gRszhmOTCHsWAyboXMCcbTYspNQTpamrbejrOQN3OQZnvLT+7hFzrkaOIl7AMOdMdc
nGCfMr/xbBWWxI4B2rEZpuKdgabB0WGEx8roDXHoVdUyca8099p0/Jd89Jd5X8OkIBqm+o7A/LOb
Sbm2PXgLnXYJ7sLGIwtLMKEGm1Aom8EmwsnklYFD8A6AcITw3My3YwUPl/S8wIej9Z2Sw3SAMeOf
JjH0xzHJ6jtt26/MPiU80yS1f8hrUdz4VlZsAvIyOILsqQZdoZpreux1tUlxsxC8nYw1AWbjo8EJ
QNELJ95QrrsZeime6EwMWBNnF2t1KWnf9fx40eClF6pTPy3sWRQEJrndeGpGnkrPvotsfI9rTMeM
cZq8Esmo0MV+nJgCyOmrJ5IyDI91GaCu5Zaqzr1t4EAYtRkgduvZg9osvLeiyuTjzKykLQJgiPkb
eiim7N7fRhwvCe6BvS2lV9zF9mgc62iKPjjWLIYuwDhQa8Z7mcfZuY+sQ8jM5r2IzfEmz/LxEORJ
cG/b4LQEKsuKiiLFGBSSFwGt5dMcrMmm5CHCFDMheH8YMvfA/Z6ORhC8Fumkf3mjsG4MGxFm3bLN
YfJ3ZkS9LrPIi0Tex+ABKW9H51czQB2SBE+LQnVfQ1Q7F94l8znCZMiZpPDPqnLSCvCY6n9axgBt
zJRfvW3Vzy06Rwirqo33zOAbnpkqXT2FthxIg5NGymtUFYfu/maClguaI4ujgJEHM10izagT1Dj3
a6Jhv5Ikzxg/5c85jiCwAgqtxWnprqkEvwwoH/2jGYpgC9cFCC3nRxr7prcBW5msrArMlczs+AEa
MaJzLG4MispX5mMPw7oAQ/0+WN2jJ+wJ4SwmMZxF3s/Sr8m61TCoiJ4xwppqsE1+KS0qOOISP2II
R6JW2XQCoiQwj43OyvQQPEZjDH64dN0TFAZ2yMLOOa9NXWw+FgimBJRsIDPbztOV3qQew3hmOt5r
mmr8tjSkJ1hPE/1cQHuLUbMInV02AScodWPuGdldkK1W4imRisELmZdcuVXxA5U7fBKFfe1QpaxN
EzKUCrxL3PRPCZFD1WQeOlCurqeK7zkgB73kOUCcQgA4gf6GN7LijaNfu7QoKrmYmkmB5RlOswLw
A0PbwISgW7bzPkZ0eCZ7HF6XSeMQOY5ETU6RhDODDI0Xq+ZaKcHECg2R9qOl47ES2CMPBnS69TB2
YLcEk8eDVd7zroqSZnhWx+9hUCWv2Ox0iD7uNi4Krppeg1DZ86p3EpBSpd0zvMtHW8UPwCi1FlzS
Opm9fJ0XznDrCoP2ObAtbOH8NfCNXcLBJ3yE7i1PIByKlLIBKagFgWnXP/zGs1dVJ/QmX/hBGSZw
whSdeyBz5KxyjdvEc8r01Af4eFhcgqNPz3wlrHj6GQ3DTyzp0QGLJk7cqWze6PcmoFloyvulN7xr
0xq3fUNUKQbcD6yMRGnUcPFzxqchczZUU+sQu8NOJ5N7kylESr8n3t42KdfUYjygjgt32FlzAznK
wbpEpDhK1G6QpXVrVWHirgynqi9L5X8xeolDEbBMe9BTSALD186lcqpnErpvXC40s9Ht342hn0/T
AudMyElsA1V62x4MF+kaGlk0RMYd4zv9d0YmDkdc6T9yq1QvDC7zYSjOJXZUFdag6fx5w9oGKpzY
BGVDPFrYJedylRrpeD1BdLntDBNLguSY7BbWdCUDEoc9Nfw1Dz64SXaxdCXHnqfAgI8rirNkyirs
5GKtcMIDshuLqyLTA6nekDy84qIMfXs9Rku8WoHXyYtip5IhWDX8CpAbHPCQ88NdsjSizcnpNiO9
kANH+Q6BGSetSskYDjJFzGQqGtGLqUBlc7BptJmC0NnX1iZygG41Qe5sR7fDsIOf9sITWTOTFZ3Z
60e+WhS3/lYmlgdve5hAWszRvk9m6N1FlC5b021vEyBJSwc3XAGlvPLK+CsTuXcd9X59PWBAwgUs
b5Ep7zyNrwfFxNrkkddvu0nASRvs+c3MZ+QZD2hwqurgzR4FMzP8xuB6CXgNLtAOt4XQxgq9mgw8
z13PncCvG66CDPePQRBhyJz3uRJv5uR9uZFRbm2v+XQ7oPo4UL01YxSPdDNSBut2TfHReJI4iax+
1C6KsWO6RIotOJA5/D8oDj+d0EnPbeXYd67AIJkq09l1Nh4z5ZeHdgoYGOkZXzl7+GUcui+Hl5y0
PJWN4HC3r4FGrg36TOzS4RvIXDLlI8Y8LmKZfSTD3IJZ8J1tJBx3Q83TYQ9zqlXT+S1IZMBPWUBa
O9DpnTBFR5CJtBKOpdfOx0o3xOiUsfOY1A4ExUwcwzwptqFk2NvGM3PrkqXZfc4UMnJEUu1qQECn
Tnr5lRWb6oSO8ugW7DzTMIqVbwqurY164lVB/hrlrndVj515J5jVuPetKFyHGlx4OjkG5qlh2ni+
vHeEvi+q+gWgVrUyQ/4oBlS+gn0A/99qTtNQkkujmOVBc2wPuwzsgibqyToM/0/ZmexGjqtb94kI
SBTVTaMP973Tnghpp1N9L4oSn/5fcWdV9+Ic/JMCClWZEQ4ryK/Ze+2ZxEK+5TA9gf1UvviFfH0F
JVE9UlEHiADRZEAZBzVftfhLA1ljH+er4HQsoXD65DT2F+YXVw0ta2/H65VdGZQ1Jh9OsXhfbpF6
WxzYDiWV/xvEG7og7XuXDNcEey+XS+MU2T6rYyinnkYH3jnfKac7G+Xguo/dk3Xnvx54gM3ADXuN
LvRXOVueNPTbYmp+4oAu0W0B2ra5nB8Ht2WMRDbVFDkQDFvkKnp1v9lpuRfJPfLEqp+2GnHtua+6
E3Ntd8/5hTclscEmTQvIRiKn1Mczeat0+NbNteLGpGMNAgTFflhHkKpRIISB9s5FXIIsgxYxRu1n
QErQUWYEX2Vy+VLBRHnT4pMqa6IGcjRVd3pm4TuuyXzQXCiXTwI1GigBrZrxSCsCX7RZfjrD0cIh
mj2Ta3ocYZzsgxKxTiPTq8EIgMjG3gZh3yGRuih+J/tcJ5Y/wjZTFgh3+mpEtz6g5oJzdBdb98UQ
lINVUFz2qgXFjRyPVqZgMWPsWXm8CHiq+blVgIkily1K79DsL1guMYP3W5lHFZAeTszMJDk2S17a
HdfhOvdVu3WnmECDAS1+rsUXYmf8wsGcPiSwiZGIRQGvKZ2nkiaYv1cku8rq507ggZLlhfoG2m4L
A+S5LWO5Zdp/NS7lch5KJA5ja7zrbJjFPjPcT63oPoqGM0S74Pfswvnp0w38TmmGrooc6SRIPxoB
4msJgm09nga+UCE99yck8/jMNwSwS1+84l+Z75QuiUmIIJIONnt04u695nLeDsiPuklDw2gx67pa
Dvuwbx5CQDXbEVEo4jikTjm65omxEZZa1uC9S1wnJKNrs7S3ZiHoNDCoSXapwO1hJ8wyk4gpugO4
UrNPrOncImZIIxE9K2BhGBZseDIdQI2xxpitZ9rxos7HO6C5/KBIxM/sr36CVP5MHZdtsLLDHIIu
hdSWDHfBxO7Hi+LVIT1Ze+/dsl7BHl6gQNq/dVcDRqk7hGkJXsh90QPuwkrIFRM3CfDCZXafByGb
U7louCs1jggEtholAjoDNEOUdZtFFDCruzXeMUODFzN0sTo0pIFtfAc6C7+GEqwGHfRfr5wgfI28
RlKm+iatw18LLd2Q++1tZWv8O6jrtnPD34wiRPMD44qJKq3uSlU1hxXfhMov+neatJPv0oViR25v
aMXKg8VWhEfFUec+rw6hBVgFi2OTg5DdReOUHNrR/25iEK4998na+O9R19d3oRJ/AHkgvwQFRJQi
PJDRfNaFHl/WRN0OGtCRUn7K9DaA7ndJ+DskhFrcmQtMgQn/sPOc5Cp3V3szFJjCs2p6jKQO9mCS
3F3keNz6TQ4tvS66rausvQrV9Iwt/RWN9p2z0JPVQL6ex7Gnn5kISN4GceLeMFqvHpVFM2lb933o
hiMUQfO7D42PlS3Nri9LwP1SJCLYkfURbRFnoDuLeWsgyEpo2ji2WcGA0rUojHUf9MegwrcSQEhG
F+2tW8er3OMgfQH00V82wBAAnAjZEpUwvSdJDi0/tiHKCipn0HUJhaCNULqgiZRtfC0pDqmdQDaq
knoqtQKndeTofQ8r7lqHHanMbn0v6a8JES5fGvwN9yQaIV5UAjFwhk6CNoeiiJJvCdu3WmGzmCLv
E5sgB5Xn6ru8VXuvC4LXCpDhdgxI30bUm0MyuBSfQMo0SJmc3F+Cjim7wpHBXB9vowwLRCiH6GBF
8qIS6I+0xNBWh07v47aIYfiDckxB0xxcjwami5aEkDr/syuyeGs6Psoxx9Uwd2P9aCcwStOKjDDF
co2E0MbQ4Xsc1OXfWgtcp7jzFXcfGibOKw+vHy2JB3GKyo+SLKTTYMa6A9mIRHEmwWJZDG7XTAEI
X5E+OWIezhJAwT4NLkyYHu11rPG8c9mEK6VTaQEyOW3wSTpDi7iT6zcKZg6NMai2VdT4O2YS7Y7z
+K9otQNFJ8YDF42Pta6RfXGM+eGAMIoIxibo/8xp6V/3ZY4OGpwggUj9nVMM3W5t4DuGAcSEUODl
FYHZLok1e9/rcZUzCdr47LqwptCrrDp+kimI2QTStzPC+bFx8iVaidDXyRi7UPKkpvMPvKqz79XQ
bNTU93jw/TsG/9hD/IpBblxNu5ZQe1DUqO3nCRfiSuDHAdY8CBN6uyhghsLa2j+nlY82eASlNV24
ZVPqtvd92Ny0nj8dVd/cYS6pDgPrgE00wDScOAy9cXwnteumyfI3TuPohpQSu6Ei4HaY9GNnh3e2
T/EGLnrJfcaPqVvUMmvnUKU297aDu4rgJgY7GiPvDNR2SZcPlhMgEQw2jFzk2IoEuhPqTnH26oSe
u9HiVDcebrtLnkcb+PmeRPB3E3BdZsvwNaO/2ckW/ii1NZjowX0cmW0dMwXtNR2yox8DU2TfZM5l
3iZPWhcOd75xz1TUtKFkQ7yKdQE3UgyPC9fxu2bkc0awe1lA8BhqhRceYHlqWKJG12MkqJL01RiH
8tBOuBZLBGbAvSykBriY1CuY2W/Jr7x0Sqqh8fDsTaj6aZfL+DNb02Wb2LalT2AvhAcc8KrPmMHk
/uW5JyZihq3UxOkzEgyCVTnEXykzHgDufC9FRAIKJz4P2YuO+xJfboRfOKFhD7KPxmnQViLG14Tu
7DCcrpcjtr1yF2IdknrCwRDpWwdSNwDFgiykbuY7M+L5BNTyqjU30+QsiCpSgEKmrZ1nzxMEm2f1
upOuGPadzuIDQfcMTrvEuQG29qxcNgoTK3rcT93tYmIcxRf1tUmJp1yNfa+mRdwqYCWoxhkHkZAi
t2voSe5Nj2YWzNc2zO181FXsPVSZfFYKlsSqgp23Lr+brPkgFSbeVIn8dHO32qyV91VjZsOIxojJ
n+GJ0ZkzDCs7pgf+AmW+hqXQZ3K8TXNBl1DKfVrFvx1i6zfVWp/AcTx6dZrjeVjT/eAvf+ag/TUN
pMG34/Q4d5fhowFqZkURPLn1Kg5sZutjgJWYPk+1e5+Y+q0zjA9NyJNWDe2CFYZYlwQKbKINCSFT
8VBVcPhApDh7y/P7HKzVr5KtzmaR3R9pQidgdIGujYCJe5LvfqkwKElWme8l48tNitgRJ9N8FZUU
iU02rvhIXQhNhfsIUAGDvmzwufftnZ7c73G9vCkFI3pmos33r3gvxp6/FilAzi9nO+bBWyyC69Rv
XrlC/jDhuhNk6W56EtxOdDoNrBqke+ns63OIw3hnrauuREcJOw8u1kj3I+pBrHd65NQNaqgiFfDX
49IM5jUNx/yeqwbUcdUUWxIB5Tby8XYNtSz2vTbxwzCp4urCBca9Om9GB0C6blZ5DmzSwQi1pCQp
fWdCYkKcCWUulhQqbAHUqKHBhvG9IygMm04NTk8xh17i5gshY7YzEII3iUtp6MyQ/Pi3pyEbg03Z
j8POLe2NUJP6ruKWccwEBBeY0nDABpFs69i4NAYD8AszFkhal+eo6Q2UkgrjXB59lYRibICaHdu4
pr3u7gtbvwUyjDdF0Hd3dCk3U0uOAsgxPPHCUJ+PgJGLDpgXTuwje8SVP+s8Tvn6d8moKrANUhkw
X4cFrJdTT1gVSAIFzlDlE0SKfj4aP3xpKsZpNrBPgxl4xAthTyzow108Fj2dZUsZy+ia1HpspQQe
3fd+80kIBxR3QuE2i0cVFCS0qLFfMv6xUNPL2j6k0CRMgJ9Oi1zdZGuNSLWq+AgcyIhD5CZ8j5J7
0XckTRnvV7zkUAga6cO4RdBfZcORsjfaxn5C1Fcr5ckLiZGvi6ndrVH2yzZcjnlfLE9rCIOUkYx+
yFTJRA5H1Dnu5/UGadl6J1N35SBV3RZDS0RJGeK4Eckbx8/vMC0JTAvzVz/38f/a/hUfnnM2fDIb
+P/hya9jzuJ+Llp8O5ihxLCYGxUYeINmYg8BmCrxAsE0wv4S7mLvLBDHbUs/Sjka/KYueXbbPqHK
BmATGKTQYXRxQ9KdIdNkMFAXoHEQ9bZwgC1JTwnhYbkMyY4P56OHwXwLN2PYBaAxIcb4DzAnL5pQ
cxP2a78blo5JrXfXgxU9FNQZB2EKvIWyqOxR5UX2XuIFZQYXTdFtWJKTZQZexVlHya9gXZfnkUHr
9STS7tQ05MQN5ZS9tCmTKzrY6rnOk+jdwZa4n6J82bYOcF1LXOg2CGA94FbFUtHk1YnJfXI/wBKk
41RklNR912+9ER08vz6mb24H7a6bvOKee9CnvJpDTAJIKNOBxdS+jXz5U5SquZWBVW8MuRz+H9Pf
tvHy1wWFdJf57XuPax/umGTabTu86FQkXFjMpDQIQrvI/CmJ+x/2hM42C027zXOMq8oT3k51BVL1
OQZOv8HeNC5XxSiL45KRpx6xE/tOcVX+MnzLDimYql+WQQ2BqtnM1ntOnPErH9StCqGU0w5m6I2z
8bprQAPFGmNqLMLkHdInziKvWezjoqAjDBeuJLiLmIwS1oCnekmpxfVSfU4kDVylzBA2Lbl5L9h8
x7sMAeK+aoN2h6AhOyVDQi6KKFCcmn68V3k3f+QKkFDdL/pKVk1yigtE5r5p9QGHVXnFKWP3aJsZ
ktfir5ujhRZVInaOzLNjojwaRRhb3QGPekm3J0rCjWZxmJaYQWHW5/BTHf1iymxifpHhq6FyPmvj
VTcLVxXJsnLv98LD/UzJX1rqjyRlz1Ilc45bCKtmVa04+9MsmZ7cNnhlui3O5G93my6ouYmjFqBm
7OfEjftg3DHIvjjsOphAqR4JfoTdCwXGb0jwZ7RW68kMQ7XNcvaTleh/Mj16eyTsSOkdwdDBa9xt
ngQvbkvSpgcdY0dx+kd16ITnKtDbDnHpNiDlZSdk55zIp5THMviflBboZU2YV1fx4sO5mIZg50Mg
xyiKHcBNCMBgYiCxOJh2R5YwXtbAWqAmMelnHmYfYbE9Bml4CccDzzPESDbw3eZ3bh/gZK+V2QIE
ASvCluWt1hqEhCOZiwhkSThbWnwd/EFAyW5PKxfn2LZhT6eecXjEeQslQIu3VArShZiv0f9Mlw8+
bh7UKKEaiarYtLPhUK6JN4tN9E011G+sz54rusyWs1qND1LOzimdFZ0AstHrGL0XTvu+fLEmApvR
N/2hkJfqLvHta8OEdy/KPD0RnhzcTHHfbQmHyf6LXuD/kCaoiFFUHFA1SOxE/1xRZ6ZMy2WonHPV
4/TjtiywHzWM/NWOmk/9l6Tgf0t/Lst3VGABcRcXJSkp0f98OacrOyYFMxlxcEzQUmcIUIgf29ok
6UGquP4DV3K4p4jdGYe2aRrw6/3nvfz/oTgJfaUUv0bpMtz6l6xvaVu+CG7qnRcvdQ6G0f5poZm8
U0uMlkbhJ4PdOO/+84v+H7IM9CSRJxVDIZT0/1ICBHM02UkX6ryE3nzbDHI4l3OGSt3aiW0FBNL6
SyVpnnNOZDj5MKV26f+n7ury4cekViOpdf9HzP8v5UMLxNQfpcssZyh46XaFTbBvvRAWZ1QIfE8+
Fy0Lg+CZfTKBlpqiNQC/mcTJf/k4XOd/PXchwTEO0h/pRkiY/y1gntci4gYndab3qzw54GNQ4bXv
az9/6CNHvXWudeudTfWFW9ZZdrCymjSevLRuiByAKwFTZ07hofNkRxgW12qgKF9c87b68UBhO9BV
5YG0L9r0PaPVcY4xe3b+2QvQ0eOzxrrP1B+XMwLv/GVxWpbo2ZzDTDGtMAiPQodliIBnCC9qHWuz
s8omt/ks5nGXe7X96VnTQ7UlFgrjlCWKVdm8nMiaZLuyCcjC4PvNhXYL43j5XU8xzoHV5bHbawzr
uPwC0P4oCLKIhnx0qaols4KHSQcuLfglw9snhm4D0Yl1RczcotwCoLTttsan8EG7PvWkJjsNztms
AFjVR+7ywa+sJ1HXc4In6ywx3jzTu89Bypp444iSk5+cxaD+SlMS+3aIeeWLH6x9u6sIVr9n/Mti
r41gX8P9cPQHQvOFl/WLoT0CdUGSLbzaJ5+20My/YI5RBY/ZinSQWy6579tZ/Sqrwrwl5NZGN0nO
VvBQNLq9kHGBQlZwu9S5yNKccCMniX7DshaPLAAhMbkjXmK2qu76WPFDw/pqkRTsc3d0y1PtjhlX
gSRBh8tkVuUr4q0OJE5J+YjnrGMPn/n/Rbj1v4VMl8fU9ZHZu8ys0aj987zqiCXyG8ZgVw4g8g+L
yuTF5xkhrdsFoJkRRXzEjgmVPakE3tkO9uY7+koIgoSzXJnJzIx0h+LuP58m/3ZphPSAuF8uhyky
G4cN5j/f1lQ1UBtVmF2hnZle+Yf3TNemGZenVfAn46MXuNeX+X5us+F3bVHMVpEQfxAVZ3+yNXH/
BlWpPrwkBvP2n9+b5yrv8qn8Q4R2kS9H0kPrxraZpPp/vj2oZjUx23kM8Dswete7YXVcclyom7gs
1is301pvseAuRwp1Z6fFiuOMpScVhwI7l9Ctitzx+VIR9tAa1z2N2jEIFkooKZXKX1t2J9vQR4Id
rGl6l/Jh38yg1p8n23cXoW3/ODbkLDE9o2NIiCMbIfzL9i/KEy6artLtHzdhCd8Jq/jQBMuvWXj7
pIeITDxSd/CDofiYF5/sZg17Ycvz2lEW1VAhSQXO1TGIivmT7HmghkzyQYGsXW6eG+Mmd10jWGES
FZj8prYFYgMpnSa+MJdGKmH4te0CFwosQtPseu1Udpv3CE+GOSEtK9fuCRVXekVroDBlMiB87PKA
7wXrpSPJAFAoRx0fFz+qXuyofoosgVCSIGBiVSoAMstlvVZuZp/DOGEgl7fpuZnYUVfwgS7/2hxC
w54J8RbiqUmWRGjpBoayehY2iU/aCxUulzz88bzCYStkp28QXohnLA1PrJiVTYtPFtNsyr3ol+iP
Knz1tjah/+jYxiPPZF6JFC+DxzH0u30lHHNkVcQuNBvbPwiDO3EqIsc/VVLMzzoRBYCVdvkenXA+
ezPkNxztQ/sXC6y4d5CMvLRxxLpwqqObrOsnkIM9DVMV0W9U08/cEjHANpmR/nwBNcxBfExogrdg
FshhMdK/Vgh9bxh1uKBka4Kcig5mTTaVC6I20tw4dTQaKy+lC2ph0sFEokkBhz4jtXtOmrS7r0Tt
3SkPCF6mSCEdEUGQNNu6zTHJtb0aa61eEIHod7F0BtBe2T/YCu4Rsy0WLrPsUQrV9VUT65eRYcxZ
hWbAq+8u/a4BS0p/Z5KDyuviMe1rf6cXODHLYqNdTqjWZh71cDdLZzl4TVI84GFxxXPZISDfDkvQ
35Pk4DIvJ5Kg5O/Zhcll3gtqcK/zOHgCRjOkSGXqleWkqlBnAODOgrrcozgoXl2nY/IxVsEhdGHb
ZvWcIZdwIVitaBqvfTfP37j9mj9+faneF8YpbUYGSO3CiCpyZCLd6i+7ciLajlVmGh6zxO9fG7oP
BkKsleEnlncpH++Dv4TuxzwjqgYOXVzRaIOB6eKGqIQei3KM4wcXI9WGTArWcaaMt+Tq2N9jTcQP
+Wak1JvaOdvGxQhD88OOZ6RoCwk/bm97lTPzKPx3BRGV7jzaImAftuNYP6DgBseDzo6uRUanJDLs
/hqyIIt47E5LIohKkTkze5RKu6L1n5Mxw9nl0m3XUQaQ3MLZ71oAO+Fzh6t10/eohOpxTPZzLeYb
m1wScaVf7uzKpD6yTXTlxyGfeuXSRnPyxZ/c/uou94rJ2dXzpJ/iyKgPxCaZd1ZwiBiWNOI1z32B
OLtdgH/pxntZqghgoXYySSD0RXKzrA5OXTeGSbrWoX/WC3v1C+QYa3zcWtJMED8RrJJGS4FhcBim
9BBNGdPruQxSPLixM0jiL/I/kHKRfar1N2NNfXYGf4JGxYcmUgRFLJ67W8QQwFlBLizug1Os/TOK
qAbYWSNVSvtJufzHshbCjSR7490WXutLbnmxOLI4azDXE4V96nfB3lRheh/3rnMPjYclkAPD9Lfq
Qiy+MdNhzjnWOlNA2DDUzEvMA1s7Wi4l9g2WD4ZkZC3epuTfxfvGGJ+SIC4vgXIDKgmZht9x1ukX
9jsLqhzymIzq/J9pmMfHtmD9iwyn5f1WwSUzvrIHu7qgxLFUPWRD5b+0YdAdqjBZnnMJU26KWWZV
tIRXc8wIVTpe/xsu4SWMRzVi1yq3+K7MzGx94gu9TqY6d0MIza0JZjgQzLYDD9mO8I9jk1DOr1Um
EDIUjDEZK1wGrSaHel0xNWeeTvQ4Po57gGCw12ul24+iJKfYiGa8modguPItb1a0c3lCSjFuul5O
L1mnZnYMMMMOSi7i27hNf7Xmaf0rKbqQZzleCMGSVAX3pVzH10SLu0jLWm+GS+PDl5Rgx40ziPgM
ECH+EkaU5RaGJQ4RI4MjQ4/w3i/r+LNOO4+Qm5iWnPgZUstTh0lsL7orZdgXDk7fP1WESd+CXixv
2RzKU4cc+J0MLfPmLhFIsgVWqUXIO6JbSR3bnjWWtLeikPYMBBadxeiOuySVzYPl/noZIu6cpciZ
1LRheIUBa3lNFTlEqHGj11H7XOrevJSnohRLdGitTrGL4PLnu7aI6GaOs5xyUoujP1TrkytQ//IO
9BkNenYCI8DWyqTtS4cmdzc2rTkQ7YcyjHn1ex6PYu8T0XElg0uwQ8JZsYyiW/fsGTLikNnmbyzV
1AFCFPIYsI95tUk19rPuEhQ5jFN+77mreMxGRbxYhqnid8xBTCo5v0uACtJ1f2VEtp5L3zCNdTEg
vqaov+HOMnMk5LEiH4hv7Y2l3djWpq7RHFZ8DWZU3PAwbkTVyHsSiQOqeJZoydpTw5NExdNggjNa
YaLyRsjSQdK+gFIQ9wW2zdecvKrTXPTOe7aitR/UOt7mVdU+kcFI9EzXtk+T48t3hkP5Nm7q5Hae
+Zoyruko0hkqufVU3AyD8A8uxv4n9kLpU1pV36kp7b2HrPUpSjizxhXYuFFz+YzCdPi1Wne9XRYv
2w1l7wOPbBl+Yrvh+iydL5jFlqMx787G1dPJcVfvLGD7rLukDAEQeb2XH1bs/oc4pb3QY3wxgg7t
tmwKMJ06gf3jZZfvEjxpsi7MRhuSkJYWYGNH6gcovupv3MTFloib+CRQ9+xVWjY7GwXhi8OQZbtW
4bRH3jZthy5jv2tScUSeUj/UTPkZZyXstvt1eAgbMP/gqhEWOU39E0Ms3i+A5M7U5wpZ3OQfZTdV
vxNKm41bk/Kged8b2aQoriwj0lUH5V2PJBEtgT8sV9FoUmIXfAo8w0b8PluW9dhLLpye2m4/xwRo
oof6KcvQnOhDxcnvfP+omG1eB87gfrbhSr8+gSVn4Rz2tKwOfZHjQhfoMapD4zPMtpCaGNSDx4RV
j9qNokw+w+lFeD8RG7NurtSeTEAI2CaF1jNahlhNhYuYo7cjG76aKlMDQ6sujXTPnt54rXiaAzd7
KNM6Pvg05xsjUrufunpEgNf7NyhRwy0irvB7Rhd66wzTtK0vKsl0TpKLio4lvr80ztmBrQJliFRl
ImvDraWuuWsnVjILI/XruZlQYK4qHH4UVyI1BASfB9aG9tt6gX3huQ1eo6Vqr312SQSaLvoO6EYk
wcr0+Qe9UHFTyW78jTC9PRMw2n+VPgci67Rg1eySZcRJ3MZI8FTm5m9x6xQ5hDI/4E2WiVpPkqvx
hiaAe1UlIepWXcdY4PtaMl1kqX47BvNlLuhGOVIxZGISWfwHA1P7S8rKv3TMzptI4clzIXrfQD94
LWA76uBASCjAeBT+KSZ//H4Vl3inWU71rZ9M4Z7/wsWFQPYzrVVwjnVCxmzQlPsA3SYawELeh+Dd
TzzaCvGarz5EPvGm0jL4WEF8IA7N+/yBXW/1HEDnvkeS5O9bIb3TgMj3th9ZZfTana7JcuYU09JT
ryzVurvCDvbL0/2FEUbQNMhtER7TDBU3wePL+O0BIXlsdEdyJES/ghuEIPdNE4fEhUxmHB6s1zbX
BU7n2wkrCNO01TWf0FHQnneBP79E5L/sqeWhXM+d85Bir6YhEWJXdg3LCB7YBxBw7Us+eILAgFJ+
VHSoaL8nVJMI4dY9grXgFvi1vLEFbDvShtVvLGTjd+DN03vVE91NgyjMeQy78YLoHD496Dvoa/xO
ooTSnOtCoJhj+gXXlDJxAHFzUbJA6IbRwkN8qruetA+bNjfWdOFP5VTmCeFw/BSwvjgMYZW/1/MF
98++KSP1WM7EDMCUORB5nN3JhGRZN+kntvsy5mhBP+DCy1sYTXcme5XdWnoo2lqFpLWbL7Dmhfjs
hM8P8WCK2odMumEnydg42zmqqDOTcH5G/KwOgTDrQ5aW9tCIOo33MrxQAUnUSDd4ZQWnjlOd8RdM
cFa4Ud6k7ONTM4Q8EmJsjkqPyVWf1+Y+ixLWRIXWuHGzdIFO6hakqLuSLKJ0nXvM4hoHHmDY1N+7
w9zak8FMhSijN6i99VSsWHfdsoZ0abneq0oWf22kgISIerXfYTuVZ/ZRGAPY0490pdXEow9WNrpy
LYsHM60tVH0ThhsEyPlNhhSRBUAy37deRlhYPK3v0PPKd8wb5izAp1CKyS45ksWR7tMYduVUswsv
21ruyfKtdq1egntV1czg01z+KRGE7oJFDt9D09bXKzy+F7Tc1VkH5ITIDCbx1FVcHD5hQZUbK3Iw
uCBqb/3DYAuZddmwRcc36Xy5cl0e0jF2D3hoDXikMDm5lcGdwnCZuAAe9WGLCyD+Jm4oUJchAuxJ
FVFX2WGPlLc5DBVuKaciOnNk0g9uutzIevnWTg2fsScmg4tF9j854R3XxP7iex1FDaMw8Yj/TbW6
5mcYuO5CcbJ2RPCfteuXJdrtdog9nqBE11dYf3iKhU+CSDJ8xclkgJ9m3jdjEJKyG7LzXIqrHeJc
pG2yLXbJZaJBZCeSeBs9LnTkR4Mz/LplCXIgMMd7dWfx5cZD+ijLvntpgFy9AaeKXnAHuN+Woe+2
nOmPUn5YRHiZZnidZ+9FmjEaq2fniE51vE5RrqN8dIjPCOlmd26Y2Xyr4VHxte9DlBsMS0m/cH5V
LSGoxRQWn+yd3dNMyfnmmnj4DMeQDFoRYFWvApBHQMQMmVnV9KpE2CCVt275E3nCuRGzACbtkLvY
akadXsy2HMfFReQtlL4lhBOKYe0vMHpDU93jsa+2qqUUgJY7EJ1d6st0tSr2fhSHey+26Id8z3xz
AK+YDXp5baVVL40qBUlvAv7wws72kWCyi9AoGAgR0kiZ6VF240qMsA7W9aZdSJ8+Gd0PHN+SlN4M
udcF5HlTJzT8Se2+FSjzYXYJcpEWXGbDPP8iZgJcZMC0YcnaD1Bsz85Mfp8csd5Qwm563yC2zOFO
zsgsAl26u9JHtghiOT6gDU43a1E80NdxuZTuZyVRsJUpEHGlHdQk7R2xII+g8L9rzRCTMixcB8SI
g/skI3NvHM9uqWm6rWW3uVlSbHNKIwIgr63fhWFm9oIHG60PTpcZKbWiFpHmouatqltvjRvKsbnZ
m8C3dHkuuHhmyBtkARF6e1bPjbb3OWy5TVxEnxF13qkDLX9YkgF9ga0OTmOfK+A3nIQZWd5TyJlk
SQLxomfMZq8oQd7wK8NISnLwWRdVhF+MACijD90Mf2EjhtuyBhIGeHDdcr+8pDGftWl+lJN4u0Do
625IT92yfHZQ2IB+wl4N06Lch6n/Og1KExWNODd3kO0avNkHPwq+GXezUhXzdzeUdx25dmhJSvTJ
lTzWhYtYz46SeN3yVxwgrFy6ptp7BUi8koPoCL0cmL/Xfaxt9UqFu4Nnx18QmXgbRtF5Wf3LnvYG
Y/LfIF2SbVbnl3O4fBvatSZyMV2Pmk3jtsefdjSgiMu8o6UzqOjljJG2Dor7iUXoZqmcYFdqPwRp
y5yq1A0A0m6NtoTSnvvaUTuxzF/zmN722NC3eiijEyBBVNczPL1MoRN385FIwSX+hc6QNWTvBGeg
WxxbIVvyr8aU60lHrftrXMvuZ+bK+4I0pk8oElD2hs0EQNCTwfzaopJi+ihKYrhiFUGvk8FjTprR
fVY2LdxUCKoAT8frSJrl7MmKJQi+d+/a5ta7R/o7IdCuookwliC4inQE4DjKkp8FOToSAOvcEK5A
Y9s1uJBYO160wTG66aDo/3TSoTZDCfYer725biwKGATh+UiQaDidkD5w7+jpouKq9PMMM4wQk6Wa
7qVWkDWNGQL2YjMpXSJuxJWVWn4GlTdfL1ibf/Hgs6CCcU6WoVu4Z4MUCF9zL07NikfIdBOyo5hf
lxNPNfK8PniZ9bLe5fVMwvUcrVgTuPgKB8PmxHh2r32zPOo0zyjKvfgJBHW0QWsRbQACUOzqzvnw
SVbfiHl239i1WLBqmPL/pAUahVGIYYfqNSOTIJdbuENXi4OsVzRYqfzcJXqp/Mqn8rbEvtMmYXlW
7kg/kVx7DUseTd7lOBML1zTeR5+ReifqOIDg6j55U8CUJQMh6hn1NxTRz/z/ODqz5UpxLIp+ERGI
mdc7T57LTtsvhJ12gkAMYhLw9b3ot6robFf6cpHOsPfaXh7cPJ9ZE+q7YdvPwweboWSjouBd+ob5
Q4V7DcnjsCV44+jOQmzclqlZ03uvmL7IuE6rP/OE/mUJInV2k+JjGufpYKQQhEsiC3JCQ42U5eIA
E46IFYtxc7RAdNTZcRXqbN0SJWNZlQ+IEGk4+uYj7MMf2NWAj433auvsqS0pSK2MQT0BISZNTmO4
nPLOP/u9vmRRfnJCwS9cmOdI8JaUEXB5AWIbttwL8PaPUPQvvXQf7B71fEsoeO/Fd2ZMnzCLzRu3
Dh5LDr2tKatxF2sDqUD7cYZLVHINr+RiINs/hdLvomsYE1s6oDdt/yud/qOnXYm6LDvMUd7tYoXn
LStaeFqEI++jmt2G1ev2MMSD87w4CgB4pn8xsJJZ6fpmS5bB89K4aNj8+s1pqWtrAYcuVM4h412u
McG6a3VS2MkdjWd4b9WWd4toLj5Wjcrj0Gp8KCTibjyE7U8pKvZ9TCYZsxqsI03S/+eVGZZ8V5d3
VgfvH8D5c+KszNl6JB3Njg/cNp99j7xG0bzpsCFZp04fqKEfnRnkrbVMRxUydSwS+kGZs3jofKZ7
HVYPPoqOjmLpq+lHhgh4stiOXmneIjLYpH1m6eLvq6af/qthTV77erAIMe99HBOxuFPzGhSggpY1
hOVL+TznzVcUypQKzE6Orn6Lynf6XFO2Z6jRYM4B5iIZBgcqyYuSKn2XIwjCYWZwMkl2on731yTx
bxpIsQkjhh0hUonj4swXL+EWqHXwlnvNq2UkttwsnP84cP7PJTSajRC0t5nbXMsQEWbAHojMG6fa
lHJJ+ebOkMFz4hr5sxyt5b1h+7brtHX1JW6xDCBy4QZ3CgnuziJPcefDoDiqwr60kXU3I0+DHuu8
d73VAKx1hwPYe1itBfVf0VUY71X+3cP3OIjAsEwyEfm+3Zo9ax3wI69+TMvjjDQnNTrU3mXz0i3L
b9XXn8pfsTCd2bE6nw8Owt89si6xATbKz65Euis8tFtuRLZf0/Vkl2bpWzKrB4fpHGs481zq4Bz0
vOuuTXyNhpw6osDa5nhG+AKnXwwi09e4xbVpUR1eDIL+Wz+xcEL+aBP6mi2n1Ko+KtO611HNSNgC
9QuFMD2CyLROme+QLFkVT6L1MYaa+ejQzhNTGh/9oSeGcMwYrQbtAJoaKaLvmZciXZV4BqgPMnMA
deng77UBlYeY6EezN3qdQ1RUvtWkx2oZL4PVI0WL0Umms01YH1M3ymr7qZDLu5mK/6Q134KW1Qym
Rm5Z8nS3sYcfXBHvN3fJZxz0Nxrkk0jVbxe5CJ9M8N8MAW63ZLKkq4FlDXj0rQFxsu1TRwA4mu7H
2RluwATdDx6Kv11U9oU6QW0Y8b90sx+cPYznxFAz9Rdk0u/EqPcpatEt41gCmSNzR4mAwWqs7+I+
jVlLGmDJFjvJsXrIFJ9KkOUOt734hesPyyyGHdo4c4QSlX1HuuBhpYG8La1CMpqIh9JreZGDn7Fz
gltobAZUs3pj/PjkgRHZGcv5ayFL43cXBEGMHtk3xRqoaK2Y8wpTGu3BYUnDf1Onf52OEXWUsqoV
ztQ9sAL+LPzSwtae3wetwCIosfy0KNwP3oBPvuMmoU0kTE9Umb2zJAHI4RSdkL0ybJ7FC00taas5
0TvFvOxyn4XCEAewrUFrsvKfyJ+jt3A0on8oUISpiO5Vk6OJQH09/OWwCbuaQZwheSRUr2wmkGRj
KwiCAWh7PzCyHEdn34gZ/S1kX1LKfXEQ+FMBviPf7s1wPxT6vQznems1zWeC4hsGrZIHo5xX1fJ/
4bIe8Dg2d2BRG7YY7Ouitvb3ve/E+7BYPglYftPr+Dvzl4d5aKdj3UU4n7V+KVa5YxRQRw7OlJO4
i6NKLpwgfTL/G3uwvwaz+qjl2V/NyDZbFRwExTvsLtgDIOo2Dl7zLatMEt4G8UlP/kxD/2VL6e2H
QUeXueZTYmHA37Ncm81WfttefyySjHcucv+62KaCAUeIQFSwYaV4IRfiZ3E1twj24kPRU4aEK847
qhe8I3hdA8KCKEL1mvo3I6OUbraFYtIALl4eqLxyJpmUTsitCU6x8b9p7ag9jRnR06Y+JDGptd6S
vVDhXVHNyk0Own8HuXPfTtazRCqOdSfEfa7rFxbhJYEi9U88hIaJZJKzS1lbjmCBbNB0H0Oo/sus
4qOD08xyEg5uoN3p5Lt0Dl7bXWNBlTYJ9SvLNjzEBYaZOooRNQc22n5gFDGCwCb1HkIbuLq0mmcr
5+tKomfTojnJ1bYKa5Z7eZWd0jklC3dIaP8IEEdVm7G6ypJDmS6XpI9BWlSB2Mjcby5Ro/29YmzM
1Rxke65KVucFDaGUQFnsBa6TtJ+RjoqDbaWvOgsqRr/sbvToUvnH5r8lxTkZpvLVitQvPi619Zc6
xyJCT+PNzZ1yJiaywjwtFeeHsovHAMXBliUf3VKFi8lOaV/qNvOwPyF1zDL54GFXzFSypk2kYuOX
1D+ElFD6CSY+vU8JEyIhungzm8wqptY2o/cxOM50SNfDZoALtvPmcO9YJrkiNcYq3sdUBWVhtlGP
dKPN6Dwy7RwDLb50PJ8LSwvk5+mDLNWpCNtgjyCquNUhNjoWMhDqi7WDxTjHCzw+yDl8i/7fVsnq
sUPYwHdUf6aey0JCfRSrWUCqJ4kN4ugKqY+MqH9hXLxFK1Sbnjw9SAIw54S0bEDwFf/GhBEIW3XI
OpZzc20/URoffOPdyEOd92iSv62w3E/ecI+jlSwOdo6cwEe7wdHigxyZWS5vnGa4SEKIq6j4wcBz
zqWhgKrVR9+pNzgs1nPa8Pjjan5KcdM33vTulGQzkN+C7N3Uf0MX8Irhk0SegM42cFIcOw7Z4ly4
zO5g52zDvHhPoHrSivM+JX636u8oUvxFLViZiQjJqZZPgg3dToWCNx/VBvhkiXMMdcVubHxOuzWf
2GXJC+sDe1Wmmhcjl2HrWdjBhVYsKxI08rHieHch/MAPAyum16jiyLvTgrvHzvWzGyUMlMWCrVxk
xT5X9kr6dtlhc+Ikff82T4W9dfL0v1QiTs8iQsoots49aMsdOX+S9xuAxpodbidYoRfCkQ1rDjkX
b7qiVbBL+ppZrhZyfixBe981ytdtVkcpJluUaqMFxTqdunI7CoT1SiEArNGAHwGqltsI9fSBgr/l
fgL0wpoumgCYLw4ggbb1nxtB29gK/cMQL9/VoRPsA22p3Qy3mKom+hdGE0R0XQNuYH2vy5nbbPBY
tfAZY09DaAZF+8+0sOAQnvfP6/2vpC6effQa+Aq861Kzi4/BcHGYcERAEYx3IzOxgC/vJp/xvpAz
gdIOGfbWc0aq2LLGbaJc3PCzfyndKVn1rSzGUkJ3a9RvGz2FH2mn6sPimieMxufK7t6rHKKEsn1C
SUYy8kjD+y/CMOFp8RiOkE8mwcfPdqpfnTQt41rcIFgEMT/nLFpSlzMxrwIi1gij21W5DxpIPzDR
bzehM2CQotKWVtSeGrQ9Oy/z/2g2ZBucRNygKHTRZnT/yjalE7QhNIYOErcgb0kBtu+5d6bvjMar
4SQWGitLLcM3ptvkNw7iFoaUolO3aG4ofiSbjZHDZWQJXnV3S7VyX0IkS6lOxV8g6vEah/rahmOI
EWR+rTMpkF0MEyta9zUpSDVs3P+WJvgbzikT7ShFi9Ge64AJ0xTrG7mb7MZBvcMStDZdzbNW4Ghg
n7Eu9MisSYXMHsYZhXNZ2xdPWzMtXUbEjMVEl2HRyTXpVYZcRtOItMMMbXvfNx0FVugwcfHCaS/A
d8G0WOf6WmVbV4/kJC7Rd+975Q4bDsNxRFLI5apDPM7ls1uaM+oPeG+92hs8SXuGq2YTcqXzwahX
lKYYgLPqNW1dqvHpdwBFeK39/gPnTbcnoY94KVkRr5N7xMHm/iaeg1Xl8hXmxHtvcsLgtk1Ht9w7
jG0iK19xNe6hAuluZctdiEiJfReKuQF1RA5iLxjdk63dLz6VF0W80yYYCCyfO26dfrwXOIeQ4OAh
tZdUscwuuEPImuWNz1rGmQ0H4aRz/agBH5OupvhuDxQVjz7qtBe+sUDKvDy+5lgZd7HpbbgdzCCo
iEATcCgN2c1gdeefTHdiE5RjdF/aV0rO5m0tc86+9ofbVC/L46z89k+bZfrgEFtxT7nO+G3Q+u9U
QOef6sp6zzvUYIkrqmtTxuPFGUz+7LQEZNvBk9UHDCPtuNKPKXQXGpm5nAl6GvS1b+bgj+8n6VMy
KV6DIiLzvUVV9xnWUXMtipnt6zCu00vMGQCMTPvgLIH9JxJopUNnKR6cHEYIO0vxxEymYCwSafkN
wqzaNXnvnfSc5Xe41P1D4U/jo56L4Z4ZYnhlYpJnu8nTDI2D1ELiy4j8MwcMcQHYxeAqGoJdGS3u
3k9ofDc2VcafAmvKefbWvbyKCufmYxfYDPilL0UplofW87t/Lpfuc2lhPGHOKKP73nKSN5+ERUZn
Q+hnxCn4a4sRYepnzkz2DAyokZZTNB+97PTFdyb3UwUo9CQa9PNYkz5SWUL9FwyLvdOdzE7amyCM
CWt4cG2swt6i0bZU2Mzg/htSQ9vRsuBNONUXiYF84rPfzCeU7c3J2MAogfzwBRsL8xC3efph7C5/
84eyvkydgKrbyeK3C6zV1IbIoeQiRQ690ZZFyzInkXNrtdU/2Gxfzn0irIeoykiv4mT7Jt92fnCj
ag42YnTz5wQb776esunJhRx2yohlobBnJ1LaIrgrB+M8k/fhvyDBAjchux6ZybDccwqxF/ScdMfS
sceMOCZn03juZUkUW/ElHpuPqoHeAG6Hcd5mhPJ2a5O8ulj0eW/VEiQXCIb2i91Z458aTScVseuw
hGj7I5sv8aJHwRp7kqz2rKoOPrhSswNJKea5HRfDM0WfRdCUJ6mSophFipJfMatW6hS/vwqmdtZk
iL/DeHJEOtKcSWcsGbrm/rPjgg9zk7J5pe9QvzzM5lSOLJEd6gLU2YtqJ86IVN9CJM6Pcxz2F22C
8gVNHg5gdHAElWZEqBAbAfSEBy9PabOqjep+JPucKfweWzWG+b4Z9ExoU5acE2q2E6Pr8EmMbfzX
Ssbq1tUKukXYOBwCGas8RxLEIZRqPzrC+a6xLCXdWShXFgdGp9qjv2ftORxC4ufwXJIAiF3Q759r
/CfXQQXWl3Kd+VtyUV+asBDnKgKPLAuPCUfo5SB04/w6Om5xCPMl39N1hb92QQRpI337aBWdeCZr
pKp2ySCRaDj99DHYes3HC8Kb57TZI3Cb9oqOjLT0QeYeMwUTfadB6Vw4BKnRwlWy0YJ0eJ6iCu1m
krgHt5bxZ6PrGo6hSO/ciaK/oVr6KgrP3adpw3MXSf4y5Nq8zbro3uAbNg8uvv6YyyCq/uCksleM
Yt9uep1x1wKsuKRd17+LSKdHJllE8M3DNw5S8z4HApyayfuUfXHhvrl9L8/tgGgyYYoMMkQRhNwK
n1rJKQN5tAdE40RHEUHstyXtqj1Lb+dnk4tVOhD20e6IA2paXf9d0EX6rAskTggndedj6ZmcnLIl
aY/dYGIM4z5+Jo8ntbPSlAUFhorplNdRtHOIfNkKPGk7agd17y9O/Yf+3NoF8QiFMfXzfUbX8j6o
iUleIucv4JDzx0ww0dFMCnfCQk5Gbyrnh2KK4VOeCkWb51S32C2tJwf13XsAK+4ygaqctpUFHdcL
E4tcdSfbL2MKHE24cEVDF4xu0NqneARXAFWzP1HI6rscOMU2oTE7tygioI+4mtzfHC6aThK6f9e+
LCXxhpXDbK0EEbTTizvvbIZypyG05S1i87BlhuTdDWXfgtidxHlJvJjTcM2ddmi0S63HXWM6c2xE
Ux7Ac0RXbNP1oa6i9BZxTexa3K08GuEq4mANpVrQ+ONFRbZ76NquuovGyIVR00XxKU87fx/aRfDX
w+uLEcZpHoPQa+9CL1GPbqHTa8iumtJfKT53otHf6ULcI2Gx8aGM5irbIE0Z9Vog6mPnWc450qRK
20vAnjPpAYluA2bBj35XFJdJleyEORieexTK7Kfd3hwh1GbwDWCx7Yk9yFhqxqsZ1bfusq4Y73pR
9jsfKjlmtFB1rIlN+xlnZmbo0QHAoQMJUc6RdMKGOxLzTeGdvwtZNe8bpq3HxKTtI/jEqKP0omJl
RvAYhuZ9oq95FFUcH4OyYi8wWtGbXXrOH/S/xDNVAQHoUQbfUSbV/J3IQF/5feOdYS1Axq2Ho5QV
YvRSj4hVCRiNyaejDjlmbWWuiQDxUoP1omi169dVgPGCaItxxlgga4qT0mHiMMOCKeeA62JN+mwQ
tqETTW9eyHTSMy2+1s7YDrcjUJuNb7vxngRQ52x1FopeFU17yzdo/Ky2IkW4kzXAP+X6316W93dz
HDUAWq3qUvsRKvRsrDw8nyhY8qKOIZGIvn4eePybhqEzw0iBSIGRB8ExkwO4bFTiaX1ZX6elqO5K
H9UeytkedJSSuOU7a7km2knvFuTnL8HSYsrxlyT9WwdE5/BgG++fAPNFQ4plem/qUThAbsKW8M+C
KL7SWxeRxUIBmDLE+iLfZl3+QKSZhm56CvKKOLYo6q7SsglJNSNLOz+Nd1wfGt0BS6OtJwXI9mDO
rVOLeOzU9lnw2Dlm5TNwOTxGtYP/OSNqkGC2qSG6uSv/xuARvrAmsed0utr/pzG7opgjSIqxS59S
YhRmLP5hca6fl7Byr503T7emtIYje4nhKcx94lCHPhz7+9BPoo8w6cWumbm0WZ3lzLJjivC+7OtD
iFqkwHY7qFev0UnPDVvMZ6nFfJnC1nl3fJsez7bUJQOB1my1Xujoq8qUPwmCHBo6nCx/CrJ0GcgP
6NQZjpGQ2MP9wddaEJy8JZEsE3edawMpoARNZ7JScFmdO+Iw841T5JJxnhckNwcF1k9omoazwDgd
8LtVdrvtSrXuK0h4lVcnreLuIiSvyhXcS+V9J848ozb1Cr5QuyLwu/Cg2W9nj8vsTs/BJLKKqE7m
jc9V7MCFQAWE+wMfRUsse97N/5lgnIgFR5DMvgjPN7CbBR0NDWnkY5ZoDfB1Zg3RsJPeCGLQrUKd
nlM7yhk852HfIz3RRYB6Io5o9lrWW9wEqeW+en6Pe7ErKuuY+vHo3s2hDkEApcq4Ox77bG68q1ru
GB0n/028DN6pB/ZO4OQi22wHiaXGIe/2c3o3MD1momSmJDkNDJyq/Yi8EnJXGSTtNSel8dNw7nU3
4xa8ksjO0ChmgzHmVjeNnTCks5ppjzKADg4ODPTAdKnLx0YEU7afexrqI804hsBeLgSe5XWN+BRp
SU/wI+Ri8dqMdu0dymwo1ClSRdVcUdf4C/KdqiivQSQQRgSs0RZePgcnHEPJodtKmKPm6hUOoJe2
bfLoamKE9QeiakZ0HqCk1CkfxyZ56AhuZr5Y2jYkujhkPmYyurEL+nghT1Nl5QlJz+gv9iQYMDjB
FcR4VroDckM6t8HdGKi/6Z4Y4Uq/2kPXPieoukMmYqZlAUsJcW/HfLD/7DkLxRbNNqNsEoMQfO8L
I9p424w195APf4sQNVSh0xG+KCQAtSysyFGvtPYF5hD2cTd1WG9UCTOoGRSqOCCMqFDFVl2dHvGc
S5dhZchiLchcaI+S7GgmCgnmHiqnPN4r7eNsshEWKmb8qG/2gI7reOtMvmtt7ZzMscc+8FHpk0xL
oLAyeScOeVaUH23aIpFKUKwXsHNkDpkG8m+R46TSDCBpvqPB5W8hgJRS2ioau5BaMIAWiW/s3YUK
+N7Bf0UF5GCDWW+mRqBm6dhOJWFd3arUOG9DU3rxnlS0OtyCsChJuWwb3aEWqcI1BKmtxvUOpTiW
DEM5cAmC+mccq12B28rY+FD6z8LhcNkkTo1aT4ig1k/2gKcIfoKXi3sHRZM3nadVBGK2Tjhr2hr0
kLO/clf83l3sFcnoVcHWDxu+QpsymwjYozUd090AjNY5hhMJDgy8g6jZup7j/klaZ8gOqonjnjuj
Bw+igj4QALkazC1+kjNRjS3RLqcefcc1VrrMDkMwudWLWezZPmEALGDpWckQXDM0+8MuaJKG9R4t
Mz7IzUontwAFmXixMc900DjQH6bQrQ0IxuRQAQnJGasaa35HXpwE52iqImTDTlQDqSoKyYodLsUY
vtVECpe80wlBaRXavWQXVMy6t4vfhMnPkil6WhhPKMDsblD2ngyjxL0gGyaql+UkXUGMfIyNisZj
ey1JOo/b7ZD3rVyZi1zIErtekka8+6Jq9qgzaN3xYHnQFgotEAhYpOn82AUJrxPmfKgC9RKfDfQQ
6+wXoVleJ+ybDG4nAL97/LIqe+4X0Ypz5CaMPdAIyuCQL4n1bi319I/PzNHvKHFtHAhuqoaV4tD4
AfqccXGf0Pc22R98yh2jriDPgr0D/DbnP5W5COUsKy+vqluYdcXK7jweYM0m6bcI5p7kqLDN6vu5
Jg3mo/d9nwbO7fgNizqtuz36Y3cdLjLg2YR5amO2CkZh/rqL6TAMd7S0zOj6GPPXBYuoGW+WXcgR
1VqC6sFOYAo6ttUWFydyKQC2ohri6Hvm8f0XT5Q/4JJMDbYRMw6zeZW40U/SBxx1FHv2ZzzW4aud
9705o7GV9j4ls6U69t1QfWG/8fNLEmQF4yRLBCUZJLHtXYRpLPbJBb3sXvPxkgitCET47PGolnv4
vTVQoJAgZgbiWAO3lhVBh2rKQLNq6iyd2b9znTlqZybf+NsMRba+TcxSBNoNlxF42LJnQUrol5Bo
nNIFCcmWP7raJo3NhWVVVh1NquoHSa5ue1Q6hxzRdejGcU1WFNx1jRbwoF0zBcjPVsNeHFdjdI5l
4v80S8BOXBg5eKC7Y/FvWNj830BXsAuhupn0RwP40j9i6SZuXnvG+0aRS4oBKsi8PjkcJw1os87X
DGKcyqleSyW8cRc5eiErEBMzC3oVx9ktJixA39wiwZilRFgML2UbB9YLk2kO2BZ0ArwTKu+DYJKT
PzHvQfffRyySN7ojOmrr9hNdMH0Shki367x73cbT3zSqPIIWY1MJplUGPzuZiTa5NTjqG9kf42Ds
1AWHJ3xMf/CA0ebB2rGkS8p8PAPSPN6za+oSZuU1SmUNKsC/uK5Djq/KQ7in9Mf1X0OuFpsSALEk
AzLBwmCgERFtR0U/yLd0CsI74D8jvBF3IbU81m0YId8vRHGN8MdGhyC0BpeDAzkDrLTCkbu0K4bh
jFScMoaVMoayvRGqXnblwLihNg1XUavK2EYMjECbcWlss64oBpHvx46U+l0D0xl5HfYCqiM75Uuj
kQPJfTQ3vbx6uVOgBSSwqnjMhJ/MT+BG+WpWiz0iQZHtd1tXcD/xu9AqtQjh3e1YSp3uTK9gv7iK
kJUd27Zq2ie2aLsdurkOljeM22Zf+/k8fVpdlKQrNQRlxIoa1YfErTViggafxkbVo4U4FqL+v2wO
vDdgkXAG2A8H5cWZ2iACGu9O4z62yN3a1KWP5Y3RKccpuhy7ODNh90eyemdAiLEFb+RHMcK0foMu
zeU3epM2548yojFPSMZp4+Gj2+xf66aTy92oQyw5vDid+6R8ybYgbhamoi3eAsB9/ZL9Ro6D6UmO
XVIcKzUzZ0Mt4rGMHGvTfveA9UC5FUkKiH9ad4SrJ6o5E+vNtjgk3vk/NzLio0sRsZ9U6jYwGP8v
+zexFf8JhgEAP1TQ1XeKO+Y7ZymFXsaviPjG35iIbYWGW+2ClkroOJZ2ykKorBLESRXVG9Kpkk3k
1A0B25/GtpJX+qewOcsisd+x0vTO5+wSpben9y/I+hFdaV2spGJZhHrdflGqaongtLr/rADpfJiE
5qUjW+PblH74w5XcvURegJqtKeUwbwLsUucJJgH6CUKBdhURErx8+C9IRS0D8T6QLfU2ZHKaAAat
3Kga9DdBO6BO/xEuysEWxJrqz6kWc2qVi3wVYsKjo/LqLacrO9QhZwBb81WxUwy4HDcWrjTg6TYZ
XVckaRbM4KJPYDQYF59GNU0kBoeoCvAtYMqQO35D1pZsZzx7IwcXxkMcUbme3bgJxz3fonWp4SWa
KhhAMfcSV10SBXdF2NO+jwvDLf6SFdDgOJ4RL5QxPy7wdfpYjznRROkUr6SoWU3fbuXGr8zKo+oB
4weytyUmIGhjC6+/+HhUliOUZfvH9eL0rY/C6adukZVecAu5D6JPgkOUORDawrmZd7PjTm/haMRR
99q+dBzK7F2mCbexCdLE2gvyAP0zSg/nZA0eIrdJDdbj4qvmGYGyAsKV2g7eDxHsqxrRGYxX9t+2
iuSB7W57UMKIM7P64gJitv0pkrjee56xDh0btS/+aTspsne7Q06grcciCE//g8PlzwDrukx3PsB2
8B7Et0zHdn7qyU6g8drN1hceEsi3pGZkb5zXpzS4lahLswef1WJJW6GMc8vG6WLPd2Na3ydzcuoK
wX4if1kIVJW8U07bvfsogv34LRiaYytsWKjEu8rl2gF3nhK984EH1ObH94ozU69Dp5uDnOig0Um0
/QEG3UfRF7eGEIlGPUwSyVhHnoqot3HtHlkbvOf+o2exFJToxwMNnqz9WydVuUEv8dt4LBTS7CMa
1EsRxG95Uhz6aDpr8966lHTkbESD9dAp5yUHpZ22y9uiiie+53vWdbteTRKnr9pPSfhnRLrZNrhJ
FsiHuJYa+FodE9pRn4Kpfxkyaw/iZltav1FcseBJ8CCQSc5s1JpjFGaKEAUIVH33ENBpFQ14hyy5
ONp77uPpjXL770wd6fbejmvqTIr8gaggJC5fFWaCsc4e++mroGTJpYBH+ZO4r3EP1Eu45W20E/6D
/ZYc7y2RwQx9AIcPrx2D39C6q+tqIwVNOfgX+Ngdl+Uygi8IznNcPlfaGTemJ4RnIfzSdXCI1OWu
RcjHlHDDtmUzpOG2HcsbDXNO+bzQuaW8oAcYLKX32HouCdv3mNZ2aE4Bhkv6jXATul+1Qm8NZtlI
3p3lyR3fhUA3XkAJM2obsw8JfSZt6sQBfwxwUGCLL6dyH4X1N1Q3/hXSKkF4UQ6D1T14yVvNUEvv
Fprv4MbIysaFpsthK9OXAOEROsYlnng1kMiGW98YIkdOiSd3fWk9Oib/7roI35/rnuP1c1jV4CMq
g3YAYlEVC2pe3E2oOk34YmfvPiyteWUUVPJzav2LrMIrYq7HyjPPTfww+Z+1c6mnHwOUwrXZtCxo
XQkbsM9gIEZNBUCI/QgFAUMbllOe+jxsXLlSa/vNVNyLJn+EkMzUKUT8wEzg5rVXTPNJ+lnxc/jS
v3KaMrCNdrXLBTa6nIE9/AOeUnrt+7P4zrjBuphMEdH8G/PrwjSBSIkG9ZpVHXR8TMGs/TcXazT3
3nWeAlaqVvtrFV9W8uEGxzZ5yOxDw//uU7CikZkfGtZx8YtKsRhgLyH2miAVsmcYIdj7JtkhH6un
a6OOrHwW96xZnZXfi7PNrZulH73gBIlTJ3uHDCoFIeixlhVxBGdMtdwQwn2o4zvyxYPkd0GtF24H
yTD2gzTvpGOx/1bPb37zOE9vZEYMBf39PfudGOER6LJ8Tyb35J9AjiCo+aOah1q9saRpu1vVbXG+
7uUn7A9Wvum85RlI76o59n3vX7SmYqNnAK8tWffKBvTGnU/gb0bXYfVAFor9OOPpg7bne7uUISbm
5CreBfWBA9D1T7DKmKoTatDJ+8ERXNHyY57+Yg60m8vy4FXH+Uk6fNWfPAdRnuftdQwlV5P6EXOs
AuyjJkQ2Vm0jS376d13Z/7An3VgCZYsM+2NjP2cpy5bEszF6FHcKtVqj+U3j2H+sKETTmjwP/nCs
gdclyTPov/NiJ3toIPeohIT1WS+4ftOVNqhOtfuX+R9zoIlGvXmXjMihr+w8if9+hg1pgBJwEn03
k/iT5dRDKr211k8TApiX913hY/JKd44VHBHZbolV4+8CU1kdJnDWmWcXGyuR6MHHvc2UWfE+i8Y/
al0dhJ3+NHLEcm/vaDlP9gJWKWTvmQVgPpJzNincnuIaRn9xo+9Q325IN9+zWzxQ1j6bsbn5Ij90
tUMYTnusB/HYC6QZWXC2pfMGEmItxLeM+nYDdyuDH7Z8fPJ9gkWQJI4ZHuSCvFmgqUmPBRnzvc0I
0JnPglcRUcWW02qbjbceMRmTMIzqfyRjucmmHs3jnUelyO16EEiDoSpvPW84kL+yW4a/oBfOgf2r
zW/WPsoy/R9H57EcOXYF0S9CBLzZFlx5xyq6DYJkk/De4+vnYFaSQlJPs1h4eDdv5km7yri6bMV0
whwRzBLvWF4OIJGVJeM72+CggFmIFdDwmmiK0tuE7YsW5XKQJSyeEyQTTQRRfVVmOroezOM1eEdh
rnJiUXMouGwJ0tHjPA4bqJWVVn9aFET/iUrHHqRKwkU7VcFSNOfCWKrpIAwZ+SStJleAizBRxeyn
Z7Sud7joQIGSNW4VPwqNsPjTTUvFQluQB6a8jfkCCAq/zlzAgR8O5GwrE8ecNWAiN2oR441Se6Os
kL+bhR9qVx8LYdJRGnjDaw7frpdYNb2kX070oZ4Y0wfbYHu80bnYMa5/0XvwgCmxLUYcRRDin4U1
7tacYlFXGU2wEkQYYXHX6xiX5HzDkCPa+VJzYzKofB7zYT0sUPfmNDqwxXFysul9kDpRACB7ZvrA
hr8ZxQHqo3jMQrH+EayGEyVQ/zUiPOJ2io+lbN7ZpR6Sor3Eevg6mRZuKsxelUxmLiLP7ZgtDFEa
XexhJHIeDiLJKOERCmCkp+4mEM7RsB4zVoqkPGW3FfX3jsoxIMpmZhvKakaaUrwsNC+Wi3qcFIlZ
WcFYJirtpxmnn1pEFAvjS70pdWmXg6jkviwdNbP7bmTshfSDbPq53xv5CjAbdDyWQPNsWuzbHVUE
MGMq8SqZy7OPo2cmq+8aW2MSbPhkTRp5SFOlmyxZE8VBuEf5++3bkuHTPImcc2wcJOx3Sv4aGxis
VEmTsQQ1wAJlvgp442jl9pEoXgqF1ohihebgtWxm4NcpUsEe8wMDcRWdc4H9h9pc4gjDDeznTjLO
XPG3ZU3lHuuuTVw110DqPsUEPidxr1I6Rrqy5S5Lg2fvsR0lbtH/hIXgKoLhGr35Bsdmg8pGNumO
PvCJSZ6pC24ElSSFgY9JtC59Gb/zQNsjeTk5gYFjBV5oLI5qAlrFsbMU0wXNEP4niGpo2LwTP61s
WHukkF60Oz4lm9IHe10AdpB3GLtEZMpejPklTAdZJyY5xaU980sgKMB4rzsm/UrqeE008aI2P+jg
R7XmbzBGPjQi1yjms14GX7DCSNhHKvVOrV3K2q/UodKNUrVJgh2LHSz7lWNEO3He6cZ7gl9MLEjD
4DrkV9BZyeLoBlcSIn9NkLtondSw/eXyaFe4HzGv3Dnu1vW6TX4bKKnmE9M4jcE7uVjPTNfCjMlL
xsdAJLk2BmqtsOZpiO+mUwjA/K9p2niBiCNRZeON8U+H0IdXIEz2OmBdJfBY8bt150H6tumOQb+D
k3w3h++WyD9+Q2HBHla8h5JnyKnNWgKokxfiEMHOUfSnWX+vuM7BALPl8hBa70VkeFG4zelknbhN
DlJqmzmnSOtHxWqy/tCCLUxwoKxXlGV7jZQq+nswDPhC92qMXT476YK4LwlxCY16BQ2FSWpnpbOv
jtP7gvUtEJZLIekOl1DN4raVLy8lKnMyvlFccO6RBvKcygiaBHTy9+EAe5ivQm0k8GTfMDKwhPtY
vcpBEd1nfX50fBPyZgE2wh+Sa492AsZEQyVPtW8IpdPU0r40AidH5xYpjcmTRyb/y8mDS2wIUweD
EETAb/rTKGgr5ydlYKHu0AiAJ9OtyYqN7CGF0nJngqZ6Yq47Gmesc86HzK0Iskb9o6mOsOBOFszH
abzJaCg9k+5YnanZjMr4i5zkWyKDM8yUG1WO+zSp6HTZDcCp5prHNTqllJJ3CSNH9s5+3WhfY0qA
zB+j31otuNaS1hdAV0F0WUmyZjsStqf9ssIGzx2vXS4VNPCa9kwNZERe4bDEOFHkh2gw9730pnCZ
xoXlTkLvpiKbwHSFJG/YitGb5Dai3QHxro7Ejdi1FuRzOKitq67sWukadx/hcg4TqitngDahBh5z
Me5NBdsRh5go3wdMflj3iYK7AHet8hwqLjEdQCSd01rVLgi+6/hpIFBm+b4DtmyqXyNLpNZguUCJ
lpzuNZPCNd0F+dZnN335N5YfzXIrKsYM3vs9a0gs9G9JepTxW0wvdIhDOnOGxGNvKNY+YP7IOIQo
mx0349cCQTni0LTr8o51ZZJ6tC6n6VwoR2bp5gXtN0TmAbQd2/ygDS7hk0FEqqTOmzQpPRuCU72P
xon/yiQrRUY06i5Lu7fSHWu1SDwkOOnCo0H6LE4ueXItGj6N6J86vXXxX/LajvZIglJ2ktU49660
/1jKd9qBsd4zdWXf8XYZ8SPe2vQmqO4wvuYhgBAfiMIsfQ8d6XUXt9Rm5WaEdh5fKl3ewYExlWY/
EaBR33J+N/NPoZx0TOo1IqMfhNsE07j5MS77MiR0DxbvxPMrCr5AnYnGrxl3xrOWXynyiVrWgoSl
XRD4Fs+mdpVTf0ZCXGwALHCeY/2tlA+qtDF56aic+tVHZjZHpDHsndcy2Ofx11oyKja+IG6N7tNM
z3n+iqFrg+E/S2w8hi7+kKkhfSjO7hw9g+ozGX8RJMSSOoz0NHGAAM3kvCWEN+iCX3HzrKortTKS
tI/WCICyeCjpdpT+BbjlYn+qfqvZn5KdrL5q3IbjQQJsNvPP+yvQmrX0WmS7moJVPf0KsXO0eFtZ
9BxotsKWfJICN2sOxIy4Vq4kFwinDd7P8UuaZToFqBgikXOgQwWN/xKvtGif3LtufbUstOLsWPRb
bf7UGLTK4STgPZu7S1xp1EyCE7PueQkui0B7LB6wu8IgyKjuTuaLYdyy/l9bdZ5opL7B9XWOzti3
bCXzEJ8d7A8bWTtmyhu1Hfxh1w5CZ0qG10p4HcyovuMpmvZ1fRIf6viHSzwljPlhBS53lno6w7Tr
ssXuyJQ3bBfkRvQykmFT3j0rHNdq8m6EXtZo+K1Ct82AKGtksxih+SQ2VMo5PTgvY1jcoviTBj5h
yLXpsM2U6qTkD92YfQE+0ljTMVb+mlPqy3PimlhCzDxyWRM4RsVIST5FaI6yusM5vxEnJCZ4jBJO
z5yihCX6isSFRQnY1pZIXHLOYtDsLfmPUmLTqOW+qYVES2iTZds1h8sxLhpvpEiS0034S/hFi/RA
LMVHqJoPJf4kwLrBb3WwOgqAI5buM3EPIPwzflLCJISGCMlFjjKrW1MqdrHEN7tUnTQ7SkhoYDS6
5E2w3oOcnrxJ2bbrXQm31dKMvymdI/3YedE0v9BjB8CDPARRjV2jU4bDTErazSnru16bnMiMMaF8
wCLG6YIJQnzBiOVMeH0ZqFCDanc2vxrM0szfbAL5i+HOJfzLzASUg5ZE3iD6GJDDKnfkAPdUH9jU
YVNWbPrakHuBdKeTdgUNsy+ldoQgIvYc9rC80mt5T9mOb+Q6Hz+lAKF1KhRfjc6WtOtAobFm4s+6
4LSe0MsszWETaBdFtjHVdrOm5cQ8Y0jfG1Q+Lok/WNvQqB2SQzfBvEni8qViT2hxbVuXILqHCoCv
iZxrvYvbPTwOrt6fY/yej09Kf8WRBwuIiXy2xl8Fl7cZThutJ1EhsCALHtL8LqEoLPDnKQZ5lrBH
FmpqTSOBcPHbaH+hRltUcwWr7KeC5alqtFX0Zkv32MUMwatIvCshP0yMdzWHZw8VRtUmJ0xGlywH
HcggLjqBe+ebvJrgB5QRAl9DNG9anMj1YSy/0vxtRtvNxYsgb8PVhl9eQlSdlW4B7GfT9AL+qHmX
mMG14uFcw+cBDGOx4iJCdLIresckZWUAX07wQQWT6Tf6azuhnCicpWbtxsSXWi6L3Q9L5p0ymY/Q
0DaadRnUjFwqFQIz5VwBJDHWX+L8pIXAKblzztxiijT1KVFwapTjMjVo1o4dpad8L29cJgq7ElUb
clTBt6ixSPXI8cEa53OT4a3jpFASbLFfZt5hPeHyYZL9piyNZgBvEW+sfWwhv5bzYwKrRwGHowyp
PynzLkRlJj+JHqr78XztBMSjjwQQUNXy6UZvUnNcO3cXHbJyCgRckG1DlA85uFOWWVtperWmu8nV
pe2AUad7RioHSg7gPWlbso6tA+bvmpDfDtzRtjComW/e2nZLfhAjsr1InFDMC+I6ZaIM9jQjTuzF
mCiBBG0KDFpDvNWAMBmEHJDHSuW7kj9ydWcBKhzDT3M8NvGOA4OtL8SRif/5qgTgJGUrBk8k0ylq
m7jmG1zBy1a4ipK8LfnHpASo+C28Cyl6adG1h85oT3Jh3MImPFey/oxiTUaXaBNbjNZAmNzdpoLW
LCH2lAid3IAAAP7G2ABkvhIsxxJIM1fHyQa+Yladijgc11A52aC6n6eeWctYfqMu3M59+EKk+ANX
LFkUwXgP14wO7gdwJUtAybcOs3JUfUHL91OJNirlqq8hpMV640aLdlcpCrBNK/ywdGTkpOBdpPXR
uVlJz3qO9FpSjTbU815ao59LTbhQwVUlkJclRc1z2HeiBpVKGaBRgJ9K0Vk2RjziKBJZNQiyTmPA
Yl6qyGq35Br53mP3do2m+SzTVZ9vaXipRq9MxD8JJa2Xpgd9udt1wA5mcZ9M4bWtkpsYgtegiHcD
8o+iFzPY0mceA0TD92FhTBlQf3Cvquzy9VuSxDc1gVMEkZYigx4nAKuXoUmv5KcSj5KyHQVSAM0V
65pniMuyWd2ChIBrmyssiPScCAgR71TOXuUSM05OJ81GVqxi10bDa4R25qrFBM9zwUylzSW6Qclz
1WQc3P1S524ltNswlB9ti/ujVsxnESNVTNY9lsavvii+shoXXxgklzJdQ3ZcCzqxvWo1Bzgb1D30
8u/C7KEVcd8tJWLcPLoyHOZOZWizqg8zUf60Do5k0n/DPAMXEst/dbZctKakuQe8TJnVPxLTaiMg
V8Ac5PUtf2soSCVdRsvM4iWX5e8Q5cueo/GJzdITF5Nwx/BGld0Z781vohrqfmBNhSVsbSZTJ7uT
WR7HxASxDie/FXBmkcQ+9up7FYv/gjK+Loa1o+F3D67rjPWPxFb6DzLZZS3twA5y44beoC9XdBCP
yHrYr3CuiSomv8H0cFkcanrCnXQlM2Dc1G3cP/EmAPxr9aI/TMtbVVvf6roXzmYEEqSRvN5GzZR6
rVC9TBKygFhraLTQetq+31coveOCVp0a5IgpQ2P4hd5HjLQ7w1gY/WhcDktenY1EYdG5Wge6ON3h
A4BUZLZPY+FIihT85pO2nyEhupIFaxbUz1uyaF40mm5VGZThmDtZsF7x9u10gS+KxbIi4StKON4F
icslJ67ekyZ5a0MEfEFqP+Jo2sK/PC8jx1UlrWsT7V0v4OX3KfkJZmf9qFE9WhmyC2/8T8JqONBg
jmsK8HQKXE3SQh+HeLwZLC5BaVL8gUjdGZXl4wn/KxL1Wqn9A9sGw3s43aSStBzYN0Z/Inj0Rx0N
q6AoqWeVKV9mXGbkzaQ9D/cjpPURDPSwURmabSGWn2kHbBRscGhjxUIVbaevuFVfqZ5+CGrwbKq2
3ddJf6Cu8iPomv0Qdr6Zyx5NATG10KvoH/g0v34OqllRwgHLpAGIZVWk6DXNG4bmADnEbfLkBwLs
MRoxNrFNS4BgWnL1RdKbnZMq/tXIaXYCFY/qdYx7mh5ZSGRUaZsA4DYwDd/YaXOKtbQVxdUre+nf
JBG+jKK/tzNQwa4x6zehVVNurDwZStjSAyq9F420xxOgncx07WrFgmG3evnk72kXkoLuHyMo9AHl
1krxgJ/4nPX6EC3Cs62XJ6vzK0b70gnmxZ/oP8RbCzkpLKe3rGivEgUcFpZOFlnxb8eksjHZuSjh
tKskSJoFUWCGB6QHGCuEHeP4Ficd7rAuYAOYvGMvIvLayXeWplCl2isAkuM4ys9Z1j09g8gNO7sy
woOeDN9py7UawDRr8P7ZTLrTc0uBpo7beBIPkirHa3PfLoKlDZyscTSDv75Ay4tYbKeyA1HOLQt/
ODWL1kEehJ2uC//qBT6DxuibdwN/Cxqdx6jcmJZ2yJWRensTqQnJ2XD1Qb1byUD1e8bdcpzah7qC
swMyKbwVqptkTFuljW4UPTPoENKbB3mxBWs4tYP20st4L5oBnDVWl9guVOHQhvhwc5WVqB4diGmR
QBG+l5CvfC1b19EyZQLRNQFe4roE7t6BEL13Vv3eS7xYRvaeQmvg88/HfR+hx6TaVgtTB5cHNaSE
Q4l1UmEJCZYQcXeV8+qtz9aTqVP3XTlf8M4TArB8VeVBDlJ+EgN3BhnzR4Aiz/bL+mkGrB9y+kUF
ir9M1ReNew/BNPYF3Vf6RNI4lzoTmYtfYT4ov/k8fPCeQttGomRZ03mKwQwfGu5QNd8SIkYXFiQt
8t3MDrXUxB1W0helS+ZNEZcHs65mbxF+ANOhNQCHkNjDIMMhBJMJn3ZtkWzZbARksZPpJjOdt6px
7MnXJ7x6BU1wQr3dNUK+NSllk+q1ewuQUazahJYgx5OgLyrKBGdXi5WfqW4TL4hmZ1UN4bRuwoTB
tUeTj2FFK/0PZmxPqKIA3FQ2I6Fa57gubvpscVc2foXySex8E3J7jpfArQzDI11gx0DqpuwnwPe7
MFUKg8wXrvbETMBU/Ycd2Injxp9SdiYFz09YEL+hajaMT7ipzgQY3iy2KmYITa42T7GmoKqJes0u
OXlSA43Mh+fJ71SAgUof3vVlTRH1Pm/KkdZyhUtnTmUe+DDElZClygaEJM6ruxRpu6lpDk3hmTUd
GMniwSN2QK6isbBFkx+Q7nlpfgjGP+CNTmcp12RRXhQBdVeXvXDRfaOvbWCV34YpOUad7Ss1ZytI
g2JPiqp2oLRlfGt4A3EiZyFcNUN7KvnfUhqbTvlAVb+Z46tcwCtYmEp6jkFkWUzxXqe3HHN0oQqB
4kZm9paMHpRByKoz+jov6ATJtJ3oYEPIZ38NuMSGh1DN14RzYWQRgh8mQaTIhpZ7SuQYM7tH+U9a
/io4aSjo2Gpm/WsSz3pCx27/TpMQ7XzPJQHR+0l/jlCw9Myr41hPmwTTW12UfoCdJ+SxT+hxL6ih
bsaXvpcOYsMczBUAcr8tiCiPcY1PuD3BgkYN0bzAaE4DY7cYlGdJjbFYFFwh62JvFdFbloc4DRUD
o2W2fM3ZjEczviwq7t/QeoUg8x2jWIt9cwDS/ZLFkx+H7W1Q5H1HvZzJ7lUszp0Zsu+O7TlhgdoZ
6lEg1VvAi0xgEPQqXWffuqk7Mu+ErCewajlliFSp5pQrTJ/59Em7jZuwnZz0f4Hh9T2nXZT6FZ73
HsNSEkNPiagQhuvVlua2DdBRMfDQt7aLTVzb1cUgF53SRYntE7hI6/c9pya/tHLMvZyerwE3IO/M
XcUP2oXpzQijczDhF5MSJx6Gf/Qp4ZdQ2FUb2jXMFEdtVR9+y57QJ8zvG/xoTGEw+a2F9oPCL+N+
RwjGLUQ0hnk0n+UknqZCxZxoXnhOd6FJo3SZBjdc/KtcZZfZNQbcZ2XJtbPGrxC1IUjuJk4EViyY
vX75DeoMRH12IlJ2HmPjqc6PKnlJ8+9A/SzIF3ToRyMqT1TgDBohXwwogrl0SlOeF6n/4u7pMdse
xOkUpa8z7R45W/HNmFXboGj2ig6htb405uuc3WUAy1V+FQfFmUOdiTf1JRYsKZ6EyNS3WqndNDYS
zJPZcLKaH14nDsXL+PCUY5z8hNNb03ePvhJvFh3OAdWlVfdshviQStfMwqcmGsUXGv8F3vQcRVtz
0VjPi9hqhXnPNf0Om43dCJkMI0sdPag8Ii9ceL4IKmvjt8gWkreGS3nUJ0UpKMXRFk+zz0AFsCq6
J0a5TRVEykVn8E3xgnfQuE2B9RmGZpL2K2YJxzae9VjSOjvr4XIaHC5uMWMhxC1sDSxR899i6bfD
WCCzoDXq023pZFqgfpKRI12lyhryytT4OJR/ByO7zZgB6Kt1iAOFiL5RKG6Uadx2EZcNjBUDuxdJ
fDPQJvCrboTqLzHjHSmdYe0Yx0zCe9JFTsGVhJRE9QieeShSvc22lBgWHHeM4foRmCbuWQA5uyRr
nSLad9GX1R0ATPFWYieF2J2NezMpXBro7CZ/NcDqyZbkGioWCimhXMmHmcLCM+JKSeh9wC+kMlsE
fPmhm/Fqswu2JGOPD6CAvwO7KJ+welQsrHTcGbDhpA/W+PxBb4kgMwcbh6R8JvRltBaV2HBM3kyD
n31gGGX7sIUa9ciSZt93gROYpJBiUbbB/XilPql2nIKaAnoE82orMNrQ2lppqqe0L3P6khAPE7Jb
xLo/+NKbS2Le9LbykuHXKrSjKCL6qk+1eTclnKD+qG4bZlyQbi58R5RDEj8mmLBZ54PQP3lSlTh4
lYPZIbO2W6wf0oF8mEb9YQmpYzXlvsqAA6Vcz8scLYtwxKMYQDCUpTjspxy+ZlH354VCsY3W1bug
XI+B2YlTGBJy/U/WWFUaL2P214ynTiaYR3odymv1Hcz5JurYYUSHTnF7fmxafX4QhwtYsJ8yzpSU
N6DVUuIErIvYkj0ZE0Zk7ETCAZAksYidmDlcT6BHEJLFuQoRXRv9sPD1zk0jzLqFtG/ikpOZK8pl
eh9wti3bZdqO4y+os02hull4mKoHAxXKQmt8D6kjsVqRPNM4s4Y00VwTW2uPnfo5FH4kufPsNTem
ow1w2c2ofrX1t6DYGSvEgWOIY7iy89Aj854Bwhf8Nn1o0xl8K4vA/mGhVWrqi6nssLrOIVEIOwn2
SXNqFFTvWz9647DTtW952pustQavkr46s+c7qNsmqnD2KmXLuaRrtiJhyb2hOMQm4c/Qt4aPCkMW
CzKCEI1MDtjrGjAswp8+O1bxARWGwndwzZN6FZKjIcDmdAK6ESdJ9goGlmE/VzvKYXhDeaLig9cf
TY/5RGogNlyxHsHSyhDHWZULV+glFYgzLNEdazuNJqDPkrUaoSNfHr8q6Ux5yXmqHGGwFZ7EpLkl
+VPF92LgUtnT8thmOyl/8FSxyEU0bHiinmzGmmrahfIJKTdYqNh+w/WZJxeAwBAT4v4irt0okl3N
XwGBherC99AWGECFj0g+6tM3wTSARmxTppX+5Mr6X0ffNxSrDdJko/kV7RrIRR213Nhrd0WFV40f
rH9gn9uocn3QO2EH2cOds/GSpdItEl5E+N2x/rTaN5njEW4+DBPZRV2HAlAJJZw80RvyP0v5bFRP
nt4q6T3kK29amACIyAOGPGjNNddcFUiy5JdYKJZ7DVZW2Y6TJ8l7lJtBT30t5j0yoOApd97Wd6Lk
1sIjeMyzT4nOH47L7o4cJE8Hbk6M1q10rlkCoHjnW7H3oSDqZON3wI340roTplQL4g6FsWRA9mWD
E4S0k51UO40PuzvpbKL45QB8WePb/kxzBawGNgsN0CBWGsnNnDwQvZEFF4w9MfW7ZyM6grCtLEym
XgiVK7XnlhD31iiOc3OSS7gia6aY3kCQpa/sDzXDB7ix6Xv2QM6UeHN/quZNSvIweXTqSYs/RvnF
5Pkud2rrspsf0x8dniwn2gw7eOT3YCfdA+uAVLitusnUky69Rt2f8aVg3CfIaurw9/8RRY4wIKaP
vPQS5YTwu6lZaikuyi/bQnktGd507dbgaLkrLLzJrWjstTx59eucrfmHQ5PrwthTpcqb5lcyHxEL
zeZOQD1OH/LnKDpZ/t3K96T0NfO4oig4ngaEEHSarSkfhoRDe493GnO38/+eFCoCqyTM8442HY3g
Cl6FvTLvVc572g/2YkgU9VArbvHHZZvgp9IeKoOrKw0HfgZvkpB341fxjgFJag5hjsd0OkqIFVmA
mLVvoDtguptdIflpK1pbfMt0w9jP67vRnWVY7lguwW2Hdr/i/Ml80GVumbcq36nj2wxLTfzIdQyM
LpmJiARBiZhjSxNXAV67pD2DvZLf6+UomXa3Wt5OnOzpciiM99K8yfJREvb14C7qNtP4J2KIPU7t
jUc6xxQrXfqC1ZJb6Z6GvFTZc3ECvtFLHrchINRavKPiErviIp2imHs14ExGFwz5ZwZRZb4qVMbG
LLM2DfgmnLUDF1NbY2vRsXnbaOabUO/E0GunbdBTae8HCrVl9OxsCGWC6jftCO4WBl98ze2jUXGu
wsvYBdTdATWh6bhzNZPYGyKoD6GC2h+Yu9zn3CHbjutTxCxK1g3/EGdHgXbyh1dtzZfYTb14yEoL
xj6AMc0x0CeXuxdulPdQPc0d1VF/IphbLjYdAUIVKY55fBN274Vylq27afC22wXTSQT/N/Yea3cb
PG7CZwFRm8iC5AtySp4kzc+d+uxAWi+g7sRIOcpGtO2W5QAsz9aSXdZtW7CxAcb7jg1kKmpOJinn
RO6/9LbfBiWNK2DuFHGmzCt3kQhPZUdpGRnn41iZd25G65FT/VNzuOG6VO2NSGp8aBgs/E0+HjFc
nm3HVG9J419fCt4IzGmjKW1ljysZPWiiNX8xcjkjXmZGg59N8PiUGZtquZuxpFjrcnKCuGRq/0wu
Ywm3zDkpmOZOgxV7Boih5tLWJsUCFXC2m97VTEsg9CAXJdO/qL/WOVU3OfyyYyS8rQLHZDrqyimg
fMhLsj3wcEF4sWY0TkDfaQGJ6WkpByl+V1fSKGwl28AwUe/w84uKTdSYl+7RrE6i+k+JTkbzTxWe
Rc1QXjj0zlIRH06/U/GNE4LejEXY4PbEKFLy+TLvcMXdT6Pd2IuLJPq+cjNGB68XPHrAU8HkBfi9
wm38aFiUJjZ2Z/EbGYWvE20XWvyCizcobtGKcrwsr3HHjtiTaaIwsdBgXvO43wRwgPjACrfDVvZD
8kqjgvWEmxbQcrmpXP2jmG0EfZ0U0J94iL8NrM+YA58mQhGYUxQT49AgRb4ON753/HG4qprPwODe
fePyiXJAYzOPVFYf1+uAARfDAbDr6eUu7A6MFOwlYmL2hxCSdbgVMCAdpnDLZUhC3PMVxp9kF2El
AYxXef0vhwLeC8r2eocLhwZNt94JO/5veMAhMoin5AW/HUwXrpjzPf/Dwmagr0Jw46FvkbLg7WMt
spOH8C84iYUz6964r5gFhRcuMjJWj2NyZD5aeNm3uFk28KfAViab8Dx90nLjg/kw+ZGgh+1CCR2F
DstrNZ37hrcwcfqt+T19ZK/Ya3UbB/ZXi8us2CT+uI+xZ9Sb4jPHQQ1FE2Wi3uineZc9e35m42uM
TjQZMrKwd56XbRZzHG4LHDlsVmhDORMqi3bZFTwUQNAO4/x78is3R+IPcbFTSnKxbMC9mcy75dSS
k8lbauzDvbal/S95jQUGJp/1LfqTVl4n37qCzZe5Ln+TKxnIfD8l0+vw0aKiKsxYyDP3qfdYiENo
Q1pzamgxEBZ38WTLl/ShO3xe1pu1lf8IDdd/JBWWBUjrvrtgkcYlNBJnvXJBwHwrvRSfAdeUxOXm
sCu+Q6bqf9EL/gZKcbVT+A9HDNhm/vMwOSaOOvaKV9was3gdfHZdarUJLhastp/pbHDagkrEG2Vu
6G1gOlWUt2bf6fbCZdw4YN6go4NmcVHazA/SCIN2TQ74DSWsdkgL0Q7eMDZDMuk4i0aIylADjnx5
Ww282cOoXDN+bWIicYcouy39mZbo5bX55l9C/E3NqzbZXKmrV3n02yuciNyTsXfr/tgeBnbsdqpe
SlZRNk1qIUIw1+JyA6ZvvKt43vzOy8/Wlo01BmEeEEHYEHDDGHTQ3c6PwMXDdXFbkAXjxnhvv41f
topsvF/+7x32ONVy6P84bEBGSnjYt0n9HG4QI6XSQxijXiNKXYvz+M6SPZ4v1k9mfaX3dLisZcX5
hrYUAjDAmG2Uoz/e8FyrCpeVb2HsuTnUnwjQ1ncm2TnCebgnp4okuVneiT8J4V8de9W8F7z6dVrH
Rez/G/UwTX44XHsNT7odbfPMi9tTy58W7vQz+8PZivE+HMrUD33DH86xgDPNTvGZPnhHm4/4URzy
f/J78w0jkIyA/EMrOX+B8jlKXsTDvkNCbglcAN5jiUDt56IzKtt5JjuE5DZ0ZY3JQcvf6/Q7VmfO
Lc2j/BgAewelluOTkFts/okyoCTtbCpszHT2gzwWbeti4DVnmM3TK2oUh+65iDwFmQmcu9X/q3gd
jpjqaYxpjM+V5ikW38SGuN35RHSBrb1WAZtABFw07Y2eHpOU7sAEDa3bGQXh9qsRP1gRVsWpoLVy
4uv+o7RnpeJ3pJTnjAqvJve14CiYL/wbo/0VG3MTczDH+ZdawDrE69JZ3C8Z23i8JQYUBxmgkPdS
4zGBUWfy0YgizR1a6ZqV9mbBW+4q81ud/rLoX4ERRVBeNBVkQP6l0YeX+Kp0FrrHonhxvhNYWK4F
Fug/6j7QqhNAAG42P/0WNwqpBs5O/HQMD0OKKJyv96/6Ve0hjhS/GB4hWj0KPModlE3OiCINHbKU
WEYPM9Y+NijgDxPtILT3FMlK/YQ11+lEY0Z6UsMfjYmcikg/aiSXkPmcH0wCfAt+qJmxarBesxZu
tNm9VroTXzI+GCYgAJ4P2ohZtK+30cgbumeEY2skApEhfwMAapWtOG2nhiwYzgtBYoj0BQEDN6Qz
hVqQ+cxWquF1y3+t4jTMJg44Rj3jOhR7dfGJjtPfIm4LJligcZjSM4prm0cyLOdpBfe31XskZceQ
LzMzjqyVL42QuLAmbVHF/gv4T2JrrKho/FbuZvpnFkoO4Ed7AAC9tPypceKZ0k2djp0ovLYyF9ox
PsX/cXQey40rWRD9IkQUTAGoreg9JcpvEHKNgvf269/hW07MTHeLIgq38maetKxF4BzAObAfaLbw
WrjXZ4fA4hsPb3RHPn459jP5WlC/AjDMEEOC93niKDsMMLzx/uuOLVonpaBMk+kpcZ393BpPVVPj
vuMUIliyrIIY47soO/6/7ocjCNaWjHUs413IhQ/aZvnI9ILRa0PYXgD7mT9BrrR0TMpd31tw/md5
tuFua7xcXlvdYi57hSEWE9gGp4fP2tLoAvQTrBUyFo4oaCOCZJBmm4frvOYottxLN307vGSMGIcd
NDpP4Nkj6SpIiXk0jXUowIinTEEsO+yO0dwbsncZwrzki2Wav13NX2s4Ln7o4bfxmWtig4mqVW9h
/OECb+7LaFsO7slQHaM0EfV43qvBSVdaGc9F1DxTN/YKp34REtIl1cLTxxa1MHjHBsAkdEturDWB
AKTkkLGb55UgXguix//FaI+wefcrRuapLiISHzyBotnQQ7Gnan4lQcDPiX1oaYMQBsY7Hti6lRiB
JjS4/NfnHRL5yL1+sB66aOHH7OK50SezvoJmoBw+qZ7hMOxqyoM4ZDNCDQqeSj/vfcPf+3O8F/b4
4lgQ+gLn1AbNTtnp1vXKrRotQJPmecyb5QxMPhMesTMMMyQhSNq+YzJcQoNkqmAEKKvXOZjWYwKa
msW2je2U/QvYa+bmYO/ZN5f6QfApid9yoVPHps1+wv6UJm+pqiGnPoUZppwyOULVA/ePvE0tAmte
azgXDoNW5LBOw2MYRY7BERqOG2mDhu9sG+yBw1VI6/giS23uEro1Hiarf82CdpkiNysxPvYdQcV6
ZDajVWSEWApjcO5gRPCnqsu9asrCiO/7r5n1xymwbkJvmWjWrdRCJG9kaSBV53u7y7bs5B/AVr5F
mHhsaqWSgovNdA6nx8p6jEMDiCJGwtnteJZNNpWExqkfPWOwYPArC5D7Z4XkGFe0BxA76DrJHZrm
L56Wki6csaFR2Aef9JBVeN/JzlPXS60eNfe89Pr6LRizvTCnQ3lPD8gQ4XlQFoEt1ydolb90ufqh
H2oXpckmTT9dft5GmhubRzXNEWDctUEUakjN7TBRS9UKTD85pp/uLqm15rGMqM6Uo8u52pQ/kWko
srjzxg4juQDp8Zkh1GyI11rrOhl2XuY8gQppuEXsnfIAuUByS/QBTAxk9gykrjbsidwYB5V1xAZn
DOT9bxO7j41Nt3bbrRqmScNylkHdYMzwV5qmjgff4mTqZjqUgq7aB9y4/Mg7mZGxSxvn5LTRKQiz
08Dn7b0GYXtiYYcAjmeKn5K1yqWFfQuq+BXw4osEXNFl//JsXNApw9vNfyC5ETTBnaK9gHayCsvm
JwIHtoDP/lfoYV1WeEbwv+8xtl59YIKUQzyboPRqADIe0EMTY3JlYTWfm4Uw7VXVuecJLRi7OXMF
hjhiZNzfoQu4X0EekMTGTSN/ALjUA5dvti8SSdLIPEy26lDKZy6BdGnwaLaklBdmT6CzlzQgOOwV
3RyJn2o/DMSUCl6GKdtYMKybgZqOTB9DiwmQ3rFl42ab3tW3AWYMlolXN4t3dJn/woDmF0NFLb8v
o0fHblDc8rF7h9W+7f35qcYun3oYhgnEUm94sdiE1ijODXVHky5uuUn0F2aRAXgbAL9Rjj98P/ap
yd0rh8nWPBrN0DI7JxfDAK7KEsaHj1YQFp40cHe0b3aiPqfFND7TCLnqcIgGxWayIsRra02LBfO5
zfClOGQMogEkx9Rwhl2yqXxjk5D+GdvgAf5wWScUPzkk3pju9GtERFEWhy76cDsWp9mHIg5J31s2
fgn/PA7fRnakHZ1HydymJG+ABm9ybtMY9ralj9DBfgW/48Jh3eX3xVr37j523kBhTZoSQasgnMJH
jfeJS2GITx5m1YMODS7sHBHk4rDIMTjxKox84u2kEwLeNb58cxEYeLHt06Le8tpbVuVVZuWSROEy
HyYMdQHJeMzbiTi4qD0JDIfESr7jDj962TmPMFHvT8JqALDoSrWZtL0MZftgJz4wtzJ6otYW+itJ
/IeCqQuSOE4gIAQjAbuSidzMiN9G9dEmbgZW6yy9Zqmr8iz4TGKF5Z6jkBXIg0JiJIqIUSR5cqnB
kiCcR5U/FpgwpLobUOJFPo/rSESH+wAZ/Cbge9hwDF3eUbHBFUMmM2iBP9K/21jZe4a4Q2VRqWbN
q17f1XeLxT3v3IR1E+9SdzphTF4NrMiSaaKjEXsl7WgudWxa7NMOndX0FCSHee02ww5nwibBrqhh
lwyFtWZMJ88zsc7om7/7PpEVy7JSp8jj6GLVk7vsp4v0lk7GwTaLU1upt6SKX2kw2Y19u6zN+FIi
mvfxcHLRAqUAgNPBJSXEnczpi2f6333EsO63Lz44G4uLxRBR22Drg++Vj2GZPdH8t/PQUN142KdB
sstH3la6XSRWK5cZZgVKUTZxwAHoV8zjjb/DirJv2nKZsEDjX7GWiCKMXdR3v4LsPcRRiie830aU
zArOlynvdpo1LumKI8AB2Fre1bWGD1lg8Fb9cGJtcbeQBUnw4RolVuIkPbi9xdonzPY0NDNiJd1r
FmPMJuxYUdNwr6QB/Id7/iO8y+xl81cy3ikktv/XINNizPS218EibM0dhAOQmYh6CVRdXBhubO3n
O9xiBgHu/TQNv9MElAGXqbD9Epj7k+53Dnl6Z74gGCuI4E3qo+YOea+Ynyq28AVeUbDP+rm55/5m
GJZAdzD4rLOZvCENeni9Hu7LeWtkAYCaTC8SfyzKkFtuOnrxgmH8arqSFpl4o1sK+/gEnVbvDEf5
C79vlha6QJThpVIVk6Nz9u92hStOvMVUlR9BgBTnA80kbhjZu6xxl075l5jfGSqPSerEYjrptL72
IXY9qfQKcxDjYSFx1hJY9/qMfiA6Q7BSfsd3Oduxa+Jl7XkIyGeyavQG2has6tRiXCdYKw9RG51d
WXNL5j84QDsszePZh/U6RNx8qCYHfd36ziAh/Vn/NxJJdnv20H+XPTDXnI1CKnM4aVG4AXl3ITj8
6HcZ83v67hvjM7bfCRQhDQVJySWgHJ/gmgJoiq2XTjuPvuLL4AyvlWFfE+neDSY8cww8RvANVwt7
P5j4IQkgtPVGAPoS6khZ61dmIza5IZYK2b4MNe3KrvZ2VN59NNIbH0cruE8xjDMFoblBONxcdPc3
2m611BbiWzjUdD126pOfhAhcrdBTs/7qKjdHp2Q7TPsOal3dY2NF+A5CGwJL6F9q12VHlGzThk62
uNk2XbhjkQ1G+m7IMYjNLqIg+VdZ0apNzD0AwYe2eLSrWdMqgg/PvzcWFk5jLe2iqU7OGL66VgQA
f0R5rxuQ9n7ZYs/AEARntadmji9MzFYcShBVajX+k7GM3nofDQQmDppAygdvNdZFEiJfZe7sbhuB
XSjx8DbGhtN/piWbwUi1AD9y62POp4uj/c84MMItp8EOwtKj1aK6NaHRbsMZ/VfdY18lFq3eZHhU
ZsTVoC/ca+Igk4Rjj9reHMYCk6mcH4VHvArKMhVXO4pJlnw6Yq0zdymc+QIc6k0JsuIQHZlewZ56
CjtLb3vNhvnj1IvkK/CJgmQESNO6fYRTqjaDVa6sOmPr0GZvvcs4QB8F9nIaaI1WEy22rrK02Baw
7PB99cUFFMpimH8MFZ1QTSe+2dnrhevEtzT3T4jmGMgUZ629TQYPMZIwJMz8ayqHF6C2z3XPNqvt
2NJn06kE/MQwVP+MHmuo3jMBd9LJMU3jztOSZViI2ThtdqMGz1n647uCDQnOg9U1qxUoAKwOxetc
xp+Wy5uNX2J0Au69TCKkrFS7r2Tv16lTP+ZqrulT6zBS4YIbs+Sl4b5dNd4uzDDJWiE7LicNgZvg
XWPN++u1cl0bw4GqoYXTxgfTQEYijOhJ/7M2mercu/Ah823kthQV5a9zIqdLpjCbj3yY3YDSpOwI
EdgJPvn1pafBqf19Wc5skawc7Tk1g2VOex1qUkiynvgnPlkWJ6FD+zv8AyQwlxjzYOJ24QocFAXd
afxbnRwrbKBvSWiSsZ2YLYN77aIqvpjtD8Ibf9yyWSvH3fPMPM28xFamo85UMA+LyAH4B1xgZ94h
wX4cvs0pq0O7SV8SIQ49uQBqQg42hp6+SlGgjbNTtqesDw5p3KyDEjnAbCEG8dKf6ckas/UU+3vi
3WQbQiw4ueMfiyl9NwfvyRPpPpYuaqlO14mJzu1DMaGaYAUm4K1pOxdcPd8WF7Eml/oWmBnSIZlS
PwzejZJNljlXu4R1rHKYfyNDfrQZAltn++Q4HSya8aoTuO3QM9Bj22Ta+1b7GYzWe2WUJrwm8xKM
7v9tnE9JRuAv7Dzk0YYiGAdNPe8ICNn3hFikuVm5vEaKJr87p4lwNesEg6MV0mZahpCGums2kcch
qALWDGNZOf4bOvOsBWD+YtrYKqXCr8u/oQ4yRQUIzdC15zWICYOkremhqjcfKADZA7yJ7hbbqr83
hIuzNBl2NdOFCYt4Jdv0n2MFXBFD+Zkz/RCFGreydx7zdihXlE/tc+GdwQD+DEOULYwkbLZJNn63
lKM+aCLIwrDqta+qH0dyT+iyv7FruUAC1lroyP2L4DaumOzInaXJR4b/FShqq0kwNeZ+nKoEL6j6
5pv+riCGLcq5CTbSgXhp8MzMgqREA3ntQU4BUWyLXnBp0b2myscxC25twuxploc75EzgNJ3neJE2
xW9uiA03x5fIis+DE61qazpVGHFWjn1/a1CWsKjZEisc1qPlcwYPdvEwR+oDTi98Yl29U+XxhO1U
E+6CCCmqfVf0h87PNjopYBXa05tbZUBYKgMXmpmvy5BnlRnnSTIajp2cts1dtMFDVi5bSmw6kV05
os5zrC8gqRG/XejcBFWG4dklAVJJVgaeeUl5UrNiOnMQLZXXA3ZE36DLZVnxavG9bh86Uu5LVRTf
4F79o8CHZ/CVD8do0wp2bbX6gGuNRJKtImUj9zJCsoIgAbF3mnDvF199OtLYNrLheNf1qRBflnrU
usCyUuCDwEE0fQ3Rq8rFQ2tU20BcO+9zxlw+tLtUi50ljiJDDQD/iM50187xHLcR9yzQ/hzs61QX
AMugViiK+1L7YaY50ZfPgbFD2Txx+4DrjDAqp37DqbPMG+dRKQvYjDr0laCeAhm/2keVWBvhPTFh
ZL+6cZYCxk026kPlP+ae8ZY1ckkcYB+BLhJZdIj4kDV+NEEYtmNxFPZ4vbKIvjvywf3KDtEqnXYX
kC/v6PMwhDlTagyoz5yWAWbImct6m4xLlXrnQMIk9QfnZPH43O/tEem+lsTRYItnoIt/MdQKgAXo
RW7HUMp/E+LUI5hASJKKg0XVV3+Qo9lG1unSjtULjtWDIctbg9Stm3adEKHue+ynLt+aydk7Q7sX
MjzWls0enA+0ryVgL0THyILuQPLf1dMjBFD8zd+GZs9YJKyzYGhUr107PZamiaMFcbJX1DZOKdCa
KGQlg7mMIYu5JcudnRMGN+oyydR23Hs8tlIV6bc4PpaBeQtqjH1mihcyH6x/9EU/axNIRZTTnjC7
PgaAbO+l+bQXlFQAM2HZRBgASLNxBDaNAMVitEZ8XlNReByhd3G5qR6cFlV6AmNxHWB8M+EZqzBn
R9dGhJl1aSN/mN+p42/cQkOuCo7odV8WTVe1m0G2UEsH3J428ZJV2QUe4NXWLpyJQayMob05vYZ9
SFi6LalH7cJ/cWwG65IOJstyKcRj/xik2EWDPnwyipDW3FDbdDnPKDEp3KOAqY6u0D0SNM4Emnlt
KlgWZcFkXjlQCmtJ42QnURjw3KS9S7Fp6hyaGdMhPc+7qEx+YzdaG2aPlJ8+9a7/SfvG00Cq4TFF
1K+kPkGTnijI6jzA5PYhCwxSJ0YkDzTSlqvRHPlyuWT9qwKBxHe670E7KM4UbtVW+6Ni+1iOXHIo
QrNxYBHrJEiAySQhg2EZ4nnw83ZfO1ySfc5DapNmnKL8qVxh/a+hQiBIvRCDzBBi40owtaQK7rs2
plPXtSY1VvPjXKoTZeP8L2kWZcJAZVCud+uh7ZJM9w6qoKFdUMWzbMfh1xpDUh1Rix/IpA8tLz6m
KfgxM5YSMEefRVeCsTKYReTgN2z3uVplojvaFFl3YXNRhtynMTW1cbUPPeKzKZ9lSqZU9vfRzcN1
UsfQmrQ3vbh2WWL1VmwHR41u3FbmuotwvE1dD+PENsjSMwF+TA7CvJmwkBX18DkGUCeUO/Hu8qxs
42qeh6ajmrgPWdc7Q7QxJnkC2AELdzhbmMfpkUMu6g6WsC+Rmv/5swerq7aOoehdVL0CJ5NlQJ6J
mk/HlVsnZ4nuRkwSka0m+Cz8HNLLMcrqSbFJxLqI6Mut4v4BNjOvrcnAiwqEaYJA/TDE3cdoR0cX
XD3zdod/t5f8R2ri2O8xhIwqvQKnXIcwXqMowBYDo0ZwH4XA7pzr2blxtaGR3cj/ddOdTuzOy1qw
mPeG9Jop8w8TMuIpdNOH3umTHd/pPSjxQ8LOzGKE4R98o92GKoPwxe2T6xDTudHzezPv6TdhVTds
tZ9hKn7G0r3Zpfc6BKCnRIMHXyGENebnbLKjcthacDKzVfMURjUrHn7g+l8cIzxKFT5qaeAU5zPo
8556iVgekyZg9LNI/pVoz5WOr4kOuOS47NAG2T4xH11LrLLLgKtMEKkBlBQSZhaa7aLssg879N4D
0H2pV2jgEnLEkc+dSkPMegi96W/qCM/VpVrTRIAfw28M+ja7jdIdqkY8h8vAbp9Nz2WvPGGCU5Xx
ltJMSumBeWpFx1rFDremG4L+GRgmJwOALrb33gS943doREOCHzihbJB/0fhQmbjMOjv6oLjhHy1L
GdhLuNqT8043zswCwgnXyoTU5kjYuL5JWkU71bGx9bcom82AYdD0zL2ZAZkRrveraswSDcHelWcE
NRkF2DaVwqYjfCowaNnVW7cWHwxI86L0+rcGYcbXd89P5+/5Kw6ywIeq0VqoKuS+EDsdElzxFaU+
1aY0GAATRjg0pE3jevtEDPNduGABvJbCC/WsLdfcwlXFrWIOm4xpiavsXC5nCR97xo/g+TraNqXY
FrTWHPsqFCT88wprqnexs+qT5tF/MxxMagUN7q9AlDd2P8mD38cQGrgKpUPxNw9zywuhvEFGkpt5
6NIjRddUAA48KMTrWJL1wasqkLzNwKyW5jRbX72XK3wUI9xCHd4P4RmAYgBoK/LxDngZeo3SHHrw
8Yld8hJ2BZFX22rXjso/+z4W5D1dgFgFOHTJc7dtM4nbVRnniga2YzzZ3/TofAERxHqUdKdglrcs
nVdl4T7TTfYppTPtww4xfIhhUJii7/eOVMNqli2pqNmnY4I8V2d4G6IGBl9ZvTUK4hoOqgmmA6lW
dgolQJKQPirR45xzgSBOoiZa5f7UHv7RqTW/LFMj4nBMu4mCTx72X13hoLBa8NbCNn8q2X7ayLkP
qGo9540F41K2HiFamp/bHPOePUNEM2HzpQaMjUiRfB6F9zyk/aYkbY08RYOjJmpsD8WR5ckxYyC3
gEgIp34m4NsSg6BLjY1XvhZZSDBDXzM9H8kaXqkp+qQ598coq78INsBCloTZRedDeHJ6MHkRVCFn
MF/7ki5CSgOI2QbZzdAOnjM4CIbBzdRIt2adX0SJaTazTlEKtcTXF/aVFxowriiRj13PegJsk+uJ
Sz6Rwp/lpYg5J5tqV4vheWzb1cjiiDR8ue0i611KMq8zZ5DZGdzhGuyI1SqHPIhutXRNAleSntpC
g4yws/082s9UUPj70Q7+QDAs4I5vR4XZL7WKHUuFlW17/5KxY3/oISGEnzNNjyzymOknue3tkG+3
zb1bmimrE3xcwAVo3OtY9JrUGZF9D+4IChuaLT4tY9ty3WD7dPYG5+IM3inVbGJtHBSihaUhsibf
GjahWGz9SzqiDrX1U4TTRpjqAhnimrXJI2A3dm/eOoKHlOf+D1/Abyur1hAiMaEyqowhuCK8b245
Ho2uPmnr7soPGfyl3ji8oVqfEV675ENp0B7z7Ebv9xt/zYpy2aVZI6i1IQ7WQS3JuvyNyliNbIo0
N4A8wMdIgWBW2/cM+bExjG+uNSvUEA5Re3qOEOZFnlD2WZb/rGl+spr6F/o59ULGjZQvoUDlwbXn
Nd0H8l8ZGJ91rbZ3GTjAMlrXFT9XsckcezeQUx98bOdSA8oqnWa+ltUEmSt1MUllrjiMHN81EcDV
ROcbhgJMLz6SXzeDc/In8W1TvtH3jrf2Q0luZzQWvTYQQvnLZYFGpwT375J47B2f+EAz+cEao6s/
s4iJC4uQgwHOZNwlPDo8uH22tNM5PkUzmBM+EDZ8ktSk28qXOvcvDb+emY4NxSlsABUWUEfqHnMi
EYn9CPRvKIm00PJ00VbibMuRjENLZB8OdaXBeids+717KZ3AMTVQG2fJdUNDk7hbPUifYZj/47oO
qsp5Te+Z+oh1J6SwMyi7MxKVjV90fpKu8Tm0DdBhc/xnaXmcKCPLabVpYv8ldDy2Pal41o2BPb/k
s20rfIYN5EJtjd9Fn5ublOY0oHHthAFQUTVeowMMHcsnxxfQH4R7cTqJzVYne0eT5M0M+WjHeu8w
vvIH4f4vMLsjgE71JjBIjgLZnPBL9jPMnMm19i56Da0ib6Jv3suaItok+VXUqipbvfH9Qne3+Qo2
KA713W7gegSoCFxhfiuwFQh3eKJV8mnoWqyv7vwB/OecZgkvAAsCbku5k++qxw4gElcMWSNHj9AW
jOa7t8pzOtUXaXl4SpzxE5rG55xVSyOan1qufm5k0f/H8FRCTVRGDQgFVsBISh8ohXPKQ3CGYrI8
MIfDypvVNTFbe+uW8T/4/ZsitVZ8ff5lRnRyh/hz5h68kpU8KMt8MqT16gYM1gC6rZXj4sItXY4k
JBjdDrxqicjak3enlM42vkcYa1mWUe2bZi/hELLOGJ80YK8oCG/DEOJfMp8QnlpEtVGdLEs8zYj9
goQA338XLvkuJZ+0dZwkWWXBPO2zLvwuVH9N1MB+3IO21lTyOtReu2B/DBgN5G9n6Jis3LinVoou
Ae+fabfUiFXQKRuP9jXspmP9WU9AsF2uGpWJQGD7E16rtstubY/aZPrqJ+THWofURayE03I18e19
mSk2okCi140gj6cD3AJZk+yUU2zMpPgJMy4gaNOo2X1pr8s50ScxDey1K7Syrrj/UEbPReKO+5B9
CWjE2iNzPttu+ZZrRZpF5h/aTsM1t0lIo8hPnYc1DWBq+ljFeIS61OA9YFnTIsxQPJGvGp9CVd8/
94ViJYn7V8w8cu5EHKbLI7yxDeDWUiefwlX0z6dWuYwKxL48Gp590cChFcKjTtYHW5xoloxG+C4b
+VwZ4ndq+LqCQ8Smlo0gI+91qczTubdJdbjOirPl0VFBWIVSdWJtb7Cvj6wHqILh5qMKZkX/EE3V
juz+tGr1dGmSYm+yk3LsGE8s7QdR5h7btn52CWc3/quyu69pNi4htvR+tNfYS65ynjapTPiRCpLa
c/zZRzOm2GLTePn5XjgySHrq6oQbGm3sG/SIbYhIZlnj/4jOy1DMLz0jOP8QbjAkMuG0mu5zNlXr
PtafNicAWPNnrnIl981GrCmCXYZVA6PBXHQtit5TNrOwoiRKObxcGms1jVh2zPbPJ35ji8cRgbsI
fu9vmiaE20mgBkcAmECKgVZm9huDCFceEOH6Iy9vSZsfcqMhkfABM3YRmC45Ugy24x8uwfOg/402
1tmpXPoZSdyMPm+vOJDYPCnr1OJK5R5lsH83kX8mXkSG9o5FRwL/FegnQSbUo2Xsrvvu3GZ/pUwP
OnvFUWxim0RSBWzML87Gbwwxj8uYILsHxGuyKLc2krcY8rLRseobkI1c9W2yjg0wjE25d62FZOS7
qmjV9Ay2FWYee1s2r7VsNlEgEHuZ0MkWjKRSRXdV6cHC0pF6EnmCe/WYvowF0nvlnHPWH0VmH2cu
/xnchBYUFIjqReVC0OP54ODfTdwimayYorl3AssXFZxwAQnV7DYSPb+osU5214BszHigRI0/CPiY
v9PWDiTTvaXqEsrbZDLs3lFWNegq4/6jYWMv9yU4wTk5MwlAUCAg/Vp0HoEijg3ru+kCEmndkQMD
+wE1PPa8ClxnE1Tmwr67fdgqMN7QoLFF2mYd7RFAh485c7iDIwuBUFPAtaiIuwWUZXYdaQvjz5tX
tUmAfeP3t0TtZ9uGI/ebKG4vpeZ7wqg53uhZ5mcuHrjZLBPMIrRgMUx/3BvCcjgcVmNy8QbwwysL
Z2wWfA3zK6yGA5TYB7ciS+SUH4Ubfdb4n/o03Dl05840+hCfyPj1XFCI1lRnr+kSB4L9PXowBWh2
jvEJeO6+zS9Bc/EGdsu8zn0Om5jP3Eo3kbh6LC+4TY7t8zCdqFQhXXALMqzczEvtPOxKDiMv++TA
W1rSP7gFhP1p0xlv1Mksk/pscDtssM+L/McLiRIjgsYQiZ2iPcyCO5D8MkruAW66VrTQjb5xmh0U
A/gDxQeMxs6/tSgYCWNTNX1T6bROC4I6zj+BzO/igujpI+rvKR+4oFzFeBljeszYc8NjdyWvUMzE
gfthgl7N4I3ZfAG9Dt2TisJYH2DW/W+QoDwEuP+P6xfnQuB8s+B5Z/ew+gNSzjpu4/e2LolE9Z+J
1yxSD1lcrOvoKAnBwOc07WbjR3y1abqzgOXJjnDG6JAhG/bz9Dt2r7a3L228HKF7GkRAEh3GlQsl
ucbTyiGcNOG6d7otZiYOIJKq7g+lPtc2g0XB78lwf7PxGY0cI+rNsbgwzo9ZjyHZ+QCtjqA2LIe+
e0oaTgLI8Dw0SHfvFodTFfNjFNmGXVA3nH0IJab3V9vethYJUbWOvAdh/hpXd8G2qm2XApvG3HOf
wZofVTjZBg4Nh2uNQ/E3TSQmOkXAyVgcTeGsQt08xOa44Qqyo3wKeXZadrz2WNIxzhB3TWmNb980
a+Fh/DfGmDga/crOn8nQgDR13wS+JNnOc24D3WFeWO3ZHGOokKs4D5esKQaMT47OV1ilaTvgIo3q
KsmhVsalqPFXxN5jz0vaL05Rc/OAJpf+tS2HDdUHD6HPLGYAtS7YN5MOdKffbpjgJJLGMKMXcV+W
zpqbUoA0zYYz+OgGc4Hk+Fj7/sIS1Tpx1Hr2wj3gIjrGwR+Wxo4ql6fU68iXqx2MoFXAw5nYXGXk
e2RlJ2HcUfbk+BtCFc2P5O9PPRyx4j1Q9bat0Dk4/OLwD/fv1oZ1lljNrvVearDGSY2SNzzTkfyQ
+Rzhb6bJWyrfVii5Tk309ErxbePdLJScDNDMYD4oDBGh3AG4C+Jj0h+C5JTaB9orO2eXFpuEvIFz
abPfIf4Q1jUkraDKwyBPVU8o/yg8dPIMogTQ0ehxDP7K6CbD37Ghirxe5va37XyCkVEhUR2cONiG
vOl7ssge2F9pu7Mr+gevcfwxWUQ8X2x51Pha7Ilv4t73iZhz2HnjP4+i8xnf0qorzl2FZoCz+BA6
z4QJ7GRf+lsTR6N/m8c3FkhRQGaAX3UJfQuIN7zTpzZ879p3qEoPYXXrhv7Z9s9F8Md7rUY7naZt
yCuDNAp9lwCsZnbmjTrnFLdP31ypouGNcLidGTAPN3iJpuq5DH7vQN6SPE1Mr1Oyq6ZlQmBx6OtV
F47ryvCxLObnjmG+mzYlZTtlQ+xXM0JOn+XwapkCzMJT1CzHQq6qeEstCv81/YPuNs+/m2nZD5em
Wzf9VUmGZnzbw5490gNck3sGvMDU6ujyQTcvbH6XUo3bCRmRc6y7z7sLgDwmq3QgatlqMsnGEWw7
qJiM5WMa/JkU09CgMoid025rH1cJwINlJU+9A2/ianhXy193lEqXW75qogVbB8CAbQe1jip9cYwf
L/0S+PWDVQsQpjlnoB/ahDcS9/gKLTgZzkI8p4QUEv/ZgHxvkjq3CvJboJ5FdVPma10k25LSG5G9
O9SGJBeTYWTaMmOgVz5E4TGCVV+nB4nTdW43UfJjmdtu/NMeXNCMP4niDlPbHz2xmCymXrfiNKnK
aFkoJCFZVruhIlcKxfAgczZXSc8mG7MGKKS6WJZDQtcNgbokVDsGXpZzOSBlr7uNIdpFIFxuOnew
X8RND4PbOsTXELWCLRvdK221TuPoivFnFeU++EHGMIzO5JbMfmC1fadhMKZRnMRIza/Yq2x+z6SH
2W2RfIiDT+2pTYnIP9XMzshKGMVppI7x64MYaYnmcUvaGyVZ50aCLSdyL/zLgIDjyxtmWZStn9Cd
H2N/YGtgrsJAsFHD8a7dbRSle8H1SXnOdZ70qR97QpE4mLkpLS3/R84fFPaB5wn3MKmfM+IXpjlt
3EZsqCvf9pgouRHh2O8BVvTRugr9RQOROOwnalyzhQjYemYHAYTYjw4Wt0Ejn5dwyBecTZTSNDh5
VkJI/AYu1aF6PczFo9Jf1KPxl/5Vgzj7ODzIIwaobDbX8gf+DRCApgMI53eYmQthOWsHhU8QfI7M
5j1hSPO7Nzkrwk7zBW/TSxmbRzA9D1ZXfAmBT1MqWoyJChuDoZdNwsf2H0fntds6sgXRLyLQzOSr
RCrLsmXZsvxCHCfmnJr8+lmchwsMLmbOsRXYu3dVrTLG5iMSfH613sMNgYb5kHzDG63ecGe7uTAV
Wbt6tbRpBWlbDI3BNjM0+snndc4CJda3ATjeLH9nhKK6cVjVabPLpbWmMJut/VuuVZuggH9AykSD
M0bimZ4IJk+9vYxB/dSW1pOJOU9wRlkkKFkQX7v4NVH4n8qttnnjPfSXr4XT/c2wMJRouoJNO2hV
5c+cU0Fpb02t3qGnS/Q3/a4n1pGCWa8WHyGv2+SwMUuagzH90RtNl+C6yruXnm9JaGq/gkwZpTRw
xtGsAHh6TkLOCa2CdIDfq9PeUp96AuNlCeXQCLaWybIdiUIlISm4Sisl1qcuPlXkxHKGf96mmBwH
Lnw2rWnCI60aX5eVu5FwdzV0PK/ZqnU6nzZN1n/BQNt4jaAbbpteu0sCVIIt9UBYMwLw1DiMEr3y
UGEMke46WGHCUEfYPwzfMhJIgat4SwUFR9WOF3AdD9aTA0PXiCABDNS8Gdx5KdWjbJWa7CMFvauG
pkKrsZ4aePrySTX5grJ9HNFMgz8zJZY8v9ksNTB9byL2IjmcejuYX2NYf2XX79Byyf9dDR4o1JR5
jUMULWhYilynod9pLZflLv+ArIN0w8gElXRqtxV3/pSaKKy9qz7+xqLlBs0T/j48dCd07LojJsqM
7gBl55nhL0N9M7YMbu9T4ALvOC72RDaYaxmmvMdkFgOKcvhAF47w9YQRSP+o4hh+LNJfbBI5b/ZZ
3m0hgaPEi7uoHD+plG2NfYNy03UxhhudmCwtmtrOLTHGCA2LtQO4PyBGWNtPeg1PfMLNHTXBObaM
U4RFhb0gRxyHihti3Xl0hNKACOpURglIdV6ll8fSza605T4Pk7NDBsVxHrD9qF6yNoXA0rCvZU0h
VppG95mDHDmzQI6NP9xgHB5SY88ylj9ZRBP5S8220eIh7lYZtb1MVGmLT9K+YnHauKUBGarYhhCH
Qifk8UEGHACCPEXGn+yPI9lfSaQvu5hIGWztEQNocop2evTWKnTwjBAX4nNn3NLq1cC3SEC4dXcN
ur9D/KfBWzNiKxUfVfEb6Ys/qD/nFivHsj3npXWZnJgiLT/goE2a8GRNgGha2t2yi8ZP42RiS9+C
rxNU7ET6NIWG7ziHqf/T2CTZ02dhYB9S9WsxADGynG1KwSa58HRBMIfTQTemcx4rgJYTfs2lIi38
4ay4qhgGIYsaeOKGlNHCjjBN17jVL0VzHKKXKnC8BsGxlsywpaMkrNUJA6Y/LMke4Nz8CBCLiT6G
PfpTU9L3sQxfUtfcwqreY6bnSLYfWs8KkaWalelnZyCW032RvaKHFP6t6iHjHZO08nFOHKxqRCI/
Wu0hEBRwzt21jgHWs6cR/T5EKCsFO2RLEn+k/KFs6hdrnLi+0NUCuSln0RzToa11ROnUlwDsRlEl
p6CEFRgHj0APLqoAAuMEnmz0vSOKTd7NVyhzxLSSDQHQrYQ3Y3F9ckmGUBPT9T2zCgnUjEhZ+OoI
1e/aD0mkXwMfFfBNjrGwz9FbbzlcxyF40FdNeZ+fVf9s0GMjN4DQvvRMlxk9hISWyvaOsjJQ9WXe
R6pUAiRNyalfs3INskfZX6zs3vLCGTZXdGfjJJ+j+5FDS1exOiprF05n1T7hchuQJiubOKV5S7U3
urKBpn9UqQIu6D4xGLU9r5QJQUxhPeiuS0zC0z83BnX11UwHt9fW6O/EOxEfPmV7iWEd2uWvSJ/D
NiTD9mIQIMnOYfBSq89USkMjofCFwD9hLkwX61m5J84lsK+tRhBMZXfXG14VIKjYF5VvZjPgL1P/
Ue7oUYpJHzDXS+SqiEIzyofwOJggK7EjEnzv8ScG/MTjfIdwsJbWuCLBVXU7adNrZfyFwxu3vIHV
OcBDILUEgZw/OlwGx09t5h79YWH0U8RvSByC7x0z/UtHa2V4IKC5Urhp67OxZeJigYgsUwR4THlh
LOeAWgb9n9EuCQO6MyjJwfP63i8dQoQz02OrfAeUAof4gKmSgiwYfxfVi6k8t+k5xPnTyP0sSmJ2
4AGBnE9cmFITscykdoSLH4s3XV6dpeSiHj0V8ZHGB905UO0RW7jUDkAQjQU0k6wnOWz6/iSH53By
6AvnwQRJnfjiusMmFi7zGq0fhW15XUswB2+ha78X0WICvlqYD6aloHOI8JSzZobH2u90xyOLljfI
XYhpvd/LcVbw+ihtjnMmNI/QdpN/i6b+Z4MnZQNgDwscViueolmDFIMMY7/XdK2iu80LZrZO3Ozc
9QRZOe9kt4u6Ir62JuBgTAvRnxraDjv6Yox/CjuegHxnJIZYiiXhto/tndvrvyaEmlwu3J7htQ9f
MlLmlfVlLMIiZWQWe7JyEPsw+xYOqHPZnHjkIIAFyOA43sN2TyU0+Zd+P3OuF8ZEnFWDzM2lIv02
kHk0YoQuVx6VdyKv+qNAcCv0g5HylCqM59SCJGCCHyreYumS3i8pAZSbnPcsF0vQxfEV4t5AQfAm
Shq8Z8QYyJ5EQwMI7xYScavzVjAXDXzkleGzxQ+fJf+GtNmmxnkw745Bn2gMS0N/NrXOU6ZdlkrC
ot25K357QQq/+BM9X2RaVwG/YhZhDdebV5s2D52Y82gsxeQqumqG1dbAkjfwveRR6TJ4wWCIsoQj
rliN8ocw8RShGbn22S7eXOp4ShYlMx0iCp/7ySBlfc8ccKX03AT6WZDy6+cfgz177SyDOr98ec3I
L5T4acuQxr6CzJG1KsbM71AhZqT2/M7BV7btsWtH6ODRMTTnFQMyUa2fnt0VDcUcvTyDmfLzynzv
M+s4of5Pxpq+BaIcLza3b9O4t7n50lTOerJfdOMmGxwm5FhGJHMLv5Xg9Y7OFTNpzLMjMECVgI+d
xh/L+lWr96T7ZVLMUHVH6tQqQR83KlDE2VYt96RHr/+NtnLSkeFl+WrVkW8BmNBpfw9wLNrNP4uo
SUU8GUmlyl8HrliB4nr0lwSFvZnwAXRZzab5bCbfaQgybWGBTCe7ecmV7wolITS3OZN4x4xBVNAC
WkbYydbpo0p9Ub4MPF8rBsSOabR/4Aw/4Gu+zcOlUp7R4e4c9isUPKZQYAUw/jp+huw9ygVmr6VH
Ei+nKz6SKeDEYVkrXtv4kwTMajaAAAEyCHTuD0spAZTNyndbtIuYJsGAFdiuH8/AxTO0XO0u3CfD
cMn9wK1ljqVhpZhnP064JjuwKEvnyWQlowHVcKf6eUpGkowjCaKRlb2+yNSrSrJZZBBY0ltJ+A7K
xgf+47AQmfJLT6bWLZ5zh2SQ4bpsdue6CXGvZ5EO/8+JOBPxkWTqZwPahw64lyK4VTS+O6hcKn8G
AaFGZluH/kbSKmy3973Jm5tvug4ogWQpQrPuNP6BX2Yf/C/S+7+xazaKou3NEAFiYkVCRLUhMkuE
c61Wv4uprnQ/7epd4UThKD9I46QTS4NhvsqN/ag93OyRRdB8Hbtdh313IjuLJnLq5o9B+20cLkrL
64BQzCi4zicQYuW14cRuYAkkVMhm6OytHvCvlctb72e2dinn7GR2+BzHwW9DHdfSu6k194y9TjXb
2xlrkwDGF9KVrE7JHckMpUH6JHU3ZikvMy2YJlORnbyrcj7Zw0OK+TtoAD60AgLZb2o/mv4TWPlR
C7+UkG9sdESGVKorkR8YAW8hJ17aSr8BMFGS+SrxU1qldZb6e9bgOS2vIWsIxQ32SV77BlbgFh1E
xMamhcqfMHdWw05O40PwlTCFQxPVT+jqfgaQyhBfObssN2uZNyOvCg+6/rd80tXu0cedZ0ylL01M
/JgwNKX36jHbJYPJm4cMNRiYXEK2WZ+zceIrQuXJua92NZljbDlHya6oIUba0oaRzOAJ4q8ZMSIH
HJM44ZPddRwzIKLNm8GCKVyE4E7v6DCxQXk0XOzatviMawXKHtoVlSFmw72xby2yxPq2XpYIVkll
TzQSRSbmXCQ/bguQTaoXLVE+YPzulBj9z3Kj50lPBqzqrdcOP3af+GmwpaaE+xycfiiOdaPultwY
8HqXMSOZ2czzRRwM+URaZi24UuXGtHW0cGNH+CwnIN5JcS+0eeMYn/n0KrCzVEG1VZ1PVsj7AYGl
7J4EgJiMO37Oa0IeUxkuJJHR/vc6/QpaRDqjSN+VmcBfrlJHzcSpIHdxQZ6yW+de1ZjWMIT0qHs0
5U9J6lpW435sj3ZJjCrjNgcdCyW92jWwiqJSZ3dLosoAQKFq9NFY+xmuX55jJCemnVfOd9km5Ni7
m17rcpNirqIia+YUKN0XtcUp5CxWZzYGetf+P4Ew1KfD1qyzJzcKTomeb+wMrhm3QhwA5OFHHdDV
lKI320rEKynPes8TVq01uDVz/StK7dmtCbgPtlC4+tYny8S4VeQcthGINYmBi8JcTLsE1ev7ZJTH
YZg1nthE8XqR6pRyFgCabFg/zSC1VRyFlyAt/diuaACMnkLhsnCOfzrCRk65qGkUXquivMVjfogr
ILC5zTkvnnRb2sQaxV86E3Kp0Yu0JjliliEOGgaQjYPbAG6GJ4cNsiD6EwY+EHcguWfMB1o1acVz
z2WCnUPBF9vKkCe8PmF06SiCaYKjVaXfkwM1RHMTcq/tT6oQOC1pB7C08su0+s/W4gx1JkqtsrqH
Ps3lbUBkjlxWg/At6X7DE08l33PWEI8ryF9gtPDyqDxa0Dg9mYGWs2ESBAWtr2XxjB7AMV0r2oU4
MOIF5y/XbmOnKIggQU6vayKfw3xkq1gogNBqbv1mzp66AiGo0iHSKJekZbrUmQE3nMOKV6jxrVKR
WVutu3SS+h7qpFpscQb1c6ltYbLLz4ah36c5n2gml8daTpuut/ej3hM3kIdJiD/RyO851i4W4fXc
co4G/PWM5YQaVI+8CT6anmbz3jnqOmeMITqiw+olbeQjbvRXAwspxiZwGo2IjkVqbnt8l0Ednw1R
3XCJH/lJ94NL8zSf/2IBq7Eymej0tqx/WUi4YDB9Z6yI8bQxIzlsJvxrJNs4sDCC8ZXJ0t9CZ4In
3oaUXRD3DGV3Gie2o5Wb7tSBCsxkMt9dJaxZD2ubCqTS3EugkYqX4dikZE87dk3+EScJYB0KJfge
0rldSptuu+DkAlY3uRvrxUTyt7CrrYCY5rrtrndwiQ9YpTGd4wo6UOriEm/NGfrzd5VdZ6bGOtkS
57lVOTYM9CalcCMvpIxdDxn48qmDT4WJS3VsCmTbBlZmhZ4p+uAurcwv49eaL3XQdoDCsuEDW8Ob
OomdmroXuM+bSnc2tYAfGC+UdwrJlpSBGB96wX5rIbIRnqsF/x2QEeG4fhF2AP9Sr/r//pZwdFiQ
BWMD9F8We0YpPmakUiw0nNCmxIoxtDjTXWcMz8FCEci07IDxjYpQhzMDB2s+Gcc4wpqLFExtYOV3
C5yfU28Vt+FfoTNt47HxdcM9R6L6KSdJ6N9lzgHLAoZiKJ7jEe3QWW42deH+Glr2HWFWIP77EWbl
voyKM1Zs2mfZGsKV/R6mXPqz3V80uiD0/qnu3K2dOIT5Da/tC+4fKkZHTJm1NaAL05RlkFDaFKVF
OXPAnYs2L4OYFcK2C3wJdpxki6PxefDHpbKTnTzzXiE0P9ex+OjEh2JFh9kbfFSzAwiXXV8dqaDF
pk3gAlgT1ltru++5mI8a76GMuNWkLQy9Ad6DO33lvbsh9QrcydnMdKL3xQvNgmJ2gRpaBzGimeAW
5VBbDmJKyVsIB9VzRljCmV8jLd9EnPbmOIAO/LYpW6hNwu54UHpFnGqXkL15CVX7Ch/24Ebzq4HC
32U9eQY8LtyNet2mx6VZEwlbh7F6WhQOAksxvWvwAfvSZdKavaF9D21uAyqf40l9cxKcPdFWIn8p
BiGT9E2MLlCdgv6/gT869SaCLqzDd1XyZdQBCooEqh/sAGxsFDfehtFbJVj8m+DcZ8FXln3eTPOG
ia88hvl1W4wCS4dlsksTNpCYb2rKZRPKwLqnrDkt6B1ueBsNVksxpTA6d7FGCexvoei7JT9ihdgL
NXGBL4mdALMAg8himQyXCtI4JKh9qVnztJjGFtU+2rDbleClJyBdZfDltmTldTSt4ZfWaixVKwGR
aIZC36KYuByWw0jdpPJvNNihoiRGrXkZjSUcQgWajys7MfaNds/7eENPER593JvZT1u/Iauk6dFo
DtogDmZK4A21O08fMeVkAXws2wY4CCpFD6HZB8zfebONM9IPLt1aqJnF/B09FBxFzXO1UJLTPPQq
U91W5VGaHGmHod1MNrea9kb2r6c6l6B7pp4jc6NLGqVscLRwntVXNpz4lIHjbCO2p/gcXIqV2Qa2
H1q/67htGfo3ZAPXOQxDcRnbTwULQ1PNnpIDULY2Lb91i/Vrou3HkfpBTf86IhHNvE24oNcwctEY
1n31aOHrNg0kFpME0Jhpey0UxPxeO3PycvYzAUntCndiSLCVDL4/VtmhTBNl0zBVbHhdOm8Srrbu
ElqcBlLVK91wYCcH9jue/RQ2lVk+zBq4RUu4YGOk47ddwJeTkwkwr8CIEMbO3jTYxCQSVmahRQIa
jckfHb87SfwVi/GdjmeDNzI9Np3ta2zZ1VLfZ6lbrmVEq0hDTSop9ALlwHTkSzWDmXdwCq2GTqMn
U+FBGQQ9PZ7QLsZpJFCd4JlVwVuECQTPtr/RhVtvnZmnT5AzbepLs+6kwf+KWZuYXWpRPJREu3Hm
qTT1PQvi8tQNgfSjGONMgfMOMr/tcSrwHCq/lFqSYOAyIAVl1DNaJC6fyDwAj1mH2Dv1GQ8mMjoU
B78Q8Q/GvVMUsLcF88zCaoXZebEzHgrW1FIBL5Ti8ghcE6cYQ1euHqqunlFvrbkcfFMP8NHlGUEH
Bnxubgc2KBTbiaCNHc9x0nnYqGrCmlrtNPeXTA5LDCL9yXMJgsZXbSWZDiZ7VEotqox6EunI8d1y
ew6JECOw+Z2mZNy3YF8tBSmsMoIjPzDxa4IgT3lSfyGeTpzH5Hik08IutRV7IyQ066lsrr0xdGDh
6LE9VINyUy266KHndfpnlRTaTZakDatCj3/zzNT+MSTmz5Echi1WSvrdeiCQWQTUsm1ZOuhYoqKE
F6nXexY1FpurgnTaRkvoYHYt+RfP7F4rbXnCj6bDAazTIKZyCgxJMp5gvBxzcswXqyCVbKicIzEJ
HjiPiLg4R2fOhBTlIQtdfiRE3W4QJl4B1fI1SD1Pooi/zUCzVlWqLw0tOTd90ipQ4bP27maMdakF
Mhv3Wwk4rM//Famir4ssh93kjt1WFppx7AMyaI7NNUOLIyTXli/wpzFL0o66YgOmxa42jbG1LxOy
XLrKu+CM+ryW0uquIA7Lf7Whh6fAtpZGAJW2m7SM9qQzGk6MBMNuHNQQ5sXwrurRizvo117rt2LJ
CEfYaG17Wik2KVNuwrdZFheFrjD6UtUj1KM3qMTrzugOGXuVYgThqY316+yop9lODTJDBDdjGf0Y
xFShkzi86H0GEWG4Z2nNgkdR6EMJjhVFmS0M9LakbJOTzpsa96NN5E4qaPtL7pwBZoYCnjzFarDt
pgWpV7EcniMXWioA4FyT+wJEW9gkj25B+MnR61Tntdbh7LfTo1jOpnFBBCeLiSJiQNIjHiFMUKuk
Upco57iy5uyixsM9UKio6pP4MGgC3Z/WQ3oEbK7pdBTkdK70Q1kcGjLlK72SMDIoSXA0udHUkkC7
Tqq4YlDtScO1pbjXgc5EG3HT17v5NJj14HUm26RCTIeUH0Xa5kkLikNrhV9I7BMiav4cdkQaqxJS
T8MoPBa5wEVr7GaKibNceTWDjGpHhULCEdxlWUCbnis/qoybqwz7KZneUF+2AedGY9heZ8G7YC18
JB7xpdv5rrcoALSy7zbVKe3j8E9j60SvIUYWJnjD2g8tLdtNRa8k85/e3iCr7NOsPsLpYN2H5qoI
zO9R2r3kmrofWbeZMUKLA4IaW8s82OcuyVg6Z79Wl7M1mHdSdlse5SSA0hejVvyuHnd9nb0Wo1OB
OCf27abujBCOUzZjh5qz2Vy7rn3rdKNbuYTwEPIilLyFM0L7hGaOzF3mMGxmE83XFMwSSWw2+1Am
5xAyMLM1cGbK8RAK+L3ZqtleAUYgLaYTdndSVRz1IQAgsBsXt2UkALsDVlXg1YkDCA18/+FAwbvr
LWuf8i94onP9Cm6NgTPWqYCdiTT5TPr6K+mm12F0Z390Cy4+8TKggKj3daBYacDc0QmjPhDHYG/s
sj5xFTprqF6l3JY9npFaxYEH2Kctqaao2a8xfnBBSjWd11ILPrvcSg51peT7qXLRvUO28oZt0AAV
0NIKEY3tdn9vOn4i/HWcSNOYeSz8v/veUbzGMuw9bVtE7LJmASOxvRYpDUE8qkiuEyhEDx1MTNSO
28NDdawUWoyQS3PSTcbj2dYbuTZLIutDFZlMiBVy2KKYsKhlCfjZWNSTmhYbAE7jzOw2nbSuk0pN
rFsHG2doNDbxFu3e9vNMY3Zam7RCcRfWMmhNGgWUTGxxqO3jybmYg9zR3XvoZ3Fo8vwUuUWyGufp
6MTZrzT6eW13RBf4vwksUEmNULpDR3ypsVqijo4f84ic0oizqXOBKKt+n5hEb6idBdiXgS6k4Kwx
bZ5H4b7OsBP29vSlWNNLO8kTtq4IKw2L35btG6IxEdMhGh+qll5MALENv+VzHZrJkwk5tIqqHRee
verCJE0TfWlr1xyko4oMjWm8wblB7m0J5YpcpY6Ne3E7xt9MUmQ0K9wyeXRl82kiZXCFmGPinQ3n
bDciHo2Z2fozdzW28ixtkwgbWWBi90wankVjg6tqNG/JlL/3egcWmgdyo7oHegB/0yH4aFsCjUHL
35gkv4WaPYhJPTWtepxrxq24zrFTTg0tflqX4/mY/LLpuTVky2pmTwnj1ebZspia4BZAFN3CGbQW
/f6Hv+3DzJ1XvWPPBW7MFO6vjlpKz/O6j/Demu6TJpls1Y43qIMWtSptdTsN5SWW7T4VyhF0qTi4
cvo1dJM0mu5lmU6pXyv8sU22jU3kd1Kybbss6JWM2i00Awhyv0SO4FdotxTAfmdGe4zF3tSFOBCT
P/a3+MDtW5TS9qzQP4qf5dyG8lOVPZcVNXrRTOyMFkUSPXhHjSBLHBY65o1uN2gl+UVihvA+uWvy
8vA9Djt4yJa91wZlC4DzH5WzjxQvOFQyENkB068uGW3tNH+acbLZmvkltPZeLtj6Gsl2msMHHVbb
Oas2krgvMiw42Dmktpo2SfQmuqw+O8w2sy32bg8W3OiGbR5KwqhzxI/K1aXjlpRwmbIYwXokh4Yx
aMeGHnC0iwO5CIanhLVh0IlD0eCvqWtAqxidgud8nmq2uom1U4MMXcUJBRjOgMqcxXmH+Q3dgO/o
2qrFm009Zo5OZYHyG4p0O+RwSmrTuFi2afqhG/4KJkjknG3XLS3E0Sk3mp00SRlhbg5d63XZhJmz
+J1C9VYo3BrqXyuOuPf110pmz0IC8lEdXN+8ShuB+1rM2cOM3W2BI3qJjbUTZS0RHS8xIOTfSBHo
1zaAN2xTY70vUapci4aOmdkpczYFTu+KYJox8ZwXxW3g3jkXhMXijqxv+m4lwW22zACGhvvEV4h2
JBrtMUYbkbhkSBlI3fqlzgULD7Y3GZvbuGn/KQocnCnyR24CY5Y/Shvzvg6Bj8/bc9abh1oacAly
VknspbMJqIOF0aOo/ilTS0AN127fuocy0elsCaJTVKJ8GekmTRiPEdTRRXBlckM1fgv36pg4Tqub
0uPthj83EDRWjc8hG1/raHotFHllEcKHojRvZu1sGkN7txNulApxm5Gzuektj1ymrww1/WtB96b1
5q0lRRQY0xLpBzmg+8gv3w5PP11Q6WVYnkMA13Zx4YVC7tWMxCT9f0477fHs4axv95ljrFmh7aeS
46lK3bOStYcKcEhjDocIHmid9wdQvifJHU5iF+1wCBCE4k91fen0XxU2pinGvog8RP8Yl178Go7K
0zV0d7PJws+urLPb89CD0uBlCHRCha1aaOrOUmguKdV9GOB+qB3PdIKrRc2oP8UkFTKz8iw8NqNq
ntSESXjirInzeWfwfegoK5eZ/a5FIJJnsgeU7YJx9oi/0fOBxRernxXWDyLYaw7d7WC28C1c3w5/
k/QelLzjdMj05j8IX3yDcj8gn6CGPIY11v3EDtheeGNFnMUNh7vZdi8DoqwgxlLAMS1LCfiXWwTy
xKFHK3HoaBrjkc8YnK9QEOMpzW4/Jigro/gms7wJayIlbshjqtgNVelrKus8+Rxj2AtY/81QZ2do
II2ydCBZW7choNGEdH9hbmkoukPGkE5MVssWv2wcubZOaIPmqBxiDSy6TONfYsn32ioM2tw1xe/T
7NHmSuiXafweJPAJJGgaExWB1eOIccHW3asAz4X6TMimppgnooLXLcZ/Y1FEz7mNgp7UnA8TrYLE
vXEeQwmQzUyznvuvthtAa9Iv5umRw3haFkABOiU/JwsCZVUH9TlKxF7JtOtQTZM3TiWOaaYd3ebc
LqE9rKJaqa+QAMEKooNMCcb/6HMaUgq5chQGQKienrZgJRRsvUpJyC1I2MdFBdupylBeVDN4BlWy
LRJ4gUTCVvAR7ZUAuZ6nVKQospCnIYZrWmLBzOKm2IEV3rsuhGdXp4oVX7Iiqo47Dy0AZEHIam/z
3tqrBF/WDcVHsshwQA3ppeFzt1EVdMMh4VquZn184C7+l0dYaoK+CLftmIKwCGvMnHb2nQzDi5uh
GzspAkWtk2eHPGZh3x9gzGWAnedgYGLMU2rtB3NfYf7ySkieK4vP1krTsTQQiKpREyqHcQNlBwSH
0Y6EVBiNW4bpZaTA9Ri1NyPtdky5OqEvvdrn4qxwec3fu/oc6tuZnd8IXcDO3yqqeWtuIeWy4O0x
XiwFK08T+0BmyoWI2xNXmJK/muUPLNIg7dixfDfREVD0CtZFT+KzXRLFnNnmFdI0KKpnt33R8dJR
kO45pAA79Ssl1D/Kq9a+RBDlWfhU1t5uD5BWh+lOD3ZVXaiN5g46kVTNPuW4oWcAJCLlSpHJGVht
reBSCez0H6nmZ9H3oJwxzNTOSgCqcaqnsHlTsuWfdsr4Rn+1qdLMBR+hJlZ0B8VMaJNwxMkmDZOF
Eb9LVHmZwKALrbu+lK/om5hmRIZ13lMo6KQ0AG5cyMCPD87Xo+dEZwHCNgGiCfgjIgDTy3Qku5Ty
PH+b6q0x7XO6QMBfmjvKIcNsWyMgN5vB8nnl+71Z4tL26+Y0Rrvkh/+wowB42s5UtwH2qN6wggAu
g2ftqjuzAuKz6exjIg4haAF7N55icj+EzLU1SGQG9yXguWKN0EYepTMMuoP7EcBCNcETkGhtdlDS
gAoiQUXFY6m0UwjDJOexYXN4Y7xMWFS7P1ZyM3uc6U9WR2g9fgLsa7AiRI2kljZ7NS46/YdMpvik
IE7xdHVR7j0ixtkz6Gv61fr4GaquPX+100FFodI2Gb4qzaMzl4wZv77dMM+dqHWxoeRo8mrRu56y
I+MK1LqXKf5SjS0iR1+s9MGPYEYte3brnDSf3bvxqkaXSLzAUxqf2c3KNzpo+JpzwDQ7hTRFzLF1
ijAfIiTm/kwOUm7makMdSm5+kKtGn0jZFjS578R3YvlZeqrnc/esE4UBMFrfU54Zw29qvQKBWHeV
tXb1BhsYYh5/6a2vP/PiqloXAV+njr8l0KqyOgcJj17PjjE2MT76hfRmhYXd2px8C7cTkjJxyvgK
B/lulWfje4TTj68e6BS7PBa+QMYnroT3wl6pLOrZIt1RIeGskNQWW1F9T+9k7TgS8hwjKDqlNy/Q
Cq+7dffG9XRIoywHf/qzxTFWrjHQmXyu98WwQ2WD2CsGj3ePihYYGohLOpbNDd9G8dfSjEHYTnqt
TSCXksoNQGsCwTNFAHiSFaJ3TPLroeH08bnXt8VGwdHsyW/3oyQuw+XZODsQcHnpQTP82Be+I8Pv
8j1816EDYE3c4rFW3VV/DTA5wVMkSreGJKR3gNhWQHpcZ6s/U/kzw0YKsCvwdm6sZJ9/AhiysPJj
FIGQ/Zp+1ene+i3upACd/JI8LSc7z0FMS/yRdKBDB/prYaavYWCBMSn+opjWD1Aann7jzcKZ13Ze
9Y5TvG8P5AcRV18hI7DLGm0OZj7OhxHj37uCewkMUE9xqt9hzsSFZOPAZZ8OvGrVfblYwPA38RW5
kABUKIzDxD36CR1AI6t7LJrH6B9NlxbUKtujTo8525g22avC1uIOpxJYQ4PXXfHYYhpyXYcbtrvs
XoM3VPCO3Rayit/A+n6JAi8+NWR6xZEPvNL+i6MD1+QGXACI5ROacukbxD1oYioPdcDp/Dm9SDSi
mEZKfykKg4r5f3MQfiRGJaHsogS3PYkGrudHzFIMLglFCExNxQ48WQLUeV5hkf10H2G0WUr42jUe
voQ1Ooa4K81qOG2mNyKIWPaXDqfcH1wv9/nEzTej5LvNp4x9JxmrTad547izxAbwiEWdbkGw5s5+
RL8rb13Jr3AAPm0C68i8jN8uOdFElp36p8xl4bsV7aUdT1r6Yk7b6nukoSk+lcCBEWHKg0ZPnoW7
GJPVKjsNy9+sVSdxSCogy+BlVw69SMvHQxlv1GCiDvClD4/yyyj8PgA0xaOS8Bh2tZVywsSGuXZI
vOK70I7GJyDsFHKttVH59EQQKDzcrfFXPXvzB386PHm5hHf97pt9DSCb5g17YmvuS1Q9shxfyn8U
ncdyo1gUhp+IKjJoK4FAKEfL3lCW3SbnzNP3p+VM9UzbEtx7zh8ji1zA+TcrPa0iAPOADA30gL8x
4WGZ3sM3Iz0g4k5vXHWXCKuS0f0jf2K8gwtD3q1yI3HVVDuGjbezqdmE/VFteToUikdVZ+yrlVq9
IjogdASVBI6Ztnk2brwomnKgPGM5YUlRhy9D+C2QSsNnofPJdiSuZyoWw3cnD+ITvN6xZgOtGafu
D/UuIbyoi9T0b5A3EkEOtf+XloGjdWcBbfV7/DqULGw19hL8hh9Z5RqflWLYIueSDliz7ClcF/dK
dZN4hUV2r5NSnswPBRU3lK1kiyF3Hmo/EjGhpCTeGSt79+gASzrd4PhHAkHeNamF28Z0qyE6QifL
o3+GTyQowo5Ygj4bcsr0XTZ6QuZVml2mu4llUUOVxjP9LeEbNjw+n/hLTf/he8OxRub2KuEd6ysw
/V8JoxQrUKS6PKMCXeOlegoM4qw5rsSLRsk42cvKZpTssIOV94ByDlHkRmD7ivotcVxq/UmPt1N0
ELi52unVKM0S3qc1FeCkd5ueTVmr4dtKQoHyNt8Pnibti6ui/FRkbAkrDd4Hj3C2lJ6AjdlDvDNB
6LyeVPjsg78Ek57A6+rxMJR/xHKVwV79BRLLAQRbIoZAbpciHhOmLVCqu4pM7pda3WpYq6EHyEqx
IU7sNx3Evj7BjyxL4P3Mqi/Dx+JPIBC0OQaLtXH1D00G0beLPopmnQuYkJfRaWEeAmVJ4hUeGx4C
fD1tvkM6WrZOXp3nDcmJibqR52PyTnS540sV20tPfNcj8TeNyRPpEBuulNic18K2pwMZXRtZFJkd
vMC2pg2m0Jwh9t5Na+kh6VsdFiHevtcs2Y2KR0dbD4Whv9Hs8qrm+GimNf2kM4+XRirqPuk8GAdT
2+fSrqi3zSdeQdjNmWgLeIaAjq8V6RGt/CiGL9G84vsIW29i6G2/5Ofscz0lV3nhlRob0TbueESv
8LNT+Kj7R/PkZ9Fg17NtIf5lp159H931vEEEMdS2xlW+RtOeLPH2gsBC6s33QNtjGgbwb6E+5FuB
8fSISJkByfjGCKV8G/7FoIb1qFGeLnyUnUdqvFxv5N1M1AbpLv4eP6bwm6b80P8aY83jMTAWCDgn
mSQD2RPnfQbepsgHlQdOnS8joZzlhxqdM7RiJlVkXp/sFQ7Yll8h+y7MY2Te68P0IjgACxBTFj8b
P3WHfwkOciJUjP764eX/q2adUFNXhW1Ot1W7KYV6KT3M91YBvrzLjR8oQG6W0HfHeGfKO0P18KNG
RYFbgOYYr+73EocDi35Cs0R97NBz5GsQYzD46Z3htpK7NfU6EY+M/llUz1H33vE+sT0SjRF4JIUo
8g2bWsptRP4ucSAB+M94z8MVcxORJGVvvaUq8s2Eqo0eQfti6Vug3iOHYlqHBHeov/j6ZWkN2cnt
hHWmTtz+u18cmJhxzmF1GLBhz8hTl3Q8ICvOEH8vcIociZzE+SKpp0LbynQo4B8Aqwian7LNkBlA
TlPOOvfPEMenHG/GgPgmXHlg7+2zABmZjjFSxe4bxhn8tYZOWeM/902nlrxYdtH/YnGKFPkk1e2y
pLD4gZuceRk5MFQIxVRfhvGiEqpnzWo9DWxFJOtHTPbaewdxFOWaI7ZUfg35QCAYhp+Uf8moIu8Y
wRvonOK7CU9qtKU/SzImAiFZMJAWyMpj8TCMVY2SuOCSdqMrD1aPL5tGJG4XuW1ACZdR/9UGL2hN
8uD0w4JhcF5cDek2lgdMcto/A2sqPrkNp1U/JxyPO/UPYrZgB6STCi8Z1Dqvks7u2GZOeqniNSoN
zCjwvFw0UuTkvOGoqcdrRaTMiKyITwsh/nrkLBOAmgU3N//oBBlm/oZTMtsGl9xPYZxxq8sYWNqd
RNsh1a3yjjRagmkjkNPygdmezkh0egyH2l6amMvkb2Zb2XCYVsxpHTxz4W8W17TB1dxvxHvdmBbk
+CjFB9XnNyDrDwBxPI7BD1k0ZO820qNbXBb+Tn9HffEgxtyH+6a/yZjBfdoc/OIuho+CearI70aV
2I0krRpqu+nyNbbVdKCtKUHXLk2vN0gWRzRG0ZeXIhmuaRcGnbzAbSo1W9SWxkCFXAz/WeDYmuxI
tBRpTRopc6Fwp/yZOGgAHRznA0MaZJ0zffbxjQNKDbcDI28U8pR0y8LfZ/5XEN8LDiDDSptDr2wC
A/bsOXDj8uxRzagxmpG2U+0F1Zt+5JpuzG0ieCMzxwD2ZREPYl5ZIub2MHJPInvQrih9Ij5g8YXb
ueXMrs9j4ha4zAJpmy6sMiND2IpulEeb44cIpCxKO7L6Gc2D6ALi0gdPUTpQG9krR/r7Gok1N/8C
pwK+dhJWnAxQX+/we4upizx42YHF2s0HEJLcLPCqESlEJG4X0aXBIN4dxbf0BOJaxRFd5h8j2GZR
A6cqIYMp4d7TfoxclSj+Ganx3P41FNZn/b6kdi65Qm9f0XQcyvo0Cq5R3qSso9mX3PzBGQbYpK5c
J/lnHbo1U0u7UBypb5cD/SlvefvQ1LYwE3BSIurg0M8VY1XxqlRGtcqrdpe26LOaG7l4xCGQAD1z
X9D7lW0bBB+I6vMzMfK5Hx0VKXcDSbFK8EmT/i981dV5isdvFFiJ+m2g5nqT0GIpoDpJ93pL2sDb
xa7gH6/xi/5qPtEE03uYvOjtdpBUfuOTim82wolMHwap6wlWpplEiCDHqCg9jLr7CwjPTCkzkL6r
kYxihKbsBfNG6LNNytizgM5dHIrODQzcu9SzDrJVirjgI/FPCGfeMv8nzTpHjw17Qbm5XCaXcjqW
CkUvvkGJcIF+VSI2Fa2c8qFXBPN1w21KOeGauH7paQdtPJ1xP/PMs2qXXYcOvIaAEqvstw/LDVGn
Kcu39hFHCZKlMGV7qCJL0vUvku8fxJCxjiaPEY8FihvVaUp5MxM91Juo5EOf05xgrLbepeY7YSF8
wGLS/jvgr55k9ZMA/pNQ+OtubBFjdaO4UroCFASorSrLH7Gbj11HHtLCpJt4GBR5DWknPzpUd2nc
Yv2gBRcyIA9/fJLse74xs3EXjI0+cyQ2p2SZ0KqRyu+wwfkkDD1Z25jBasRoJtGkaCoC4Hqx3XY8
xdoLTcySczhg+tR+hnCfiSWvXWLjdKu4JVtuXoL5a4povFzzTJxDeMPTOl+OgO0EtbnR22+w01uP
u4uYGdtHzD6J59Cw/FcgicRLLvD7wKhYBvBpsylVZ9Ef6fyUJGBMEkLm1UCx8NR+x6Nmz6R1yMRc
WXX+3cGsYCnVTrl4EIar0d910pqEYyo4eUIV6hnuvtKPoblNe7tDB/VOTnJZNsriPk+nYiJFbR3F
5Jw2t8Yn90/lmKfJ6ZuuYURLnoyPsPY63VOKS8IeWOj9ppAWNKRBryJioMIXIkVIThHrGOUYZOFg
Cns2wNojRQrbDJpVOyralgBu3uOOqfj9izkjLJMSUeZ2nRbXurukce/m6rUGRhsdpVrr07Yxv5v2
g0BCAokigS93S2tUJNqxKRLa8Y+MBQYCN+wAcP8NOw2bAFIu8WeB+NvciAUGCQLPhvVQrud+teCf
F8rO1zrPiDc0pWRIgJEJrqvvcS1doTDDpXjQv6o/goEu5RMOiJYifV+VjjA46pnOWQCYDSlRf/pe
9Maj7g0XTVyyt3/F8aq0hzV++9ErHmTfphs6Gz6ms3YtN9IOHPFE/JrVfTI38R7rn1TDPv1bscWy
Yq6qV/rPQNjIfzWYVrKlAOqV7KF3riQ5fRSrwRG3tFXZxR+aIouZBWnFcXgYykpmAF6hJWr+wsYO
Ge4o+s1swvKLP7ATcN0ZL+sKucQX4dAqNe+XaC+ptEvQi7LtXzqw39r8ib+VPX7P1WDll8yipc82
3tNisRPOra3sOys6lZf0a9iyJ65xktjx1b8lrrJFLOV1DwxRwtEE8fSqPVjwXf2tLGXCQsSlOF+S
HY+EZVwqy1wCC+2mvbSLbGFFUS5xnIgrl5Oj0ms8bvNXhNDzBr5s3mBw6DADkAhe2YuY4DUpqifj
t37mXAEb8R/9MByP2opMhg1GsKvmgiF9xOfAwr8iHlorcKkkKD1mLxycBsUvy8m/8mMyKPnfjL3b
DGijXE4n9UjSbrPWzox/VJcgA2VlG36Cm/EFC7oir+EeXk2ryY+Igb1sQyzhX3CLpvX0lNe1w0u2
LvbiprSpo8rKG+AmEK1/rE7DblhT4MJIoa8X3vA77sG4CaLmXHDaffEZYZNAZbgdQluYljk37VJf
F16zBz1akapRHqoT/psTuZ9JtUJYuTG2FGZqdr0TrsxkfK3FKllJqG2X4g+ftvaGX/2r+eSa37V7
86c8zMSGIf5eUrFuLe7xQYKBBD9Y+vAxtraf1vJR+AJV0Ggjp+fzDEgJ7vK2ou9qypzIoiRzBe2C
NfNROZhk7XanWKgzQws362qx7u6ZO+fLysk/Kgu4ETN1sRPRz7ElHKbHzFwNKMoIbjWH6ELLq81w
+ah+dMCPNQjah7lqf+YnJRrOYIef+t/03ayqPVQErFe5FR7CPrD1r/EIPWlNX5EdueFPtTSd2UJ0
tmY0l7xqo2/TfbGt8JAt+UA8ktg841C42aPfpBaXr8MwxW+6og/WYd0CmotfvKOH0M2s+DzHlojj
1w24onfBTbJrtJ2rcDls0KnDrsOu/Bv5wO30t7sUnmjLAKTV9/wcd0SrQVp+mdaPeVQcBJ/uW4Vm
z/birDzktQI3gHroilUDkGNZsaauUHSrG+0SbswzKr/5CfFNJOBTeSrX4MBjWl3ISSBGXXEjh8Bd
ksOVtWJJW94NRKtefEg2tT0uNQuRAOKjdb6mx8VK3OYc2aEV/jFxwS3C5HmCE9yyW/rgL7qInsnB
pK0Jaj9NTuPSWbTF8vk0dvkGuGPffi5+OcxBESdjpS2ldfkLAG/V13FTXrOVeQtsclZ80PHte2O7
mxvDjv/e1XiryF7YlHlT/b3K1oBF+MccXuF6WRzqY3WJbN9iUmTKRsqIEKKzhp/htLB717BJK/ot
XHxzz/LGgwWG3C3HkwRMt0s3yQH32Fp7EaS1BU50/Q1CKZT7S5BP3aZw4s3Pug2ybfqXcOluZlxX
PMcSlv79KNuCzecEEYrc75l+1ctTftWEFSJah1mDngggwvKEK2rYESvO+vOLVykuOaV5nrnpmVTh
iL4M/jgpN6Gt5ttyU1TrN2rlkT3e743+Qak1CC9gu38D64i8cRv9Kxys+l/BHlM3YfgXhmfTEo/A
8qxa/MHP9NVu1Y1hLOstcnsEXpaxF87AwyzOFC1iVoBbWFEuQmzyUvsnD2tZhtjGj47y6yyyvLzw
dRuRPfJ5HKA9DoS+8qFf53XkVo5gl8CQDPtbfeNvCPUNHCqruVYQ8zcu2VSzR8BB80hkh8vBeHKd
srGNpMOg99IsuLvu3vGiCTYiKFm1VU/0iFqgghHZFsdQd8jwmQdgsJt+q1141vJtsJHQd63ffgGi
tNjvAJL++DgJIQlIDf6jQsfu/wmgxb07ABNLq9QBNX7rlSwk5hbmgnelsE3a2ouHfMXFtuxfixUR
0+l3cTM7Tt7x0ZwMj0qjaIH0ZZVclMYuNzVLMCKiVWYirtrrhl3caRckmNsNOPLkW28VLmH/BDBX
+zcEyO0BPayu2sYiPCbk4QW8teWrQhPlEgJuPbtolpM7sDLAKLOyE3xzKAJ4P4tDeRqvzZdOyyLf
kmnL/Bl6owB19vKGlkFcZgjYX/mHtI2vA7DxiooQQoJW0yb3ok9W7K5fkeWw+Ot+WRoJQaBGjTAu
1EnA7xYXQ0NtpMPiGyGpIZlhg3bIqRSXUO0xtlOHeq4JXwEFx5bh1ef+wJUBfrghtPmLdYk3dbyW
J2wQ6rcmQYItZSaK7hsfxGSjQqUb4aF6QbBG2RAj0cQt8gjff+mF0uJM9Yi0ZX0FW1vmx0JdVvvh
XqxQzt19Zakd8mN41E/NPdvDuUErZnf4LuQvY+VwngLziadoZ6QWe9+lvYx2sAK5InnbAbf5RL6y
qXaogjGIOeIa/Y9mTW52yiGZV4sNj/ia3Cz0pGvaAvpxVTqjk4iW+NFtsd9O76FpSXUmE8E99bpN
cevPrLq3jutwSXah0z4k+4Ob5jKvy51yDOGN1hLH5uwOzI6rhMdihlyRlznY7O/ig5weP/QmZFnn
jKIDfE+cIVZz5pIn/OkIDLhsGTqmvYz7EpAlWLH3OmCm847TGWzoh2FtJbi4K3wH6pl7pdiXuvO+
uhWQhjvzjQ2ow5EnOLwPnuaYPyS77XxgJCyct/Fg/mJLRLc1keW5My7hi8NBs1Ubdj7ZCi/6e7fp
mhQddDRMuV+kWq4Vj/VLJkbeIb8R8v1UOpmlIkV2eRDmO9AAgU0kTsKc0WZ5izZU8rrs0pGFW5fz
eLtgWlkVig0ikIGhkymzXJBAvay2ooOpYM1NGDrCqb0ThYBODQEFxgaCJyUY9SWFK9JH8B45OMo2
GNtdyfVpCkB3vkw4+WhMy+6EMS1JjuXhdYgvOoer4Xt6X531EXvvltApNJHMGOTdLXkICW7jM1qP
LgcIthJaIEiHqKkyWAFG+T/UqaKclKRN8xs989lRX+Q/CRwKc/rygQzfoa2woQh/s7M48b+Ffk+2
8L9G4AqGDY5pMLGD0ddbCopCBCgirIHVj85o7ACuSYjuuVU/0nCjJDYsIoRT1CG2s4i+K+9E6Otu
fQAtbnNnYE590vUYQMMTUv8n/RW8zzdEiUTqEFCB0aHk5GUhW719AfEKGYIQnmZQbV4NCfZoydne
JStqby+ivNSfjJ1VvGu5hkDMldXijPyf66j/9pm/sQc9iRGPSkLU1+/oBUO5Et6g+saKVFjDfIrN
JkIgHbLPKymTdebxQNcAa5NfeB15IYpELmfGNSnTAm2OhMyDU8FfaaWxBD3PL+FiDzZSDGDVWDgg
UMie0kYcRDIdtIchv/iDwz+m0avPf9DJTyaY2Z8UMk0W1sy9I+8NFWvlkv90QhhbKQ/SSnEu7+L0
FDWHZjxE07mYn2A7q5TaPuEv0RCZ2YT/Cr2OOMV5VyMm8GxIwiFyqg9MXVBgJixfa1PjrZlrDUZb
msqfue3uPQEVWXP1AYbVAKFBSnyMlDkJ4WvVFOAN+nsrXKrFdA1Gneg6aZkRXddDIaJTA05VnyGF
XeJ8kpmJGneoWbfw6rSHHkKQFlqnEOtPkTr25SIh7F5TUh3wCoOIMqBzpBHrZxINqpLKr4VChvoM
YEcxHXollIeZ1AcW5qNtKDaeQkWd/IZNUcgEchauJtPYKGa50ybw02Yxwwb2s4ZOApHJQigPSkPE
5pSg0xQ75VfEY+UZoyKsZc28kKS1akbZIV6MlzTqhEMikgiQKvzpOC0POam0WTX+CiIRmkKEmyD0
n2bZfOSifwkFagX9KbcbDY9xKBcE4EgElGT9Ltb8XUktb6SgcNW0Gr1ipH8bGZRvYQ5OgcJrOaqE
PotTy0VnonJQhszuCPPxw9D41mtYMXFKOovS7Nyqev3qy7TbCqw/YzWCpbSMZB0ukAmnrtpoL2Fo
3giohOiTDttoOKV89mQ72Atl8ERROMc6t9RiWLjdhHGrnicUJz7XsenTv4LOdSxMb27Nc6Kmr0wG
DfET5asPSkuI27NWTtuZBCs9DgD/NB8hqD6NSCU5AwqhJPs71MutqYckJvZNvUoiaKvFwkvo6vZr
8xVjAZeo3hul/p+qDB+J1BP4LQLmxsKVohFv0YDMZOQCvVOgRiRG7/evR24dQD4F6D3SuSLVExw7
/Go0fOQzEdOtKG1GGh/4mJror6fTTuVCF7p3EgmYv3Yt2tTOGO70uj3SibgMCyJa6YzTeKhimLGk
1cBeTpPG/q5Ly1SmIiL6UgI68arS7RdYE9XPjmLrSHuJauK048IdRg1hK6kdBMFFM0sGXGcgnhTh
KzO5ClvBE4lxSpoFskifLIQKn8BvbAITYImYYDqSBmareqcMYyfT+CoJSJhkk4w1k/eSSBzN4PUo
HHTYy5ANRQAOKrsCcyB7m0HEP8EUaMUvE/QkwkiU/iDAoDjIwBYkpatoLI0az2pMt7sRrNLE1YN/
ZcoRHgucwtWVdj5GnkNWme40bwtpLcF+lyJKJDCDchPjyRDhjgP/o+ZIkWFRYtgTIQPD0r7JqrpX
/juXcEHuoV/9KWbMhzDjPZCLyimr7mgkhAtVkVKskDA/qzSGFTGPnG37ZpzcehL2gw/5GUTxLhOq
o6ILViu327hpVhK9mfKIaJTLMqBGO8vC56TJD1SRSCfGj1LqvnCVc3QzW6TmR1th7M9NpDYdbAN3
gCIJJ1kC/BhI5hhLcDEsUk0uOoGBrX7cJhNBmdTNMZP4pFL6ncZQtM3rA1nTan6bCZVf9OlaJRsW
NZEe/NKkAULIKYHmNA0X34ZZfRu8gJ3xE2AT0ggFoR3+EKkEsDHZIFuk13kv+bz/PXRIywAp49mt
ThU/QKpd64oYsClnKSbeWNVOOKeyFuEKlHYifI74igjLxT6z0RO+Q3jpWZ1P/TttmfzjmeF44cpA
sFgkaelaliFVFkIEH1jRxQ4qVtC/aipuMaj0SruBjn2PQE4t39f48dg58u5BiuC6KBXCmzY+y42v
/PrZYhuns6UlB4lFJFNYJEsLyjctsJ1zChQPTGnLRmEzGPu30Znzo7VikhwIG6HPzZarHVHzcGdI
QaTPmBu2rbmCMxC3xRu+De4gydCRF0KjzEjFWfSpwBAwkGV3HLtvR1kBMeCrq1E5xjqSChqWYQNC
7aMmpjEL7yLkQeYDXNZwq9Gmp5TGNwl2PU4sG/luqM8tg6kAMNdgNyDNxMWDIHHdCQiTJcXL3nI1
/aEXnW3ELEDBP0HEVNsdCdutyp9geA8S2ipi5Q0qAIoUjKW9JThFFEJCFL38kgmVFYZspUgK5o2d
As/cLeBQRFdYNLcMuoH6P0sFjJfA/YklRCC5W6T+r8SDnlealyMoD6WvIn4h/oXF/YxNpu2e+EZe
ywKOvd+P/cWgRQFjhhNUKK6L+tgQ1TkGOZY48kKhHsfiNPUx7qGXPDsSQjkh+IwU0i3bg9kScNLt
CfS1xYoQOvOZjoGFVYFcFY03cQLCSujkq9p5M4oY5dRKIKcCmLV8syh+b7f1bHf9vKkM7iDoxe6q
jOZ2nhAJRjT44F81t52gf8hqh4etRGyhRfuEebLvZLxx+KcOdKpzOgnES75l/gF+s8RqBwnSPx8I
a5KDXVGyAGFdRqsbxVuqm7wyGR6SvPgkYcKJaNRdLjL6QYsMiCVETpZHj0TNCcXDnknIOyQlpg83
pvQlkZ/VQGWIZjg1gZVpOe1Ibrmq+fTTReVL1ZSNlHNWk+S+JPpza5S9aA2LFoM9TjasbWpQfYRJ
/Rp81ktZi9Yi82ZBzk3L9jAPXwkqCNhi/Ismz3FLx4eYN7aWMqEBJ5HugqijPpE9QYvlbYFSCBPv
pSVArQw5hOImQpq7W+Cxbae3RUgnA1NSiGD9YSOqFXa8OqK+gFArTLSHfsYAL7y08K9W1H0M3VsS
srAYNVywjGU0MrTlJ7nFSNUqi3wL9mRr4FLhDMupH/Njyihcg2K51PyZSS4TlduYIh5tOb3YQCp0
IHgh24vKBxisp9ZDvoHbQ0bQZxLPtS7N89xddeUS+f9Cfc3YGZGxCvmqkedAswptHND9ZEMg1CI5
UoLhgf6js8ciQJzs+W70koWjBRsfORIwWHyscAdrT5GIB2QqxKs1THQjIy7q0flIVAufKWlrfp8z
hUEixLfZPMTqMQCBZoKSR1LGjxO80rz4ILrKV0ivWuK+kVJrGG9FQJZFtmAeoeuMhNhTFeFyS6y+
RKbsNf4uXziUc+CpKOAe0d6Ot5xDOIeeVL3sqVPVKnwM5S5ZEFdMnyxNYK9a/51LLyevly1/XQEn
opiQAZO/0Rq0occGY8iPkShKbSVUa1U7JnAE8Au6o5I5ZJJ6xnul647A7xkElqn8RnQxoDmVHEhE
taMlI7GTbucru4RmAEOmV+9OcQVV79RQLLaq8FGrl2TC9O9KLSVtW/KGh+ZPBtTNs4RAP6QDOkpY
4rVyHh8IGCLLKMmlW4qIveSdW7x4T68+3422ksZtL3xhwnxHdE/rgQ+Rk3NCm6sNLmKkmTmTo4ns
oWUIldBZavlTIdxkw5zZGgqXxaYhiSX1MysvjhJUQrKLQldmmcrIqujHNV5vjDbfDfmWNTjsosOA
q1oxmykGsuVQH5pUXbFCwTEL478hZBXwDxHhCMZ7QkGMI+gvnWeBGJZxHcx2Jt8yQnu3DT8Ggzu7
Hqk51AMvlQ3KQ57pbuLNAwJsbGE8DNrWGLaUfBPmR3I2U072UDbiX/wVEtl2RhWshmhwiJPbqF64
n58RaqED9p5FgpvqgMdjOhDvJINYo7JAFlm5yeySy6S7uKoqdmog+YwYLrBgPh5+bNWZT0iPEwfR
Y+chzmbUNCzzL/PyD0weyrxD1UciQGz35WV4aVaiI5mzjcZtpQc/D5ogQog5HWSmii9uPjNyKPXD
0mDSGMb28psjgrHYbHWHPwKwZvIxgsSSsjpvGkLu8FHjGaJQbFkvHL9cZZSKEcL56e9TeibwjDer
6TM4dQfppz6av4T4Qyzfoz3fjnAuEB/mR7o5z/pf2RFIDh4c/kPQRGLJDo0mYon5SBJMu8nOSrru
HGxIC1tyxicxyZolnSSiTcEsdkjAgYinGQn9Fxz4XG96pp88/RKEY2ZaamaXna1pThwfZ0T9hR3+
DVRWiJ954snyLi0YC5eG6L3DzRifl+Nexte2WsDfUEWWEUnoQKUH1oykAHwFEPnLd+XyExFhK9jT
EXyc2/4tJxgtcvMl4TvLaQ7g+l7mFkM/ZYwcskHmFkQ3W4nHafrOqfXeTvdDTfwnalO7eIaCHSW7
PNi32rpOvDinSPBUi8cuQsCP/XnF2oJ0i3C4Fi6YNI3H+AmZqUPhpRuSHGV2FOrsuwsqKMzWaD0L
+jBMx/xStIvCoXgQJ9QqSw0+G7WAK9UWA2ZMBYmj/4WBw3uCLctizaku4Um7ViQgr6gHcaTnWwj+
Ax9k/utf0k7YlBaYUorzGlAdgCl4Jsfozz+zgzV/TP8m2nyVlpOVOC8LBwCcpA6+6iFeNv8QcrK5
UeeKcVDfKF77YshTCHuMKYdfZQqCXY4R9CYCSW0/3YMTM6H1cy29KmTRDECXmZk6scjD2tSf1T9u
Rw04/xV+d9fQQWR1Du8ZfQ5/oRueq3Xz21GKCVXtCSfxQjgxA6xjHFBTANpVn5OrbEzkfHaI2voc
u/mepDt+GsPONhFjMvaxwGZV0s7DJr/33+Z2cPm/oVhDDIQwkHOFiqIWsftLPzabYI/jgFHWnF0e
h+oAu7XYvwvXLsrJvIfvcEv4AemcYDBdBa7i8h+giKneICqFvUTlELfGYubIR+VJEOADpIW/fd5J
7nxBcGd+FLd6n/0buLocDWMEaL5pVT/dHx2y29Zm5XNxHA/7+RVAwOUE9g/L1uaj+BrvgSPspf3w
0hdW/MU3Kl0XN2Lf9WJDTsCOV9U/NWvmimg7b8czU0j43V7Yrxb6qvsYwWM5EuZ7Cgs6YfaxVddH
WKpsk7vB3coizwPAs6juVW9kdcNUgZPZZvZOOUAt3tH+B2UauAPtK8RU+pCdrkr/hWeehminzSv9
CAbmGSff7aCzKq++lcdsz+++hUFoODjQvR55OmOSNBjI3ZhTFH0qKu/jsBE20St8YIp9S1H9T8gd
GSW4N+2iI5SCsAqps7aan8BfUvCwb7/1l4AwlOviM8OR6ZYvIGZkXUq9lpz8e3jiNg6RHFd2ca5/
31ne3gL3GTaU0/g2CS4RZEf7NOC6BWHfh7/l2ji0R/MkJOSirWDHmmk9Qg3ETHtIg9ezYQnRTWFK
A7v6HV4JBxdHLfg7RSf3EO3+sutW+NPgqAz01jlCTzJsIvKLTQ8sFfRVB3YsHQZVZbKC4oI+q8xv
2fvBAfJYltOlTVgbXRIrKHrf0bdVTTtSaqLBXCqwAKTYYcnvpHPar2rG6JD2tB7HHkTWwkXwmywu
OuWp9c8QrWEsgmotoki4+4jZQpWj2EvMe1b+I+DQL0d8FGSvEfv0OdNpTktzH/0QahxXa23g604t
37ffbjaQGYjdxNJwK3UHPfzXv9UrBNx+BfNGDY/v4OheQFz31lE7erPXxnOeozBltAJOX9zE/qpI
d4L61Wzvp06XPqWcM4LDMNw3xLETNNhvMv0Y4RrouDXH+lJ1MeOIJQFig5gtaXS0x04EesK9BjcE
n0N18ez/EfLsGFVl4c4eC1ipntERaLdMTrhnA4g+WaLYikp2xHoitGB68YWSaWivGh+kQSDp3AuL
S93Fh67MiVi/S8qNZMIErDTPgUPAKlpcHoqIpNsP0W3YffBDUEs+bg2xsTJlsApKTYYatfHE1q1U
+BOkctX9Q7FgpM6Emq12tApr9yZqHcqqxg+aJ7hzA6Y11N0YdWxQ7uhlFojDnqbkCg1R+bY82TXA
5rvugndA/xa1W46x2Xc6JvHmpMZspI9U5EbPrt25fyW6yyA+inYEpQUL146ENdKFBTFBnFy1XXAZ
m2R9SWdpRnoKAfjO5cOTpyucngWZ/ci3Iygwkuup4Q4njr7c/50pCAnVzBr4RbGPc1ZCVMWJPZex
lzWfCoH61BmW0WzTIOC05gSan7vke21nKolT9Axt+QpqrwTH7Q6CelJIiED2W+eW//P2YfxM2Rqs
7wd/Kpn33NbaRp1dX3Kar3GHP4hgeIxzSDWKDI2J054XNwT3PljaG0FxFETWkSVs6rVIf88DKpsX
rvoTnrRw5OccrxaJBuaVKTX9WlBxyrQKecXCeEIEifmGHzzehDx2oLv/eMVhd64jEMGdXYVgFbBK
bEy0CL2NW8tg3+xo/PXi+3+OzmM5bmQLol+ECJgCULVle88m2TTaIEhKA1fwHl//Dt5mNiMpyG6g
6prMkyEOPcq4E7UUsrDq0O66PSPH2AF0Bo3+0Ey4giE8oLDw38cP7CjZwXhxGJDj/XmE9lr9CbEo
3pf9+b7cUYWPV3PvrsUdL2JvPHGlgbXAZ7nzjsVJHFm8YGPYdO7OJAbp2m2Dz36HbnMEPvUanlh9
IVrMqSBxOiy6X/YI8zo85idWUhBDj+F78YF+Kf0pcf9ADhv/oSrA+G+tAfbQZQTMOeDQrMx7dkZ0
1vyyx8u+BJuS5/a93+nLknKHhI2RjXwiWy/YoBpDsNuxXTjJa/vbg4G9yo3Y2eYelXeDC/hJP5pm
y7VBOFjDtf9d7TDeYxi6MXtmfVrjTp9W5TM6mwO57M47Z9zMs34nxxasU4IufedtgMUi+OJKOjb7
/Aw3ofnhefB34tX7zS6LYRJ4IPnFG/uH9i8RW3XJ883wySgAcN3d+SLE44XnfsuJHveYsPBALOsd
9HzHYo8by770uxgF3lOIDhfM/nr4JA4BifAuOMlirc/GOXmbLiGx7HjINu24Ch6U/PcSlMWtvQbb
8BmkKI3koblKGByr6lVcUu7/n/IaM0JcxXfWhenZPZI4iOESH+OtB+rwRSgMVKItqytjX7Gpf7L/
YztOXOUhWCPGuSfPFgC/V/MZV3t3xpxoPNLL/z+EL5vOmtJj/hgP0a3Dc7hpj9EvMynW6eKu9xMj
8VVznAe4uKsGKwejkvSZ6rN9uKRQQR2n5HkkzgmERwTsssS0sOskq+Zt9MDXmfzr7/qq9+h1GRNA
Gqt4Dfvp7hTucyuIiWTQE1EauoAki0pe5TzvUsziCd6GOPzy4NsMlTiTorwJpLVz0vFRiUsc3JvS
2MbLH67YPrr0h3Gwtek5/CI9G/CrZIiw3IFyiZJPdu823NCpONhYu3voHC2l49izUO1DCn3gyYNT
X6Xtv8tQb4MSaUVKOwstrdjqiIv1qX6uaKGAZy3LUE9uSmxa6Dqi44C/EigzHkPf0mwIvryEvBce
Ouh6JuLbc8yDMWwGSHVojLLPqNiH7rXTPh4FDkjaqoZsmnX34sudLe4JYq0o28JEZD7wrtSNJjLN
NjHdkcv1tp7ycJuW70XNKLg81s3RNGiOTtChnOYQdRuzeWDHL+2Vy3QOTorB41SuZWXgl4fTvU/j
IxaCwWWy/WIK8A1El9x6fZMlyTb9NaqOo8mg4jh5mPYgpa/sB4Jrqu5FymqtAHjU5BrQO4pTNh6K
BaZ2j9F5IWqEeR+MtEv+gTx4CJ6bMjgu+UBNiMJ4h9QaAMHEeIeVAL0uUpsmZ3eAWBdX9QqEhQ52
+bzFYL8lkxa46ycECaUBZS6NFMY+Bg82BZIib/WM5Fmki8tl9lB/sZ2X6trMwLef3PA7tO6YfCqW
r1lGtspJUMCr3cjEAeENU5Kh/tHJ2XDwCGK3cqo7Jv4SvMMwPFIUdWSWpN42NveK0GGZEImx9yEl
bzvFOMhyUJs6qf23UxOBIu06lvCg80js0iUKg+0CwHwDsQzZyDzQF2JWVh2S60Cx5hkzh31LbEgi
UtpIRL+15bnrwLJZ14BBjsEbWJXHLyqq71i3NlG4TfvbDXP5UxskLoRGqP5q0il+VFDUh2HgrUgG
lT4XdkOmSioeYT0xg+5CefT9EJyB1wSoZ1n+Tkn5L5kmgcm9d4FDiRAy+URl7rshYXGVcDF+lVnx
SZJSsDNHguLqYqqwOYGT3ZCYrbYRiR2vzchCMi5r6++YdfUNzToxhxYFYmeKfmuHFZKY2K65LE0C
Cf1OvrXthAG/AC1iVXH7PGYF511mdCHzzJbkEMu2xdnPhnB4in3U1tDn1aGvCrIS5iIiiEAhvHF8
2q9g5FlwW0ffVWxOM9t5jv/Ono33LLOW6VYB2Y0hoI8VW3fRZ5r0GWmcQ/PeJrVJzzj5cusQ57fx
By1vSeVmkJS0j41ckCTQ+PJP3GhuGV+U5iHOyL2MvJhBXplbkFul21CLwvxM5KntCmZkbmHfaq9F
wAQHmzEt0yruUcmQyR7jexIo/awdsmQ8yzEAacK/YwvWiL3F5nyfdCEW55HApyEmtmBMrPzVzHom
BwMDubDDU9suKEk7badDqSKoTu70gKc9xlxqPcCKLCveujH2acgseqkpZbRBKkZ1ilrH5Ifq8uLT
1imUZDdt8M07okc9mE8vhVWi+DchSzOozvNfI+SRRGwwRvwD5kJhGl2jqXaFUP5PPE76ORxaXDhT
CTDcTlJqktJUVNeTn7y2nqbNKh1SYIB6mNWf2jUWk6Tw9w3hA6owqRKsUlE0aIf+hP/gREnbjHO3
qgYcj0F3AI0ica53bfXehJXB4FEDz7Nlh/l3xveYac+7THkTP+aQsFA9pn8Dc/idKpapoWidV0LD
mM7XRbJ2iu7FiXr7NAeyM/BXllW2JkxpQGuecFrkqbdQ/cjQ/coF67bZIuC5TlpADaPB70p5mBTm
frKtqjnG5FacnXhimxQlDU9bqJOJAYJd6I2UkqtUOAz/ooa9FZxD+9lwy+CeFyXzvmquppeIJ3nT
mC2Zsi3O5GAGlMT+FgDhwKoRYvkH3x3WTxPy+UEbQE+YHjtbEm6DdSPz5DkqVUB+rAYHlU8hKYz9
TyXYp8ATjJ5qv+2Ok5PR2jQW4QxTP51KIDcjGXlvZtzW32lApAAvQg1+ZUm4dBvz2k9NfKtDMA9+
AR/YhbK1nwXhP6xNa9ZAc7D1pI0mCwYLOUskgZ4NQNpbMVaUd3YtwcN57oDapbHyHysIp5W0PGZv
2FRIc67KRWWttN6TTMUl6fWImTuDFEGT4+LZG4Pw6pt6uAyJbx0zAhOwnGLNE3Ez7IygalBp8tI5
rhyOpUeIYOPJ/uTURnclj7F9k41ToGaJbf+k1NChxp9wGkLHQg9DxRrYJPIxv3PB1wCWIiYQlJ0T
lDYjQRF8ThYoJXO0GEP4dNaWn0ri6bzlzxCoBeMQKoDg9b5bBEKu7AFIBIFaDNYGRRpnPDmIK0lt
qQ8Ny/o1wY36RbXx+ApTrlFckR2PUY2spCwKyoYuWQw8ZWQfenLt0fIReu7bTfHSlkV4NWcUNQH7
4vXIFu2Fe8Da9R0ZAWZuEEXT9daht2PUWEBqxVF78bAN015c8nIU36OwEXUqH7f1MIebPJuGn6Se
eLaLKPCZXtc94jxHUn0W/vzSO3N98boJzuyUo5xK3ZTmqrP2sm2kRLyBOsStmuxa6QLK/RRCdSj1
Yj8bMoysllHrSzaMzJnwWAKZASWZ7LMKAd88QH2MhSBfozRhisUi/MqKiWHqaH9Gow42Kalvm8mc
0LYEPaZeHcUV1mHk9L0j4Gf0UCTauoHOF9rhkQOUcWI+wWB6qtowxSs9J9ChjJ5SUYG2COwldzIt
HZSHkXouIgMFiB9nw0vlhujZBsH52WpyQYeUzDuuCsrBmsFtPwUS4V1UxIDhifcAwFgytKu0cXPK
3mOT3wJ7TNknsrA7TWOo/9VtXKRb0FvDPvIySCAFoX9uWUR3w/RQ+nrEDPoiGGl4WogwXCQhQCzQ
4B+QjhZYjSeZCbVJOW7sPkovoxcptDaaze+oSg/oNONKuy70jUoGSVhDAnVvu2xFvBRCWti7rCPT
wWatQ9XUPU+WqX3iBppmp6Km3TbaxEuYwQvIejJBVwQBwCHwJzaWT2Cd6PWMFBhOHyU0zLCA0Uyn
BoKbuPYQDgZ2tRscDLldDf4LwUMBroCZTIL66hzUIa/4EIa7Ie3LXVXD6yVxwuCsmhAB2iOLVJXy
VoYa49FQzjjSEbbEDNwyGV0knOdNNjik19ujexaJWZ9jlE4Hyy+rczOT4AzSezC/dRG8QOVKH07g
i1/hJO0nCQHRwTQIdYhcqvCQwmAXWCiSKrPjtXYkq0PTz2Kw0GIGvNM2CiVbnPq454dQHHoROh/D
bCaP2var9zrJXSwx0VCdrFpF73YQ/jegkFqKNJyLWqP/rBSLtDAevlrhTsbOdwZ6do9VykQMlMbL
7zEwC8OfpIvzbZgk8c4inmib+JJZcVLD7LLNXj3I8lLH2qn/SLdVZ+Jow73oo/4svBiHVqdYmzAb
8cLgEVezZAAjFZG1rSOxuY0ZKsZ+sOy1NdaLBlIpPu2infqzUyb9X7vhfV1Vlib3aEQp8g/5VbJR
pf8nidxq3Q0DUDWzd+mrOWKuTjyrYh9AScIjmBJg2vbsf0xASkmE16ul1RBrdGBceVQhrApt3Itd
V2bnYF4izcrCfC4KqHSs+WK9sxW5pXMIm1dLzeozG4kqWQW1Ze+SiPWn3UTywLDNF6QCWsg6Q1f3
h2Z0sdeUiM2LJOtuI+qkJ68kWpRHfLiDIbbvld12Oz/Mk6PfDww1koGmpI7mR1mWGS9HlgzYuoZp
PVZIPruiJThYpTGBKkmwMYWrNh4ccnCAtnEOFJiSPAmifeP68jnJWY3BxSq2I7jpLd/9sktI2z+W
N3ZgM0J3P8eMTGzpDuxzcuM0C2gW3lTwwU+e90t6WfEudAE5Kx/FfyKpnCuZbtkO+6r+04zMhrQI
+wtXtb2zGlBXUqf9uhzq7KiGRu/mZmjfPD0hR47GduUCSEUBNaqL6VvpMRNNerJK1qt+NzDAIc2+
oQwfAdaHNvzi0sGlOeDgC8gzXPF49K+zNXxX7uCsKy6kn3KZnnmOax3deml4BL8XADn/x3CZDFa2
REQ6e3ZIFLtqNmFNRFdlg6CpDcAZTiqq9eDaHmFF1dIU2MSWo3hcJYVhARgbghtHCASRBPVymbLZ
sxNiO8ckNR7m6ChUbY3+6FNyKVNLGqfRTvP7DCtwRezJaxhOkAXNKMI9nYb7dPKNk0nm77aZbJrr
Snvio1NR9EkW8Pimka/tDCn9nyieyJcPVbDnlYRY65R8Vf2IPrcds2mvyin4B+3Runn1su5WeQdi
qEqPEsEsiP3eZ9Ze0vczIHjLa5ewSdsZWD7YneBJrsaRq4Wd/pQnXOpR2YsfFSbeLZ9dXvOILTkB
sPTAmB2NmypA/muVQQecM4mYFZ2Yacy0kR4cWEApDRsfM4w0K8e6Nl5yN6mZHeSpv2kUM8FIlsNp
7OwJKK67QCmdEVUFTmblVu0pqlCsJm4cHD2jeZ+iqbwMYTwyAPBnHwp31B9yDVwtigBbmpYYtlDe
bWJPNaXUNOS/hQ2fgZl2Peb7OuyeiZwbdn0dA1HvqlHeicCbIFTkf/u8NjaDP8u/aa7DnQl09FRH
g3VkevLqBYZ+MTp33Pe6oCG2uNXvcauynyFJW2amCrVVSetaMc9t/9VRGyHl9akCraaIP2s/gcpA
S/zN2QKWxAzya0A/9sGjM699vlLsD2JIN3z+GGpE1h9JLS3PSRpDjKFd+XR04Z/GImapT4k/Ifct
ARypCQdr2S8LEmktQ76OCooNiOc9V26VvEU0Xx3P4tZt4whPtBW8BQmOCUMEgrBmu7zNlmEfxi4L
r6JULK64gcAbmbA+xnA+BbPFZIuUVwAeSfYhhTm7bELN8SVqi/HTkzQsnjMXu6HCE9eJBbUyORYT
N0FglOcRmdRXrLV7qqOoNFiUxRYCycBm5lY1YguSDcuS9Kx9LQpS5iwz+hcGMdFycQMgyKnb//ja
HdoueFZV7bAI9DvNFKZK8cIrxtEVWSirSLrE7XoiXFdZXn2Kxkj3iTkLUttDrszSnX8NK5/emopl
ae6U4M3dYr7nHkR/HNht7yJdNUHMjHPPYtQrwHlZQTO96sz2j2Wn7GciG6526Y7/yTQLLhKaLlPy
yUTdS+niTB0igDFFMr6lPtBbxlxk0MYWFnpU5fqFZ6xBOj//GzWiLxC/WFhngmTsOcI+gbD2XMRq
evFkxjLSzCNiksB49F3gX4I+Fp/ZOOSnZLCii2/21j4pSgScSbbEFlAduGs5EfU7OIwN/c6vT6bT
cQi06EGdgt+wdqf6S45VAsZ1ERe7QYB32QHxy4nMAGGCDsLs35C+/dsPXfgG/9r7UK2rbl0bgvdZ
xNx501fvFFrurql6vH3KdxWpVaJ4OFLEV9NBrtVFIQzTPKq3Q91F2yo1571yXGw2UHvLYm30JXAm
mejiUw5NiRApd745zxm9VKV9qFJcI5XGdgF2ggFza3HhogzGFi5w80az+JvTEq4mTbRkMg7eoZ4C
/Ht5/ZuGhVx3YwWoMGyHH0OQZpsm1Pkcv3DUkBWiZ5M81WpmB+ohU2paVtB2OVFj+/oEyFoRlxK5
D0PZ3SmQdY31BV5GRRQW90g/QcnxmLGZluGctQozrLB6hN2x8EPBfbesvxwy+8pW/Sap65wYRvgH
Eh+wvEpFpkZz61X0mrn9Pyeu/5qzxaNBsF9ZpwOcPRQ0c4FedAkj99Jwl7XmqvC77VhzP/qa7FEA
2E9mH+Imc7ZU6ysNDWt00o9s9lndm8QLwqckfRexB2fTVprzGzkQFBL1ePbqCXhO2d1zo/suFJqX
wtv6IZ7DOXLuhe7g0Q3UFpRR1aYfkDTy9aQbj3WNxYRNNMHVi8Nzk6ZvLnEBK6dFQTTlwa2N89/A
Ru7Kg9i586tNUpJncZgZElaNedRQjPkKx7MRTWegC/DrxJ40uk2AtcOt0YC6BpWgPEhPPM8JLk3b
3lp+dcDR8BaE8aFVjMlK66PzcKTO6mBcR0SLoRHvB/QvFDsEQSCbsOUuNqxLOndcPcO591F/Niwf
Jl1LOoPiZXJbGiGWXRGsxKB/DsrspaI2DieWcCzbBGvlknfU6Zx724p9blYnQ+Mj9GuG7ArmJwIK
0oZiCzMRMBSCqa7eyPHuRPbJLOdHKlzUhckq8NwfdIo7GpuVmtvXYmnTJPsrH6NJNG075MACaxuz
my06hu7bj+QKSvCBIRgV7KIQCYZbi5/A0e0ti7ojjeCr5dT/PDd8TpEYmBpz+ahf7DkM8Z0G6H0F
Jl31Z4gafAcJ7qMWXKpl3uZllab+OdECzasOnSZoyX5OWmdHuCduZgatWxuYVRh1OwM9UwnZ2EFC
whS8h07q9N7RG1eJJx5ENEXmM4DJBjOH4bUXE22e8uaD77DdJMWjf2NkAW1D8Aao9Yh6Yv603I/G
/PFycqwQKx7h1xjZuZUbGBjQNPedxBc97z36it7fYCth3UVYKkYSi2lDNv4b6781tDX/rvMHKElD
nSSRDiRhRyEcUiH/1OiKBIqmtnK+ItbGZq5gpMxPugUnSQKrmc471VbbzPwTS9JVv+yEWbR3nzOY
Y2vT3LfhhvCrJ09/U0CjF7uV1pvNoiBhFq03zLNs86Ug4oPalbjE8rcAeBr/ViW5rVwQ4y0psV4s
Mu/SQr4BOfgntdlh9SX742Q/m9mXDXOUIn7T1QGCcLFLEOCFuH4ZgFOTkOK3cgemA4rV1Zj9Z8Tt
hp2pGUK6RFfOqOao3O5sBYgFWSAXX1G4h9IW8gDq4aUAmUL1Y31w0D/FpDmXY0nxzEIAhN3oIpCu
fmxruNS46ccQfeHASHL2dx5CbwZeiY3obFi8blW3jzNq4GXXgdpVhNdoBAj3AxZ8h0FnbQFn7AP0
Gct9phde9bdEwREYLKeFuCXRrz/gOkIDIW8L9GIJCWiHhSgPJZ9qK8y/ndk+5gBCCI9bySLY2Vnq
7MyuYheutpQkKKPDPadSxkHEKLOp839zJa5TDAgIp9El5Ot0ve4QwyT25PAdQ2EIEnsdGKw5Edz5
XcyiNSaHlnfYDzAjEAAXMchIuYYYXNNCd1xzAfA4Qe6DChgdIJXBLjtO+Hts95ip/ODbw1VRwg+Y
ezLTRfnVUeNn06eDUWuUkpm1fSEH82u27IuK5UmZeGWbuT90ati2EYODib9th38yZfEzpO4XnfHz
vMD/uEmRKjH37pDyryjQnY0sPXEKS3Bm3iDfW1qDY+K2wHgon7GJi6+oAVqUakFDMnNQWpWBUZTd
BgDZucSGqYP5RNA1RVjnufjIDbZFSuYAr2PvYvuSq9Kz34S16ES9HmkV92PvOv6TMQU1kjP35LUN
a2y3vg6a3Mmwl099T82ViWzfSp99c1UjqyTmYAkl4tgbwavFGjiIrGa4vt73ZCZ7ScOSO1ijI/du
jOGunEh+C5kdxWRr4SJ6VJgM5cDxGvkuI9pIQfOkewp6SRRaXsFOb+9BAQ2ubj/7AUjumE7vue9c
nLI9BsRQ0nxC5neCtuH2cDecTL+FldxUKJ/bKXrpVHPq+QD2zEX2DQjhuGUbZzrOs50Yh0Slm4hm
nYph7xrVlVnD2fERV8VEexPX6hcVIs8Sa2YZhD8BtNUBBpDpJF9aZG9h77wnRG48jXm788xy77QY
mYJx74n4TOTfmvna2iOTxBT510B5wXNaPAvwhRMehDLFaeTlek8M9sHvQeBSR62Wu6vy+3XqTJe+
R2eOdajl2eE+UUhPUwkskEtJ9cHW4d7V7D6TRddi+6iTCDBlbELgtn4bQ3zPRfkaEaZJDeAd2Abs
JY/Vk9HPP3Iu+LSct8JmQh6QEm+GTs401mWOGKztkfQU2l7eaCcr/6LaQWrthFu2MFuiV9/mrjzS
mN/nUsLmQ54sRiDE+DUTIMOe7b6OpndOXcwiFhmjpboSWb1z+uTQJ/Cx6uLcuEgKymiXZaDmqDDo
rw5elh+alPCdHBJNMy+R0AtLoAlYedWPSDGSndDVVDMD5NL+08f+hcpvy/Dsm7n0Sjv2LxXU3mum
R6DDvVIsO5kAbRqtfxyOL9ep1iqwjnWEQiFgJdMAdqeuL0DvOvWC4u3af1Klry6AvjEwEYDP99Lm
D0quebJXj6FTbAYCn46pAMqpmCRyq5U3QrtQi47pXebFbzwRKGn09auFmo1GKFr3k7PwOot9p6NP
w4UjkpjqaLvI/Uh7HwnPemokpbY2N1SEG2qVk2EMBx0SMZ3zpKQkwNHxf9sG0UrNPB3IoKTmsWyU
p9WdWB0KIpg1DnRtFmxMB8MfPWC5wqHGXZYV6yLM/upkvtKhPjK/eymbAGe2Ab9swBPhxyifIwYU
uiQrjTi5fZRaT2XzrCassOEAVcgR95mCvnQLOA4cZI796VrTf3OeP+sUrS95GfsiyUeAlPWP3S/7
pck5Erl8lE39cJNAXMp65phgD7iKXCYidccgNQyicjdwkvCBTJvU5DtyGCZh+WOQ0HQJfWR9stV4
aTEWFQ4CE3+y99UUU5VI+Y9sL00cFoc/qzJEHngzmthk4mLd3NbsN8PsXtMoobNlkz4ura9rfikF
QUqF0Jljl+vNtxc1v+NDfSxOlq/ZBJbDfcwYmpuxceyqAuWHBe4oRGIq4W03CRvgGvtAIuDeB5mx
UzMHclXYGxsuEAlGl5gBBadPE77Qy1g/w9xxZTb8unnKStWHqALpKA3jnslXedO995b45g6zKouH
fvhmwncbLYV7LDSiNa0Pd3dctqvcTD4w/K6sGKZV6G6mUG1cv/zxeP280N4S2vuZIPIS5vAi8QCt
ImfU25IREEDUob14Cmd+gpXabfnXEp/BC3YNtvWSV3UeT9JESCqq5euc3MtgLKbnIfvjREAehmT8
qBPTWGde/DxqEFZpdKH9+BVZ/GmJKV31Bcrgiko/FUTV8H96J/nN7Py/sakVI+D+t5XNs+PiSBB8
9VUhJOkPJQXtgu22h1sfkPg74Q8nzBQgE3paimtoCHP9yuTgMjWD8ZT5jIAWOGg+Dfhk5vnuOiaS
//a7K712z0zL4i/0N61Rf6STw5592gcDCDbBpCsgeZI+5zqO3OLCir9yOIyGgXpDVBce2FuYWu9F
WsHUto2rFc4Wnc58IYEx/zFaZGtkORzYGa0Bu20LBJp1LZGeePOpt7FrNq6aQeP1u3Q0j61tnayU
ag2EME33m2OAswo4wu0aZXhcyB5vcPaTGeEPHxi6VDSdtZrPhqH3AQ7TxsNLSSkzuenONLCtZvX0
j4nUxnHnrYilxS29jGJHlqmZITAMifRO6XusML/o2ftLtO2tKRjkR4ChvIhKSPuLzXvCO1BIcAr0
zgBHQJSkUWevjZEVY20l36VFS2xYprypmdFECnecHdt30Jcg3hrxmrjRyYdct6qpcNJx2PkEIjBD
hrpKDirVXfPu+gg8Z9E/csJn6mYh/1curgwHSwPjVGJLccL30t/OsdlfeOv9dSjRpSVNtElqvBo1
7FVgi9oa4o3rIT1u5qY+FXlzEGwMqy4AjZMap8wGqOmq7J8OvGeD6e2uFQHWO4THs/cczO3DWI6i
Ymo/CM0+SOQcPHE3FgwcBSp+x8oJxsNU8Z2wiV8sbuu+xvDe9Mjks/ZMaCa0EZIUi5mwnUzdx0gd
g3r4FG3+Uy8u95beNS+bEzKA5xnWKly38Wxq5xhTqrrlfGaGhgnIvAap/mEjc2pa5js1cwuIhFEM
9K8J6nWMlDktrH1VTzcOs8Whb8E4FvoecoA/eVjPrDA8m0ru/aRC7lPaj1rJVzWSbUaEgI1Gb26R
V5ZGicmhRV5a7FXTnurK/EgG91c38cEIoElOyYfOYAFJgwM6s39NDFRlpretdK8GqbqshfftMBwD
Pe79zvuDp3xTF8af0muKm9f6KVqdNvxsLADOFpzXp8Rf1spQqEYCMNJuk7UWpEVCNxMbXTXcD+Ux
Uq9ysWX6hNKx7XAzYmqLevXj9fVfQ4mJcDx+dq8C1U5LyqoKgRwMAbEyXAcMJOP3TqImlrPYNOyz
fV29lcp9UPrAl2mHBpHWCClIo64jw+DJIblQqPwks+7Etsh6iggyhR3wUtTeVXrzTdfIGIcs/M3Q
F9ajCTsOQCf+q5KyABEEbQ/eILauJ4Wd1srCh4tO0JR4DxP7UwpqeB0t9hqLyZVCqT0w/0pcY10l
BBaRNBB7Dpuk+iXpIN8T9pe1nOAJZkmcy9Z3iEtTJyHqV7lyOlJpankt3OybIKU/heXvGDX+isEH
5ij/5Il1neZuM1PExCXKLBldpQvStC7vjlE9nPA9lTZ4UwxM0vqJO5jvE7dbV7y2JMX55uQTwjXu
zaY9mmo4lSj6ClCGAVnnxBsfiqy6e3pxkGHMFBiy55EpQl+9xMZ0V0h9aoIO0JVsyGZZJUBnJhRK
vWrWNr1czYMTOfGWtnTHtI0XNbraZvnVavdMKOluxr0ZloLYOeNUN9MH49VPf8QzltLT0giiyzAI
Hhuii1MIrCsaLk3sX03iEgNCaxo6/zKsV/OIOdGo7kk9Ys61jUNap99THPw2DmvgOAZG4amnpGvf
Z4DaWV7s+54i2OppifMSi1A1nAzHutD34Q3p1V1E47Aa/OSe1SUrX1cQI2i+pksyRhGeu9G+6ME8
ihh1rgmxLAoPA1U6a423oMd5niMMWcVYGfqmebY4MzI7ekx4oEaTskQt23bP5Lz0MKGYlk9QSI0f
xwIR1Cx2upJt1oE10QatEL8fT/doTdWW1O94p6Ds5zqFfo3lxynT94QZjulSEY48KAiOcDwOZGvn
rR/xMSTRC2uZ5KBbp9k5rbyYLnSsytPVZ8JP72CIGsgwO3kdfL/JxFpRzuFhTvgxowrdvYs9puw5
kdIxF2i7afyV5f7jhoiPWgD0z+PphDf40JXIg4nt1AwpjOUzN17p98icCM3+2PriqbbL8+xUmDPR
IEH1dUNSKVSxqYVJTxMx9/m/uEiI/NVvoUBoqzz5FnVkm6TfBsE5Yuzxg/lQf3wHUG5D3+ASs55y
T9Vd/to39GviBY0eI7AOoVU3Yc9iOngQcfLloI+I4xT0BiaMAOYMllga8pJyam6my2TUO6J+UEJw
pSjutXFo/3Td8CAVZU9QNFnsw8FjIDFMTvAa+3qv5+nfWJH8nkvmLEmrGPsUiEHbFoH7orA3p8co
7ZqRsvdhyQigRh+eUeZc3Xx0rpXPxj7BvMxy3AKuNIFCmUMDSXDySGqEmVllH3WFlUlaODon/09X
uFfH7/fxVJw19hQp0zOXLuT7BEhLDN0ljOa/UaKyFdFf7nUYgevxDhx13cUbnePjy5WxD0d4hK2r
z7YJbsfO9XVGVAXwYRea7HkZKj4VgqEXE7/G039ESzZzI63jqN0X7vmbx/p/l6MU2Bq1Mo6J1IQP
K+iLrZW9s+wrD5HwCOeebXbwoIMRPF0SwnyIqdx16fwVoQHiIMbmYNd2s1YOtjE9qnHrGsZKmR5A
p7YGhe+9lPW0zslqEY6CdNNYG6fC514yP41G95q14kNZ3UNh3w1ZHWxjBJYNGsfQC04UexSFPaVW
XYt95COg9rsIEreFlh0GKzbzCZfB/zg6j+VIlS2KfhERmEzMVOWtSt5MCKkl4SGBxH79XdzJizfo
Vl9VQeYxe69NG900ZN92BX1hRXqYMk9+UNafyF/WlsR7RerzytYqv7EucXcQPg4hNmIPL9AU1A/c
GJ/Uax+jFVEDBE8lf9o3vOJQBz458hbraIvQTM52VqKS/3FYdOM9SkiBcqKHvIoQPeKp38YqV7iS
UbP1hImz9TSrFfsC6rTpsc30cKoTt942dvOWOTi8MiPGk4P4nUzq35oeA5AQaUNErRO2W5L8NNA4
hzVp5XVCJBbbTDbzSJRBKGM7yrcobDdmixqgA+/seU91Tc2Z9ZXcx23w2rh41eIA3UhaOAdnMjd1
n/5mLTuWNhpAChcPImeLQOmDYQJnq7KfUiRi9Aj1WtXQZYTTcxgqvMPuxAtctCmfNALSh2gghBit
yWH2mgc/IyAnzQ6z07/4JrawOre/Go2WIiu3SA9x2wrjxcu8twrgW1eQpOFX+sWW6gCBZFqLZjja
qjWZvRU5WBRdrl1HXbygu1Ud25rRxaueZZTiTSOfx2x49mVEnlPuxhBHrbPvMsvybBNipOeqdTH7
n8XMuTdVHN596z8lpvtUGunOYNuQRMw6aE/p3YZpX3o+au0B3e7Yhe8caJuYOTuuDNKKG35TRCv6
ITet+3jory6zL0KmnHPXmZr4pWI80QIFoGxaj6zd8qv07UNjM7YXXAr8Ns61DLCjl0RKBI2z4V9t
Diyi7Quqpy8ZjO+RbcPEDucdcfDexmNHvLZiKuW5P7u4f0jMNhkiqQFFKMfQYTZ6g7JTwZzn3bfm
JtjO7vw3J+/VFNxyADKJO7JQmZng+4TGonVhKCKluR9Sjo947I6SsUFTs+QssV1Xhf+uZuzRaZR+
WJSgZpz4XPH9M13iXubAtqcWCF0g5022uL/ieIjuC9lmO88wQbvNcB6L2HdWSLBPM7Rn38TfCuj5
nrJrN3PcAjInxZApDBs2tNYUJOkObgRnHZkgVeZugtIFKVEVxaoSiGzTAg8LU0pK9QjxbGy95YZ4
ttrupfl/0G5Fr+OUnPxQvLRWGuzMpDmkGVTK8DxXUD4ZHURBOq1prds/HxC7KNVTn2NNDITDFK29
1o4PlQh9+V0ecLAGnvHreT3G4R5bUqMYZ7PTb1PEaRGKkUuUuNQMIVOesbRCYN1Csy6zXYTL/IWg
Y/3pCPtX80Xc2WH4qSoAfwGGwsS9dl0GyBv7YSPTN6OyNFIJAG3FwlUk8m+XufMXYbfP6ejxcHBh
xQHf+lh9eCW2FhnjUm6W+3QQHkcqoQNxzExLsCCQc3SMl3zxsEBsh6Fu6p9kHe3jpty3QfypNEsZ
1ry3IR4R61sDC0NDwNK2z8qP3gp2cbvCQOdeZxUjR69+6f3SJ5khsTZ6Gvb1ctJ5SEvLAdYhAruV
kgEaX3tregYsKyTpkWh3duwtForOJjcuZipQNvN+4otNswzgzAT1rm2fej1cEiwqsiqenNLgey5e
dDvdl55HGGCJhTFJ2dFDN7/LSeuGYmgdtZgIkYcWFVbP1ijf01zelwsXyMeQ0UADrOr+xpl+UgIO
iENYVOQPaHxx5XmTs88qP3qYLAEuWDxnpC7yXcNNlPPRJ+Eno7eKfEyPVlye+q7wtnWTb2eLn2Te
JjIijeLbMCbA4OygbdTa6yqPkjthBwRm+ONjhpCxm6rN5LSEiYXgU7MeiWDThcmKPPJ/qV+/IiP7
5lNHk5XtsxRsAfDrLIhe0s7TLGMQ1qEfLsLirSVeRA/E/invZWJlhLtHiP3SK3TZuEub9GCMbc5h
5Fy7zHywK37FsrMpMjj+GMAiE2a2mKGSBbbgTipb26BhHkvmZ+teu49W+z/em0TDCUpDpeCfUjxQ
HuwlCcVlRPHEGOnmWxNdIo2cb+XHGBy4K2cccfYuRDwTR/KNocc7+rkMWJexJg+ZxJvAKVeGhqRQ
DpjlcZlJiHoIsbauoCvzRboOR/7w3Mbfc9GAEGVLFQG7aIdh0zrmygvYxjSQGyyv2QZq+C3znxYE
g7C9reqbQ20AOdXRTTOcF36z9jve4BlWhQhuVNeYUU1BocbjqlELkWNhnjrWR8mkD6GDP29I+ncv
y6/dhEqxpO5gvhHt6mj+q6N+KzKcgnZE+CMBo2kdffVWjPe7LvNNapDuUPeMTFTHGLLOFecZi0oP
4THXLHTFn7Lhna1LvNuihT/ZWLD1e1y+VdduSt8jWAw3aAc/I+yDS4VM3LCWMVRsHW2PCjNrLsJm
AOeYkI19wYzLqi24NLI9jkl4nW3jRShe58lflyOT2wIogTeS5zyyXPc+6/6URGTEdnmhcDwKMB5H
B4LUUD7oZFqjhmoGvNLdhR4cMxjVLcDWvv+yplH9qLjy/6HWEWSGDsZ2QNvHlKXpfvMkTh+RvNLY
RmEWkQgnK2i0OE1At+V+/5Qjs9lkQ2i8tmU1fed+is3XLIz2XISG+ZmiGTjJcR4PI6fa1e4T/TLa
I9jjua1BDhWQRXrHxgZqmbivRNWT6aytamMlIdxoiSk8MMPwAC2JOyPGnltJ9kN+DkKjT/ruNmPG
2aQNOvMuKP9MKbINy8wJk6+O/5WVxGlWoTBsuwJus7YIbom7t7YIjhgVNomPpySNibYswTKthBEA
i+sbrFRTVd36lloh6hp0U3DgbAPSycComeF/NAZvyZi+a+Rz59RvsGUbE80pjhm2mpA02PUlez4Q
l8Uzn3aLUpx7LEaS3LXRdOrmmZQ6NHu3pMKxlC8hz2UCP6QqqJtsCSMvIhqbM0ZBO0yVRv9RM1Lz
+Yt3RUBEoNtIh4dwqIlcJKin6ySTTJb6NG7WIh2I82TD5/MrpT/fzMFy4rPrLD+7MwI6aniAXhZA
3a+MCB6oaSTZtNLDPF0jwVWKoBq6D4WQD3GPEYKbLgxM06BfRABHMq7uTCQL5ofBKV2E1ImTwbi2
XlYo2qMyaZiCqI6BuOVvWzBau6xk5C/S2fxQI3UEM4/qOhXWY9I6epNp7z4Z1KeNND7vnUOgvWsP
xLPvGM1nlfcPDw8+H8HUS83xAQHlc1gQuBBhkhid4VYVfbWlO4H60ZBxl2DK7vwCr7v4kEgGJlNZ
rJ+LG13Ev8lnlyIb6PmOIu9aZtE1keMhTCBydvZTPodPs0g/g7SjCNb7OMqfEh/xHtHn2dbS/b7p
Yy7ocsMtk+xMFKaxaW/pj84Kp1zjq9fShyji+Rc7I5ClZ9s4DdX9jMATXe174dg30yp/XQRQWI7q
B6Fr+qya895/qmdG76llv4aZQFplX5sS6FBmUyQMCfuBtntgFze/VUF7cBIfjY4dvrRo3YiuglAN
wiMJWhDykzNtSgq0dSiCB8Mwwp2nvKfBYqdKX/eaReOmb+23oSciJmmfSsqou87B/WzmnPhpRLJc
gmT2LJkhcTGxx58THDqJ8m10Cb26y0JUJEP5yD1yF7Kusch9bmSF+MRmtWsvb1gVpgxhseyUPSXo
IDceKWCNKviixdnIuoAa14AIF/xEvvnNUeIv21x7GxN+Gncwbe3+wXAaYDpmwmYM7NpTJjvYUHH6
YgAgGRG7m+z/6FNT7KgeejuMBOt85sm0Egv9LWlMRdeNr1nmMXlvBdB5yz56UeXt+Ez2WdD/kWdc
n2tPPw4EPTJ2bNdovGAqNFtonXslCC7AhrZOoU6K0mA2lAIDM3ikgkQzVekPie2vcyU+zCG+okel
3Cjdg87y/orydIWHMGBpTKjm0sGVJlq7KOAfzHuxbh3GoVHqXXHdIS43ynhnVunvFHESxHoA3NXh
ftVOtPJnCBo5LgRvoiSq0IMNrvkpuuavE9TanHjNqbfCv0mKmx8xAcERiSVzXiz4TuGspakg9gK5
mHvxnrj8VKe8SL/HKR9Vd4ke10ZgAQCxrffAQkni2miZSW0pPP45Al21xeGfRy+d1DQpwyHOAWYH
8SVcFKUgWTdhDui7ztwHnSZbZ6w2TOM/BjXCEqpxRg9uTVvRquFI8b/pEZLPOTYHU+C3q5iRGabh
7uuoNJnFaPPJCg1UTFXZ3dstb31uLpYIq72mHFw1u4GhmFcxjylpKndUURuzsVc2qTOy0k9SgsDw
CUYSPAUdcxSWMCvLzM4NEitlRd8ync5lqNicWds0caCDfvhwN7Szr8Put/LrdOWwOagY2nJz33IM
qLxf0AOD7wxhizZv9gw9nZStuUwvAtWpLz4rSqo0Aj0V+CBX5BJ7CYQFUDgrSgJy3ycsgYjAD6XA
Lw/pb/LrezRhG8qijdbQEkL3LnWtrfb+tEEQov2vUeJZoCFK3S92MMuhG7kwAcSxVO4WPOK1GrAh
QxsxcGtY9gjhFFEMW8AuJNmDwDSMEdwGULpHKPNgqKYSCLYcz7oAhyUAO/AUqYrjoCOeytHnqInZ
6NfrJGZKi8EzhjLAUCwg6NMJrHONiCkcvjzS+6g47mwK4dgFP8sfq/rwy5tKblE86xLTs0bRFyCQ
tetm3Yh+MymLxAHxPRiU+wF3qOls+qq5tUAKeFq3BV6OrNZ3fVqspN2ABn7kd2YXvK6wnCP6arsf
G8wW9sdFRr6t4WZh87nzfHMbl2tU7nCielw+AB/Q6uS1eXQzApN699C6u8R/ZhfGPmzaeqVkgDNu
cojg+sWTbDDUSy3R+tuISeY1hjaK5YtZqpd4WiUNj6lNiBEwGVbrASMB+1jE2A+ie8S8i9uVywC6
CRRnyrUSgAhKZjU/18OnItZL4F+fZlTq/HOoc7dObpB8aryFsnqL4BdFC4GGUytq3RUAxG1IHcC6
c0coNzp7jJoALHRubf3gA6vcfsnqdivjy1VnWMQGl0cfEqgLUk+gCMvghMz4PHNhw/uFZ8jioUIQ
SjIUzDa5cgqNRIFspfpFkEXITqkiZTaa+UTn7Fpqcx1N7he3867wrnI6TP7Jgi/noGx1O7hb0OJY
PWFvDkgTTodrXWSHtJnZaTCEiQ/a+bRm8ClzcUjn7tROJqMTdFXvIYsXSSqTdzQ6Ru/rAN1GNj3n
vJ3QQlwsDLY66h40+3MzX304Hx5B3jlEV+Qobn2tG5PoMVIyho8gfVVlx/WzStWLhdHDY6dMnqW3
m4FtZOb3BC2Kx2/BFIEbiMgLCmocDI+cMma/bC4JKOubXbuYWkn8sl4tUcKGPkXgMUX1UMFnQu2g
y5+cLD++sHx5hkPgZZCo/3rrMabixCVKFcf0pj003XMY0+aAyGqMRdwLBp3Tr6uhS/4i5LpDr3U3
FwNL7AVWUe58eOcNEC4bkhGWPTz80aocLWq87t71zIdASRCh3akfu1Oc/M40D206r8cENhaXEW43
MnKjW4Jwz8DfgK941+ePo0uGYcoyX16jiKeIxg4NA884EjvCTDO/Y+SKrxkUnDQfEkjDvMq5+E0B
LUziLGA1m3azUegoAto+e/J2uL9gn02PQRccWoPLvX2MVELOlrNyElaegIYLgqGN3Pgsx2Cviifq
9UujQeowq9aQKuKePeprnv6oyELJLwWBwinFmRO8Tj44LyRBO+1yUwGDRnqqD6yojnM0vA+q+C1a
scETDVc2unghWMzxeUoIMcP0ZKBhQ0pymYf/OYlJqJjEw4RhFBlNIMLcX4qRu1H9Vol157TMoaxh
NcXxd9M6WyPOfqOhOgsHlDQfCW3QHXq7i+kCcUfuMo/DbUyZfsh6hZ6eAchv7wznOnlr2l9jFqcM
pcSIbvcukgSemvsRXV0RR6fJ8Tduw94x+akN9GgD/lmnuEY+ETEJhUrQfvs6Pg1Rc+0ZxThd+jOn
01YQm+wXn5bWsMeytasPQd7vDRgS0lzEzDCibOs1gPqn+09KmNMcB3uHEiNOFbll4cbGgMyvxX+F
uSg2XYpeGLVh8aCMdGOnjxNwMY/pdzNgx+l+FYttu3S3Sv6MxLJx/QtOCDnfGHU+wkNW0WMem7ux
ulCRcHGwp/ZfOgTbef9eFlfMYqND0Oi61NuauTMP/9V2Lm6O3gJybW88GKBrhJ7v5mzBuY4nhuKQ
Laq72f+bmxezus/yrybG70hOnQMHdzw4/UPBvoH4oIayNYfl7zKUqphPBvHZB5ybwBuExKGeZ+hO
fsAWFxmy426wlq2y+mLB9i4SYswVEuOQLF1r15msn/wA0Bc5dBFyY2ARo+wR8fmrET/HnWgY8IVd
Cskb0iSNFdr3fe3nrO9rdhXOQVJ8zlTXK7wIkOgBX8RU2sEAL5DtD5W3H/34oLs7/WDS/NMo3KFf
8SjR5VcafRXJV5kz0k3UnWROXaZgWnZVcA7BFbdyyXyF7zH11FgjWqFW3td4ctGVKBY7AV91hu0M
cF4EzoW0WN186hDsiZntRBY8WA3rwjht/sVknkxudm9Fz14RrWo5rTF/4YpjIUEZXkGOuFM62ac+
SjI26Q2+6hlGQAXTJp6DR8fZeuk3ezo4nsVNKXMLFGHjM8cQQX9c6NOm9WGNfzExMQ4ebKS5/niI
gLrUzhEj7Bpf6B7vCEcRr3zfXxUZaczQtm2BRLm3VqHZbQc0EAKIgoEbQDHks8K3KIJ8LQKCHHFT
0bthS7HYilKtpm9oVClYGpBofbMnz5LpmhMSQeYm7JUUf1ohd9GuzUK/mJ+8YKKBTD9ET/ou2hF7
pMG0/WIVkzvKt7WJx19hhj8N2qOaT0Ca/0hHhDD1XDgveYf6G4SCEV8z17krwv4wFveqPs3Ja8BB
FgOoKX3Ychm0VCovLPBtP94xJywnupLn3iYFxgbZxrdMV7IaGSR5KSM66KVB416A8hQa3J21r/Cn
alLpm8XWaOnPvoE/EDiEppj47sjNzcLLoNv7tvhoEM/Mqj1b5EyP0ZOq0pfCGLbIxAHw7XxuOiy7
27TO8CkR4CAMxKLM1pI9diH2uc42k/GPwUS+FyhBzGBnSLaMfrHhLElBKNpfyk4q6FZ9/NRCWHCi
4ql0i4vGyecx/HLN9Mnvbq1NInIJmBL/EXrAS4j+B9vYWZnvnQ9DObIfVNdcUvN5dH4civC2fmtg
Xo/+rU3fMbIxHt3k6iR0cuuIPZapsbOE3EmNKZIWIiGqMFtyjqRx7iOiAvkuJnKEjVS8WxVvTdr+
C9tky2SPlIA8eBlQB9Pg74CagN6njoyYlRB14eDULq9qfpoRGfVjdW8QzdbW1qbw+/IuZEzW9/Ha
Sm5R91aGf4jxtH0qTTLXUgI2sZj1Xrul7F/3geZTvnfEE0QYXvvhkFR6Y6KS711jD7Z+KwprJ7xp
3bPkQOtQkVdy1ijUGz98m1Jja87mQTLFrOrfqf5CgbPJMJu19nRsMpOtxbuOnrzivJS7EaK6eSCc
l3hD9JsGLzjkTCHQy+vkVES0Zw3U14aXbqZREQF1H5I/GCV3AjKDiv4hgF+zWcJnmSJmZfI+PI49
UjHGcIVz1mRUCfkzzf/g6x9ET+YT0g4dv7bkleSIJz1WGS5GgmRmL9i23PEAFFqzoX9A/+81/CeT
FtRdPFhE5RKt4ye7zOsgt0OMHfPq4ERPM1y0hu9uqqngzBcFrKowvzRxfzhdvIeZOaDD0HILTyOb
fosMEKl+NT0QTtOnbd7344VK6DgMxdHlnitBqPfPVbq3MFB4oX9nVc3aHRn/8SHl/KbVnO4zxAeJ
9cewc0toZmc9kOwRia2pXkngCiWf6cbwXtEP7cpx8b2QJ372008dwJ5DA6vgVXFp1d22a79NQGgU
MQND7JjbhTIpvHKJq/6NnkQzREDDCBFgQsR7Qq1msqBEuQrlmv/PsCVg54AHq4Yfr/AZmJh/4gyx
7ejuGLmBEwD/i1ZWuzz4NDdM31Yx1EqP4W1vEE9UuPuSv4cFHPcfPUmY3UzgE5Z5a6NFZB0jIIq3
mUuTAOldtt+0mk18q9UN6+OmJqLbBEdlbiveAsUPdsvnSN6jIwO024KF4g6OhuXLO0kfiQFgJP68
MM5kQkj7JBSA4Ulsex47hLApr0l6dUagLna2LY3NzLQcFNhQIug8he2Tzo59tcEyIcuzixgZbRFM
5EeaiLWedqNZ7Jz2gQG/KL4sPpgYMfrAPyvQZQmLUG3EpxM7E9KFVy2VqTG85tU1ayhrdL9G7X5I
iyW3ldG//RXOdA5iZrH5NupyG9THGTzwzEwkLgns87DFDETvBvyCfHh5ifybu1nmyPEV8V4nUlzY
vMFgYZeZBxxj1apDuxojQMwaVgr9bx6fTLPa9uyEJ0TxeQYMANMAzDXLJ9UjG9nZpw5R3dG5lo+q
OmhCc5oEAG8pHnRR4AAjfonKOIdCH4qDiTBllAVgoulmGR22WI16c7xE0zpbXAIm1pkvPQYHnMNb
m3uWGMrECNYy5AsNI4jBM3yr7hkq0MZIkCkLn/vYG66UwXeO5F4miMrct5Fky/w81e8IpFgn3tWg
T005rmMHIzXMghyeuOngx8FEZJLPg6+A67VZDeP86ZFFOxXEL7G8CNPgPpGXLHz5n+CjgZnPNYnE
YmOrN2dGRkDJGnqngoG6HfHZjt01pbUuBRCb+1Ldw1ixSa4hphIR4NElRSDAVppixmHvuUPxt2ZW
yCN4ljDzIQLI3r1wl4O+zS/M5YlMyu5t+Sgi6GIztLtRhJBNg21ZduRZ2Oiyxm0T1d/RbPABHZEt
mPBwmrEgiQpBF84BMOrpwBsmL64r4zVOiIAJenR2g5xZeV6317FMlpiTobk2uUGoVZb/Au75SMK0
3xRLDnRcIJgzEDGuYAKgZhiYiqE3wQrrcDrGYuHGm8+6lrdxgGOkQiJOAoB/LfsYr42RvKH+0FhS
LW3u0LcuK3r/ZI7hB+ZrQiBZhOjc2XVOcpQiOqSIEoKOcFBwMtATA/LrzLi4R2vHC5ccO6/biWCg
ChRAF51Z34/zxJvUYBgNmglMv4tqsk/mUypzHBhFTcyfrcpNVxifzGP2lWQwOy0b/MklECzyqA/J
DjddlvXahL1cqQIvFhQWhmB2eCiWVtCwT7Ylj7E9fRkTAyuPVOzOEV8ellRUbVRKzL4K7ll8HCMu
kVxBSbWPdsWJVWTrWHz1IJatPlw7KJArWlLsPKSFKufGfvHeroL3cYxYtaCWyR0zRkEeg8c1UO3O
y/55mP75jBfxF8hpOwTDP+agr4Hvf4fxpJEDoav0F2vWjPwtQ5G5igIGwWgErpgJ7unQrG8eBuLL
c+K/oqb9rDsXqAXusKAmHHNAH+J3GaFlOliKGSwCDQIKVr/5DEI8E+3aFMZrDcydnUpSe5cqNv+x
1dy1NJ8ewqVS2JBU1HZIkufaNbgh8F7E8VpYDFcwrYyhPMSIvR0PqAMi19S/Nw2QhKX/MpLahZQc
KwVyQbg9sUl6tEGNNEdXWYhT198SjAZC8cIurh6rNznsUL3rsX4aQ8T0OJw8Vh/GT0wwtuHme2bj
X7oxQW/CGUPg6T/CubOZyumd7ztAB9O15/Jk+gMxb55+D0Nv2wN8Q8tsszNEUQtE0SPOwUlTdMzT
rZfeow0oPy7kxchpZxlTx/kLDonDkAF4MHoKPJSuznilE1onTXuy5bMJEgNxJhEIZCQgVEnouzHW
UUA47I/ok4LPrK4OuYh31aReJY66HPPEuOzCW3GAqYPDjFk4FMuUrq1tvc2gMAjlISFgMSJWe10s
JtZgZCjzpDqwCNxGdpTsM+JZ6OgoNIZzx0tb1Yxa3I3Bt+Hb3mZqX3v9qKMXIAABZmK6ubC8l+Np
Sm52e2mgQeeQoSoGjGQPTS4YfXatbEa3IBV2NerwDFmNxXxwLAbG9IDkkSGnwGldUNCSmVQvvhQQ
i/rVQswWuu0Ggc6mHvLLTI2XG98LuNFHGNIMp5TBNXvxO7uAY4/wsC2H3URSC237STVfg6E3bvjl
thwL+GsBsc0JNV0aQjfeW0xPiH6gh0H80IHSixEhFHL6nJn5CkIxu8WfgWGqrHhXm23SZE8lJORU
L+OeRYmPh6rVeH9imhbmr6WxtcLgEVISz+4cv+Wmvi8w+yxvdDljM1zIPX554Ek8NGb3XOJ1lixx
C2/YozI/+dOPAuLd13+o3O9ckLOzAs9Skz/KCrfFyJx1JBqjVLUUx5A5boh8WSUlL429txDJ17b3
oILFZzKrm6h3k/6ekreaGKNK+1cjwY947/OoJa2L2lqcx+4zS+5jANboKO9S2W6CSPOPjVvL7fdF
akIz1muJK89hbwH/BZ9At+pk8Bq1S8SdKB0+5Qwyuj/8NA5BzmPVQu2NopMQhO9o53dIc4SN5jn1
ktdWERGa4yrMQs622u7mdTcWu9EWjIZrCzwFVWM1US5xljL+Go4QM560ci8KUULMLCqFnx50+V6M
6Z8H3JKD3HvMw/HmA4mLQm2vYhwOBuogpMnmJa4tTJWOwRlgbkzM4DHjVDOvWPf0m1mCRYsn0q4X
G4RzdqTC3Wx8BYBTGOVQ+iRJbUKpyE/wHqmckmTHYogdQVYeM4M9rY2C9Q5ABqjkvLvgrJUrNzN7
PE5ArISpgP8SNxGM4tgvV6tvI6PPlPETWcNeaE10fbaBW+QjuGV7ktTxGx7EbxWKheLx6dqL+m72
3nKQmqve8kNSrYB7SJaLMNZCzj8bVy1RXw1aUO0za54wP+xl2XzWEuSlM/Fn8ujZHdH/FOGfioZj
00lE05y5A7E8STTtW5jtXem8yiK6r2Osl6H7rR2Nmax6yar+C+LdeOh0SGytWd9X6stgFlvJga8c
TSJWT5e3n3lXBex9sO/LjBgyC8JxNF3nqXiq0OfInEB2ZW89Fa/acXyM+PLxHq7DlCLS9CHsqgVg
byFFs5x0xwJnG2u1VYI7M7cebL/tcOAweM9jBAN5XX7aOdCAVpyakQyANB4eFXMktDvRvXSd58RI
ThaIICcqL32tlmkduzEQEibT8CrEZJPaN925GDaMDbu2oxFVf5pAhMCHNsOLniJ+ZNrOFC4OWWjz
KBurDtE4mzWIkF5BDneN/9GtcXv7xe/sdl8KbmeSDWSqhbOCyg5UuWYT1Onkw3RARTec0EEKljdg
F5nP40ZaOTABOTzUPRp9U5NAVKROfTDsbltkExvFrnqLHW63tNlWGFFXlbl4niQ4W7UU9LnuPlCU
oddDd0r7k57rIcDmmn2HBsz6GGnWnJGs6jSzd8kTei+h2l1kkDlghOI2hZBvwyW9iDDC7TyBY/Ec
cg+r+r7trZGezZ74qUg125hCvHatNf5YLOQAkybDoAUUDHd57lJ9LpvicxLxAcs765PhPWAHGEbt
W54Ri26g5cOOdJRF2jPWDzibjF3jEeEZRhjcO9/5c6VznzjNDSmBeOMHPHo5Z8BQqEdrhMUV47Rk
TAof2CmsnCAD/Ml9nW1Kuy/3vdV8E+p4yVXxY8fqZEf2xbEmsc4DK9v5CC5TXbxhazlqz1uGbcu1
3/+hWttGrv3hjgaKAfdcaRYsowq3WO23ON7WM6tS15enUVmnsQE0bFTXYpZ/Zu89tH14bO36w7ep
fo24tSG402YNg/HG2bHzmwEuVHwMAYsLs3ht/JYHACjg7CVXM0m+nGJitumuLXIrjNQ99Hm7y00G
dF6I2lGm71PPJ5iXAkG670CPjOofVsuYfZdliXVrrK65enVyCTp355n2JzyQAvdQ+ol06DhGam0I
a6E23/Uhvhhi43oyMgO0nXWV7pDrrNs+2yeQmYMKrT55p1U9fSCGWhdh+Go7S96BfyQ3EwO0gOqQ
hmwBCsYpYWOs49g+k6j3BPnRXrlNsC4UETMdJyGE3htyvwvRkaxJqPN6BR8hreZ9HtC/VRbYeIoF
J81ObZAP8N6Lx7HV1wmUueEu/rMSrG7QtttqROqGnangCDb/PM1EQrHhw4qAP80wySSwgGfDQ0QU
63IiKxc+fgRfOZ8epxHaS5eclEqfkiq9THF79HpvGcaCSnFZynhTcI1j8QL5gEDzznoq4v7ameDQ
hdhUIt53nkv1oVZWkFwak6ShISKLLgFlRUmafEqvQRHE1ZekTAwd5T5a9WQhMchwqMzWVQ/qkodJ
vsYFCCEpcCj5bT9Zo+gkwYNIu+PsGT9G5zcQFfRtCDz+M2ywaXie0j7hc6jqs0jode2ZKI8ebz2i
4adGDq/OQIBEBZ54hXrvC7vbBdzfxU31EvvZfQuLDWnezq+ZW7+XbJ2rmCALuCAPiUhQtlhrrVi0
57Z76oLK2licqoDa0LOPfoqyMc3+mZJwD+kMm0hhr8rM4mLoDlkjyyjEAHgcRCntDUw32oH6fUD6
xSCa/Zox/YuUd0wIUNgn7tSwlnWy7ZAvQad0E2npviA2rTcN8wCENxkzavMLWiw5BDLSL4jy+xVS
b34PzDbIXFgvTR1RVlWDGcww3uOi4QSa5rNq0Yjyit2VIORW2OY4VZy42fEuvCSKusli5MA2Irsf
xXirR2qvSiIRd53+YDYxZi9jz8F38P3mYQ7JjPPZxsJjWpJv+LgOboazJ0ObuJE5LusG7+C2A+TB
DaBPzUTUtzOuLeTfK3eSx8bIok07p+Yar9KSGBM9jiHB99roGF2yMXJQU2wQSALe4V2TboMKNyB3
RevnOPGoyT1wAjRnaTTAJ5Dy0Sb0WBq0Yy1b4ztdRP9xdF5bkSNbEP0irSWXUuq1vKEooPAvWkCD
vLeZXz9b83gvPQ1dSGlOROzY9xMqNmEUDpIex6+I7xFHjDCtkCEu9bfOypzQtJNqehET1mW+47to
EdjwOOxDk0qqeFAK1aczL2lUUEmVmu5NOzHtRMvcioFR+ICVmhNM8ttyR8ykA9O4vrAPUEeeQBJ0
dAdKAMZfyXez0zLfVYFRLjTB91R3Pf/A8k3GKFmJS9NzYOti74Uz88QoAGc1efZqNMdXt9Ls/CN9
CtGIrMrZfsqhyZl34VAcpDX4yOFcYUMBahG9LSU1XMlrMpdL/H2qn6LR2LvJBKtJT/+sxP7SMaSR
QqesJ3ww1jTfZhaurvEjEBpsq3adXmqcHK8QcljOJ58H0dV8jTaDCLc6bu30RZjOywzQAmUNu5+w
ir85hbFiAXLjpUJiiwym+sHUDGt2Ci7gDceEdqRaukKxMNmOVmIs6EG3PtqARhq/AOM4t/ItkP1L
WfnpjgjJXV8VsAhU8UZ44KzdaW+J8tm32n2eh8+Zp57dUt9HY/U0EjNyQcYCpf2ADndthNgZEQXW
1oQu7hty23hQRsOGiKUvH6MuPPRltSvN+KbcBW+SYWlM5X1LOLkIOFMBCN9Nc8tyxJ7XcM8jIfAH
+NRY48W/1tR1hyNb86Szw+BZGGQmxvGZPAKlPZcWfAs0YzaXPN3FzSJvLInjOTJ84vkBoz5aahUf
fpBRLTYuwZDBucf5+RAY008bFyUTB3E1Kx8fKLdH4B3ZD/WgXFYZOzSDdfbhdEkCFbCHNUOzcDcP
oIddLicO6w4B9L+EnYYoSPFNHOkhDcMPZ6J5UHYpi7D/28n2ChX0BX45xzL3biktVUnJaDOqr1kG
ImSUD7OiagvmPFWCNlZ5nj0CLrgGLPiRc9IyP7dd1r/CwT1QT+QVIsTG0MQ2Kg1e+a6rmVBme2L5
nF/SEVtTESNS5NwAHRUcEGSPQsWXNh+fLCkIZnEyRz2gcpVCHox0j42bnd0qLw5uTnenN6oLFtuS
SlLzBsJg79njERr/Q6nVT1Oqd47MfDI4fxDPp5AaigLGZqnWjhUb55rlhvOpMKYHk6jvO6jd6DbA
9T20C94/aBjmJ4muOE7TlrybLXDVAJeLO8fKbqpw0vsyydp1NaDv9BKIVQxNGbrjVQ2Du/UYo7Ds
cOebTSY7RsCOow3ykDRx78POfEnM4ksQoCIC3HHdr81f3On7uRP9seomxnZzexBCVLeRnmWiegSY
65QSxWHMe2Z/JnWdXd0eg1q+T7EJWSzHMgtC9eA1XIWYZK67BklysIJb2hEkSvCHrLJ8vmv0tAT0
c6yiwUcQ++wzHhIFtpe8g+mjl7WZInHUHPlmO/6DXhYtw/rHHOqhlgqQSRxQ895OfIdkfCLsfk6N
6SkszXPoinvG9J/RbL5wqGNlI6812AhxGuxbSPx7VSsmkUqLb93ToAE89QK64x8B29e25AhS0AQ1
tdYbzBEKqSNaO2TY/ZU5k7EVFMcY2FLmntQ4fse+FFs2qeGAN3kz0SrJWzpTWzWorQFIa4wGn8UW
NYt9oVtFFh7/zu6ZoU8OBg86G9KN0ddIL25DI255TgLYDYJpKadb8Bilcj8LbmfbDrgMM/6UCwzX
qqbRBCg8DLCjVJ9hQW8nXydiR/WMFPs2wJQGOPGD3eY95V8OueUFsMG9C/zOsO3pMJdstZDtd1PK
ODLmFRoUu/ssoQWUL5bO6FgDh1fU/r0nuBxj2uIC+RyGA0ssVSpJ+wy9gjyZzdQnMh4G7nmpPVzM
XH5aRPvRg6DsA0XauKH15JTmY+241Euoehty8kZnbB+8jEKZyfzVKmLKYGKsBVZjodbpiP68zDv6
nYtKol5yxu+cfBm+pFpdfd+9TcPSOmCEv0zGmP0TS/R671P205bPYJ9J2DiufGAJWCWlTdqvsaId
qJT+DgP049ygwc1YHLbMpGmtahPjPPSMNgJJ4rRhgLTrbRxVqHv1vtD6OePtywPsCkNKvi/y1JX5
lYBNBtAqa/EOOQXuJM8x+5Vp1GoPVJvYQBC+pQaokzLAftHzPISeR1jDzvceJbMLHoYt7Nhm7X40
QL1rS3/JyT+78knEHJ3LxPscIXNvJK/LwQVSyEFqWfhqaIJmRUeul1CzBRMhSk8heUKOWIzcyCUj
upnsLHGujROEPlgnIJdzMmyzDyMsjgkHE443z73b+M993M4YtlhuR+wvnEFrk0lmgafedoL1bOIs
Maal+atFWCG1zZO1CJjBTymccG1gGbRr944E4HtrmQX+6fYXWZocGlH8KsODlkTngodhHTtMdLuB
xL0NgcTh/Sbvma6NiAtpmHsfGcXSa2ijxxjMJx1lfGgCHxOvOd0HSSR2Ni4kPsZ6zSEGZwCmjg1O
XsCpbeacesy5udn989L4n+nmC1r+1kaF2vBnd2477FLmK21CI1q3dC6M01ZZLL6Zc7M0LtipDv/Z
OQdZI1/gZjLcyxkhH1osQTgDo4BMFl3XJeQRT0shUOdiA8YI5rIf957Gm2bASpopGUR2XhhIC3am
3lHIjNWvXOBS9vykAzqNZvGcKlgkdshbmAKfAysG6rQ8JK7zELfJtp7sp3Kof7AYnwC7YvGqy8+u
M9Xy+P2lLYpJTHULnXo6Cw7lSDNoLK3yUHfZ61zpU9D0b5Ez/w4Db3YmghsM/msxdfQUJTEOlFav
xfg/05AjXtdUz5Q6cH/sdwKFdU5QWwkWAHCR1Q618q+jVJmfkXsyzUIJR1mT2jyA8weSwTQKsA9v
w6n+Kdnt1wkC/FNRzHcJ+jP4Lap1oCD8QNB+Jpb4B7Xme5i6kIo659iYHgjogKqVtL4EU3WI03LH
ZZxraC/uS9MHDhH09aURYfsYx+YFetW1iFsgnFF7ZJfaOEnL8Iy/m9TPre8x3aokWdj2P4lthNtK
Okcf1zJ6hskTL7t/AddONeMz9AbE+XLmwk6tV9tTh4m9bYkTvfnRZZjsM2McDugm/4aQ+m9w/PUh
n7yFEhKcGXXaRxlSNK2GFhh8Vog7fK2s/n7wlEIuILDMGjQTKurgId0bXtnsHYEL07GsV+k3jypT
jMFp+l6HPY+GRo+jLcn9MdzgCcr5rh/dE8QN5uKYwQ5L5Egz2t4VIfJggAPRrQADJhkTERusGVwr
u6DnXltvqnU+5YiTKW/EVRrGR23QpTEDQdpliBirJK2+QL8nqBkZHkwypNH0ZMzZqx+rVVPLo8Oh
WhPCJZwX3tKoeU6E3gtz+Epc+0vR44B6LJjnuz/pHD/h2XmiauKtLsczdAqqnGNzLTOYjylluUpv
ezJhGX9tbGLI0WIfFMmmqTnm5yNJnnZMngZhky4sYX6IbWc253JWeBlQHexRMSUnVRj44tpO1Vc/
xhDSIu5GekLDgyg1pPpVzvYptGZ8J4n9roGqFU64jYtgnyX6NQ2zJz+mnKr8lgY+YeGfdZZeFWPM
yadEZwCzOnu3CEojACvq83w2RwoUc41rN9h3vKFh3X+aAy+iTY+cwWEScRB/C2VQNVskQnOqfKRF
nERRj2D/Y05fpKo4cvZHoyPqCeWW3MiJzYMSy4pi+uFSFeqaKpspav2mE8biBdsPAntTFYfa6WgX
Hz6lTO8CnT3V9EyFvjiJxNz2FJ/nWXkeaA/goHHM6ddoG/stQ4XtaBYymQbTJdv9Jvo3A32NkvYY
MNatU8rH6OpViyCd5RScoZ3ta2ntqpJrmy29p8HCI2DTX6mM+Brq6C2uhkPBEt0UFPx2ZFJr55SO
HPJNYv3SMfEy/lnVVwVptIqyy5Rh2+qalDeQJ3VbVf4l8O1dOlg/Ss07n7Ob9LnfNlZLeWdIaQ03
2C7/G6R7qOKMcdYy4n/lprHqa/cpx0tVoU8k+jFgcBI2FPHygJJGeGi6YefJ8VD187arPGK2Cg+o
u24m+0VV86YuxnxjDMQtlr5wp3+hTe0tSdTVSoKXKkouIc5slt/7gC5tJF8AMwbYj/Qkk3rbVOoW
xgGsggWYwZpM71lO9UDd0xoqBus6tGo+pAX3MWdmS8zAy9piZ43IX1an7w0btcakF3uO9XdBE5yN
EQV6Ep7KNm7XYdJ8s8be64DxRDfzOfi++kvz+VfEfg6Vy4BelFJh3ST44wvwRRGY6kuPhnB0yA8S
cciDsx+Q7G/m6pExcrDLxvFiCPmp66JdE9l5kgWhYRu7YJhXj6rCJh/RAcph0mXfRFIxnABvK2Bv
P4J4qTv9zuPwNQAJoGRhx80KW7ciqwjvkeqc1AXnaqY7RIfdXKRbL8XqBZT8QodWsjFaqAg1gzQ/
Hq5cGVaDWZ8CvHgC8WjwinNKllyGxRHs8dmpKG2DEGUPECsc4LO0WZCjKSlHSUW9ASCPm5dMRgJS
fNXE0TtMZLZV07MZlhv8SRdF3s1ADGGnZkptAodg2BBSF6GArQd0Y/RWQxgFUl5Gjvp5WYU108uV
7YGNdBWHF+VIopXzi81Zp7VwQOrixAXguszLUp902EyZR9J3O84Up84AJIT41TvYttIG6jV9UOYm
nRnjZR3/BQexfuPmNYRL0Pm4l0KT1mCrtS/ZzPWpZd7SOHQ/5XgpDXZyshfi3C4J49IMcV9x98TC
NyZ3tW2dIz3xCdO3PJdHj1vHbOg7u10qzt0XS3kvoWef8w67gA7QUTVWL2wD6FjOuB8z2mBxFCBk
ioY6N68aD07f/pGmhTpY4kloTHZDeweG7W5sxvtCAG4YaHPQ7ZKCQN9KPPva9v4t1ohBYaOPCBmH
GVo388IdIxNaIJzzmOpyK70AjckufsFUrAcPcTFVryZ+jt6Io42LQyZpYdbjN0JZXfshtP1E76Dy
XXTYPfhU9fqu/kKUOliyegXPPRAGbo/2lD73sv+FQoVV2wxpGceAyuPEDo7b0DtTCLXtzeE7nzmC
14NzyzRc4Nn5m+L4I8Ag7hViz/mO7visLTamCtg5KDMPx1PnwISsvOfWRBEaxnfLA1LhdvZLpOc7
x0kAGvnHpQqs94d21VEcgcHPunRlK/kxFj+ZQ5Vf0hhXUw445KPqI8ycn6iLF812KSKs/ScmPuG6
s7o92TkuHBn4VUc/OGb5BHHtu6r4ZzWMVLbeiH2GK8Qt8KvHvsuK3VR6TyMMAzSCMrpG1PM4Dsux
nwBOI/jgugmRODqb0EvLb9Xmv0bAz58GpNeh65L0W2TEKu02pRfvs05tUWAgYGU3wfDEyHGszhHd
pAXZgb9uuQ25QfsukFu9WJ3Norn1HadB7sCPLuCwHuKzbRtAvjOiV5k6NOm4I4Zw6rzmHnvyrXSx
o8RcTfGxIBXoLZ1XzE3qfQ36gbMx7siiKBF88k0Gv2/mFL4eWlC2sbP2kaHSsTl1MascobLDHFcn
v9JPtWu9p9Z4cflDc4CM27gfDb/LygsQVsPHNCuuMUkYPU2feqY5aRAlF09XuZgEgkfuqh9Tjq2x
x1yoWkwHA+p8ars3c0nyie5taL1t3hH3pusQ5wU5LSfj4GufE9vB08g0OI7ce4TdVzuqHhwp3ul2
A2RGOfrMFBCncxbOe+DOP/kUnEj0P1hRTE6uuTPs/EWnHPNC46nC7OorhIW5ODF0PnhiehjL8SkU
7QEo6MmhLKaOWDnw3Mw9DRdGVBzVNB1TBlbBYLNPUCA42Tfhlpg9BoYJ/WmoXRpN4pMR45sw26cO
6EZZGF+UOn3UDB1MKgA8GI/I1uGy/6M2iuyDQ8utHvMHa4pu2QQmZHCLh74sN3FWrRtch2ll/vYB
0FjROQCzfLq9LBPMIluDxdQMg7FHhZ2i65eZFh6SHoCtn32QxyFXOfa8TRgJQJtV6bRveXAK7d1F
NFHHoXpwPCJRwv+L8uBnQOpAbheP3oheRKOCi/EkczltEeULzEtTwU2sAD1DLLo3p+gOEXCprv5n
1POjhW2djpCzHvgJ9BRtKpxyTTQv3YvbOCNPQP8hxusYlGsd3uV8TzcK0fbmR0jU+4ZEeykZjIzh
XmfzzQ0REMauPk69fxlK9wJx8StFfwu4Z1dOcjac7i6rA2PppsFSMt15UXzwR8ilst6HmfHsmDwy
EQW2CaEtOCOriVnjKmOTirjG4LWnEihN6TyvtqI34JdpNYJ2D5+xK4u9FQEwyhaSl9Voj7rF+Dhj
GwgpsW8JLpNo6+SJ9GDCxKJ41T6KehBQfYID32AJwnKw9cOM4Q0QqcYdLAQNmglGQ78hn55VxSgq
nVDB5rt6cnYqV2+z6b7JOX1gqrOJk+lOtdPWLKFrUYVI1Vq/4yh28VXCzZ0LH8ZacKuSQj2IZhkV
AOg37qvol7lCgr8ogL+5rXIBGXNkFLSpCje5AvKqF9oi8PdUJB8QB6qNkqq94rGIKGjCuODY+CE9
LOtnH9zA2sRt/aBBdNwxolgyWnP6gbdW/tgV/m/Nuv1LsZ2NlGwTT8m9UW6iKVUf0iO2ZQ+SxaP2
lwRt4XRAMXTvbLXLAi9qkvc+xJS7MpPiBDPMu06mb75FbhzSBN/aktyaggoQYaCq4YTgpuItiIRF
omBUN69Evadj3BOMtUnAYO9VYP442WtuTwHRM+7nncPopzXWQPLWTTa/EpfYNfhGYzLxZt9fZfJo
Ubg9eObVxD6qnfpoBqQVp/e8QnoYFlYvhh93KTYC6M3/N4fgeaZmFSToMQCjoUewA4WrCfZkR0SV
qxuWsaD74EKDH9s9kAZG77d3uuGF7ZlAYMAoCg+KcLEKRnM1FIz5AmdDCeG1pBDcM+kHrItXI0rP
JOFObl4cxxDyMe/wYEycu8Q59ebPYoL51LkPI29Y5L/UMjolDbLdxHoJGJaGv53q/7pMb0uIDuhn
aBEUGTKV6kO6p8dv1vCD4BjbsU/m3afAt5AHr2AndyZwFl84L1iyNl3Q/2pL3dVu8RjVxOh0sqUG
60aB3GYZlhHUP4hhYPIfXZrprzaTQ2f18D/mtdVesK+shaYHoqLbvAo4TSKUrzCHnRWNyJg0VzKc
qOEBAF17a5negI4w6aMitK62TkIeTgR3eDHXCE5YzebsYhvFi2g6cQpHNhTD9NMz6etdmqr3DA7t
y5jTrlrX5mJwIfFH2oAJMjnfXqmLXemL6zTnNIEGMGFq5Xl00lvtYQ928jcXO8A57bKUCtC4uOCL
GvZhbJo8PRFXPeQKzGRz9yhx2jFoz7+nJP8N4AdBzpkRoG0O/OSmV9NMORroCeOWNsP4rcciRp4f
z1OZHLXnqnOb2cMWz+aVazxv6/KReLGTwsNtn9u4mb5k1X3Z3fhjz/6tbSHGxgNah4pInmGR9Sb3
lzEnOawR0oFlUgTnccu1KjLKvt/nz02UN3t7BCIV0xuxRNlkON6QUI6+oButlT3OSym98T4wgvgZ
N4jxKafJO5lD8do4InuXBo4Stt7qHOc0IenShn9qe3ALWfQdM202RVx7p76vfmiherKNGq+JFPkx
TWbvBU37F5T2v9zMA7ibKXDKIKTKmHKyriKzT8CpPDEJns4tx/BjXZQlwHNiPYg/3qcxjRkj1Qh8
t16gwGyTKWZ4Yvq1miFG12JmrBnCnsfH8F0lVLeDAzizb9ZrwHd/gMC9N+4R/O15Je8GqX/yZP5L
KmLGsn4pHfqkWB6wp82cZ3kV9wbWvUMxD8aHbmJx8JKmowEr6y+y6abHNg5oNR7sZF21zOxTm62x
qhTesij4AXpHtivxuYtwqFCMs2kGyD3ogZVLoMczRftQyq6/OrCU10XF9S6uoPXU45xcqGNJ9pEH
8sfNTk2lmTk0CxfMKy31Vcjy16wtcc2Gtr1Lg+lxclwH+0FW/ElnYrWarRbB0MG534xock5EWMKz
sHPqlCdfCCwouomWmAU+nKqxcGdMVEECJmY8VVVnj18b2yFqWaVZMfwKEg38pG5HbdeAVBaglVpp
s8PObRPmtroXdBZvO8QaXn/TMiwOgiImbRm5V924FMs6wdEKrXpbAr58Snt7OPoBnWsMeW9J6lIR
EUFA4Gu8kU380unpYwjI0PShbT0Ik2SfC8GD4+g4bNOgG4iNucO5TQt4HFZXqEsES3gXq/hMBhpH
CkgIaOyDvsja7TfYZL98Q+T3yjdh2cbUOspAJDxefUp7nP3WLNjvQbfqvdV5CxaP5RK6AN6kUNPi
SHqIA2SoL1aHiyw3uborB4PqHPAA1TGsbRGena6wAd7nxHAH5xn0LjJn4wJjK2jJ9iLdffVlypFD
MVlQfug8S02IC1CmZsAYPMX9IvYEYDVNqp2OlkbZcWcudZah/DW+o2XJJC7RMP5pbawpNNHDDYBu
uo/JWW3aknZZb+osAhsw71trupn4SaiolEP/L/RxwwD8KZfkcksW326eI46Gh9KI6y1tjN/w0AM6
ShogPRnn38Fv/G1sF8mKiLJiWMel0YsaPB34Jvd97RSXWsl4J61O4IerPiNwsSDnJc1IemRJjguO
6EE7Xr2GIaEWHVmgLI9uAYDErTVTZJkYuGUlJQMrfrWbzBPBqjX7D68vr0HJAK+0ibPDFhkOvj05
wCxd72zlVrHPLFxxoW8TnW8k1pwkBUPeoEIkMxzUMROfPfWdh7TTzXuhywGvcvvhe+4OpMZ5LHL0
r4w30wruxqn5MBzG/XmEJlgZhIYzEE5HaVHf2Jk4UUYggSuGa1ejTJG0gurP18C+J1hjK+Rn696r
h+cee9Ehr9Mj/i2uR2TIYYGBBZHR8DRpHMUMon7xHL7XTfvuGPKZq+oNwcBeVcx2MMdDcRoVBeBm
5sHZJPE0OQu/d4jaH0CZBWO+BHDesKAIWqU3uc2ZtCtnyj5HiIHA+JqdC3+E0YTh7Fz+PmhD3HgH
6hRNSdS2jQmfjLk8jW5Oz+FyfMZRvqqKNrlzcWKvuAqKbzt0AOCojqi/ppoHuJW9xUaFkGr1yA/z
G5/SpXawko42PvugcAkNVQVOULcL/nkGrbmhtWyKkpm8VqI5Bb3GrZKlycmz1CfLRrgyG346YHPG
e8eeTA69XDtzTLirrtZ0Ft1QQl4byB1rybMNM0B9cAFE/C3VR29U3jZSjFUSxlCnKOb+YTvceoul
YDBnSh0wb1m7M5AMlVA2awKf3epSPjLTNHcR7Rg8kS7aZescK98ptsbMxsOUysMNZnHKrqgfirES
0DtEFkXK1zGZ9MFx3SNnMJ6SXt1jtaiJGAOZrDuNgldBH++GB9xPdwnH8z2O9+HQp/g/pRe1PBWu
sQsLTnMUVnAWTacC9jUnpcBMrB1rhrijKX3a9V0gYQPoyD2WVVjdZdFo76t58GmvyLEW1LWCyI0p
55gnZG5T08bpZ/AFf/aR2KbYex3I4xPtFMGBSdtM1ZiHPBaAbsJ+5Vc7XxBCa6uCUAnOit0YiPDk
60pvIzNFIrbMsy8DmjeDOSKrE2MdwM1uLXPjbzEtfvIo+7FyFDPWqHFrtYWzE7JTe/DL/MrdkEFj
5mBzJZ3Bs5EM3ZMhSB3aDHZyf37wyKsA3ikR4IYCuldmuu59Lh3xW4uiOeJ97dckVghqZbrYcG0l
DzFPLp6lID/qWiVPVqj/1UMKVAC36PM06vjRMxs2pna5asVDaLJa4BIG3JjsG25anPpJVTSGyTk9
oBrLTzyMNf40vrszZbxVU1KtEQ3iz3H7H8tO433ahWBm6GBZUYIMjhNkGpcbSyK+pvnZCYCk5CX/
M01wMlFS1W6VzJjY2dkUn7KOUlWvKdxdDaRrlVLOsiVSkbx4dQdRMRWE6qzgNY4dOqdgNdhc4xZj
kMrDvZFBtgcTTpsFKwmFZDuzAGGbsFtweUzfuqECQV6NRPpKvJ2x4XyMjUl9t+GLl9GWqNCByUSY
S99K+nXCCQ061QDrT4fNF+1s3AybnsiDF+H7Byy+9Rqn2sDRpBVtrIaTNQUfXh2OX04NbV3a3j+B
lExnh7iZkXxXUJdWnOBesCcL2GOAMp05Y0vBQH6hu5URGhVAq3kgEo2q7RxItxnXPmp+rQXWXAiZ
Hvlej0OUPFLmiHLjovrZpN9vXEO7nZfHB4rkvqVknDaOMC1Sx4IfmMe8KIRgo9HK/5Iimo9uGd4E
I1sYQ4gGLrx4qqzUdKOcE2YtzKVjEc7EsCX8gxrsNw5f+37s+vfStIB/jXB4SogTPCTfXjKhMnGB
xcnngoan+mKDjftV6hkYatJMeCsczKkzSj4NbS2wB3tZz9LoRQXyxEhtwhKW1oe2oCitClgY/Mq7
n9ngi5KMipqJMVRtE7MaY6HAZoPUnQ87lUWPWeD/hPSJ4kPQQIezkJW0schneXJXuWVzYJJebbmo
Qxx1aUPrx/BJSCtkEEKB4dz6JTvaREOOrab33uoeaEMVTPRceZw1xUNZQSKrIRW4aX2CeLlTYzee
OQtWMjS2pZhhNDpd63/IRDOqLbLoDrIv7yy8uNdKtD2VRfJFT427UnMLDbYseTWjsn3PJoDjyN7z
qeY392HjUNKIrGx8YYRC31ecMM2hqm6VAFFCfySOpjk6w9NzWZNKhPk2xFbphGfgqCeB6v6msWbD
Xui4/oh/xN1oF+/NexYMOjlcsmo5lsiOfZXTFJNOqn9V8GyGXBlzOPVHsLAACWIKLGHDlqfYTb5N
lWePsyZzbLfDDcM2kKLBZBrmFM/ZWHP2sCcQPFNoInLEyafjTOGOgQSC0xLTzeo8II8JByXz4vzV
ZxBHq9a0UdZ04QL4bYUI6Am7HiycZUYwzqRw6jk8FWVekY7yrmme/bgORxt/bhjqpTHCURe1Nq7u
mKlAVdfcrk22LgO42NpOhf8D2uOzlRaOSvXE2K89uE4+b+haAAfLMnffTN13k8cfxaCix7jsKaux
hkuR9j+psJ/LJP4z25K2HiBtIfGdddAPJH2Sf1bv3frcfDSLit6hsbjn4L04zvmFIUxdC8wtR2a9
PGKmt0MoRxAqmoC+4lqcvMj7YeOJ9mTFschxGNuEAbiHLp9fBybpXVk/9F54gZdPcHoCY1GJ13r0
30sfWo3K4R9P/sXzJ9zU2J5XvcKd3fo+RQBGCIItzMuvLCbAGyNUJG3j/dqjO9G+PrmrWM10WbOR
QCBYGphEaj8aUT7uS1W2oMNM2BWioP/HTJbbLaoLE5e2PoRWD7E7n6vyBEDBOxrA8g9K13TkGjoj
uRpi5yYqme0VPvOUMdW6N0oIG7ZNyNmamc1YhBvcOphPVjV/VJX3ycziL7FpXVyoKrYdG9eRk63o
FwZritmBbc0msM/1hRLRvSFwdogchSVKvZJkMvkjcxzes4LoJhGvSQWPUsl7Pqxwg7S/GAeDf0HV
nf7n2CZW9eTRroY06UM1SbovjCjxem57ahPb8bHK/H9+SWuH7UQkxFTTPBhmix5qM1nJa3EzlkbO
pBVYxOmTO+LQtp74LXORsUV8oGzoEIPYX4+UZWC8T/GF2+awVpWtd+U8z7cIVw4yu5usMZsz2ZDG
I30G5m6Yu4pOJ96DKm++sCFVL4ku8XLjd2FiQ8GnHY3gQ2XQHBNsvM0KIHHyamaDBEtsuCeCytZX
kIG7EbJia5e+ehknTE0ri3rDTeR181NILmRlFCgT3FXRN00oWK7rsTzNC/7W9uCZep4xHOac9jDG
tc4NA4e9FWSwNgu6b2PAUSaTgbUENBtqYMjikhgFFsNYNeKB6fYj6a0ZxznZ7SDGnV2ij63ayrR/
NX6v+3TqSP6At0WVaxwgfu7oZnwOdWjAAqcyKHAMA2wIg70fFXV7MQjxZVj1zNvcPbQ9ORimmR2a
j7dUoLHKdRJvSJBWCavKUGr2KdExOOZB4+tQgUpf3TIuo0QyccjGWPhpnivHW9PCOOPmj0Gzjfh9
uJk9PkYUA6E45pe4pWnPVJF5wxtKv0VkgJxRFWHSOTWevIEG5tQqajqXUCxzHQObIKSzQz9Gzxh8
Amy0AKyR+p87ahO2ju0BFnK477g9qH4jgdAHCrjdM8MwttU4srA02FkC9IgO6xn2weCqguxQOt3Z
Nf3Xvuxh/HX4cW1Xy31qQiAAtcgnl4BN6AQYG+7f3JbbKttMCz69WO7dhYc9ohUzkB7RHDvaBnhN
aUJN3bvBGcI9k3Zrj93tnit+8ZRwe99MBezIIlQvsy8bTIBUq/D2bpww8w6TZxcnWy7LDRFsokoV
o1wBuXUlA++f79HNMlbLkNzC7NMEWOwzOZ190hC0AmAia/w0Qr6Gtils95cuT+8OpDVFJvQIgVS2
LqIzw33duO4z81HeT9fdaQfnYEVG9UQ2ST8myfBh2MlbaZC1kKRLmNOzKDD9MR7owZ13hctYIWf0
tSpg4SO62iCY7YGC14hwiC3Y7aYm1puoa2xKjkgNEY5Joa5Hf4ZHEYXjG/4drz81AzE4Rj8N3iUj
ZkQWalMYj8hLB9yXWCLfoXL0WxqiH/FbxMWmouEuRwNhKFL+m2v5FLrObahTkzFTkZNcT42ziCLG
HHZv4NwOEjw/fn1Wdv81WcLDRwTTnA92AAQcf+cNwfs26n/iJqs3XThTX4qm9jB4TXXnyGAhTLjl
OXa87mBmJvRRgSElM6weQcSBeWUgf486G/ZD07iCaacwz1NvFjtpF/T8ilLtakM1zx15zG3HlGJd
llwj6wFqboqlL3EUHKP/ODqz5Vh1LIh+EREMAsGray4P5Xl6IWwfmxmEQExffxf3taOj26eqENq5
M1dGPVl6hUXDMhVtStNYXYuyP9EbonP8R5l347oSdEMqhPugBuNAgGmQCoOCCzAJTfMRO7p/8Oug
WZszol3rQcOok2Zgb56UR7sJ5LuwfNI0rrYvTWl1Z3y39XEquv5UQxQi3jeGm4orLW4GfGsm86OL
TqsQOGMjn/LcMs/SFtUppsD0wHYk2XltEFL9WaYvXCDNgbcxVxVc8zZOhd7077MHUq7ANQlLJKaT
d+rwKIiuOcSNw1aXyM7RtNn64mkxQiBl73pax+KgpO130b91l1p7HQAvmRMkSsvl457Wmyq57vA+
19MqZfFLYwiubmYlJuw3JDNdioq3tU7e+xaSUOGT+OJPECfUEbARNcGoslqIJ2bNcx0l4S6bl9ch
aO7z0lIAc/wYEEFHXSD7MZIeLlLAUM879oj+th5pplI9UmBFgHWWeErnst2GVh/j7gQGD8/ycQ79
r2HEzDWv8Y6IkCGgn+FhmMLTHJkfOwu7Te+FF60YRMZQbYH9Fq+6t6KHWBIBSvoRA2jYdRxoUFN7
ROuDZTsrHhQDCb98dqV2136XA7Ye6OtISU5e7BPeHcCTCOIRdDL7csysXR926b5ibl4xQRkIlri9
6Ra3eQoGf77rKQ3w8dUw8BNTtWC1TJ7waJl01V0RJtFTSaMFt8Mk9D6pMuFOEVDXQggCr/YfyVr9
wzsSpmCIx2efDFTOkMF2/OdwzPB7xeTGrN0A9KaHiTsviDtWVD5jB03ZlHbkhaiSJcQJPlSZl4U6
sINHFOkYx9OzSBYP3vNSP7luV8CKodvn0Gjr/0SJd+RNMu4CpZJrxjUfZIkV39oulrIsKvxtYYZL
S+Jvo1gNnPGiFMd4GhZeIAO9hRk52Ri5+crp7ea1E5rUnCUN3z5ugcDiG6PwBV0HQ+elDOJ4V9nQ
f2UNNd7KkWH9nhtC0lhkYHye3sgN2NNZrPczF3aqE2tnpxxhP1gjW2wqILJjmI9w33hbeL80w5jX
vvf+6jDk12oycz1Z+ap3IFKHUTdsu0K6m5ZPdO9ZMc2+VUW7HGQIBKG0rw5uItWFKBKZ4B4jLJfr
nMBUmxJ19dKTooZga9e8APlffcvStGSXEZhrAXWVgJa6xb4RX1lhap/doAC15TtyHzu8dTu7p9Y2
R4+KIvk8ieFGhJ75rSyZXqo5CF+6rgJyaXUOXJWSWlmcgSm2LZg5ZKzpDs6mJN0lSHjwnzjvD2rg
LCRkFRyQalOQkMEdjXXBvtRUYFhMuLep6hwoLr13LTQBsKyIgHbE5cMgPNLptOzggEs2g8qeseg+
kaJj6wmagKaMMuOrsmwKCHW43CTK7a6Er3+zSf25kUpuqJK/naH+P+GanDdcdMudhAQOkMMck6K7
ixOCx4Ld7M7uBFanuchYYC3hzhXRTCWoTdDXwUhVos9tWf+3x3ICXe+wB9wu8JMfKOizVtHaqWA8
2f059XNGA+Oepz5+YS0BYaTIJWYfigr5XB7ws3+7ArUh7+3ilCXFoyrc4I1hAnf/Sq/RIlGnvhqc
q44FLNfFaE/bc0DpAXUESS/j3aLDb1D6tGl7YjexSnlDEUoPQnbdgcgVKTqJ1B4S6m3kmmjTdfcR
Cc+ik9zyrotU/tVOm+85mW/oFv4pKukco8XAhwTf86f8+JefKTOpuKWYID04I7XugS6/2hjxnOHG
Jr61mEOZ5uORz0UdPORH+uH8+siPdUT/YYcLzircyChiR9pxlOIKmrce/QnbKoAx0c0wswVwbd9r
9/CL1MEa43470Zb96mWGxqsBJ/hohxa57s5+zLUgw8B7DANyV9X3bTTcl3XMQ8DxTMCiPrY+CBbL
Kb/6Pv8EXFmSwuNwYTnTbZvap42Jap2XQfm4BYa2OWezFtdton3K3uBhlQHUe/AfvzL1/YPKUFGp
49HnaW7NtkIgX2ejftt2uGMGWoNvfPKBhybhscxXvqyZ0vAp95aG27n3pXAEnNyCOIAuAdeOdsV9
kFWDE1TltRVmNoAtyO7JTBysDt+oZyVtM5Ukdubaufap1drOcSivmzFli5e01HtH2GdzNQ6QXapd
0POw2QFqNddSoNoquAmQ4wl9y2Od9I9eEA84NcuPYCbhMA5KbQlsPSZRLLZhzdg6l+VrGXZwm6X6
nkTzpSMP7g2EFd/XgBZKFFZ/pdnkPxAnzCZMIdMOE7VYfiF+xyj7cy2gfmz2Llkbw+eCv/5oteih
iyYaB7IrORSwoKG4A9UbFk2hDaUl9BxM79wDnwFcfYjRhIcMvyvLPqgkOYoLGwHWFBlCHVqD0HsB
EPHk4Wu+olkXnT9C7Dcyui6C1QfP9vrYxNj67EVhACz7+K7ROZmsFOaL3bbJvusyKNBQGqyaMaby
HtzURXJ1MyyznfdW4Pl3Bc5egEPYKirS8RP1bWR7v1D9cUOih4xVCKtbSwiKnT6AorhT0/hNjgrA
CGRoehfZUtVN/9Man4+UPQ7m5+FUFeXOd6MXWbfiHPuC/68B2bIXOO0DmgBFvBrCbpHVxVGL1Yjf
RXIbL3yb9VS+puiOH+GcKHazGPol8brNYqL7pHcjhqnS/SkW7zGi0emZ20X4RoeP3IsBUX6mUmiH
c6XjzKRxe5TxbR5W3RYcC20PiXhlL0T+0FXRlrEAX0ZXRs9L4L0lhDyuRELhuDNipinaorrOeqbU
Nmr5xbGDubE97Je5zYnpeqa+EcV4oV+CCwO6UsAJjb8yxK0I62RR/W8d9e0pZGGyjwoNJC+wma47
6xM7xUr3hQWBFonTpoCzFvN7JhxJTDm26eM1WIUGf7nJwgTbTw63K/BfDIXcltuNd56NVBHbGU27
rnmBtvQW5h7oj4j/TSbsZb9E8XQT9Cv8FuLBvqjn/oo6ju/Bre9TvwBM1HAlaEUwHisrJE7X4vJ2
F4i6dES0mTxLH7kUy36+X5r4mwpoNpRcDJg1MMA1Eytui6vypm257zP48jE0Y/XMrRUJIyNrV0z6
TBlLdu5M9gbI9l9jwchxbPFIm4/9yL2DoD5NCCD/odY4WJO9vpsfIxH8q7hRUT/Cu22O3bVWuR0+
1ISsm5gMFTanMIr2LZefe0CAWgf5Z1OQHyH8gRkmt1C3isracSKzvfd7+ykMSLxMlqVa3tN63NYh
twj8IuV9K8BEJsvgQXbUQIrs+0KjY4PO2I3j8Kab9Ogl/iODDBXdc+ldTwVBuKGvi60kgnIJyvbX
nzG8SLcJNpYVsej3frqGK72wadjoWGT4Rfhi94kL1tsnnlMyz5eRlMQGVbIpamA0S30Tk7/A0Vfd
z2tdUG2pEdeWGljMoXC1MrwuG33SQZntkSP29dBZO1aD1R5Y8nSV9kDj3LVdNCzTs5vV4A+zFiJX
gaiA+eJtNvU3gJVdJWV870v1qacFg1OCNnMOZU6zY4YIPUeYLdopr09CAQJYWrMcVZQAEIumWt8z
5LPL7POKBgl7/B6jtLt16AHHjCz0lxYo6Zzo9eei0XrLBBgxkxDWnij/G7AUwbYBKVWWTb8Nadnh
Mau7Y06+Zk+FJ/eCqomuGdCHo9BanxxIXZTMYRmua+fd5oZD72H9Z7ImhVODz7GyU+d1EnP8nrGW
2swVQZDe0+VxdDvvjhGdnsOK5giV4uarksyCyyctdqad/ZDnLsZR2yQfHms9J2mfPbkixTXlf6mG
9jpZswbsxpA1IeUewY/QfK27fId072/b1L1LPfPu5fVTic61cbF0X49tQgYun8LjRBpoV2Rw8DKR
y+uev207uZFDva8PIJhTB7DFr4U2sWXlWB8jOu2vVcgWuk551xUm/jCGIhkvs3F+F3SeVyUNMnwP
TqipLLRZPlbk0a8o6BGXgW4SiDbaObp5/9UshX/OcIIR9PDvRNfVyDN288Ie7dphn8l1rs+fvCyc
7gqHC3TaR+mxSkWD3Yf8seOyi+xF5O2zqSPolXsXr87G62TuwsMk55TaFvnFAwzrMUa97MkFDbF3
cWV6RIH/8qbwEZP2o3STf9oiuNcubo0cC/jHXihsWwf/sicG4Vbx92Roi0mL1rmM0NJOtpweGaB/
mFenrTfnePZ9b0evinVyME/t0qU/2lF6l6UcO2jT+Y0VFL8LP5m97TawwuvKnDHm4MkrOnLsSE54
ofGmjqDGU3ilbyZwvUtqZdR+Mcf1Sd5vE1FGl5z1N+eDUzx2q0sOuRGLjEMuPeHS3rpDT61SAvpp
gOJxS6EhL9UU2m2r2caT6aDpIH9xfPtBJOK+wOK/gz3iXzVjfJpcSLchlC0gK+xDk8CzjmwEKWgO
uxu3Fc9LPr7FIQdVNy7ZCYcdtkOA27xxp4OKBL+Z2OMG1XLrqHq1m6L6ie55akAwEK97V5Qtl/fT
uF6TVSm/wyaWrMnTM417az8YUVuT4Nm3Wd+qtqeLF8tIFDvPoo+vg2I6N4r1f19SQYAwVl51MUaO
MSH/71ABFcmQksAslGcrDPuNO7YXzFgO2sR8YJ15MyJg0aJI7Lsb+ycvKsRuBJawqf3sfbD1U1A0
841sI+gxsvvnNhY5idWwis6ZH+oFSa5X/V8zsGGabRc0AatjxFkI0g3+7U0/R/TvxOl0GYPx0E3Z
fNMk80M+ex8YBFE/YzwGMgAWWNSGRzeHE54ACke27VnZ+49+0Lzk0n5MGwzVHHYwII184heDvUIq
dWEWZsTgooa+ixsETKxNaHPkPwNssHW6kGuclp9QU28sxPVNoebdNLQMqEqNm9hqvKPx5pNNbvYq
83s0RazC14UiFDxNWDFxIK0LQxb6ic3gqL33liUn/8zmzYFqsuJHss3cWvJYaI7nGsrAFXM8xTuo
1Ffs3FYFUJymQrwUvYZaV3Hl0i68oAyY0jYqUVuD1cxQqo8GkgFircvckHUPULmRCQiTRfwgWVss
BKTJyR/K1RAkc+9H+A6WmUEDk7D9d6PrH4e89qYUHDOhlxyUaR/ZabwH3oJ3eintTe7X1/DpyQWN
87YvsRoutXQBs2MsiomDe8FUUIqDNhRE1u0kuu+mjO7YjeCodfSNXkbchcV0acK+ugsaSkAp8WCT
xtqawsfPMa4+mti5KAe0jLeEHMJFdbZiIKIkPtwdK36Eq558JwEYYOWL4XcUhr+Tq++SIuM/ScA9
DSn40sGbDlUialIk7dHnakKpBq0avv7xZPGcs+6hw935HXoPbdP5ZrNK6nHxeQ0acGOxZtbw7ORV
2QI3nkWPUuVqVg7L+Aqm7JZK648uJB/VTmwPV2vUMCfBUQfqZYFOhAjITaBK6UUWFIQENCAGad/u
zBweacaAt+tyJHZZtCNxea9TzOtA3s8qdZ6X1mpvkaahCNJa5vCL5MG8DqX9WRsyjlUyXjLiDH4w
gxLG3EZUEs4q9BxsQJINBz6LSZuS8RBINI9zc0gd2ngwPDjUFXBPU/Z4UVb6kY36VQcJRMgMT0A+
mT9VmrdAOk9hsqxT76sy6oa8QbUFKvdkLZhihxAtcWlm/1g5IZuLOPNOlm/udBYctJt+RabmOZRt
f/LSnqopx31OVv8Vxk60IZ39IVLSuWH5WGq4lf/anI88bBV7hSBMuGiIhCCGbW7TrvtROnvjnP0a
XS7qS1MhTYNMLyh/Eai+xyyFlc5RT/iEB8jk/D87uAHJd9GBPNhvTEvxNm9LQ3XIQG14KZu7PEss
PC+0X6bskU8J8vO5Jd+0Jf5F33TBRkPqfsaE7dwhl91qYb7sOXvCAUt5hJG7IgjI6htq1oTrexuM
uLswlKcwF9l9I+zg7MF9OpDHAbMfsXWscQNTb1lEB3YFHYZzwxDjzm8AjP8cA6PIaU5zl1iHBWT7
kbhRsHGWFBUJKVIM6xkPO/Qc55KocBMYlqj+P3vokEL84EVjmGec7vNtEEafCuXqMtTWS43/ZluM
zj9DehyrT/lkcA1fIg//g6gAPi6zeO9ThBr8sfNbn+avYMJQAIsqgI0P/88jjaDi/DrG+bitoDts
TUrshH0w51YRoq6nU9RdlY3f/CZ4jGijYdG3pLe5M4trJ6xvW/R7frP9WQWjdwpZJTOtUcI29ng1
pJnMq8iq41zBYspi7zxKj6qttWVw/QrdyZGbobchgKTdjl0m7YhgcYNZPom+/aYSkNqxVKv7RbVo
Kz1FmBhfWDXb3o3tTvtsoMVp8qk8G4lCX1ldCptj9IMbFZrug4vUMepz9dOVRtM7n04PgyNx+InG
e3MXQ+GVJ5dzhvP9gK04+uDMxBfY6bF+WhyrPMAiYL+lWzxAGa0CdU+wL8gFoPcKYmaCn2UPFQUg
v9LtMzoaTXRYElHnKoG/PuA7U9qb96UXUv/u9OFbAQjhFsa6pLkXM4Ll0gDjRt3PpAwyXpG7zWcw
Oe6umJyfsbL1ti1cMr+KFtRyCsRLkMbFKRqF+tUF9la6H55pk7TPGonkiuF5+UU/wHAxsbhRLAIg
RfjY+HWZBh9+5cobrvuAb/mcpm08A+X0W/VDT/Fqu4RUyYAIxbOhJHAUxH3TeX5Oyqa4lmwRbizf
Cx/wdwN9tRpCcI3tZBh/kuLLmdhKpI0HIr8FeVG5JrqIlB/7letPCGOs0lEIZWrjyjOd+Q1Kl/xF
POhmPDMJclv1hn+58eRTnTOODeMUYPuhWbgx2YLji8xUDhcOnYmdkCGyhdpMVyw/TAcUGkaxIOcW
PEFs06uQm3iFizEXc4iTKRoklOZZl6slXFQu5crl/EBHYfLJC0TitmUBVtMGWXhU00j2u3ublr60
YR0m7EQDoaqJPgpryyoV0nemkdusB49V/727dt0OcqZKU6ljWMk1N2elECsq49/q2cbfmKxd7rbz
53WYL2rhh1iB5n3o6wuWFPcqWizm9pFswFWlmAYYFRcSncYxe02j4pZxJlxbJCvgqgQk9k0Ktirq
Mgb3CDcNd+85T/FxWAynabbsRFJOV7y/Gz5exL4IChnBJZLqZGp4qz9bkCITryIhjdp0XSTsFDhf
LBBidXE1ezPr9yp6SWRkvua55raScdtb0nUn3GbnWS2vPbF+YsenOozQ65MIXXDRHzU1q7it29sm
rN50EoSnOEqjD5M4zDmCoMA9bbR47NB8OYKdNPvndcQavaKP2Xnr4gRFkKkByg+9in5jkRjx/oGr
xNDpu5hWx/Jq7Cjl69L4p/NN/zjhFaariIrejdNN1dGGK2a+SpCYUGHnBma0bKuxOdSRB1DQ4Bd7
6vWccjlp7wswcNxs+2qrDCcwdA+imgudAGM15buhp/2x7ooI/2B5G/WBuwVdctBpAoM1JRfMpp+O
m8S9a8IAdK+GFy96GKJe49/amYCnWFnI/dmlFMwfo4L0qF3vxU1t7NhpkVq8dukxwXwHjs1lfcfV
t2MdrV3SgNi1JsPLpOzeqqxnyu2QJsEPKM2MYVLSnsD1Or4liP9+x6KkDyDziqDVxD674hsKxw0w
UmTgwHYe2ejMz5OODXbG4HuwozcCNpggI8YmFpBmJT+MBCjZiAu2KQB77WALdUEjN4t3ocZTXeNe
a8P2qXXRKQ3fBA9k1R2dAQYjMe+RnDRR3dbDc7II7G5iZHmY8FkDuolI65UMzzANIrmGkaCZ+z29
72xTOmJq6APpMeF3Ytkp2c9o7rYJ4gNCETCBEJ/hzqgWYCDRJXj0sdobUz7rrL8AoJnpzCXmGjM7
UybBS5RA1MMQc8sIV9FmViUu0nHkCiHwD3UW2wROLgX7i8RqfkoW51JaA9EGfF9dSRSu6JrvxtHU
+Ej5WHPOgge+rsuAjuZ85Fcmmm6tL1qXUvm3YTrehEr9stVztqnLS1XTnpC683AZx/KrKMs/jEw7
4wTcnrB+YybNzOL2GyjHNR4t26PkVi0tITO0zeXLzXQeAYZ1F8gJymcemAqiUswMbfhUMBqLXZRX
uBKjDuvuDsfb/AR5BRG39Spxi2JCsREnrHoLckMBVCj6CGcUPvHufrErDUamtMd3bHcdYV9gkzlu
pXzELFjzA88jj8KBikI2OAuinNmt4TvbDC0HV+ukT3Zq5L3jZ/8mz3tRU3/PEOPz4hU+dh1e0a7C
va6iEmZs+K/PWHcMUpRfSdjh7OnLV68Ox42ynOransV6Q8MEm6yDouhYVpTILpsFPvad3/rTa8RF
6AQQACdXz3SNeomQVMfWd20PpAQ8snSHySUbRni5Ac7GKvNESCOhrIhqZxSoyaLNfaSqhI2QZG9L
fZW+BJqdI7nafGugGl4REaBZMcN5ircyewc0XH55LvXbeCttIrq4PELcB1dVjsEvi3Bv+JJ8c+6p
8tEta8gKTSs+2YcVtLoZ/uExZXteLACa+Q0HP4oNQ5ilSviniRtf+az199zXcuDVVXPr8Qn84zbo
/ErdyQMt0cueVqTkt/CC+WeMo+TemXBrlD6VwuzF/UPYhuR3kEZo8mZhxdM2BtHOK5LyNsMN+NET
YnlA1Gmf/NHpNyKt2PLKRtZUmWCXG/cO8/VL6C50FSI66n1ICTzg4TTQD3Wluuc5jepLyCIQP8RI
HMrvm+Ix5oh54xvUF9vL1ndQh6DQFpa/V6mLo6mxK9oeYskLR+XcLNp+ARVvSse9LEGPN01R8+te
VS5ghaVf2mHrrGTPyo3cM7gL+oWnBQB/5VvsjTSU7rTozgshgytjLI6iMkyxq8Fu9AcMT8qMglFe
J9chHyLcOabXeIySvQ8/9qqvs49mULBZVhh7Uq189XWQCsxUbtICZlFtbHktW9hu2YignGeNOXhO
eOsQvkFORM5fnJwJo/ZeRkXhac4yzisHg+cYAcjogYyUh188Qx9VQUonQYqQmA8M+WU+RVfhxCEn
La4BgAZXtDluizFVpzYAgOGtxL7KESPlMdi89f+jZFCGfzYe/63fJA+A9CnQS4o36BQ0vuW0PGVZ
wyXZWumNLEszUiULDwGr7rTaQG6HEjs3Hf0GmUIb7h9MPUeYGUZ2cpKNJv3sOMdjRam6XGjojjIR
PdPhVn/W6+KqXqs55FR8z/X8HHbsD039mldjSZql5+PxrTVmqX9qGxkATSYhB8v9ukotUMIWD4eU
5T3H+LsOunO+EPMN5xS5uBswsbvVUxDWr0ulSJlnSb/DSzneRCWAYGl4KB2/Pzh9am2iAusn41f6
4rrmdUyoGUVt2EyO88Zt3fBydIrkXDaEHVhQFtXJsWI25obB+sCAXt5F4Uri6tAr8r4J96ZwAQOX
g74B0TBtjMW5zYOpPiss95TGcjiMbvVPNAk82Xl8iInS4Wc1X3GMtFQtIroHTpk90Cfcbocpf85r
OGKsl6AWrlHdkRnnmIoxPtgt//QwW335zYQcHsjhkMB82KQpf6tjsQdiDGE33jgsU2f3HqPM0xL1
lNToRR/oTY6uBq//bWrrX+3DsAkkfM4k47fGHYhrVhlfx+FM+5U5V5J7vKygwOSj+4VrAqG3rD7b
jLigtmd3o+LlbZx8rHLtM4sdCCQi+RuQvoGgV3Slj4N75+c9khlY313YWqfGBNbetaznMMY/O4bs
LidvxSu7brZbInWXSH+FPBd0WLj0MAwcgj3+VN+FTjylw7+ACkogi2Q6g4isZtYxOdqj+xKzu2K7
N77GU/VMLZTP98Zi2C/UX7V0t22M7hWG5QNWEM3QSfcm3bmHoZvpXpuYswR2OvrCRvqDcKYa6Xw5
ImqPM75xktvpT+00ANwdJwDfVr+GptIHJ+xGYlZ4xMeI5r42IdivYkQr3hZM1ZKGeIkshaeZtGmj
nc9eZkxN0y2FAX9F7OHax+12xgYJszgGz+H41p0vmkufk/KvwwA8noeIvgKaBSn+IqSxz5pjeKMs
2TH0uBGMzfkUNEVy0jL5K80ATK0xcEPBfz401gDWOxY5Q/84HvsWqlW1IGOlWZlfD+WcHzODLgyI
FJhGrAy0DziTm96WfAVOHR0J7p+jJJ6uABK7HMQ6xPlVvfttT0VC27oH1n0Oej1R10rfL4lf38le
/iyaZ6AavJVXECEDt39hwTyFV/c9i9v7tHPtmzmtAu5QLXcfofBJX1nBgNdQG/3J7YjweOD6/0gr
yM8EqCQBdJbrzdiOO3wi85mGeOygzMfUyhbRPVMm6jrTKtlEx2OJ5chzgfq6r9vG3s71WpqSk3XI
Vgtt2kVvak5WayWKLuHt5C7IGIA0gQYiRsEbfr/irs/UcJ+PprwZRfYUSr6MElvNKbTbj2GsDStX
iWoXp+VmzKLyUgdei22bSnni1vZXm9JQ4wZu8JDJ6cOqB/wfLbuotj8aThm2s/zFMOBo7eBRTjyZ
bvvGRljzo5EZfUCq5Ua8HIqEl0zZj3TeqzS4j8aUTBEtsUfbstzXgLLvY4BP4KrK1L9xXBmztS9P
Q1T9NFRBbKABPygi/oWOvn22UzuuW5zTlYd6XMzYZcpwEwj9i80S16fQcLuHsr2pCmzS0QScDGFN
N2uZ0jrXTPPgbvCZpCitC56ZFoQd8CZrDSsvW19xsDpz9ep64xFFPwF8MlQPqeUGH8zUzXZo9Xx0
yaY+iKn76xUW3aht24P2EhaJqQpBBtJCYLiw2gVRKqsQ6YYb6jfjSXflT8G/uaUwPOOXt8s8613L
LDsFXvAl2GMCBQiXk+S3u5swT2ynIPqiq+qnTzL6ViRqpcQNhcqmXgOdezeVH44736z3644sqE68
8ez1YfZJ+m7nJj32+2jR21Gr8RCX83fKDoqwWdKeoq6WFzYO19BLaXuSVnwwMdJVF6QOXvNZXpeF
ZV0JjyHfG5Pv0PiYef3xHYv4g9+G8tjycB34xiTAr9o5x0mKFQjzOC7S72EIv1Gg2ZXM9PdEXd/c
ScdnR2SF7xFC14XVe3/KrBYCmEnj31Sk410gO7wr49hvuV0HG0q2B64/QwpXYKT7pmKHkRFu2I9z
eOP1Do94QOdChoOMOdWqA7J5NIwM24w/EXw6komqXbLKrnDAYS5ngKBHjz5WgvnXnjs91Jb/FkVN
UJysKHDWEuzRM/f8CC7RHB1yPEkUwsFKmtMnUa3MY+tQUloorPTZbryLUwTNNqFGbsygoTsuZ45p
rEvKe/uqmoAQw7SfxuURSRE5H9tmmr261KkEdcOLTZB7CHGv+mDy16ABLPIuRUOYMzgCAYCGOGIb
0lXD40qwUPDUQYwlaNBO9Fgs6We4uGdvRR0vyAgtD37ZV7vI4dcVoRvAMNg0JVRs6LrBYu+SfLj3
VfbpFCStUv3MlY6tWD29UEt1nCoWcZjCOIab3UIhrAcsFvevOPu+vSua9D0y/df/7BlccuTPBkNp
Y5wAMeXFxtyZfpk56DB0SGKY8On8yL4b2FVB1QjpuvTsu7BsbhYs61v81miPOPE2qyX2p55iBo50
uPYD1pwJL9grjCJYDbmzHLpBEVCuMQx+IkPSid3NkGv9/J668EtP7fMACB9BwL5Sqp8OchgxQnjs
et/ZBf/poDhWGfe5ZTEfBLAPTe+dVVR81Hp4duvqWLC0kPDngAQlry4x2cJhqK0qears+DQO4aur
KlDJNjCgYSzhYRT5tAvw7B55/XKJ4AJw5dizde808QPG9svim5+ZAroj0baczrKJM9w8d7b0+F7J
M4Kwv/d15Vz5HuskiMl/kJ2hCRIFO4hO2Fc+YPMNm6cDPhdnO/tZuyOpnO/HTD2SiOO/lH3Lonqh
oSve46DiH7hwo1X3SUM4gyYp6PsFSbAmJ0I30yG+pSyHxoB+Dn4S0DlvnNDXGLcu2DNTwLDBJ0qk
fRNCQq686V+AUi9KpcimUdIkUehslMFwkMeldD+yYXn3B0goA84QS1q/QRUiXgbqz1ZJvENIhQNr
+EwsZ4ZPnOkHo5M/nSfPppKsyaM3mwrgzcqW8+L1DcKTdiWofM5HXBkRVrOtZ7PHRMgj07+Q5LPq
H0IR1XYeGIsLZ3yqcpbLfIJP4NEsnhD7YNNLrWdmEG4Er0miSeXpryQj2E0gmr89xjo6cgve2Gl3
bQvzo3oZXJF8/LMMEQG/zZ+njDezMKu9M4MCNps335mLve9PcD4ZO7dQxfGgELpKUYaIIuS3GN5r
qDdcaakyfmjmiThCheXEES5rq3H9cwrxRJwWQHa3N+V6cfab7pBlCKqxEv5uZs30SLYWzkVUvtuE
F5OwQalxlo3l67fGEXeO8Pd+oBVhseFCDPY265i5YDzTzeezwWw5dXJHkNeMa8o1ZuIdTS9P0rS7
qB+Ye2z4Z/0dFo0nj1wpWY/31PV3pRWeHd/lwtqOaMoccqlc7XJqYmvo2hf2nXfzYj0aU+9crmPk
0/n7phcrhjMyxLzMOI0/yRgMj2JmyYhRmL2NifjHG2snLRaATu+COnRKEra1PnuOuptHhFIxXbce
8JOxfiHJ9xSYaltYQgFx1XhYIXO4S3ykM9BsE7/orjsnf4wbF4tfO/Ge5y7smOUmVLW3GQt9w+sM
H2NDrG1M7wz3AUtCnJErBSpPlq9WwxALrXg/dgAOqv9IO5MduZVsy/5KIsePKGtIGlmoV4Pw3j36
XpoQilCIfd/z62v5rUkqJEgo1CihvPeK7nQj7dg5e6+dVrexiO8bX90xC6RRjcQpp99vj9E9SQsb
g3bzQvXDQ5B473mv+YHS78Qufo/b7ksOXKGN9C1eo5vWZ/PwQdQ7Ppm3Fj6yhvC2hu+qZ7qylMwo
EoqVJ1PyKfyTgG3BGr12IoTaWZZc4zQ+CwcZucyZuPI42e7IsF6P8M83Bo9bu3g3LrGWpHxtosB6
WBLp7SK3ZcmX71XvdRe1jzhqEcyp1XzSkX3KC1z0MQeRIB53WZ78cBeAhL3/QKH24rrmSbjzB06V
LeHbaoUCZFktE4hCEZSvuuxQszXNu2877bfFxJRxoBb5MuEuq6Xea9jl61oz9eiqMLqmmaoPehye
wcJthwxNRyt5VJUIbzTncva1Gm55kj8ONNmdGjPDMEZnN5Z7SQ5kuO6Z/gJp8U+hbu+NlTEy1/Gh
oR+8qoxPgnxkrvlugCHL5l2FJAAk04eZmeqB/G02dWs+BL4TnEr3icN/bE8vzgR+HTXSHiXKrhzE
juDYN2E5mCayd56Ny2kibXjmt8tpRK506d/1Ikr3aRdtmlrvLAxWWJmeFjd4ruvmLQ59j9DA9Knr
/UsTyRd3xISofOOzU6gfau6YK4gGhltdbZQcnuYlfYN4eBPgVjhn2tDU0+YEJOQ2q+eR6jV5jjnE
oJSJrzNsB3NIX6RQ/QsPH7kN3njdiJLz2xzdRp1DSgpvXjJUvia0TRD3R4e0nK5rsnu9oqdnJoZ7
4TK/CdL+qwSlveI48HXSzg/jQ+71YSifAmxzjkAHmC3VsRc5UV2sp4vaTl6WjiRrSsRNJDzvAtbY
SOupRPBFrEBIodgCbW+PlotsriuwQMduSIMiYhgyXdudxVgs9r/ww+cXAu1zjPjdeNXtQNmAiGMi
DhjphIGj4CkL3ppbvYIoIEsPW1NRWWwLkbpKBu4tDU5CHwCGAe24A/W/0nEMMFRBxS2OYTN9CzRJ
io4rbud+PEVK3049A4+o2wM9/35ug5IK1qE0ccrr0Uo2eTscKGLWUmZvIZUvP3hh4QhHGeIr4jNA
Y1DMkipFbyE8DGIivqRpH8JJQr4fUU309WUy++9pGVMhaUy3/musGU7r+cF4hN+p0d+HXrJjdUw3
ky+SvdtoaxW2cbACsPm2TGddnx3X25wfYwt+x7nwaaOvZJbn6Hyhls2m29ZpjyqK4ndckOAlxZUo
vZdA1tsWhgRHEApfTqFrcNtr3XNT62BZ2yiVNwg2tmFXPNdZ+ZRbMl6lfvHkCVqzThkdpQ/dqE5e
kDshoQodmAk0u9J62c5BCS2H2BN7LraYk6tNBccOhM41QtFvrVOupploUW+2LnXFg5cMwzVgOvo9
xnDvYuTNEruBn/VkPkDjB4RxE9Bc7gaEyFldnQAFZ6vAc/SpzsOTPTl0ILNlhzv4W9khhUB3RfyD
l30P/XQzTPpF5XLNNDVYjQjILmYSoXD39snWNPIJzz7qpoLfs/MuU2nvK+BCqOaTo10X0VXok4zG
UwgHOO+BaPCfWwbwCV1VaFjL1pT+2gDqNTFfoM8ZiGR5/zKG2SaYM/Ywl8z40uM9lTntHW9hci3O
4dstNor1OOiThqZz4WoJNqj2OEqe8dKYOrLyezJBI/faL2kcHTDGnbQzADL3CFXqEPWigyK8yhdu
CjYVJVtMHPbsMHa80N7MSzP9NkbLUzT32Eoogi6Sc95BINUpsCQOUu+R3NrD0proMAOG7qbgdUEY
A3i6D7boJ5C3dkRC0GZep3F+9Fr5I23Zyovg0BXWS1bWmpRCJLTpGR3TJx4fE1z1NLg3rs8pGx6y
79b3AGwOvuW+os09MZO9MyghVsWwPMnWzPCnkkcJ3aOgosW6eaTDh0JAGiZdRbmehM8sIjLAXYdH
kEs4mWfrSkr/YHdOvZbdQBs8OiTM9POZSInI5xAWZw6q8to7oXi6tiv54St1Y5flW7fg2A4wFeZ5
a69Gy92zkV3aFWeafHxcgkDul38Ke+BNS9V/Q6NA0qU3I1/lX4WUi0+evNf6utbn7BekrDSSxJp8
ibs6K3DQ5x8BB6QxoTHT4vsswuRh8NwvwGxQvw7h/ZhEpzGiLvP75slruy1dz/sYLd+m6ZiNoXn9
zoph1gsg1tX6KIvsSciEIYOhjlRJAwCR/Ne5j8XOWyp40mhjLI1IiMl3cUGc2n4ZsktTkeXs03E0
nD0H+sCcGoL7BVA7CS7sCB0Lhvu4XxLvA73pc6XTy8Byji0jC4o7dECq4kAIKRBBRBc/VwPq53kk
theEB53qBrMMgm+mUD6NQSn3xJi/6yxkkpoyKBwpSZGO2hgx18wToacUl76Ud7k3v4VOdU2qwkfF
5I7zaryOkXkr8OsycK6Id0TuXeTfYUpUFzP+MrdQD4lXk8Dc+wScnEXRALi6EWYrRd5pGspLmTiX
khCIpeB46CTIWeP6UCXkAM/N8ECZfTd6cl9X5i60c9hwVBApAIcxQZya8reW4URcqUckRhNHb41v
DqmK7p10OBpoZDtS3TgdLsm3UJZ8hFif0DIehI0DtQmdejVBUl5NgK5Sf67eG5/DXCRpb9OsOCHu
Ga4iSfJL5g5vsmYCG54BhXVe6Z3fpIhmm/7EjORjGooXqFd4LMrBo1KJjrp1DUgj+xpoubey4/mH
ydrglBt7Z6ftIyZ/kPIp4Qo00q0jo9hoRbeSUDyLUqmbp6MTk34Z+SebPnZXKLq9JBfEMAIvrGV6
7GR3QxOct02b7G2rBNBpdT8EGqYuSLfwPPa0JZ6BhzcXiYU6j/PLl7gU1+oM8pfnUUsSmc2i9dcW
+WkfYdlFNhg67a1ldU8M5m4q17rszTlngNDFpm/foLR+1J2NfMkeCKvGiw+wZc86mFfC8h+EF0xb
4pvZXGP7OmAWK7PmhxSocX0yxy/Gqr7xxSwuFHlqsc9Rt0iyqz45Y9aB5+fxcWyLt8HxvJUSlX/A
UtIgiYrY8pwVv/YzkpTt2NsfvZdnW7cvgy3c1rssdxukufjnQoyGnPvpicew2ldYR8k3DjqofTUv
X1PdD1HzhHIQksMYluSTlA7iVPovzBfWo+2wdHkDEGew7Gj0Fujm4BZrNO/bKZO7IPeh1RLLrfPi
aDDW+9LCTUC4EeOKNW/Q1eR23/vUTTcdw6MtQ2P4SrDcdrUIUOwYcPtQ3NmpAQNV/zTEznuSfdNX
0UMZFNctccyd1ju9iC1hCc069SfQCuJdad7k0Si+p5IJihl8QI59s+NoetOeYeOWOZB7uTA6wTs8
JuHOtMhHIhlvJtXBJcB1uRFoJVdgPsfVEOOmyZcg3I4OJhPFc1aFhDHOTbKnz/8UtykZk1OyHYTa
0oB5LX3nJMJs3c7j85KSJFrKOxXmT76aP9hYn/x5fktThSx0sJ3doiExS3igfWBfDlG28Zx/3r9F
scGh06ONRX4TDBSuSfXI40Ud0nX4nTzMQf3JhBUU5RrnTQrjQqkvSQHpDmHPNZ70bZYH1HckcEVp
cZk65ksh0gdPieiI1p+qr4hus1TfMI+462zIkGxWm47N9WLxrG022bugK79aHRWpin5ErnOVRjY7
47BbivxySgV4GkwrAADMtyEjiw8fnyyp+nR2h3R5TfrTgaCOezH4KKjUR6vZ9acMycpZNyDd7Kik
eQ3mcT/K8sbJhoqNlcmpIMc3z/NuD5FlXdaIqB38sWnTPfpBc0PmzQ4mmWaGlTIhTAHiRLS8Vh4a
2FtZ97sUlUuZiFvRQRtS3amPym9WW986k4OOE98csZzkAyIgHvNLGs4/yMtaD0FyOXZwY4wbPjSt
rC7MIr4ENSng5zBQOquvGYLZZXJfh0RWNwPPNn5l2kgcTCnJsWjjMyNNIZM0PhUzA/oYxvmqECrz
DTZEAR4GFX1vCXBcxXaVrkxa3yx0udGlsUXxrjqZXO/6qHmbexfhoyuhTOWVQ4eBs1wIcoPdaFoN
Sj1GNORUFW14gUS7zoV7TdSBw4COwYW5ReQdrEeBQxfTAjj5OtOrrCcEok+CFu3MnNFIxiLk+csx
E66DeKxhqahmE3v1t8CL3ty62jGeX6CL1cPVPA/XSNQtslM5Yijfs8+uw2eR2GLrDzBVq17dCcaB
ByfwYFtC7nis3fgkWv1mTfpk5TMpvgV4imLmZRxV4MhM3jCvQUM6N5eUVTRro7WLvc+dl61joaHT
asdw721uog/iVBIUXrw5EnAnHnb5i4GWMljS56SspoPfeDfwTshH5zqpmvdRPdOYHsP7PhVQDbC/
UuqSy+u252BnuOtJAKkhKK1TYQWHeFqwGbhkGtHNhX8a3XLovPds/+B7xJB1ZXYKqPRXzYI1DSDe
SzTTOmkGdZ9Cn8/K+asXLDdxr76idd7neJguyCtMVrNsH8bUerFsGtR2zy9KhC9oGxdHYxAGb4Jx
FbpymKlhd05kBd6FFq/fNyAoN5h02fkxxTN4QFJal4RpZpKUkDF4M4lyyeM8m7VcbGBLAICvMeoL
GmVyUUJ1hWp/C1GkXJVnejg+rImzWctQpOna9VDaDzPEjHVjkT6EoNpD7InCvnrgPAzEglvXTu4Z
p+6Gu6lyn0DVfkURwdnTfcU1/WbL4sNbQsyr/Os1lbtuvjCUpXlJ/GlQ+fdDFn5dcoQqPTF37nkp
l0H3SPjEk0+XlRwlsqNaA9ke+8Y6XQBDNVNFEoMdbAero43o/6g9hnNzhM7C5/zotbQ9W8aOoZde
gmfscEYzQtH8REp0E7aL7hhMZMC3tBiGwmMQXI1H0zIn1Dpjj28+kNygyxnYu5aew1Blpg7utx6v
tCVoGpKz5Fn1XTGx102RTNaEUaxrUZP3GiS4opwKoRS6zg0ErE3WlM+u7umgmnozuvN30Q4vUz6N
FwWMTUrQs4CggcldC14GCFXkComGQCQmaRnocqfT6YfUGjgGUScxqHI1u2/hjGk+mThD90OAZsiL
SdMgvGw1VWhIFpF9tSJxaANAz7Bz5qJ7HvsIRONQ7GhK35SOuLbtjoJUzDeObWj3l/R9XUIhaO9f
BaOicYgrhN4zR6P+1q41bYmkZ+kQP5h048sca7zsA+M73Vlf3YYhIjTGNR2eXa0gEPj5sQDfiufW
J4uwsI/1II5Eh2/yerniePA0FBFzfXZMRNrLTmEAQL96V9QOxPkWTGaI22vJ7B/VpI6I/2f6EssV
EzuAQca5SArzgtgapUzkv4ZhcbXQ1iWWAgGQMJe114Q7SPlfNVXMLPNk5XbiSZaoLiUWQw/ZJDk3
4REuy35agpe0bOl2EZphJJ1T79hD5LzoxyBca79dg6XDo5USphfUZI50W4qw75i/Zt6oHNGtPNyM
pdk1Bsep1xFu22TuQ4T0lEEjn4d+7MUCiwfSAR14eqgNPyEz6YZObzuIZ9+u351kHu6DmNTfqvev
EBsCgoR57YovmNm3cz/tPZezZmcFR7/WMIyZxsA2TVAzzKewWU4leRrImAjwchZAv3FfrQO0ehde
ln4UlXdvZQMhdf14Fbb6h+n8LZlXe/IZrm1mMV2OEblnDjoOJaHfPTkdhVyeSdjV3Gj5Xabtg90P
06VNm+2iE1Z10bizfmzj8rlruEPO4HHOALRA8VSvOOHfuQ0N/RRqrmP670Rxf1lg7ODiV8w+kXQJ
1rXqeBNFYwoHq3VuIWAffFKefIO3XfbeR5gz1Q8WIkKB5FtO8DJZw21MKBG9UwQaU30grPqB5l60
rjN5qb30BTEuEu25/OrV8oG/TMM3bL8lRGSEisQJ4iBOIztG7M63tsNYtzZLDKE+f1H+8KHBb+KS
nICU6jMEpnDewSLjaspPXS2tY+cg+UAuV28mmb6JiFPRrOAvJEyukQqmh3CmWV6N6KzRHoNYLsqX
Jk9ejYrHextP5bb142Df1oicTMGjpwo6zOEMpVGN5LaepWGXOb2IfTSy51pV8QId/xY0zM0Yp3SZ
4nreCRX6nBU7b98sdvfV6pETnjvp0rQ1x1uRncKWG9JKmKdgk9+p1HHkx8AVYl+HxC/07QaatAVD
pJK7pgXoMyfy0I+QPUqMq9e0Osttq/m0VtLzvSakiy4hQJchw4Et2hZw5HNRf4vsIELZI57obusr
0BL1zibJdAK+tjx2lbSYiWpM52Uu1T6bHc0YnJTMA9kn+bNMOvqRi3lrcaWBb3GO8MsCjvfjuImQ
Yb9ColYnsHnz3vhd81o5Y3vX8NvfE1rak6Up6wd7WIrd4BBSm4wtXjI/uU5oX8FJI20AZcODzdj5
Jh+KioAjj3EqzmpO0wByWZ/SwsNXIPPKh5u+pKLMZpLffL/N9wNHae6YecYw1N97ff8DJu/7CE5m
N9hudAgSTpIMXKyjWqzyilCxYFPobhc48wex6mgFkv5F15pIVc5GJIFHL7gacJJW2KEXiOQkg9KL
rp3sqYfViTC7wEXZPFZ0V/DOAHIcQONtGoMlpYT6ImPeW3G3TjP9mrVzuet6J1wRlrGD+coccLLl
WZ9Ym3XntrpYuXH4naTJ9ojYgggtW9C0U36AyqW3m/uhprrxImx4UVboSxtL9yZQkM2kE3SH1CnE
PUHm1dozLeRnxjHPZeQvtFPJBx5JgqG0Z6duqmS5t5IUcFhWPgugPhdu7vo03VwOcKQ1NbT7oudg
mW6GRD8G5H+RcEfDFRE/MYi6oV3SWUh4tXRgQyXUQL6L+M2hBWg35TsEbcYy7TCd0Hw7+AR94ptn
+Bodkooupme8pGNx2Vdu8uRgUkYoMlDxaOsG3BN5YYxpQVfkr/D72O5FfbJmqGYgHiMspUQ+ILBj
KeT0wzmVvjfOiJgCMCZdyz64mgq24bQYu908U8Jlach0tMtg9PryoOYEKELbHwdJa6Qe0wCj1bCT
A8OkpbFQpLjLV/x0AHCG+BpiAJlC0nkLNJiQydfLUTPWx7oj0nhXQVe4crMep7H3lIrYWRtUy7sx
oAcfWBMjuWIct/kyjBcmjDiULraiwndJrPKqJ7fUJ4GRfVMV7UPW5l8xrS5XIPCeK9xLa7UYAPY2
HLNMivRJx1O9nbwuvgXIJzZjA9eiwk22z2hm7kzsgyQOcDzYjv3mgKLeGAXKQw928B3WoL+zQtj7
LfPZGoTDtbGhA7W01GgH0NSYGMSwo3Or+4zo8Ig/oi444i9+FXn7WM7Lo9HlU1o7w85q8prubdKT
8cmp3y5cny4EcRxhOt23jajXkauvlRnktewFGUixxP9uEYHWltnBaky6Fy01oE/KAu5vCsTezOxc
+QgBEaF0gvSxGXcoaoKVYppDJ0RX0CMpK9IAylMUzaC2+/scyYhHlkEeotd2k9hCYM+2hwYqJ7fW
hf0QVY9h6EDiltTCmOP7u1Y792za6YaEoAJtdn3D5z0bM6kolvG+qrJ9BrpxpZPkIIJiphBiqBeA
8T55oNNWnQN+xq/onbiuQA4l0bLttT3ojSO6gD8OdzmQrE2uz5jtPiPSxu1f6J7OV2NSLvu4zIZV
FQePU+sRFitI/5jPMvol6c4vG8aDRY3Tv0mINGbn9NZsch3OvY7nsyeCdoOw5wzfSayXiR2NKl6W
l7NumHUi1qdwIkJrqe5hpTYnMeA7wVL+QCgvZ+JG2he0PojqyzXUQYN9mIKLYVvPK8jlvI3gbSLN
EHUpw9zmOAAYW/lR9wGht9yXdVis6iB5l+1Q7y3fUnDZvO5aaVusOlUQ/O3EDzoE0BYGZKe6Xjl8
zYz1BUOjc4LxlO4tZlWkkynEP16cAz0daSwjlOTPvZUgxfQsHHq8XJoyNE9ypo7JYXlPqbusaDef
Y2PL+nKJBhIpE8gJTs2Yk7czmXOUzFP7EKMCfjVuI4mwFxjri2K+1BCX1rwes03pQ00ek0U9YUyx
32jvm1egwj8qziN7qrL4gHdBHOQAjwOVcX3TxYQ1QTaHaJQrxKA4vLGHIPscviQj56EdUAxzOVCF
vgMIGmoUpwoDQFE3xAF4qebA6bL43NAJvjITlI9ugK+O6tVEAw4CDtXocuSLLoBVox8Prnp/YAqQ
WhoteOgSGjYY65AucXvFfNJn7uF78Hx63yUO2qYNl7hSP3AsGb9LgJN3XpjxoyuLcqEl7RiwTOu+
ek3HFHDU3bfKS2am2U36PA209iPRdXdWmbrHemlsVFEG128yBQ4HfsGEsSs0h/BEZc3RWPN3Fdvy
QMRUB/ZsJnmvBUeFR7wc38sGYlLFGB4XSkcEHOnw5tZvJxRL2m9eh9zjb9cS+gNR2hhgrYraT7f5
SM0KSM62z020iMS89lxAEApB2QNeeaUAH17mNUdpBzzJtRe7P/DOeduosokOEC7nBk9xQmwYfKJx
IK2LaiJMwHO51J7rcbGcTR3FH/1UfThYbw+R9jBSdsNwJ1vrigZbfxcLukNuwewKrky+1SnlLPay
92qG5hAVPuMXn3FQQFDQyq+H6ctShvqFBQc90wmXncC9taeHFO55iIZw2wliPSiDqeHhT28ZUjcb
OWbOFq5JsK/y0N3a4E3QS2p6sGnQ0n6dnNcZdfkX3CL5FXYcTr2WX0JAwbdwyEYvPnQN3E63ieN9
MxEJwWs+PMPBQQq/emljnQZyV+/GrmKYAKcOkgmvFMBeXI34r2iqbmnmuTBf1bwbGePfOVbtXges
oGuH7uSqB7HDDz2ehqofTpVjojeG5cjPagSDWd/ON0vPhWk5ZeLYmYH0t0VooFfIy86pvvRgy3Lh
rVX2HJ+9bClu29Ll8D07VJ8eHpPOdThll+QoAUd0D1PUwvSbw/Adu2V8GHX4NBHmfHDJ771vI4f/
YOHYhEyXWyhmAgWVmS6tMaTSGyZ6G1mZRzuWAP0uJ5SUOi3dUpXM8qzLH0+5XTc3ZysvODfMeoZj
gkE/fcOQl3AnZZpok5qFGK22SZES+LgwAjt0ThWrkHet5UzHfs6oaiEmHxMvHq76Tt25+DhXy6gq
jr/YICTgYaoQLMyTUPbGUYiKIlsw7qO/i9W5w8xRawNBvieDdyV1PpzgOsUXAfU/SkqnY3ZV5Chy
R0w0QTUr1pTludRLgzoB9GQ7CQW1fp5nEBUiEXLq6cRUk2+ySHENRR6+v4VM/iTJvF/1GnK6oGNJ
KZvYL0w8g1vVyZiOT4ffJ6BZQjyuna5aKimmJ6ijkS30Yt9gXB7WQ4aH9YIcEtfbcSq1ichCbcAj
2pKri+4McmLL05YgrLgIpUa/wYZO0CKQjPZUzhnK9AnTaY2z0YEiCx2pSPdujWeATbG0uh1lxLT9
L/IPu3KEVI8wNwcwtJRPNULyCV5dCeB4PSTtR2MVL60zXsUV74glJcOkIBWaSMtUHokY550RmaGm
fb+o4e7f//of//t/vU//M/wob8tspuPwr6LPb8u46Nr//rf7739V//f/PXznT8Y2bHSGcR6dEV85
nuGfv3+7j3kF//e/5X+1trYXG4fNYeb4A9AMA2qnUFKubEdDYNdBefzzBaX8zRU5xnBBW3qeb9s/
X7GMjDBdwnseJMPorjXlCOrAzLO+NqVSl3XeWzkDOmS7F1gysDShUiysjV0v07WUjRtv/vKBzl/x
51tgpGufzXvUX0JK7+cPVIy9K71JWwc/bIZjHXFqqDrSPIqC41UQZvMeOrveRRDF1knZIxbpIsF8
inMLVPT8OoMEvJaZxUD5nP1H5mQcJ3/5mfxfPqPrSQ+eja+ZrLvi02f0gejSDAjCoy49ve5EpS/N
IskVHDUHwhJXtTNVqy6smJE7hJr/+Rb9ukgMLW/P1i7/K9iffr5DaaGyhVYoZhWHg/HYCKIIFcIx
WDIYBfLbP1/tvAA+/R5aKqBpkmJB2+Z8L/5jSULa8JtwPJP78OKhzsCQhcvCV0tz8ecL/eaH1/zq
xuE6vvDVp5UYAMJylolgv9DrEC8kTbS2LWxePIH1dlBEh5A7qg9/vuhv7uVPFz3/8//4dtVMUZw1
6ImWvFA7iIHmkQVYHp2+7TYDYXSvf77eb543oz0Dg0L7POlGnZ/H/7wgdjKXMpInvKjrS/YgrCSg
LkEiDY80N1BH2InaQqah6zuV/VWTZmx3cAH+crfPS/TTz2oLoRDmCgm93vn0s+I3yq2uSn0i6N3k
tkVHvLIqcvXSikYlkR3bphXjSRGG8pf19LsLO8JIfX7MWb6fX3GCweGQWeGxPyfrVInLFCAbv7kW
YgW5qGqVxZKxUwmn8P/91jvC1hTIhCHaEFN/vvVNMXRRmtng4WbLvUbMw9Y/No8IIrpTkJc/+i7l
dO7nw5YEhWNQ0Q5vY2SZf/4Yv/n+THPxRCjhaoGM69OnCO0WUyi+fzEF4QiLgn2M3p86x7B3lrgZ
letvF7z0T0mwkIn6/3f1T/cgtlLlDP0QH1WRgcEPZySsaPCi8sqHE4LUFUXQt3b2w+9qoXX5l+9+
/tv/c9E5LDXHE0Lw0vSV73z67vyoyth44Y/sxe4qz0LnhpfB+1kTj2kTQQ7suGHl9Ev6jngsvvzz
d//8rJ+vzhvMN67vCJcl8POdt/uAt2PrqT3pVNWFy1ZMCGbt7uh69Hf9YpvTn6/3+YX2z/Vszyjh
2a7Qwvn5emNm2VCqR2vfz13PibcRioCGcqSS7MzawRD0QB9ab/981c/v63+uanyYVzhbHJxkP1+1
LNrFyC5Nj0wX+veAtuy66Yz1l3t5/uyff0nXcx02BU452lY/X0UHBIPMlUFDU3vR+0Rh2BKXVI3M
yMzkP/75K8nz3/b5akbyvqL+IbDL/XS1WcwzhV0QHRnBPEQKrW+eJUgYKQsPbmtpasrcfkjcHr9R
0hGfM43hPjaSpFEDbvwvq/g3391XKBsUOlhHuebTKkZDlKE9RAVNFBuHg3awowYoCa14/FCqyVd/
/va/WbYMuKUQ2lAgcgt+vtWlHVigkEprbw+B9UJoUXdlOXH4pDjeHP2cntWfr/f5BcUC+ul6nx4T
B/cGM/qmO7ioHFcCnAJh3/NwcLK2oe/lkWo1DuPdgJZh/ecr/+aB8T3KXltrw2OqPn1TDRdfqtFY
e9RrDIiFR6J8W6QnKa2QGS8AWBrSyV++7m9vL/sfjVGeVd//tLYYv4Gts8b82OUmPcw9eU8KaQT+
yTm6cks//dtiPpdnnxaz7xPn6LCISEp1Pz2g+ch8uud8fCgZfe57nDG0xax0VxSO2DbGWg7MomyS
3TCABFR4HFyL9ObPd/p3v7HPs+s70pee8D9VIdk0mbQKsWvLmu+OTMDQEymJVI/2JOX692ELHfnc
Idcwiuqprf+yDf3uplPesxe7roea5NP1y07ZkQUL8TC1Jt0qR+oN6q9u3wQaU6HgaPjn73tes7/c
c+43OdzSVUp/emTJ65w46vds/Z7uHiDwwPhxBhbTX67z633lOXWNMZ4Ad2Z/XkxnU/DIQcvaVyZb
iMVI88eYkRZ4bxpzkIARbQ8OIRyuDWjyz1/xl8rSkVzbcJSzBYc5goZ+fk/Aw/WoNxERL4RCrorS
jlGjV+aps9HG09ojDNeu6JdwEKYNL9uvY054k/ZC7y/73q/vx/MHsfn6nFI0joifP0g42MTIqTg7
zj5NSkLx4jsliGcea/WXZfy7K7GEPMErw2NhfvpZVc303gkTby+QywDcMaH1w7EbMN32MIC6/PMd
9s7vn59XkSRU43wQ4nlQtvm0annZTwh9MoLzsnB5JVUZHwakBi40Q3C2SQeocEhPsDWg1tDMau/K
sCjNbbTwwgX018CNwsmHlocRJPy8mNDi8DjYhYBo3bR357g8mCG07fFj4cpkkiV14K+hLoDBt2wb
zTQ8c32gbZI8Bkk43UXaxuTstoEA/tmh8ZHFjEZYmqV4RYGBUU6jpiMguG3IEuoGF8TyPw13MNv2
LtGx+5gunDHIy2KEtsojAP2rnAaJ2IXLPFaryQvQ7Zmy8kmrW8heOIrMptM4ywTsb6RbJEWw8vV0
aKeueJvj7DEPYvPG9CnM1wNbJY1VtmNA3FnxMM4WFb47FhbHjczS5+/jR2jQnSXDR17QNocLGTqP
Df2jnaKHnQMWGebLAOFZDLDJIwepc80bk9+ZCHqDJ/9hItSzeTaO516VduEFmzKKwR4PmP8vDbUZ
MoGk9FGg0mh1t4bX/XyTmPHeX1Ik7qXq/lKB/fZJVJLawPYlFZg+L9v/OOMZkMBICfrkOPrlnayG
gSGHCsMZwsqo9NaiaQYxSqUWdb6VPljJCKJ9wmB3J8q/Hd9/UzvRLTufN4VnbJ7HTx+m0UFm9bLx
93Vy5pssofgyEze9EZLc0zCLS7BCOaEPo/BWcXPmNkxuBD0tlwda1f3mz8+Q/HX384VywAdI7M+G
d+TP9wYMPxaZPp8PlVeSwaY7KOTVeE9vWJHEMeodAvRiTyYP6enEmm1QMP5tM/i1zOAjnE9gklKN
lpf6+SOosIzmIUFIgPHExkRMxq9t+T6w7AjpztIOKNO96C/H3t9+cZaEgHLtaw4fn95VQVjbQ2NZ
ESoxOR8MAJtVM+GfARlAq5+IkU1J4NfKzsp4P+m8f43bqd/9+e7/uu2y6XPulEY49PW88z//j4Wp
Rk8sda7iYz4tKOecHlNWRIcUASWWlNR+/fPl5K/vZ67nn9scnPjpbH4q6GDuaB8N2ULZCNA2WMKn
Vqhh28Qoj+hqLNVzWOFqsuBawbQb70r3qQHEtysIe2ASyUAxLbXz/OdP9WstwC9gDKdPrTki2Z9u
Qm9nBXwArEQkxxBKVCcSdEuS2Awg/3yh39xtSo1zK4uulqF+//lug9IHpmKmhGgzMaebNo/yYG9K
J/HWHZlqOTkPrmv95Sf+3Trj76PQ0NIgbXA/P+8Sl6qFX/8In7jv/w9l57EjOZJs0S8iQDqlb0NH
pNZZtSGyRFNr4SS/fg7rvUUlM5GBwjQGM6ju9iDpwtzs2rlPvIPqSoNRRVMetZxiY3oZlbOiqlyq
1MqTb2VuoGXDMwWw+tcv4LPfIig5UCNG1Ot+yPUkFpYAWUNIIkCh7FNlG6cBG9H1QHS8CW2ZkmmR
xqvJDQeNPMxhy1fh7syPmE/l96c2JV0y62QWKbWQWn//GWjdSPzUn9JTLIvqnmJPdJ1MmvUTniPQ
UnuCUKxbI9dJgBRUvTkXdY5vuIjXWUi7/Zl38jFC5NeQ2LZti+St0Of98a8lyFuHMQ0X64jWsyDf
4tB9QLbXRtdWi32pY3BdG/Z4ofpBnLnpGJ9MSJO912YpsiRNsdiCaluDDJNk6amO4+m1A6N5kJJN
D0VLC+WFmhsGcchxZmeYMIZeV6dJdF1CduPuaYY38AUyWscTe3LfHFvD5yssaxM9SklF8euv9snO
YZqEsoKLryPIFb1/TTHwFaeKPOfoOYhaEswNn0UT5Ec7Fyg3vx7rkw3BnPMK1Bqkg4HOYp0Wnsoj
6J+EVbrSjkDpUuqyUp2rtHxy8r1bmIuwOAS/YIRlOx5t6XQnr0e2hkwo2Y3aJHfV5LtX1JYq6rqJ
s8MIeHiaQ7Snrx/1zwVksRhIvJLQ5/AzuSMsph8V5YFSfmgcsb8QGVLuxqPhK27yaloXLB/cSMdS
vYDIp+KVl7H2TQMdvQvDsNNXRgmxULijcRVEkxwPgUrxiRH5RCs/consOeBfQQGz6216DOB13GLu
0L82BSfDGke/7GC2crrgFKpeDH2w/CvqyKo5RQY17tzIsJzvRn/aepRSJcY+ZQZK1DOBODaI/a8T
BZzT0wQICOUrWCwpQtnHyCXWXRtVQom3FkqcIngMr1NZiMdUTkCB9NAfThTm4gK33H6S1y08+P40
yQ4pTegTIHBbEOjhW7SqGmVGXTOo8Kk43WGqFbymkZrgvki3pgyHFYSkP9eqnzEN0ZpDFkfDcKz7
pNjQQ9HT6mMGGnCsOg9wUlD0z4oma2bluJX/bowaSYueivFXXVu+2EZlD2NHclkBGmA1vHIX15It
jpDts27aME2Nka7vNS5V9MTmefRLKBw9NkQG/S+7kOWhtZPxSsvJuiLDxhvjYOJO/UC+D1k42RQs
PL2+s8p93Lny0plCdSOGoR7O7bGfLSEuvfSzgoyi/Wsxt2mjr+O8bsRxGGwx3aQoMMfLfiioQZul
M37DNqLWDjWWg7vYUfj2zB7RFg2gsVFf03OEKzIFkJ6uLpFxKlBlNR6+nvmfxMHSYkdhL+Fa7unL
7G8cSn2s9Lo4DppZPHNJ+zEKOt3soYKZibHK2jbY/aUB58goXeuemiNJ6QgmhawVdK2vf84nx4BF
MGi7nnRt0l2LPcdtcBTsZOJg54k5VWYF2gV3sRiaSRb6N5BkECOOgTG7BHZcDc+M/slBQMEYDADh
r0Nyev7zvw4hu6qNKkt089j7XTeS+AGSSptCn1Rbc5zojW5b9onD149sC/6ti71HUjS1uLHz3CBm
34+K4RUCB7yEjkVLa+u1goF751fYGK00JNUS6SR5xttaT8Ps0pSu+YwjqQovdTtTPZYwCjnAaPLD
13PEkWLq0XrZfrDAUF7E6HcvQ9Ohx1KWY3MFXVCbiQ2+hPtT6uX42jVlj6qhxEi0dvLyN0gz2s9t
PUu2gBA6XrMffc+LoKTjnQZlcFz0y8l1TH4jvCyowdMLGdQj7uaZnd31ZeE0VyiJSnEEUVT+58aJ
/cpsxqkV2eD0SLNWbIIJywbcPGxqbJtMVjUIwQZWwDpwA31EPNkb37Ux575Dpyf4S6M0knRTRp3e
n1mgi+PUA+vDYTrX1J15zrmL9WnrVdCQWQ5OBSwyKCVjMR2NCB/VvVtoWbH5+ksvppdnu3R7z2tt
vmUR9S2mF327PXLvKZgtU/SLrAiayw6YyF2ZwmDG+Mg/E9h8GI8EkPAMkpmWzrDLpZ1PdlALGyBm
3jX2nuZILg6VGsKHrJn0+BgZWX4uSb6MpUgk8pAScbMQ5J7Y895PZsdtQysHdrQ3c7zY2si4t8zy
DfDek4XtFz5YTre3JucCV70tjiIHakw7YzLmXOfPgIzLquV2tAHtNZxZ28tPTWKKLYVCp2XxP4WY
//yvtY2TjGe54TBdlEZggH/SFI6W38noe/oT1YXyXFZsubESWpPmo6JHVc+grrcsOLl1H9cZdVKw
4u0MYZ5O9GmCx6QJl1zW+Chr7TpztOswUJedoTUrrytPfdHkZwKsxSz4k3Dkq3jkFsi8kHp5/+D+
NEUQ/xr7KFHVPVmDrp4aC2D8Zmwbpa8kfo/6mXc9L5u/d7Q5x8ml3Ju3cO70y2UVTnbUei67eOuN
5smxKIJpXsq9qkvSE6YFWIfH9fbrxfVxTJsUM2QB8vCklpzFyVGrxG2Jy41jrCHKAJEEQdIxRIiV
nIzzcYVOEeYwOQZaIr4eeVm9Zdt+N/JiWQelWXYYTRpHRFLmToRpCCGkjfY01jf3CnUrpYLQ3SeT
zOfLbnhmV/nswYWgOMURohvuMq2c9Ao6ZVmZRxBP6cE23XhrIrFfwUJov9dYn19Enux2Xz/zYjUx
qWx6DyinzsUhTsrFPcSbEmzZ68E8ojjMr7TAl0+0c6a3shXm69dDfZy/DIWcSOLvZ8yn8vv5WyPq
aVCcmEendoc7/jZ7nUuaD9Ih0o5RHGf7r8dbxmzzo7mmw3M5ZCmlPf/5XxvFVNJHQR1Tp9yk+0h2
iRBpThK+lp8Z6LN5wwsU6LZQmLFdvh8I/3GniapAR2qioSpPjeGuxAZ4ZY2WvDOx8AN3giDYdcya
/mu3PTNtP3lO1G1sUWyI5HvkYngNkXnUcik62mPJVh2FwMbRI2Ke+s+7gW3Y5FjnRJfBtjjHP3+9
0JwYmz2owYvKjCy1G3iTxUEUpbtrisyOt5HWlXDj0qptzxyAnzwiCj6XnZjS7bwxvB+ZFGYXO6RX
+JRWn9JUn2Y/RW9l3/55xgiP3K2BTBD9xLL+IYKq5aStzWNiOva4AcFXjQe4ALp95nk+LgW0BfN5
YtuSA32Zw0JOTI6/EM7RqiGuo7tvekSYDMrdKzdA5I/eYKSbr5/us0HJjVg21+I/h/r7l+hQYSox
QnePXGGqixRszCP3GIueMrdP7tFsCP3MiMvPZpOVd0hFmyihiM3+pE//mjDjWPrYxZruMRYZOuCY
VgltIg/+9XMttzBGoaDOu6TOy1r/E5b/NQqgwbC3gpGrxkQtCYea7qhy7rJTYYZnzqblK5yHItWH
dNVFf8IqeP8KARcyb2YxqaZjBAp6caj8lQte8j9RFDTS5JR9zxQb5zjr7yN4HpLUDQcDOfVZIvJ+
yK6sus5E+39qMgNb4MQN8h4wuFa8mfiA+XiARXq4kWPiPTqQKooza/5jitO0WfWC//YsJs+ykp3H
vNuJ9XAM4ecdjDQv1vY0XjsoWK/oVQ/XcTL77waU7kxVG2ua0Nwz02i5v/IKAKEbM22IhI6xzDMP
tY3MEK8z8ld58QtTMmdb+/ROdKRq1n05BUcLmv6xx5h2A7penhn+ky+AJZRt/0k5O3z391/AGBvf
dUrdPVaucSG0AMM9p252iGM6uPdjhzq+xZqSqvM/z2uymChw54I+vWHzvP9rXqMazyqIpe4xMBz9
ia0fs4EB6/R1FVju76/HWsYevGJ33vm4XlC/oaXo/VhR1pLw6nD7SdK8D1aF3urBqmkyEItU18QP
hXE6F3Y4v9O5CTafGosJzk2DvIqgaMPWvtjbraqxcCyr02My+MkKP8HsNkVdvKlG3wDPOA7ajUwm
sLlZ6rarVGlQaWCuPQFPzG8DTzAR/vldIJaxCD0p8IsPRR2pTxOSxXI85q02/rC8IN8GevWsZQh2
R1PndguT/swZ/kf1vXgLRESgWC2H2B742PsPoA30BbsElScctTxtk1dd/BuhvHUdCBNaBqj7iwbq
5XWSl3p43WOR8CBNG5+Hzunu8oDGTIHtcEqubewea91QEY5HCGwymdmvFICg0/7zW0LY4kKLkGjx
cJd7/4Mx3alKK4mBhvZcDPeKvtq7aQiKq2KOKFeeXfQ1NdieBrivB/5kN/CIdjhAeU8f1WlW2Gfx
BIrkVJUY0heDNmypcXSgTKqueCkA0VJvGzO8SpoXVTXnhv/ktPEo95NIJ0gwcHN8/9yZE2ajZSfq
SCtXBSBKOPuBbP7GySA4ff2knwwldYjTfw42il2LgNmsBWT2lk6BgTTRtQ+u5s3Ri27nyUicGeqT
bZ6wDvndPAUp6f/58782mxF4hIyaNDsZGNivh2Yoj5YGuGIa6dRdJRl0PRx77F3WefoKHkG7yQFA
nxFdftxpWf98W6o3KKe8Zf0ml05Er0ZpHLqmB6UcpUOi8OHNLNBQEMBC+iOx/VoxNYrHydR878yc
/mR8siyCTIFw0DctVVRkPFCR4Np0ajBE3mN/NG6bOisemgpPX68vSJ2p8EfZ+/o/3iBw0eNpiS0I
CLn4uIsjhj9DmC+opGqFdxyqHoZYjv28IgVzyLIou8pGjG1cvIK+05q1/XqafQxq5vjC9Nj4OV0/
TDM5aJg1gp48BJaaHjsXCnkNZRyZml29DUbUXX893sdpjcQVVZ5JiYY1tCzSk9zs4iaOkhMprPgi
VfVo07FbxD9t0Bf/GvTyZiUAFkpCuknctrx0OrXAuCl0ZrZx691HRhB3xzRvNKB7YRq8ddUw1mfO
7Y8b1PshFzujB7Fp6IWW4us5RZeUVeITbEm5yiXG0yk0pU2YunBMK8u86zj4z0ziz17vXOeb65+I
o5a7hjTrCnyM7h4AdbnXRe4DX08TH5irNf36+kt+fFKaK7jyglGl6spZ+X4vrCCwj1kiUANCUx1W
nW4Ps9mHs4KBXj3qXVxeRAbOy8IT2fdeWTi1fP0DPi5YghWPUwB4OID1ZZMH9oKDBbgjOlFAokan
ZiWSQ/v8DVDB4DUeau1mKFx50MriXJrqk6GJltAgzEIbEg3zn/+9Yaqe1Fsap6d2Us3WH9zpbqSV
/cLJ6dfjw0ARS0Cs0uCTntklP8ZqDEx4MqsPucfpi2NBCVxRIpxewVoB8NWg+l4Bqi2fmpDQV5Qd
ahTwsmcCFPPjLsGoHtkb3vKcel2ce5OrRsSBQ3RymHZYAZWueKwwu9JWdQ5Dbl0mdhatYZ45TzTl
JM42kI18EDQAUTY1ySOuUlERVA4jTYR7mhNUc+hcFZT4Cw74PDtjERV7J5jEMyQj4wKWa/lWxySD
KYN6E1Jh2CbRtquq7k4OqgGRCTqnXhUJ2SPgKTXeSqEe3Yjclc9+a5gV5MrReHZLf3QxFHFnb5Zk
CKqV2RmFcfh6In5cdPOWxvZJQMJVZdlERuONBYjL9g8cotVBBlGrKHUa9CW7UeCemfWGydx6HyxK
hJrs1SR9yMwv79Vm58V6AmD3EME/7teFiQ3iWrmdfxO4eeCuR08ML1gwmNWWFuLoUa8aGeBvgyUK
dBEj0LdGmaNrjOwqsHdfv4lP5omBdJRk2NwFY8jFPMFYq/OUbWuHkKvYqRkzHK4gTux7L45u8wnI
9tfjffLmScpTmCVoZjF6iz1Ib6LIVWntHWKrN25SrnEnT8vHOzfXz60BZ/7ty/eOwIb0jPQccuKL
NQ9kN7c9Dciip5k4PNJPhZmCgcAy3Tp+kZjcVkIP3Nqo+dUmrpm9a88exyuup7a89nKwM0MHwcL0
axo+S3AgzzEZN3+XNWpyaaDx7Iu48DxMpMPoe1OHrrUJC2FiRoNhqLejO19V6Fvb8EiFy74PU6PE
sUi3YF1yeerzLcSxAggZBFhrbfLRf2hUJ3TK+qq+6ueW50tphjS8p14UnJIE+ub3PE/zQ6Xo+D7Q
D6FfY0dkYn0dUBTa+X8Ao6aFCW3Wi5mZOPqQ1GyoYqc+UMU3rin6gB+nJCuXSs+8QXsAVcRPgnDv
B7bRrICsJNlBjJnxoo1meJdBeGk3mY45C/t1PJ2Zfp9Nh/nW/EecbZLPf78t903d+hwAc7svGdn1
XHp3jtFUp8O6qsuqf/7H2UdChn0YsRPiKzJQi9lXj2D8OPDtY+gU5VpFDSQ8ZYBBAPMSn+suWywt
RFWIKzluTVrdOe508f7ZShI0XoJ85hQkPemWqXIgZLkzS0n1jfppTU38++vH+2REjri5rEoZiG7t
+Sj665CLhN57pu9EWNGbMbh+LMIhwzv4wUorjFdGAhbx6xEX329+RipNpNjmRlmLIvr7EZPYJ+oE
FHsq3AGlwhh19pOgL9tbuU2PzuTr0ZbXnj/DzTd93uacFl0OJ2uomZPlI/KhJgNIXS97eJgyVc9p
jV4Bp4vIfm3RnN8bdUixcSziCQRg5mIR//VP+ezBXW6LsyKMgusyi98aQ1naeigPY5fSn0K39e+o
mabLKVbj96+HMuaX+Nc+9n9PPee3abXkdukuJhKUQ9y3sNU9Fb77ovuqOMSA4hGiS7hDTlyvQTga
hMkWkDjxAJyju8ACBQ5jYvZ4ERR6csEdxjuzk3822SjWcPGbk2zCXCzdKmzyltt7hO2KXbwgHvht
z146lePbSMrG8cxMWwRw80sgfyDZx4ngJNKv9zOtCqvJGEMRnKQoEpqDck2WxzqENDzZTQOFdqCB
dmO24OtcF9zdmac9N/xiaSk1BJ0+1vlpbEoNR6QJi6cMO2o5mg0uOHV/8Aqgs3nkHr/++p+8Zosy
AHUAdDFk/RavWWpRIUaE2kel6QWN2ADoBETxXwSV/ZUzhGejlU9mNpkFxATzJmLqy9QWXw68eBxk
p7oCI4x8zBlXZNCmYNsanf0jA9oI3rDM2/KQTD6SJXhWwYtEwX4TkizA16E0U7C4yGkAePgWJTYy
QMmZW9snr8Wm5upSR0BhyV/vp0Os9JEWm7A75qLtdwNyr41IvOhV+X65ath8tv/8GWzUukiH0TCw
8yxiiWxM3YSmlvSQpRPbuOUU9ovftblxJTwimkND/e6c6PSTOTeXuKnpM+P5HvM7+Gs7h+iQtW1s
aSTS4bZIEhxHFNPp0Y4VdtAwGH/FCiO1TEdh9PXTfjIHCFRZbXN5Gz7AYtKpsKG6jmPWkXRmcm8N
Hn5xjTm+Oigqz+zpnw3l/Klnz3VtAoH3DxlNOfGL6YSnPsdhGsumPF9nRhPPvipxfKY6s+wAmHcR
kguMhwyciFwuRvMLSPSaR7854rI3BPlYPqb6iJeL7ly5WBFttWQc15T5UnK6ERB/ShmbJsdGHe3i
rRHBV25JR8EHm9wzO8wnu/y7n7b42h6QVq8qsXWKgr4y11VKfmXVs82eyefMO9XiNJkzZnPrOS/C
Eotvy0Srcg3+2KnshldX4WIe12O0jy3X31dhm1w0Te6cebbFTCZPibKPvcsVM2jAsecb0l8zGeER
3WElJSEkOfUO9U19OZTYfBsZWAVAwcFVBCEXG5EKINDXU/nj0K5OtZGdDG0KZYLF42pB1eMeMLjH
Mpu6+xIMD2Ay4VO7CPRJ4pTc0l63ptEMA4I+xOvi6+GXOReLb8o84+wyXPSey6oQEPjRCkeHUvhU
gEaV+K2Uqf0DK44bZI7U491a38VeX3K4UxX4evDF2uK1vx98sWlVDf4oYWwjQVLcrTGq6xkCZaCG
NfqAOObMsy5m8J/h0NohsaPuj9hrOYMDjI6DhuOfdBalzqHSQKb2WTYlZzbjT74pCxL1Ov1jTGB7
cRhjDYeFM9YBxw44yV000Miygb4UYbhex7O/D2ytBwj9CYdTULjBmV3ks+G5VqKJoUYO5XaxiXiw
6EBqxfaxFXFrgUXKQNxnSALNdUxN9r7Rh8w8TV1AraMJB3H7718VaAiYH1ql50rz+8Uk3aJp0jGx
yfj3/Vvg6AC07aDAbDiQ5dRtvh5tsV38/0clL0mMS3FjWWkIY4OD1hvsY53NPlK2A9E3jqp1Gehg
tMLhpUzw1vr3MecLO83DHH1sGO+fELx44DvlHEc2vYm3qj1RL0Oqe6OyJN8WkB4fRxT2r1+P+tlS
5aClQkasTWV1Xk1/bVL12Mks63VWSx89h3qMdDbLEGMjDd8YlM9oAs2jjSqKbh1V+bmqOXvSvBX9
tTPPr3puMaGWgTSJmG+xS8a1byPSM80jhaRmNzRGd+h7K1pHehb/lB07HD0RXWKv07YaHzUjyO7y
PJtOLmmOHkh8NUW0DiCXjvzJ32OANT02o+kShuVuAhS6m0vFUY6XZAtfOXJD/WJ0ZfXaQTVstpWf
PicQia/0BqEx/nzFKnN6WpJiUHZi0IfLtFa05etjPD5ruM/jlgHJH5EWALOSkwZ8W2Q/+S29OSv6
XulljM0qUbRPaO332OmFviIj4oH+tkBQav0PfarHW1ouigg7BmewMbuHr76b6IbHzU9HwISDkufV
29KooPh1sczwG0fBggd3FWTloVNDZK/7HsjxKrECy4Fg54dYfKJdK1dVFAwXdAfBFVdAjg51N2Yh
6c+EfsNJxNG2TEdMK/JCc16mQNjRujBG+zIcbE/Cq/dH/jmaJ+C7uZ16gIoZm/Rh1f24cUQ4XMk2
8Q9dqFS6y2LPC1ZxqIJrCRQD49o2bOJ9RZw97gIZT9eGmUF6zFVyOVXD4OzTYLACYIK+0+1wBI3e
2tasHqJ8zE6j0yeCQmnIa8Q/o35CvByhUu2l7Fcwb+EjFPTKPPb56HHh9fwY343BX+cwU3/GWpjC
oYza7JlMNgBf23cesz5Lb9wkwXiy8jL9lzEk4U3S2zh7WI11R094HF2OnSuOdmGyiXY9WOk6B3rn
GEGYrcK6GNdTyk06YRKBaay0nVUq/dkQCFgicH8di3RIt8JteQ+ib9st3SDu1val9LcWTpr3A1OE
vBjCfnsTdcakrYQZNbhJlzg107YyZN/F6GJo1BTxtrQnsVZDBxS5Mq2XBnnisUoc/wbLbbE2gxDS
3hC5+Rq4OysU+JsAV+F4P0PcUG/d1EWInxqh+xCGgbMPsQt9tfVJu+Doq7VVaiXI4iNcnmcfXDdX
3Npo5dkrWcZQEXQ7+sm+k4m9DXdcXo+pn06rWqunetcGjp+vAstExa3L/DfzyrzroRHfuAq7eTyB
Y/e1KEhyr9p4sF7NPKNZQjT4hK4K27dYPYAFj4RCrb62G6UwKADDOZl7upryZwD2Hca6Ja5NWVN7
Yg0DE1BDaNbuW6FV6W00lv2dNfryO1d762fuJeD3jWrm0Vs+fLlQQCTZdbYekPFp8Ghkaaw6hSqV
SVb/FqnVTus0yUkGIcPOTgnz/sUQTX8AkgTc2ZfJXeyFtB3he5HvBl0rMHjzLRqeHO0uwn0EYuhY
GJeeRHILXLLealEX7gxA1LuokeVG0hqFN6LU1b2GRgXnCwNJLu7QYXGja/p0R8Dp1JupBSt6oO10
ujDzpoo2GR5Ud02D26AwtWYjKU41W1iLaBMSLnsNri8yJmo0guQFUSjs6LgDiHoaPCd5TeNYw5XM
asaj52Z0N3VSniBBOmszDNi8qjbT1uXA3ngKohyP7oLrbegm7joZtXDvRVG9NcNMO9hlhrdRBW99
hVtAsEfslR4wB8x+YvqmsB6nB+N3MOjWqsLouVsNEGzv9ch0ybfaUENFYSc4RPVm/1Kgmj1mFexE
mbdYrqViA/05/hG3FO9XegTqjOjMW3muj8tDxd2+lPr3QWDkgJtPpj1PQmETSIWHjLHdXeiDGx4M
A3sCCqfpzvSN+M5TXXXwyqTacG9w1GokU8MOJ0NN7UoW1oacAja6YQFD1sUyfZOGQftiy8Dd92YH
lCOgGIjlKklqdszLnMm5KchrHeK8q4/0vJTWqvEtuo1KNcYPVqMFRxRJzbYYe5wUk/AyTHv/oHM+
o2zLu+DCJ/PPlkC9a09mCuNCqqbwzbs0uobzIG6kVlV3xdDHFxE9R6u4wRAtqxG+qC6YtsB81LrQ
2OEi0YtNZ5bJxifFsAZrio+t1lKeu2SPVtQta9RGke3keNP15a5PfPXgNZN8wAvGvIM8H1+yNfpH
vTGTQ62l/F8swH9qYTnseokiwFaOuvLSLsNUftAFbtHVtDcoCr0lI+UJmKYAoeFIlUcO2v5KC/Fz
10Wpb5vIAss96Xicp537GLLFoaUl6X6gmiBoLahSireKpzE7e/al5z9gng3tPrNAeWdy0C9zp22u
U33iMxm9ASM2ApvbJe5Oo+38kUyTcYKU7+CQWkhxQ5smIGQ3rPJfcMH1fQvLYw729OAelJ7c1xT6
jmNkOQe9rq61LAZWrgtuczEqgpXSBSmjrNU2aPK8h3EY2nTNqk0BZLn4Lsk4JNTxm1D+1kMxnZRu
x2vXLfKdEFP1fUplJ9atgv+JhUizoYTgP7mRolmxcSpHblVdsdD4B0JtpQpfviUR3O6CABrRjSjE
2ke/8hoHFq71fBvI8yqL9pDUDVxOp/B6ajNaPttUK9a1EWIHTrtEQt1xpEBDnD+zaWkxzDEfOrSo
+l9GjE03FFyKhxa6zvMoOFkI832ERF2N+KuNrHpfd2z0lDvVz0kQtgLgcH8DcNU3XiGjh1BPbLG2
w2bC6K240hp0K5Fv5x60MNWInZZn8pYw2+hAB7c5fpmti193Wq3V6GN+qfQEEAg64ZhTaoofO7uB
iliMgXOHxVqTbCa9pwSKobxxST5JWwFdt7GM8bLhv0i30c5xTVjh+P1fwg1mZUQBzph5zVGrhKtR
hMLgySPds+a0JPHTGf5zr1cOVNqpyvc0Olezw7uGXQLBjqpnZ1kUodMPsnT6AZNnazsNqN88ilMh
BMWYQi9epHeRU4RPRucH2wr+LS502lPp5mW1tuu43tldFiNYTJo3mZTfEleONC1N5lZzh+SXm7Qu
URrWdyecErAlcrCE02cfRDF5RXuczIRCGv0O8sJoppEagE38J/zGZ3ulBE3dt6CbtBPadTCaU7Om
XdXbxtR4cM0ECt1QDFkZQeU+KBnwHbB6ql7YogxMsSLseBsakrs1aQZyIgQVeAJByqxXWliBiNTZ
AvFE0Oz7CRjpAYsDIkdAgpgS0N21C7OkwT+EKk22LqkFgD6owrRChepqp6ktESimtvULHR9ulw32
KKENbMocEeS32B6t+pE+RMvEBZEMMDBxN0/G4xSJ7MZziNfobso3oZF6M+G12hBkTty3HarrU1Fn
J36tNuLfoFVbETkQnqaiuYO1d5+27Y/UK/2HemxuKddFz7Rz0BhEwyPtp1OUx3tV99WOruOp3Co8
PXYGfi23sRwey7FWP8NkMMODj85jmF2FCGVV2E0YkxPaTkpZ12Wm4SyIrBv1F5gD+hq8oEeTbEfh
Rlng4Yo4wa7DL2sHPG0wmFdE+TGnafTUDCYwGljjeq+uGrPQ8BDCNYZmfExe8BK9Yc/n+CsSd2/S
zLcpNe0xKIN72KxXsjYeTNqJKa8qrGqxqeb8j976xD5YAuMC0hL3DoWDlehm59ZixI2svsz9IduM
ZchFxjBaXKjxfPEGvb0dLfNhEAJbeeZ13gYHCrNPqWfcMu8wSe6jDLM+7B4Ll1uw+dqVtrVp3eyO
dX83JNawlpH527DUN9fQ3vAz69e0HNMB2FMfItIl1ImtZyMBe1ZlaX1PZAN+wqJATKu0KG58gX0C
oJ4Ix0p6U5MYZ2Y8kGne7vL/fE31a11OzqZGGHUBW+qbiXdr6+v5nq7DV810/uMiS0OejLeovY8p
m9WxiqZ0axYhFgiqPwxWudKK9tlWZr9vouEtTbx0p5R5a/UycVeO2eH5rgVThWlEhlWPORhr9hc2
GcrZbmfuU9kfiqCNt0YQ9ZsxG35acftIYPRAKHdbtUELWT/cTr0XHPomvnAm9xsB2QXhAkWiWRLp
SxMcdq5pG4My99XAit2ZWRTfjMgqsUoJMbctzHKdlEjJZxDU0No79IbXXjU8xGoijBHpg6WnP+0p
nz3dVbTxMOXZDB23Pj3xQg6/UmzUUH/TIzfZCEZkT3AOMPtfys6+NhtEqRGutpPkk0GHHzc2duqH
JkLIrBLnlTvt2xTG331bAWbFmweavnmrYAOu+iFWh0QlyR4bgKu46+W6LvNkg8J2y1fCJX0yrZXR
EXdFFQ6h0sHhxR+v80GE8A2ILDorfPCMSFv7SAZWjjLyE+gnZ6NXhr4DVoKBqlc4l66Fj0qH6V/r
GPLkofa+MHJhEKzTuwya/yKIrf8Ky6OdUDgXbVQSdYY5VPI2sE5JIYsfdHr4D3YTa+vCSfFzyCa5
BUz1Pdfy3xmmXqsCo9Hb3HO7VR+XWzcDK+C3Lj00saIlWvflLenZZwNrCDMoNkrk/xlS7WydeYgz
2rEr1U/qzPEq5EA/dcK7aaup45TC57FgQ1Nt3K8yk7i9SQttTX2B2rDQHr2p53ilH+KCvoVT06hr
DPK+tUaAN5boK5w5OLixx0teNOUnz3WYYP/jek+W6XOp9MPHQAU/Eyt7a9CKYgzKUFxN7zJ7ulei
IXvT0wSAb9Jqyit8l9xii1NWdvDNEke/bHYTCHQcsGKdn+jKYuOA2CAQt+6qKkkPxeDd09saEvM0
L5Cm/X2Lq8dNNbXeClkDYHuEzJMxfac4MzsEmr/dMar3TjrSdeB5VxZ20ocBzZXmcE8gd1jvi6Kx
dqGpR+vASRwMwCYQ7773As4MCzMTcGhv2K/Kc9UGJwHaVi1r+l4GnrkywtCYPVmxCKazoYimG5UU
OLq7FwShG1Qcdy0IZ9IKya+S+dr4Kt5bfVeviDD1VVb7+k4YTX0T4W55kxkc9UFaxEccQfuDy9Vj
53d5e2M6ZfbUWsrAixdD0coxul/4jkBflLWPc7gvEbFoEVrjOKbungXfa7hVuKkV2CW1+wms/Bal
3S3+kNUK/cova5qMF9Qm9bpqXYzItXI8kITaq8R4wUn3B1et9mgEw7bWxBHVI7C3dFxDpulWdWvc
YeHKxwvCuzIjnA1jJ95pVpPuHWW+xVF7p7XYy8kguY8wvv6lJdWvUvFK6zDwNm5bxhs81XD0dLHj
JJ93N/r5FhDTE4VUaMNavC9TJqZWZlutwNYoDb71mn9ZNVML6w3bhLCcykNjtuPclN7Dvm8njkju
DU7ao3GwZTkbNp9CTTuVYbXXquzZaZ0bjDRv6/9xdh7LlSLbGn4iIvBmitlsK+8nhFRVwrvE8/T3
o0dd6opSnDvr09FHbCDJXOtfv3FK37KoEMBrPsk/xkdGJzJpn47jky1ZJwXzKdeYipMwnYOUzFeW
PXHBJfpoMu1olaxebUHAgPlOE0hx+rAU2c3YtVmQbFxrS56JxmYPRWtN5ThMIY6vF9zhajJdk6eB
9S6z/Xix1uFq1klYPrYGPtPSfW1LN1Vt7FeDQGOzLr22Lh/yrKs9iTVSVXnkLjl6/tZ5saXRn+XR
oQw23uoov2HWEZYNMbDm/FSkEal/44W962MaFZ8C/Yh2FFcd89Ra03Oek7FD/NR+sSNft9e70Ub/
bbSzp6N/b1NGLljcGXxJ1qmcyqdcmy6FnDtAPulp1PWbNJF+qFarXOlzF6J3S3eizS7WEIeK0Rwx
VfoE0qq9rsinq8Tqzmqyfsrp1PkSqXN8VQ2pOPln2Y0eN/egFBBFUIrjp0doEr6ixK8l27oVeLE0
kkUDSxYGOSj5CUeR50HFfR2blkBL0zcQ4zBP7NsUVnUTkz6T5bSok66/bcEB+BvElyolgaqFxGeW
zZ1gNbkxDh6okPwOdz7fHKVTkQK7jLgYguTUUP7ij97GdakyFo0Ei+HcY8YVa/hADAIgJ8ugaZZE
eCdTcRf37EJmWpwThbRLdXauakvsccI9Wml3UI2eVqN8KXv7tiuiyxi1TzBxYp8EsJsF8DKXohPR
0jdtZF7klbjxyX5q8vyh7YqrNQLfMcbHYSHBQ8hZaA6AO2mbPddEfg/K8ly3GJTp5IhxV/XJSdef
62IcM1JE+cTy9x66Vj5g1j1iUdfUUWDY7RNS2w0cOEybb2416B9KjFniFIlj3xe3rao9RcAHzJcz
F8Z7WMjNXY2szUV5eACQexcN3X+SyL84gx9MJb8kA8E2mUacDqFAHoXZE5FFe3a6j26cOuyq7MGT
ZnXHhrol70Zv+mQiRrBhnIGO4F4iGT/VtnpAQBxkkfmY0AfYGUP72e5Ugkwb9pSkc7zOaCZQK704
d3KyjxvbHbTopMbk3FnVfN2p9lskl/WJ47h6tfPoHJWNr+T5nkKfMmZiz7acyOts63FIpas1xVe0
dQikjmpqf/KIEhxX42DsRotjiIohJpWkN5LopNBkcQTE/alRCbcuJWs/VaPDGVmcnYbthujlKbBE
e4yX/iWX1Pt4TB7qEnPLSkr4jtB976x+fi3HOA0XKz8bI76ry3RQm7W7qUnbC+fY3kmJSaaS2vjm
7Owcoqh8Re7nndBBGhyJFM5YfjYphkx+VWgSb76a/W3SOnRHqbIg7dBeeqkafCTGqhvZKYWWlZJp
p7Y8q0b0rgp9HltLUd6NuhkYTln4ejOPu2TSn/Ta5qQkJJoPoTlHFoH10yDTQshjQo4Z9lvaEJ9l
DIMi2mwPdmrvm1bzC1xG9dLKOAltPolxDGpTPXQGMd1kmc43WVUvL8IypBCQFk2nkMYgk2JCGOWI
KFJ5dVl/WsjEuboZV+k2jur1LRH24q+pUexjw5oFvewkaa7mxMl1E9W4Qk5TDkaSN/fSpKU34wxh
l8+7cNx1lOfZw/k7IhAG6mqVlTXESQGdWVHXB0z0iBUmlI5UZX3xbNz+HrWBzMsFIoPDyEAtPK1R
CKpcho+GiPCLqvfAVc4CTxSRrd5FdzHblzwn6c2KF7TfdjbghGpO66WLh/hB0dSSEnrZ0bTdTkV1
4aibfcC0HZ3GlV1MZmDqdRXKLGIv1smAxWzKN2TkamtmbeTQTvip1oxh1kVItNWfoIAtp7NBOGwe
baPMgtwJ2FwPGybnIfnApE2dSORNqysHv0wqvZkIVj06kpd2os2eKU7k26Lt8qDp41M9K69jF93m
TQS2OuV7JUueZxXIwFYiBhgZKPvSSFc50KJvCPMtM5pbc86vM3U1dhttTFW3aqiRL8AvDBh0ehMB
qL+8K1X2jGdq5BaZeoM1wXUPzOEbrXJEintmfIljmz29Ng1YWDVIlyXn4y4XW/ZIPXjJhL0SProE
eb2cZZBMF6nWyNpWX0ryEGq932ltdMWg8xgJ465dp7MgmIK9Yd4jjupCQbLrqV8YpLhk4ireWJMB
qQ/26s2pDkgTq7j9FuNC2rAtwFOUD6sQ96LC+CQTgNsir3xGxz4udBcoqA8Uyp+L2j9W2PsoC5HD
Ul+1+M9p10Rb7QwsEzFRDWUxXVlqYbjrHJ1tQFhNWq7oUd+QsjEyU6P2VlQmAUdqzQmt3REYpPi4
XDoXoq1DRqdnHUTFl4UtB608q+w03GzD0aymUaDl7b0gzRAePjZo5ngoJBNUorausP36tZTWVVRq
gPPjacBcDPh6aY/zUOqMfEzpFE8VvRnFjuYLQabUUJfNrtfl+rwWcnZD4DGHpWy+DWMpvwyQyt0i
1rS7tId+nDXJEkCh664EjEG3UaL5mXprDVJ54C8ZTX+B/oYPUS8b7rDoBMjhTEaGcDT5ScOLy3K0
MeWU3FsZbWVZ42I5z/EPACX29jGZQ7wE79pcUEtnSgbaHT8n6crut0pXnPoJTBxy5AlzMnbERd5q
4EjANWsWLipnhSuwcbqeh6l7jIetSBYS6UgAobxngG0o552XDZQKST/rngWk4UdJpIfqzOIamoKY
7Xm8mdQRAURT6zt5NKTXVayONyk160QnXdlcTSMoFFK9DMjpO9tYs5femNdLITnFcUhZopUOgNJa
UNuWfFZcZzDI3GKCcanphu/Vtm29grI8UFQaWDz0CifohtZ4XwuCBgVhqj7o51MR9Z94rn+0RG9x
QBSynyJXDTJr5d0WHFSSVcShPWZxUE+pQVNoprsoz98YRTAKLyV6WqfpjL1sTw4djkY7tflnGguD
utkGVNOa6j6N8yKIutziWJSexmQQVyVWxA8DIsx7cxDpg26T4gq/Qt61BLURq1QnXoHX+uQOgI6e
apRLWJkkhuZMwwOdZD+6X5LUkGiAyYtCuskKw36Jx7zbj7GR4boCtjyktRa2kRhJHLRee6dDDJKB
jGHzZfpxj5V+11kD+VjWFtmq5khPAIuikZHtbMk/SJZNdrlotGNLxBhINVPrxayeVCx5wTyGehcR
3EGHu2rRjrHzCepdR1QXBn/+mMcpIeRdNl70SLYClB+q25SaFs4K+3YcEY2Y5n0ZJov0q6WMIkVg
pMODzhXiP5XdJLFBB2HGrz0+UkTtkg2tMKsC76gYqVnaBUx8CCU5ejE1ad2hYNoTeIj51yQ9CKi7
vlAXp3ehSTx1ktlVvhT16Tkz+5oM3IoyZjqRU3dMCkxXW93c9ZKBDV5ZBoveBb1OGLkyJalbiP7a
Ks2w7KorpeJPm0x1zSwL1IEcHnbn3ZSurWdrAjQjdVbfluvj1JSxW8jjaUVp41VcV655puaKF2C/
lH6JjsHtO9QCxghtWiVkMxCTRvkDm5n06eGFqQVx343zsa5E5wnjx2omT7laz4FljhfZzM4i6rGA
q9ezU08/004jibmfTwuJKW5MSKrvaCiHujI+cMrkns5g2U10gLE22ZCW4lxr0cUw6gPmqiPAG0Cn
NDMUWcz+QJ7TKWrQZrBj3JatdhIGJniLAdAOw5OWgHWzbIunoVbvlOyQ65jIalEyU/frYlepcsqm
Pt+CabY/1JVkbTk2grSPGAiK/lerMJXmsSPe/Cm3Tdg53V5O0h025R/0F/qlnhoayPIuwSYV7CGR
PaVXgzyN39K+uKO8uDfMHKIBxH5XJBjkrfw2uSgCawtmGyZxprOzXvQpsthjTIuthNo2tYreE5Y1
u2KCypmjbcwmZM5x3dwqFuL5vvJ1q3moGkA/mO2dyC6FzsQ2kdurAWKYq2OWkPXmcxQZgS6PoQwx
06vpMbzVEjUOJOVLqmg/SXM/SLT3RskWi0mPAYXCvmgd6HRnkQOqZ09AGocoT2UmN/UNM0fszrP2
TZkxczTzwLKm4yqLDywO9J0YkEawqYUarn8EF1caI/Aa6kFiy7umLSwCMkmCLVVCclj4l5jSItB1
wk0GUyJLvROnwq6f10QfA0unIdnmE1XZ3JBqGy78zL7qyKMnDDHrhzuMME2XM/K2j5UnBAD3RpHd
wa26abPyU5qBZCKBurlLQffz/pzZVGlOWvNCLfz3dLnJvUrnLEiq6n2MW0jBlb03sO7UIksEla0U
QWl2b5rQ3mH5sCbzlrjmsZJdbDjRS0/qoW3L81gVDGVHZOplTFPa2f2hjGRPFXaNCb0ze2LVNQ6c
vCNmc7haG2Ix1mmTBk39vhvpR000Qj17TjzZiqfQ7hIi2567eUWo3T00SvYAx90zs+kQ8wkqrbNr
uhynfpOpEv/1ThP6hZa2hlpTBeMsVkD0OnfpdI52Wb8LUznnWnFexKoe474mgU5xDs1oX81KcptW
0Z5qd1eMGv09QyIMXskCoMlFJtB4y1Rcdxn/g6rxF4pXYKiR9mDGNtdW6dxqcaxBlSCsBeuyPR9D
u07T9LoE/2f3Ql4UG3vJrt7LojjRC4AdjFM4iOayOZy5rRLdgh+9t+14XZV22C4UKdL8AMT10c3K
u7WU1zDKNY9RadiRMxQx1WUy5jyu03gg2PhoV9aRrfW9QXjkddQ88KuvI5TVG+do9Qc7fo4HCUBk
2KhF2qk3ewhNtupj2PyjiLpnR1MorAA14pTyvkiHS8J9TzO70yoIpVz7mXDeun8R0PZqe/jEc4ET
bxD11WItUTAZChNja/amzXrdKdvbxICpgpVKsCp5mMfYupiTuFFht5yXurl28Kq/tkbx3OYWHx3J
164zDQeyTn1Hsm80IkK9xYSdEUcnGRKDGk+/5HQkRTefLk5u7EQz7y2zxIq0lr0lNW8Ttcfyl5I2
cZIntRW7VZpWILPECCYSH/0BceWxMsZ3xltgC8R/p6PyQmbBSGuxtGHbM2JSu2h54Bsxdrkt3Yl4
oPQmH5ePigmfNvxo6ng3bYu6gYRkLNUj2s+3KlXbQGQaplud2qLdT8zdYtFGm13zKJvDp9w1T12a
k83JLqhV1mUup6cktp6tOoOxYQLrL5K0zSYSumMePA+P9lg7teQtU5Ua14SmA+u31SuBi45H+OYd
nIwbNZJ/OtZyhdb9Iqwm9nTLfpJ0nGi1lb2zkiC2GFMLtSR6lI2et9vb9/JIyUloGKSH2HFeHNDU
K4tmgBm9s6UxPRiNebbnVgWgE6nn5LC5UoZ5fb/86gxxhij5qzXVwS278im1pxBvRWvLcB7Doa5O
chvzLmHokLo+KO+mUb+ZGXVRZ0NYEKCorqlrftwwNYrUaPALmgC9nw5my+/X5vqQa8vz0CrvOl00
VuTwL3KZVjhV3vJS8RtTJ49RS161kQ+iJgeIiG+241wqqkCSCStua2VykxHQlUMHgbJ5VPTuoKzg
Nni1Hrq6/anF8Q2JqaknpGE/563jzbpTBvms/sp0YPli3OqBNQPm4wiEGW0B0elHuU0ITpXY7NTZ
Zax7ny6G2/btKyamnp0xU0tqXTkuM9ShCEMoF5Zm5zH97hm0WGS8LxQVSz29k8p7Rdf3ptTDD1WK
X/B5rLzOQWlJdl6za1umsGa2OaNaeE+m1VtBLhVxjVAOhomeTYePlvXlvrSTk2kQWL8MahsakXE0
MQR3a8QJlBLzc1okxqXu1pADX3jwxAnVFcMFcOapGIxP0xmPZk5KSFx+9grcwCXPFI/S0W8z++Ak
q+w5tIxVb7wOaRGAkyjHQpvfDSYVQZaIPWSiCx8R8Fia3PWoV91Yw5MKRUCcmD/tJX2anbp3o0nD
KlJ6R0BODLCIQEHMPTJSbJ6RePq1Oe8dOQn0LiXiFdVlzTm02smxsBbDL5d4oKjmNAeAOZsF8PcY
Z290FycoRAfJqi5Vtqx+3TE5MYFV5GF5IETUTR1MPmRJ4ArrQMtI1sKTB83wK8VUQPsIHW3a6W7F
SdalF0lDYPYdff0Pjpu9gzmIV7aALrGwnmOdObRmzhfR6A+FEi9uZpg1c/LyrmEHPkIT4bBgmOnW
PfhCqdMWIeTjHHDki5pY1bWWybdLN3Z7Sqm9XmT3kxrfFZ22HGX2DowwlpDz/rOJ+WhEqgVrS1Im
J841NjyQB5z5GJnqM36Fr5y/lYvtQqgt2tuMT86YFneVKAoGVLGzKxzDdUb7ftWK9FjnFV8TJ6ks
y1OAxjH1FCq9LM/viir95IwM7KZ4ktNVcZfeese0PJQqEk0wnMFfbJ5OGX/G7TnsJnzEfY7pD7WW
G2/AfQCxE1Azg11vbdY3xvFlYKYJ8+mZgW+6Et/aA2NBoPys05GQY145tDOydiM78WXae3r0OzAU
ALcB8psi039y9ACwpuBp83OLuW9Y6NXmgMmPXujr4bHqu21y7mccsqU830xmeitlEQwpc/I0jBXj
Uoa3IRiDSeK5agSbZhRdEQgmuTIgjDsa42fTyIccWMoetJtVTS56Nig+fvhqKM3gX8rCxNGIXsvZ
qvdyBbXEsvKrHK6ii+XuZ71qd1FVmkdc93X4wLiXOJzJngptjM+Te0rgES+teo616qCI+LSsyZtK
TBD7kQW6hVh9m3k/RpHVYYinjud2hkkTsdNpSixBsZsrH74QGG4EhqQTir0aNpkPDKNzO9s3jUMu
N+Ah8Ivjz/oUTKuxhBi0L0ellSKPoL+T08p36cI8MWdTr4Z0Hy/2M5/c0ZiLraI0b9Sm+6Fp0lWr
K3uOLmdvzYY/Yx/hTnN3lRXKymyDzUSurZAwKgZk8rqrdJ3s4gF3DwolKWf9iHxjpADkD+ZCunLv
C2sYgQCNVzVCFyxtyl27Tsn5m2MQm0UP2ZOwPJ0rMICuBiuQWPPakISoEsAAERKpszgqK9L9YXhg
3BRSs/rxkvOzm+E6zS2km5hnXZJGWm/Vdr1tjVjy5DYK4fPfNPiWZhi5uXVp/mjKqN/n8MndZEoe
nTUZvAIAKG3hwybmQzVqATLu5KDhCerx3R/6yqlpu5Yfa5TQbVk+4YRvFpCnm8XDXaIzwlDhaEzd
cKSKK9w004PWYlblKCBzCn9ZP9ftcD+0+XFJpX2fSteVolyLdaIoGoniLM0gz7eOUHsbtZgCOJoR
qRcnDm3qnGGH7RfsnwJkaGBj6qv5huHCbTHAIxgsMixyk/fJD2uofj16hSu1NHFcaZZjXSufQlEx
Ybc0356SUFHzN6efrqqR8QBrpHVrlndKZgD0E2ef5IBVKSMaDT8uV9McuoRtYMjW0V6Iisr9STTD
SWLq5vcMLOFcq9fSIs3uqA1hrDE4xDtzZ5aq5lNu4HuQvEdydlHwvVfpK2AnOj+FDZ5ImDKkYiMO
EzonrwFqe8SJcfH6Vg17YIihVJjLrvFH1NTnSm8nz3R6KGuRFdJG72QlX90ejjK8/DNcayOA78W/
qWYoleLsxPH0Ho+T2M9b8BW6SeWwGJbp6V0d4DX+WYnmOpfbi0OO+GDIxxJTfcbq+qtKhsZunupm
12n/WA5WoJVd21xjeGwx62/emCsGUWnfNoYSH/Hvv8856S4k/nxCfLtXne4WZfh5ymzI8EWj3Elz
eWNP/ROkT1agQ52oIzT15UV+rzVxM2pVFoABHCczCgkGP0U5T9HsluzUaMkjPMDRjeOxICuJSHMz
l3ypsdMzsYGKy1C2gh0c/yr1goSTQtZhHncsu14AWUyyHbQrFU1ciF8WPs7u2q90XZGefvTEA+0i
o633hVDPJQASBDmoJuVSeRSZHvSPG6OZEZFZayBJetgRaOC0bU1ZYZjsmxyslUbJ08R1CEgs3Gxq
X7O1ZCzQg15KMizCBbY2U/M8VCJ4ILClz721Ofjl3QbgOFMapHaCkYTzADveQVCvdH4sb/FoZrN6
2K0r+zyj83YiSnu4M+4k2Q+1nr6rfb1rM/4v9Tg+GjWsh6gkOIQaKIXfYYPGFDWzVVu/njTlSka4
CONA9je4jqWyi5bZOna9aPZ0QwQlsbhidGtwEbBZtuTyGjX0isHidKe2UG+meV7ColdCK6FSNdQK
P/lxesw7+a7q6CkxltA8fWTCyRCJ1LIE6oWknVubvJVUohxU1ubXnOZ3YyX9ciYYvXWOGsFm+rnD
oS5oNOWzgQGTJ9PrJPcfkygekX4RGgGHi0QvSGfKx4Cc0o1V5wfsPFLe8O9PyPxzJB6s0ixvY7lq
sE4rZ5faKGeJOGZyDi/x2Ea81pG2142U5nXVBW1TWv/ETuaBLNcXpjAsPqaJ40DpjKHQdWbIyxux
YodRS0H7kuZdrR0GSM0Q/1xhNbjGrH9qo9bsjaV9b8fsAJX/VU/bn6lmHAenvnSqudfz9GTH6h2N
hRquQGjbOblHAEP/vzSPkDdoeiLtUU+7mLJ0ks9Rn4S4+RxJVXPp0upDqkl3mhb5fS+P7uIASmJC
9iNa8g+NZ1rWOtSiccJfRb6zB3OPiOwwMoZ3SwP8ohXWXnEyWH2S3w1MlaBU/sw6p/eyKsOxl8LW
xKHJT+fsI81LFStvuzwX6FRcDNWZkGrERehFy5Zi0+9GUjkyQoOrIQmlgFmbzuHYNldpRDuJbBCB
9kynUkbXBZ7Z7irTX0owFBZIZZh0Ml5uip8TwNsa1fdazx+T7O6aELWjM8evaVsfe4eqhvnvYYUq
eo3F+DPojyeZ1G/NnA3e3EPPGB279KKxO8nDGOI3D7QiZlhrs4ldo7ZnoZI85wg/q9T3PjKPQrKv
Hbpz11ys/cIm7q6QVkMVLYOsRI3X6UrmGm17Ek0XmCpkaAVs3s+a7Nht0GMuIBzhTnrRkfW6hQWR
Yi2W94YBo56UF82QLtTe8yHTgYMBN8JqYSIw6DGHB+m9IgBoHWAosqHhuItRlT1NP9R0nkLy8eKH
3olHTEryDA65eic6UiPSWVBYRrMzslVyXkh2oxzaEcx47UV+mSUx3QihOLmXpNwXZk3LcdbnAYFv
ae0akxxDePcRQ1fUMqwLufmZCZ2IG6VsPStK1B9xW1qXoi3LO2B4WEplfF8AQ+zpagTzbVWEWEfE
vslQ7RAZThYKcr7unDzNz3DSesefOkBMRK8ZUwtlqEQw15ocxHpLcy8PbOYrlPRMxlIGSu+Q+YkA
5YoZdR4MS0yP4KKJP6IEfya8ODuiS4aUics+ahO1fU3WpDxMQz8eupRWolW73quHygjmIjJOyjhl
KxcZa2ibZd3Cye7yk0kbYnh2VeQ/hB7TbxUxQ84mq9/XXJRkkmqovUTfhYnRtT/qCL62uyqDqnup
FjHvtZKbvEAOmKq97iFNwZauhbdNg0XiBuNRins+XliPyYad4QMFUWG2gnbLUu+jWb+0i/HhVFLm
2QlwSlHlEM6xk76Cuw9O1plvtl71u9Uh/pVHRjBhr8X5DgeU3tPxSaq9ejTm/aJoH4ZT6UepncqT
PLU966qbO2/Sp5JecdMpdHVfhaJbRo9dgWE6mSBnoAAraIC5D4CSglI9GRkXQmsEQpzvCwYygc55
6GsIyvZAR2WYlWkuA8BqDG7WDl1H1/Y3NpQFammn3ZVpo9/lqFp2eATFHq1hB6Q+btOaIf1pri1k
h2mUek6PhK3JYMjmxzr8POAn/W5au+7Uzqu4rVLNBp5DZ9gWdXwlYckc5lESgxwlm4SkKCCVGAU8
4LrurxYC4a+scf45Z3JxtrTa3lgW1HxJsTJ1NIA1VV3cTEY8Xeu5NNPvRGQwgJFvKuSYBktKYVH/
M7A6NhFto4vj7dAH0qrYRxlM1EffVbMbjvOHVDSAEDnopu4gRKv0Ydlp07paOwxa7NfRyGCCDxWk
aclmDCwXmfgl5aZ41BhC7pIhv7dIe2FMquPR0rTR/cI9+E2R8vX+XUb6B9E12c1Mus3NZg63/t9l
pDJGNEVTJs5BQ0z5i6k9ZWMbVedy0l//fqWvURcWglEN9AUDTmIUdZ7o75dqTDgWXV3ZhwxdPc9U
j5OXLm4hLRXWWBtva5q0t4MlTT+hSdgMXjsmI9WY2fd9Hje0ywuRP9/c/qbN/SJi5QND6i4b2Blq
8pfbryQ6PKMb7AM59OCvBJfdNjjypPBZOw5s1CU4Sf39OXy9JKnveB3BU8YjY/Nc2oS9/xLuZpMs
s9cuNiBypV+y2Sz2K6QP6slm9QsITN+4GfxHqLtdkNgH/OMwFMCv64tSWMGWblVRjkG5yNguu7Fn
60lwy1sR/B0yi81+Ngrpep3a4hrQmfl5odTfPOiv64wf4cj/OIPglmljsvP7XWNIAx6T9NlBod+j
xtGKQ1Pgs0ItnwZ/f8B/upRiYqPGS93STL54KKSIPYZC5EDvZlw+QtSq/J5bAy7aNLp/v9ZXvfl2
WzxWWcF/RCeS8MuaHvs6ozQc0aU5VguFdYJM0NiInvWl7wJN6YuwGpLm8L9flfBDksK2J4q31O8P
E8lQjflDJR2EXCdBJlubT/yiBOgrxT5pJrhqma7/P97gvy761WXFTOspgmSbHiOsIHynNuRXQwHx
VppsuP37/X21LNieqspq4fUpDtkXXzwD5qY1aQeN4dBK+M4dkyQ1nH0JBektG5MVnbUtz7cZ3nXv
CQnt33wvf/g+HVXdTKeJYrOVr3lIkhgVw+lHnNGzwtx1fdo/WEbOfeLgE/Cj22/ML/+0hPCPxUiW
gAEZs7DfXya03XS0sSY61JVs7qcmW3b61KSnepCd655DBIMZqpm/P+FtXf5739ueMD5gtmkSFInF
6pcVZEsOCB9ZXAcbluziqapkwPa25ei7DfZPHyOWz5hBIay21a9O3tgCYPcsm+XBcRYirXtjyu6i
AZ6jO0az/b9aiGy3Zcmkt5LvomJ/9OW2ZhQKeB9l0T4v0/aZrrew/VKaHUyBEsYUf3+Gf1qlliEz
OjFICDSsr9++IPhGXav8ONet+ZaaQv1l1QRxMweLvQIi7aHtEc/HRhl/c+V/PDu+vr5/Xdr+sptq
2syuZMTOARA22+VoFgLbyHIfrJCYxYphu2Imo1+03HSnKF2wCgPTSAOZgZFI1i0ma9FOHezvIiz+
9Lb/9bucL79L72N8YqWiPg4dueIuDqPdo0KcFtLlSBbfRVH/8Wp8MIZC7aJRXfz+5dSGpKmdg0Or
M9ZrgEvk4FmF0T2qGxXx7+/6Tx8pe62KPS0BtPzT75cSY0o6AQq1QyYDazhLIvFwofWsEp0qfNIV
CvaUf+N9pGx/9T+v2WIPUjTLNPBv+f2q1rDUUt1MKfKewjqPzgVbtwSvg7TwZWQbwQB1QZb8zRVD
oCQdv7MD+tMDtvlwbdNWt5vftsp/lSqrlmqyIGd7z/0LxEmmczJSAu8EkMw3u+CfLgUjaduKbFIR
vqbeoRRYY3uOLJxdFWx79bJa8Z5thCH8epRIx/pf3yeR0nBn+Gox8Fbt7X3/6856OA6d7mRbJEXd
HcZGxd10Hs1XyRSMS0w7D+ei+84z678bxm8X/epeK9naqBYz7rVL1hs/+yRrHuaxU2Afg65F/rAY
dGPDkEIJLE2hJ99YO28Hye+ricvrJmtJY8eCufHlntVcmVSDGVVh5OesTlZYuZC60llTzxsKfSrV
2XpoIo0ZrYV+9u9P/L8veLs6D1yjMjMJlP796rPZOroyKelh0crmNZuLYdstuxhSbar/j55DWzDQ
P2fbZhhmql9NASEyl7qsTsuhQGJT7mSdebu/8M4bPP5s6Nl/v7X/bseaibkRt8Whs5086u/3Vvdq
haFLkR1rkVvZDqmu7eP8Ij1t1iebTCkOuqqUdCQY2hrCMN8GK3zZ93KtOFdZJ4YpUIe5vyFm1Wy/
2br+89o1zni+XhlnIo0f+uUjljIEgUbhMPKQMLyUj3gFFSEtPhIW3K29CQ9Qv02HGNC5bb/Zwba/
/duS49ocxptDI7vYf5zUmoYMSyQ7zSEF6A26xjQxik7nsyoIE1ejeAn//ib+dD1TBtcjVoiu7quH
8hx1Q7lZnxyY5pdooOYJ9JdBAWgCw4V6ab45iP+zqLk/k0VNlcnuzGL7/cXPqCTtBMbGsTFqHGxH
REZWKdf3MP/S77asP94bSinGsuQbcOT9fi2EP2nUNRYRDuM65a4Rp0rh6mo1Da6dSetLAqbtfHN/
f7wm3yUHgMwX87W9kS2BryBktkOlIyBfejznPGOwzWlHWNVwXaV6/Z2Z458uadEb893iwGd8LeEi
mUWi1ImMxHCc6p3Izdq5SWYyZg6G6CvhMeFJX/6+bLa95/9IO9PeOJVuC/8iJIYCiq89d3t27Djx
F5TBYZ4ppl9/H3yv9MbYcivvlc6RjpTo0EBRw95rPWs5TPl+5xMyQEHXWayzjtBifYDCcrTNlkD5
0Yl/Z3mYfv/8Kq+j4d1lCHpiwJgmJ//FNBG1uj62SWId0x4E0o+M9Ufb4h3O6+tOhWjqOAt5L43Z
9uicPJ+KahY7sF7iIT6Q0yt2ZZwhRRnLrB22Pb6eARCJ5asVhi+UcG2A26Js4gy3S8zxPnNErv0b
ahPKGUlurueSHOUxpcj57f21bsrcJvACRTb61z7+MrGkrD1wOreSYtuZBePdajlfigoJy5VhUn6Z
//yvSxV4j+cARv8Yk9KNwIMwYlwC/U5LO7W24KGs8KDV0Ps0Ojefv6mPPus55YISwhzVsmSrpW0J
ySNU/pH6Y3XqofhswqH0btI4sM98Yca8SV0OCpR+JjWaOWBuuYltg472Vt1Ox2kEYX6i1p6fArrm
tKri7jsWdP/edRv35HipcwNlp7oH7uA8dfoU3aYWZG4Ze93Pz+//oyWDxWzeF7FyiOXxIs0MvYsT
MR1tKvyHznX1E9245BDG3leKpM4hjRtcMthCV7aiA/H51dlYfvRM+AG0PnRSkJaBB2ZYwfJJI+vo
TbITfwIqg5TLq5gOsU1y00uM1TtdBRBh6HKNo2rXodWO3i4RBmMj76qhOoREuP7B7EAvIcbxU24n
GPYTJW2rPKYxIzjV9OgqIscaT3nrVd3WFKN707a236y6aQC6pTkuJ6nUpJ1FNk8gX6q491/0uup+
geASCNX9RHvSjDwFao02/orWmPsLfVuTrl28t92uRuJyyiDImasUWs8AG87ULSxYvXPTACh69IiV
uE11vbTxprQ9+u7EghEGSK+hE+Xr07eOXTgCsdTeIc06Zfhgk7a4Mbq62AWV4sPLx23m23r+bUgz
xzzUntESr+O5/m/Z5/ZVXrbD3dQ440s5ZM2PLFEYs0KEWr/NBjLEAX2AoFWtu9mj46nJRugfit9e
7LuzhT7gYNW3Dot3n2v61zqTNQHYKFmf3GZ0xNoYPAvwlCtQSFl6MyoQAj6Sj0ZLAMuFXs97KqbO
VV9yVyv1a1v2Y36U6N0Q55aV+z0fhkH7VljYMsFYFFOGlt0hbSOV1bZJsL9EdXLSrN5lrSOG1dwM
YNsesMFpDaZLlOSbrKqzL3Wk4yhUXp0El1U6IvvPC8uBl5om6bAStTlznsCC46vOGlhCsuiQR0BM
u6AFCBjboL/Iod0hjm+TtWNsrkOZIgrw3SxQO7aPQc3/C+3nDnVDe0nkXDVdNFYV/mAdNO7YtFtP
vTUF3blv4YOlCZIz6j4AjEgIlyswKGuvgTZlHzVNo/HB/OvQUoJKgXWmTlGTYX0y9ZesGeSBrT/k
RRqGPSoZuxzvOHEMBqgOSGiHFDkJGiYnN9r/4jcySRJ/Pa9pFluvtzO1ZcaQFZPKPkZsNr9Ymoc4
MUu+d3ruPtuZWWzaKKkOWkOzJ5ZEWEe1euk9iyOXaK2vIZyYfeOZ3Zm957sjO4sDueYu1WZLN+gi
vf1VGHacjl+sjj7pd1fwBumLYSfBnG+Eh7Ttom2R27i9zk1e7+euudEh4HnMsQ3eYoVEFunoFp7O
oxo8paHDHKwt7VDI58SGShJ9YJ9khwgAFCIyYtFOBs5pc60jBERCW2JuA2vko7L//Hd9sK0iPVRH
d2WyXZWW+fZpyCqTMDAjmMZNOSC+5vPhANLctdJIHjkR9Geosx9dj/IXYxb4K3urxW41p/ReomVW
R7ro1i6OJxrQ4IxvkNHfe4yjMxv/5TJKlYLtGz0V3aC7ZJnL+sEgMAKMgx4d5yDmYj8inCAg3kO9
jlutkMg5qOl+04RW7yPqkTndN+G26xFEj3kw5SDLTeGX0a80RiZ27nw43+xfa/zrj+PJs3OiiOOS
4vz24aukZtWxPe1Aw7W5NsjR2Xt0YDajQrvU+2TKAiHj1I2+f5t6brzmecnt5wPAmsf74kdIwccg
Z375++RJNnW6GHrTP0gzxm3JVjIx9t5AVsu2csK23gOiBE/go4qUBI6a3d7u62w/Jy5fo8eZ4Udp
H87hEcMuC1LA1EiB+n4vDZywmxZ3+4NbWcZTE4/OdUzeZrOxNcPu98xQyQ8tMLH29IAif/qKps+a
mPviAt8I9iPdgomzBvAVYIz2PJSxVhVM55I3FyPy9SXMXSGLN0GmqViUP2Qlx7rUjPgkNXN8sCqB
5txEjYFjyEF9htPk8we+2MT83/WExTaS8D3qLm9fepk41SAZaSer9GS6qYkd3ZdaUUO8dAI3PreP
nMfQ4vXSyJ1nHpcIIflao/hru0xyZz+YcaEdla/Kh1ITsc/Zt1FPoS7FlmCc4AvaS5Pc6SK9SXVD
u4EpWNzGetX/BlLni93/7/bnhe2v31OafRDUOvMbCrZKbtLMMtNdhygTSp2D6PfM/Pbx06aDbdP0
M+XyJI7JhycTkCAGdA5ccNg2wQ+TNvvessLk1+e3ttge/9+b/c+1FsXDGsgWpQeDsqgPtbUrq3yT
ZN5l7zT23i5hjhkSu9FInNE2k3lzpoy3rAr/7+UF5z1Dn8fy8oTMgYncxNqOjl6KwKZsGpg2gLU2
EWI8ak8+xvgQiXg1eC9jiRMFsJNadzAh/ps3TNvTpTZMf1kuBnhm5Yk3Qp49gpjrN5iiRwikXNgn
A+T4+RNfrOWvt8yqYLGgMoGyFXo7mKpWdRLbp3aUk2ZtB83VrkubtupUdmpXpMMTnR/nTFHgg/li
BpZb86JCNvyyT09WRdN0QT0cvdF2t61HSmfdm9kOrBdFSy3szlzvg1FFwUOwYeFYy9Fn8Tgbq3Jg
31TZqcFU/UWXkX9LkbS8GfVQzFATlypM5plHf6od4jqrrszPLKKLveb8lKnSmfSy5rROxCBvn3JM
kb/1elMeGs2KflKiBQ82YA///F1+9FwZtiYseo6973j0fa15uUcv9dR3YborjMSETxsm7QEQYrDl
yHAuTPGDqUHa8+Eai8xc+F7MRABa45QqoHdgX5QfW2CryLMm57HPY+vMt/nRE+Rz4DnSr2HSX4xT
TI8Y0L0gRiAkWrlTOoaNy6AGNXdmcfngQh6KFeGYDhseBDxvX1UjleQ9TjQAEwK9UDZI7Us6xDCf
Pn9ZS/EIY8IWlEG4CI1int3ijmzU1WVs2yN+BVifvdo5QEt+Zx3iOFZxgYbeUtumwMo2pibCe3rB
Z0blR1s7D4EFazd1ZCIUFtMt9du0wyaWHLVaWag4tHgs9gPb5ma2T1I2y6nP3oioHMyNb9rag6sq
xel5NNEnhwmkNnR6WLs7YbZn3vcHv22ujbKlQwYihbms3qiU1m9emBrYXTOUuzCmMfsYiocpsOtn
r7eGcI2G0YJoPSnD3rg2MbgbLw3jfgsJbzxZqQqeWnOw+zPr4fsZk16lybxlAQ2w6VG/HSAxH25m
cBLEXOzGJWTpejRXmdHdDgJsynbs2gmr81AU/pmR+a7KyemHaj+JBILSDUeOxetqNZqGJdyf41RE
drNiwaZCWagaREhBM/M+cbI4JcgE/jDy5zD4ldNE/0PTugqvY4w6M/aww20doal89DL8LSvErCak
cU8QJ5UQe/SlCEt5UbBrP6RpE59JMFtMULNOTVLZlJzgCJIwl9U/hJCCHMsGSVzXGzeOnoFbUmrY
q8qP12aWnz0/L44H8wV5YvQ8XzsXxrI1VkFvEi478WNmVvE9ByYfp2PcAJ8Kk21YTBOEaUhwG2GV
4QXgB5SApjudGTCLWfL1rk2X6ZFIFNd5p86b4MHoEETlMfxfv8k0qH1YQTFdK98+s4H66FpMji7z
F40z2ttvB6fAcJM52GCOVTFMF1VSiWjLPCeOImqns2KJeaj/tTN+vTMmYy7DUyawYrGssaNILQUx
dW5iJMRCSOOxcyAEOHXgHFDHaGtnTIudM1T97TQLcyUdnZUG5/iAWD6/4F+1+XxaXXydrz+J52zC
Q2cRpLX/9gFUoQMFSkXeUdJU/0bPVN5kfg4CSQTNIc3CatsOlCw/v+jrjS4eBL0c6rrsauDPLHON
ZOjAWRwDeWzNJKfMYCi5c7C4PlnkDt41UaZegKG0gOXTKrrQJ0iH2yAdrctYDPUNjGurPvSk9F4G
laffRagxo1VCme3ea2Pj2Q6D4EeYcO+glwz9ISQeIttBF3LDfR4Zun03jIlvHevSTtLN0MPpe/LS
EaRRFkRUUANG4ESprkQ+zd45fNabrruSwoPiauiV7eEWM3tK8lb9XKaQGtY6FooUlDINm6syriN3
I8lr9XcicqurlnSDm5GW6E1M85Opxh/DcVVKVXYrFXqxfmrKHMhfmdn6rUqC9n6sXTzFDhphqod4
KsQduYT8PYJEEdNhUIcWE+PwANwwVNE1B+X6t7Km3Nk4bW2erfwtpyG0THAPOdFJKn+0FhczuIji
xmj9MDlmZBJ80WqSvuoZLFCNDNGCxLNNgrEQ93IbUq+mmoBJ6cvA2XeD5xMWZlDa63na2LUDphQt
tsWZXtBybzCPYppl5OwgtJpzuhejOGgNBdxD844GU+PBGyKcYNS3YatMOH4aw4dmaaRX5HUZu873
tK0/GdGZH/HRckPinMXpYG75EiP99lOyjLAiByLzj33oqAvabuLFrMuQPAcc2+vW9eVWaTafuyI3
mt9WWXq2tiYESmvsXdNtaVUFfrAQyNahpVrZrQOKzd9smjHBOhg7x1/pbPaxZY9uu+9588aZmXfZ
6Jrrci5P0WX/yTxvL+YnwLRJK2gkw1jzux9aVzi/AN7DYoRRpa9cA8kjhvneezZR88szF/9gKub1
zVpZtjDochf7O9jxfJU95gmZzDXlys5n/kAcDcMpyJtGO3O59/c6p+Zxq5Rkkajpi5k/r+vMyszW
O9YBrCuygtzgW+LJDndqlffVOvdHARmwLpxnnhkoxc+nwA8vT/eSXAcEIkQGvh0ssh3LJseeezTr
CCulwc4kysJgDTVK36YpuD4gDek2UEKcufL7GZ8iKFO9zn6arfnybAWTL/SDSnrH1kgnvJJBiKVb
yKK57JvQsXaNhgWZiAsLM8Tn9/zhlWk4UxZlxXGXlV9vmCoeZ+cfaxAAF4zrYl9NJbilmp2743fi
rrXAG31+0eXk9VprdlBgCp3DLAWptw/aoPSl8qzxj8K24W+EnSvvphTVfx7KDJx7fvP59RbnIaYi
tmxUeJB+kBLhOItNZ0PyoNazzZoll/KZ6qlOLHQNsGD3+XXefy7MxggEuClP0J9ejF/PrCipmaSh
IIwYnqELOyuR0CJazdy6x8+v9W6wMvvP1Qf8EmI+gC3uCV94W7Z6DUkT9Hl4yOkePNehkn8sp3EI
sEGJ9MPoE/MHCZu5vf784q+fwpvNwnx1bhPhLhoXCpVv32DoDoNImVlPDserl9iy/ZMRx+166muk
LmMW1c4qpeEWwrbUIN5VrnIufC8Lf5qyGX9mlppOTgfFfG1DBGea1WiweaA8cgpSZkhSAgvt77Sb
ui99qnDteoOuXqTFVL4zmGufstwT3lpvet1YuVYN21szFGARXCGkKtiUf87c8vv1TOJKoTaOiNu0
hGkulhKv8qrSLUEUTRlEKzjw0Mx7FGpeXWCe6BJjkyXeD2uwsr1VD9mTiUbjX7+b+SdQo6eNRvrN
O0HR2MRFb45MUFPUed/iVN47o9F9gzBfr6e8/Oe5QQpWTZNahYNB5F1mK3ZOvG30hg+xWZWXsrXq
B3KIzAfNCuZVABOfH40whT4fW+9mJK5Kax99D6E8POrFwB7DYWiNsLYOk+dku8GrYJQagbOjLHQf
VmEPhWMY9v9+TYr+YGNYYVmBzLfDGQRLT8RLm50i029/NwJCr6braosicThM4eSvcm+szpQtPxpR
bN4N2i4IaD0u/vaqMRBNGns2wQCpY1z0jRNI1jxe8IadjDau4Wj3AO5ETXs/STidj3ZeRLear6kz
m3/zg4fusOxR3qNHwAF3Mbjrjri+NuqTk8SybLPiDRpnyVEBB1MYOEVqEy8DzuY66x2alXBdM/PR
RgjTrs2qCY7NOEXbAFbD3iTXYW3ZnAnWLaJKQsiSwsTfGXckJWRxsaMXgvMwlOVPaOVeTS+a8ADI
JO6umBoE4YNyLokKCOozkzPlYJ7nYtJCBMAek+IYFdtlqSjvIsvG3Rjix5N6i+ZiAF2X8jCB3QJL
QZ8xFFAPajAxTlA6bJk7CEipHae71O+1jWxk4e+KwRd/ZAYCZm0OvcT954vvqW77F3ZJUE+jGwX2
BWs0ngPHVrfYRwEnUz3rt10dlAcS5NQFTzup1xG24j9eN4PmgilB0iHTYoyhhTnqq9VHJEKQlnOQ
dqmdwtjXOHB44l6KybY5WLkEKTRk3p1QpNQ71YQRQStGat82dZVfZC1BsMPQpZA7qQH95JNSj7IO
u2YNYBiGgLDD9KUl4ns7Aq94qKqm2o80LvxtC51gBxg10veFUQ9rVk/r52DJZsA2/cpiiv3xpI0R
VaqQADUNc/kEHoBeNh7cIXeBJaYaSL+VooONBj2GmyszPx4RuNbyN3136PlKjNA6GjvBpi1H/Tjl
qb0JXSd8nJTvX3Qt0DJnDPtN4QEOI4CJIBPfb+M7w6vlF5hLDchGMvB2eNnbhwJI2B22OWwMKKg9
MOEmuqwVeCpA5gjYgQMU6MoBeznxy6jq+nLmLLubkECR2xyf7nfQM97ONJW2HrBB6ltKzhZZLqJ/
6LsU5oDfuRHYLneKnL10NYld3CHRCrZdmn31U9Udx5H93VdZEopRFFlxbLG5PzRAPI9ujRQHOof/
LcO6s+Z2BebalBCjTpPHkULTum9N92R3vrwl48DaO5EYTlpE65cc2izfaZ2kyg/mHR5A3g4Zx+ui
g9FDIAhRRWFUP6APxjNf+D7iT90scggKUd00+J85JK79aYj2mVtA+VWFVoIKyoYteLXqLicj4y7s
cyIWVN5Ncu3ZcwHOTWX21PRWU24L1wM1lepOQ64NBPj9gCDNO1Ks1KxNF099sbJL0V4Emu3dhISS
HZxhDvJ0Ap8MqhAeXmXrw76KkvS5qoL6XptUf4kuID3liPn3fHvNb9sapvtwzLpLKzSAu6RpNszo
jEE3tpqwAXnZBETdeXME8bqodLfFPkKXiziUzjkGCh/RptFc2KNRZFxQJrTd22JUGOtLdtsUNP08
JujPaK/6IXaakwWWe6UKUT6HYgovWYiAnzLyn1C6Yy51OFqTA1OG7bXIXePOy8j4IVoq0K/sui6e
2Z+b6T3F3xk7XMeCg8LkZI99w34stKkfrEpVddc1skBrS5hDbxDNYcXJzCj24byYfbapmE3sh9KU
CsorCF93A57XDb/QoPWPEagrLPNAKSDI+N7GGIperENYOpQ0en0iwrOyHkZax6ekJSMmMCDRqDKh
Uw5PIb5wS1tZq6rom13dlAZn/dS1t607AsDksF2uZTB4JyPTIWtGctyGIpwYhG1L2USmj1HpEkrB
Ih1Cxff7B00ZwT3Qp4pIpjQ1DpqlOns1sAmj2lEK/ExZ9j2k1D2Hyzg0qUBs3akknS3SRjc+pGHf
rBlIoP6Au99wIeiw4xCmDM0qLi59P6yfA38swDhAg33MKic6Fm5GTswgk6Y+AAoILmrXIOej0q1w
pQKyqe7wRJCxJNpcXMLRN46e3iVXZuUEJ/qvYB+EKh8DaB9QCIGyctYA72556Td/KMttFAqM1LEt
bxzfJVeF2uAhMHo92msqnw6hj1bfV5qxyy3Cd8AWOuYPlUUjHBTxrVRuvgusBEXa1MfwRIzCci+h
PUSAL2D/dXmV7wD9jVtiU9MNKrucMm1kiQesfjjYwxgQ9KoN0nAA1xIXFw4eQr8nc4XoVrckAxbK
U4A2DQdrSNvYSE8AVhNrXeaqO+RwTOSmoBxBeovK2pNndUZJLkYr3ANRRQPhAxPRWFTJCTcjsaF1
LojGaHYu25iboSUcjIin6Bqojntqw9z/FqqGRQF2BCuYEtEcP6H37rql1ueiM44kxTPYk4glk2rt
aBN0sxp17kM1uOJiSjV7Y8jOv1K6ke8NaMLwUQx7j3Uagrhss8eg6NtLt/XdP5abOo9tKp0bfSqc
O3B+nrExItf8mVq6OuguQUN4etKvmtPFzrqPffbYWaVR7AhULB84rw77jBrCYTBkcM9GOACtm1td
vEbYdM6ytmi7uoKai4VCw6b3SRFpWe33iqoGuFYmJxMNjEIeAdZ6i3IarFEi2/iWQ7v6Ike/frJY
K+6GYOjPCNXenV0lv0FgH5698e+LwWbJp5d7TXoacyN6Dgwbkf3ARuucXe79dUA6I283XRq89jtz
pAktc7Qd0lP9ymtAQYQ5SSd6eWYT9n4LNttmhUVpf/Zev+5D/9J9qAaKVZFBTCGFgNAZt/FvtMwE
uTt65sPne/oPLjV3ddHaITKjzrDY0mJaT8esnqCiTa3+ww4SDaCjqnYjsvlzjb75uPt2Z2m/udb8
cP+6LYAPBJiRn3xwbVhTQWHm3Tc6Q+nIvqFTlwmi+Sc4SuCSMAlRUM/RD1eq8r61kUu0SK+RzhOW
2c5qG4gCOfJabVWpqJK3nz+Td0cOznOMaSQEs+sfOdyi8iJmdUjqki5Ex7S7GBpyJ9gst9swddTj
QCzxr7Erwy9of59qm1o4+N7mzEF6WbiYfwLjizcD5gG2wqJ0UDmGiknuLg/j6ICcKiulKPLjiAGC
oUeFv4nrrrqK69BLVyEt0vDM9ZdHHT5lSZ3bw/HEOR6rzNt3JaRHdKFls3A6NSj9VhOYNRtrPyYs
/GkzEzlbMZw51C5bwUhTcC5SgqZez3+Id2XcCNeXlFF6CuKGpC2nTQ9E92UcLMbnauR6Ex3Hdab1
RF5MKtqmce6wAluadtuZerIzzCr9x2+R2QRBFGrI19q4I+cX9degrWqg166PEdkk7HM9we+6I5sp
h7AYWWf0nstvEQ+uRa/UmC3etocq6e2lutytCqq7wckZe8JCjfgrmlf1pGXBcOarX07YXIneIcYg
hpaOlnExulzfRhw+BtHJcktVHGC0T7dCVvDDhtB2ygutrh1I+X3sAYgDGpqtvIn4g83n39m5X7F4
tHT2KNSQCHXsnOI1J8AHKYisUeiQv5M+S04F6MdNStWBnhki6DPDTc6T298T0utjoD43L1scbF5V
Yn+9WyKUgCBAdz/GNMqvirACuTPNjYTrSBjZl4wMGViGXWAFWy2PfIO9rkifMAJm9xZaTMJhuwJJ
AFyL5iYcx54dS+Ikm2To6j8RxFmyoVRFegPkMZwWunhkr4fB3LvoTLtaA5bLdtgArhtiGGDbid5+
SoIcmNRo0Ka7lCiX3JeexFxzLUvNhBhsDckPtn9y2KhubPSt13vASlMsAgn18J5sHzMezK/KSc2H
mnpKDtuuxUjZd6oiC4aufH818NG8DCmlRjblbvg9eYynYEf2j7lLsMpsOFRNe0nl1GZeI1QinJ+H
bRHKN4WOQwyF0QbJNtGM8WdsJsLeFiRkybUvanZFVcmxB8idATLNJ5v92o8nq9xnFjPVLveDoN1G
fSnFRsO+5a6mMtOpZWpFBUEVcSuxPWVfc6zvh3Fj5Wb6g90yz7bwuusCDtKtXZFavx7GALRip0PJ
mlDnnyMgvJv7+Door83OKeYhffl1tMQJlVZSxKesUURqN5qn7g2jLwM85Lr6nsSJAeghl1gEPv8g
lgsk4xExElMcWyiabEtsRpuRNm7mfnN0RAVOcdXlZB2s9JBT8V7r7HbAdty4/05CYT2dzREeXm6b
xtLbaUdk7SSshjO2GXeg5DkvAmq3+lXrNoAQ/ToCmqR1/zyt/n1RrGlvL9oHxEUTAZAeI4x2Nxn3
G211r4bZ3arCvv/8ub6W+RcfOvIdh6XUw4bPZvXt1UKA7abhKe8wYPLZFbCioISFY5Nzikiornn2
BIB9iKT1tRm06rYZyPWC6EFm1r5zM/FHs5rklmyaSvB9sNU85H2mw/yI24RQa1gjZ6bG11e9/MVs
M6k0SkmLWJhvfzE83InEQVc74MQai8tKL6fHwLaryzG3IvC1sY78vhQTEYy1F3NoSKJfdlpyBOvo
xkYbp9QtsSfG17gmqq9NCeQJ2uowUaXJmTaM4hGGX+St27DM7wvMBN7OILwXEf1YoHTO1GXFg7nS
sAmT31hBZ9jSriihijkyTg4uprKLBhzopWGFXXsLwdG70Ns4LlbJSONy+/kLfL8bQn7FNpWv0qXG
voT1hAkvxI6G5EgoEc7+ye44YMb5yHkLAv4UkcRbT+S8N62sDv+vS7uLgcrOs1NxMiVHRxn7Ires
LQnaYOlSz9+UBkGpVlANP+F/nbnlDzYDuKJpsYLRofy9NAS1RaOcURUplUtf3hU+6RCMRwqRw0jN
7vN7/GDDy9fIP9iPONbQqno72joiayDNVcg7E6luydo5ghpw9sNE36hKCShmOiLxevxdBsltTPPq
zA/4aOL7zxTkmovrt5Q9TdclbKEGkLQPiAEhfDjd5Vnfw1iFf/35/X70bOkQebPekP310lYgcnyD
g+6mpyYSyGUjC3eNBO+HBVw7M8+939Iyp3NmRNeILIw9/WLq6ZHxRcQa+Uc7UTUxWpCKTY2yUedb
c4ya8Cgtk1qYUnZeVWbtP1TdoO3KqtW2fUN1K4KOs//89j962mxqMWrPhjhHzH/+17aHoJ6hEKLE
VtBn3UMUEUSFlcsniLysiDh0vO+fX++jx83yYrCXQ58BM+nt9VBm5qJAs3CyKnychHYFvgt1tiWL
uc2dzDrz5czHyOXUOatBkEfMSjV9/jl/3Z47wh7puzw8ET4HkJoyhKVd1RFayzO8lQ/2rw6KHQ7o
OpoZVAlvL2TktUqERKmcwEdOV2CwiGrKrD9Bh4WVxY1+WIoaygfqfCAf5RwN5PUM+O5G6YkJjtXM
j8tjKnj0pJhcRx5IkBbthuTt7MqpEwjoPoem/EAQYHKv43CUF4DHsFMkmEuHFXSFxN36IvD69dCN
u8anwbaK6Pw/Wyov+nWI44Idf9Uhua5y5WGFLTLduTCJJ9NWBLrUaps0ynZOxURzhEZ2rB4KVscH
SVafeeYLehXt/32b6BIYpzPWC4EPcKrFUjhO1Aw0toDHBhhpslbDmF7TRTnVmrHRwkb9ipQBeddH
u/HoKYdI2yZpf1Yd9fqNH/clJ4huLH51fWgT5B564wv5HeqUBZD17zUIUPcE1FYEADsOjazJa6b7
fxv/8w0gPsBAObNN0Ju/HScujjVKsIgnI1xaP2M9NGj40xL45mehc87EM39My6fFOkA7hI4NB+n5
6/hr9KdG1OMLFSAu0qArTkXWILzznV47kBQw/TISR4XrikC+jupnqc5Iyd5/6nzebBZmTNmrjOTt
1enAuHFoJKRwNB6xLlVekuQQ+Q/QgOJ/PC3PTxW3MQOCsxvWmcWs4suYwGEZ0kpwguQqtl1uCK0e
ESa2NZ4pLy5vi2tBXhPUJNiMUQlYTOIlQcwYA1BYiQ4zpAdB4p74Bu/kFpF/Rjm9nL1wYOPXx3WL
Ho9C49KV0MeZhjPTFEeDnc73aaI7vEK4UZ0bJ6/MmrcDBfEYGgm8Xh6WmXcslNwocm/InaObAKrf
t0i67BUscL/b1FD7hrVRBeIrOetlvU6sijOo2aS3PTZy7WGII0eyX8YYtoJtwmyR4SknvC4zpnWr
J1Pz6/NP6P2o5scymClEcTzSl0tIxVfp0xK1j47jNzidySrMYw3PZ91ru06UBN7TfN+biTWd2Ym/
2xvRPHDQ9PHl8uIZaIt373ex3RB74hyFbFuq/7Fj/Sh1jUY0IRvktehQiyJCHKWnDi6RtQS7ghJx
eCJ1WD18/hiWK/frb+FwyuDAVfLO90P9PstsAVTDl0brbrJUxpdN25eQjusyfWzbJj9TCxXvnjy3
z+ZFZ0TOeprXGspf84lPmcHDkeEcQXObc8CFKFaaJY8Jkq164+ITufYUQRx71WccGhmBVbUtKQNY
O/wB3bDNyyCjK1sp0/3Jl9MZXzVO2M923bNhJwOSAoqlt4P+k/YGS5dXFvEAm90HWJyVCazxikRC
I/Eg1jvI3661AfrU1ubeXdLkJowZramML+4g/ehgBZ4e3QHG5mxQ12rUsYtITcOgmoX+WviJYT+j
0FcJWcxF+KtWkT5sktyGzGxEZUPXhuPLTUTZLNoJDQDAhjbxqPD4IlDbDIbdFH9Qxo3GeGZL+h7Y
Mb9bRtg8ymZd3HKcEaiT9GSUYINJdP86bEd5agT1lqFv+pxUIKJy11VXJ7/rtLIpehp0V1emaSIT
0FsHIUaOfgLTsJH/jsMYDFuPQWsjaAcZkDUCAXxZ9wE9U9qtfjh9J2/Y89aSnACtIVMVTkVC5154
40pmYU9Yta6y+EJzW+M6q+cEnEYLpxH/ifBBRqeg49ciIXWgi9rkIXZNZR1SnUCyFfp4vyIVp2R/
QbSaQz2o8ovjYIadeZoCDXmCXlgEFcVWTYfa1o3ulmNJvbHIg7e2HIlaMrzKzHxpixLHCxuV6rtp
qDE/ANqFm241Fb1knKk+sXhmEa8CDmg7XTWmth1iYY17XlM5bpoSGvhVMuEGualS4rkmQk1frDIz
rqAWuHPieOX+KqihW6t8aJsr1UxeuNFYQUkcSnxVE/GXIV8Yg0I91GMLKV2MsmpWFf7DfZmp6SLJ
wszdzAfS5igUMLyOCnGxtTAS3+hxn1GojmPQ531NYWzN2ssbxUIyUlHwvQIEesut6L5l/ua3ZBfJ
IBDwKxfQv5q65E+LAWva5phwb0dyl18G2E6kgMKojNcTNrJuS9IMMI6mSogoVKmZPRVhV1/lmmjj
tZM1lADLYtCzrcBueZXkCUmihSWLdIdXPNVWhkokShQ9T79oRoZKoYAvqFYIWcJyZYscnnLSxBXE
RKvvyO4EPZxvZNd5J3qQoUMXIGh+OVYJtz8GMfLt8/nu/d6Pj4IZ/7UOIoDoLE7fIhlDMYw1ACOq
hiFMvWi6BWprmKvKp6G48goZXg1RNB1k2ppPZpihkhgUWtyEGJWnVEtISkmH/MWls/uIT995qiEo
37tVYn6RYvAvwMsgXPO8Lmse2PZ6/4pgEq/qfnoaksAbSoqL/ZhOJmFm+BqfdQdQXg8rtaa6mN/W
jJDtiDJ9ywYbkVSvnXMjvdtJzBOKi0XI4cw1n3Tf7sUcJKRs5GPtyOaPaj4aHC3YDRR4zpYP3m2P
5itxASloIrJBX2xwU/rnFS4P/5inGlovu/PSAPR4n6vvoW8OHjr0FMy++T+cnVlvnEobrX8REvNw
S9OjZzt2nNygJF/CTDFWAb/+PERHOnHbcmufS29phwaKGt53rWctmVGECtwOTHfPl37oFhK8nA9E
+5tT+ig0KtvT/XAGAod/BFX5pf7tR7+Ugz8HCboeq47x7TOZ4mFckjFY+fCcskuqTZFFBMxuxLp5
4dzywaWYqjgVYkemqHtu0CqVpaU1a+bR7TmAfh9in+QqxbQCbiudnz7/UM5L1n9HGZsCl1fAkdc9
u69SG3qXVph2NFmmwxV1GlZVkm5FjqQEIw6pPIiNj59f9Hw3svYoV2U1bkHE1QAS3z7MUix+FxtO
cfIQk22TxdIPs4cCTaNZeW0Wvbn979djD8KBl20IL/Fsxz9QLBnhkXsHixIxkpgS6pTMibQaPDIL
F/3SyfP8A1rvz/Jo/gEmpoJzvhWHcgTjtHeXw9jZZYsEc8XJQcMSyYUbe2fAWa8EAJ2jIY14KkVn
05y0wB5CpytPtOtCf3lufWu46qaRcEFsdVGW1r/YPg0kkOKRqi09IfctI7TU0Yuv9vJE+Bmxo4FT
HzRzifCUkXBXp3oIReiSKeGcnEAB581PPQewFir2BaQLRVCOW21BCggUlUNO1E6qVa8xIYpHigzB
Td9q7gZ9FapQq+u/V3R3LmxNPyit8VMMA3SauZ50/ypZ/9ma1nUHrW/Kq9OQpDXr5ZyHRRZ0OxgW
hHjoRUs4jNRv9EboB6WvyeaLqbI1YdLd9GOCjNem8vb5GH1fE3r7m86+iSoZgqpXWXUq/NjYo9iy
2TX69o3hsCkgIHa24D6KFpXsn88v7H40Wv8RLZhnC80oMO8F1jIfsqC1/kcy5H3OPhedABrTNsO9
16alINrXfxRT+SSHcYu48zjr0xFM8PWoE85FFy514l1aMX2j7d1KW7tZRjtUJB5TkL2uiOhBFndN
veQpNue7bHKegqGL9LK6CSr6csu3pZ0IWyqv9aXYzvyvHGfv6s474d0mq+hLq9NqnEakyxTH9P4n
Uipg/4wZcAnEiIv41ijGnUlEEvFAaxChDSXaaYkpHZq7Za5Dkzgef14jGMb9JBuMcePWrFEk152q
DrHtfdNGtjifP9sPRxr7UONvyxxZ9NkCR+59XOO9cA+DQZxZaBISQUKtp+fEAiWG1UUOcRcq0b17
UuNNeWXM6FgiH+GAt/JqO7IYrUD7OcdO/vL5TztfZdbPkfmXkUrNh3Ph2ZyodZWdC7KeTrlLUJ3e
1OLVH5RGsuRQXZJnfHgtrB2AK5HWU5R7O99by9RonHWLkz1qbFXrXFSR0Gd5UASe1Rc+pPMV7e+N
/XOxsxUtRpJHDqjjHdy2N7pjlRftspsQQ/5uJ0JAR8dMSuSy6XJpMv5oVftHeXOOhsFuYWTo5bwD
ODV1oClCZJQ7mDujNs0disL85+dv8K+s499CDHdKRYOmC+VBuj3nXd/a7tiMFl5BxU6LOVUk5t0w
KFI7HcjzrKpyA19R39bGUl2nU+Ah2O5tQi7Rq3Zy/F/l5vmzy5brzkEp/N9XJsayrkMhoBu1ynLO
3nmi7NTo/elotrRBEdoYp64eskc2/Cohx8rPvttNld2WRaxORlMYX/ou6fOodGTuEfM0J0+ZLjDP
5u6UHHNJ/s52ilv7ClGbSrdL0XrPbMCltenYKV/i1304Yv+fiurcQsc5ijyIIS9PY1WJW2MksCm0
pSC5u6h8/9KL/GgG/mfknDsnUL13nttztdrV1FUyFdC6JJbZY6xwTG8QDPgTUuzc+j7UXnmoSysV
G89lkg201kXPPlepFq7UL5KRU+mmF/oVH35Sjrt+uVjvnPPvd0DC3A+pqE5akZZPutfTCjeKYjsu
PtupbPpuzvklcvaHX9M/1zybOYkrRMOo7BUyAdrEsInhzHRfnqgPE8AKeCW88DWtW6WzrwnWI3cH
bQVB+vmJMUt7UXaCxFi0zZDsEFSg0qW531dxe8wHmYar2gHEZqOijBNJmCjy0f9/fgReYGQcgAKo
Hb/9akawGmVTk/NC7RrJ+KxBvaiC0b5J21w/AivPiFcl2pR+IGiOXHVpNKpg+PH5zzjbi/gcxTiU
4U6jHE8R75yQgHmdpErVqYMi/fSL7w8OZQ4Pnkjelfo2T6r2LkGwvGk0zlwWKsf/ZihFFAzPfX0H
nLY8OmTr2Phnfwbd2B8ymK10aiyKV3M/d6uKsxm/fH6fZ+N6vQ5N1pWGxHnXsJyzPVcChMLpar0k
lU3L9qawZ0irbfvkkJd4nH3p3pQCkurnFz0b2H8vuiJOmF0CSGXndVHsWrIiCc8+LEnZqLADH/Ts
WMlIfmpitE1odbL69vkl371P7pNFgqHNtpeBZb19no1bwAfgbHzwJ719RAIS3CW43jZC08pbEFDo
vEAnwWdY+qvuvzOg1qM3dWDumFIw58yzT1nXFiQW2YybFegn+aCdfbukMZxIduf/rbfDwwUWhhTJ
BkTJMD4/O691Xqep/PwUVKb3MA7BtCsCIuwKzgKHzx/qeaQa16Kqj+oJhyF1kneUH3bLcnECPT+h
0vO3ejX8TlNHvKRCv8P6EwD8IZ3U1Gx338aEvOem+RWQoxvJ7KLj+2y5+vtTOALStPbRDOChffuC
RWfNdk+F7pS2pc3Vlf9aIoygBOpWziWx2buLEbmFzNTk21ybded0UcurK4IdMSH0OKh/z1MZfM20
rvxazdlwYeE5PzT+3xtb05kovqA0OTvfxjoadtWBAyISbtiNpvOrHZPmpaUUc91Pxr1nTuJkynG5
S7L8JxioZW2oXKLYvP9+GLnMiOiH1i/o/Fe4kBNH4juQlerWvKmAmD3ZiW5v66lrw3Ts/O3gGgUh
jAR5+6N7KZ7l/TS1im6hZ1ILwsl4XiVbq1wFpejy1GjDcKX46yuyoYGj1qQ/65PwNtqgqf3nw/vd
NBUwVVCEMvmMwCOdh7RY0ll0ZsfqZCovz6IWTvbzkhruQwoVDfmblw/WhZnxg4GF1gN4WwAMb0Vp
vh3FLrOTCeW9Oul+Z20K0zM2Wi+8h77z4gt39+6RsiXFjesgLaFUB/3p7aVEHdNy0Ax5MISaXvIR
p49WE4+aGdrwDJ9Hf5mUmz9//kjfzxh/FzXWdqpQbN3PKahK9dj6Wrc8qTh+tHqESm1XQgZLVflz
TjTt4Fdl9mhU8g8Rstpra/vYGUXpojCmMvP5j4EWwz3+s+Hh5MdDQBNHQczlqZ/3wSf2MOBjrfyk
WkNsnYxAkMAsy4iOTn/0ON+DlcyXvbAs+VvzOxkNhvyWz5PzpRPVcrSXrgstRfulqAhudQojeDTz
kd0ZFUV0SpaLH0wsgX/bsY2/K4DtbITuljfYzbOnUmcnWaWFfaBBi9PVKZZTbdfdT2z3BgKmeb6q
giIgwxjYVl/N3/OizDekyt46kD7QUo4n22nzaOxWWR/WrKjSB84CBMKGxOHSABeGFhldZ0Zdr+lH
oyP3dhpmSBwVLpzCDTRC3Nv2AbhY1tCnntMuRP7TbWWFCVAlnUYCrVc1zwIt/CbxJEpsMyUv00xM
7TeiqyX0WzbnU1ymIcZWRVS1g+h9brxTPCbkWQsPSpLCWMpQVM9kqNfPsd8Vq/kHvpjy5HwCCoKN
rEm7eoehBpCnntd65Mgs22TK8Z882Vs85F4Zt6lWNM8qboLNJAg6HwZcZNNCzE4S1+2zJnLjZpxb
rhgkxEs3Hd7yePGXgy7KZoeM7E/ix/IGnoBxoBrD8Gv9dkeZVkkWKt949KS1/FG04SLVmeYNYA0f
b7FTLhuNz16FWiL0KHerJ3wV7dOomykzkTH9mBX+ktmpxheVD+pnCjH/RJZJQ7MIV5XVMjTi1X0n
UooZbka/tCwIvVH1RI4Wi+a1roR4Gvpl3ngqiwldr2O5tyv80UtRUy2pEie79xpz2iL4LYnpsGnf
WqDmPQ3CiCFrf+8MNqKtrB8fhS9pSrW9jDKH7AJ0bEcfZ8IxdqvqlE7MI0S3XGuqrCLdya2jTQry
RlZ6H9bGXP9sur57rSAx4O1cyBGwUYvjRccp4wxw/Bo6xw2O4a1VTuCN8qR4DIiFKcKGU8HBHerf
o4U2zSASgAmS35nNcbYGUzb3ySDbo8SQ/MvSaMSHSzVU48Zp8Oomli2f4WTO6EO04KH0gsrG8OhR
GTcA8RdprB4aYbcnF3o422Ccr/6cxVtj6H7MIEoOogOooHd5fhwp5YXCz+rdUizJ0cbgG9GoUyFa
5PqOz1Du/X5cg8t0PUozkR9k69d3+EunO5zMLre8OBX6jEbcycmxtrWch13vwmc2y5jDTxZL1Na9
Q3y2WbGXS4oCFb4+/JayxRubqOUF1wmJDLANIuzy00H0ZGMLI/3R+/0vu9fGPVG0yQkg83RvKlPb
eQYeEiB8+i1sgl9p7r+khaj3c5JmR5J8x91ID343MBHQvyyAhmkt5yNcvxgZyYkOi1pPfhWyZ/1d
PedjXA9bV1ffG6fuHxOEDiYtvU7bFE5bbGssB1d27Hmh5izmVrQaNnaFsb4cDIKsDWa6FJrvsiTP
tmWBbp6gfMVJ8yMDiAZwDV3CrrfVEIk8Ha9R8gD86uryQArVkCNHyJ7zHsHZMrZqM2hWHk35HN8G
ea5+ugEB4Bun97WtJoc+ksimd1le13usnVpUd2kSNQWeTB8K1P2kKaemkuO7mynprUife39nD/1v
2xP5vY1wLkSkM0Z1Y33tqBj/RO0Z36VVFoeWphtXiK27TUUp5dVT0LaCpHzlME3rnMyaKHVmUPwl
BdNEM5wbt5HUcBNr2IzZUu0VutNjbMHCr23+ES0omi3MpOkxFk1+B0Ws2CdtV2zNPo3rsC6kv+1l
0Z8k5rfH0ZDqVKu426UWAfOBEBb2jSHZFJmpIsfJFv40mTGgTUbxKi4w+vbBq2jJdjhJkBqkj04w
mV1I5sLwiAbE2fZYuf/nYwN+HD1GJ6X45uhjrUKNptnb1tesE2EsfIZG7HvfE6XGTZKyQUyGZYhQ
WtbX0jdQUhqqCQXQ+R19JmPr1OSV1z3mHKFn6c5D6bBx08XEoEVrqMrSbkc7It+B5MgiC4rEQfbj
EPVLbF9NI4MEZ3t/gljDkS2I7S1Qj2WnqV6FuoVPmcAK69CMmh9pxayfyqESNzNW5+veMIYwiJm5
u0HG0SL75WBVhuLP6Sef8/qOGFYL4Lh9w/E0RETjf6XW1m2dcgY/aQg8dGWpP9lKgw4h6LRnZKU/
1iNK0a61zF3sV/nBJaEFZJ7TPVl+1USUaIpNliUrJyJXIvK1ZsbvzFR9sAYftBAm512rqXanROYl
QC+tZkPurBYtua5u/XYywmlt1/nNrIUlCbRbwFB2VEmKVXOL8V1zeG491utDYKD3cDzzj7MQxV2n
ds4DFJZAG5EOO28eumeZ525oUBmn+6TVOwiDNkfhLoiksPVvyGSM104G1bbO1JMxyPqaduELQzy7
X5Ji+OJbfXbUG63cuTRl7jujFghTl3IXDHOxAbexxqxM/sPqXb3Oepk/2sAqXocaz89cZ/OJGpAR
hw0S8YN0EvzqpluQnLH60420BlyixQVLKzPVKAgAEq5Vv8L4NV85FK4R6Vbcg3GYVHqfeSr9ClGC
2KixmyOlWNELirFRR0YIKoui21d5QPGkGqf41l01KjAx54jyz3T0DfkFOEB7k4nZ3g4No8dnkb2a
llpGjTv7oXS7lomVW5vqyTooYHyHKlaSN0S0Hcpvx77yh8X8nz0Z9WnUceLEczvtE1HbX3FV2zs0
aukuH910b88owBKZ9oxYNYd5g28r1Ke+AxhCaBvylDTwI7c3i42fgWxwuKOHgPChZzaHxr2Wd8nV
ksRO6I4Jhp8gCeARzPWGVX7cBqVmbEt3aa5yhSdo8IrhmPa6ug9Sl12KUjKaMH8wt7bmahEyNxSg
vMcUTdjOSXPt0Bcx/AGzrw6UreetrlwncnFUhbNgnunRe9+pKalvtKrRkBOWVSh7KcJlghDqWuMq
qFuqY5VRVKDh7UdmQnCxO+o5uaGUiX0zRvtnAL4ptNK8LgD/fm0Su446arzHwktNgBJsfxrpBmBR
bPvJnR1+WhCL+xZhwNb3x5b8imGJgGrJjWUuwIMVSAaCmyEjT8Ld5jPO4ySvhjtbYRDAvaQheHYg
XixGELlTho6pRXHll6rcdktR7pkDhtcOP84maRsn1Dpz2AV6aT/ELY6/riWnUAIh35btpO9ay2ZZ
6cmIbKXrbsxanwFGdAmqNyGfDQ40V1WbZuAJErpdQ9Io+Jt1v1OEL24pacPUgnUAraWZkg2KMOtV
yj7d53kpVvaAq64qFcudqpeUkjyQkwXz8KZA+hGB59S2bckcbshAPAG1G27wFqkb1aj0ijlAbCyG
/xYkRhz2rdFjLpTJDzdj4QzN0o5v7Db12FH1z32gp/rWDip6FmppSTVd6Q0zpA5j07WevsmshXll
Gc0vqIKTO4au3KvZb64nWzIGPARuo2MZ2xpBNI38Zjwk2pjnW1+kydcGwyUfje7s8R8SdD/U1rWh
U8FMpxrMoJmK3eg6TagvfsZOZyxqIAjcZYAqbM/dzzdZB7vaGTUReonHWr6sfkm9Dr4xbyIuBJXW
b1rTFUclzG7bNXF5mP0E+AiL55ZevDoMir1FCs9kr+GGPxja4j9qVWmHbLSwQ1H7fC7M9YiQlAy1
Me2uW1SUV45aLYk2uvVjOsuWJrgLbgY3JJOZk+t3GXmDfLn9+MUwsyDd2MEwHVqv609FMSwbKRHV
IePnGGl15Q+hKRWVxeDsjaEobxZtsSKxigIGqq6h64g5Go3KfZpAHnAgBQPkoTnaFU0zHYa4fhl7
3V53Tv6VX1Y5W/wZ5Eaix/tiyXO2XgArbbRPf8puGE8gHvKtK1P9SbOt65aV6E5rUv8QV974w7Ww
nSs527s4jedwXOKa2asT2mbphv4wt50MORj8FhXWIX8c4r1IUmdbCTfdKmaGyNP4mJCRDT/UJDLc
lUxYwSCWL6zD5pcWQuhXVbGQE06n7u0u0e5Sz6Y0jgspiUhCuh8guqECLe29KxrvRhtmmBmSwK7Z
7ViqTZrKRhPD3lFu80AxxWURHKztXCB7dF1x19ZiEJHo8/QIJcS6F0VubLPCBEzjjv5mKFF5JHEi
r5q8aSJ0dSlyuLr+xSkp2Cxzygdj6BxAJI6kzHaQjWXkxMPBtfdK64wOIQQNnLrWXwt4zMsBkEi1
T1MpQ3SFQPyK0dt+fvx/X95ZoddwODn7U8A81/0EQVmgztWyk9543kPSSnEjgJB+7caObyq1693n
13tXQiMDAAIawimLjuU7LEFTJr0ntdQ7NKyPX+Qosluqpel9V8UNaXJzl9zabmYxuDzx4siFQvHn
P+CjG6ah4BP2tzrkzwkBXQbzrfVq0CzFPG8Je1BdyNtBAIAaPaHVkybzhU70+3oW1Iq11IOGD6nG
edkQcXNilS74ftfqp6NKF5pGIJuDDUUK54J/4oNiDtwFmq0rPsvEM/K2oOV5C9+Mgd5RUCk8uEVS
3ScFx2W/kAEMxaU+OMYYX+jTnN0gJ1gkBEAOVmH9yuBff9S/fZqR4EhcAvbO9hm+nhjS59xFfGpx
BLnwLM9e399L0ZFCsbAimZFEnl3KR087Qh44Aez5I5bE2GSBLa7LtvXDYpHyQnH/o8tR/0QZQcvi
PV15ROmNxthPT5Zu5S+Llaav5SJYwNqmzsjWm/rsgn3jo2cJNoTmBQ0FqAJnGgkHYnOidDJ0WssR
kUotcVCZR5IoJZqLhdaPbo9+ATe3MuDd8wZbXXpN1zoY+dwGVPfGH4vifyuDmKBHVzc0dOEWvG6O
vBxu+rHkXEb9BNigjGeHlC53Bh7GJqInNcvxvhSDHydbupZjvhk6DtFA7YiPDT2aeG04Or12FVBA
Nzi+e6SyIS+fX9N1r7UnHrl2V57o0u/EYDsQ9xM5V5CjS50Dbkp2ctig42+gqQl1N3GgTUM/ydTz
MnFgWYX99Xe7HGoRGlbiVND4cmHAnIinmiJH3HVXNjfBf7G7Pt6NaVr9SOKM1qkAWXbsg1pqYYob
zttVgJD3lWtVA1k+tSk2o+FQhvOXVrncld7de7OqHt0aNv12QUl+yVfz0Tuha4WpBjM9zcGzAVAZ
RaMbHawAUtDjnZa06hDP1jcjJ3DemNzxUiTXueiAj3edLFAPgg4IcLOefVFl0JqjOXK9vqFcG+jj
wIvXzcy5sNR8MLJXTjmVfWKF6R2dTU1DLgZnnobkZE52vyPcMn3xKllRvayTCxPS2Sy4zhIuxneP
JW3tGZ3LNrx4zFLox9pRLoOA3cVJFX1rv9Xdot+VmUOsJWXBzxeWj26PBCagO7TraVyczUz5jCje
nADXyrTSvTBuBsc+oY1p9NBCwl1En1/u/S3SHaGDsMIInDVW4e1rq2AfJlrGLsiizXk0tIDitJzc
0JmyL16CoszDqPffZ0O6JXSOWT2t9UbPrlmnibYEC6qElgyBITbxCdgacZ7lHDzVjnWhLf/BlwDS
Hkni+lDfP9FeTxF3D5W9S5ApUbvxnV1l4/8Vc9tf2UHnXeJLrZ/WP52Qddj4yA2QBrM7cFjM3t6f
oekVuVksLkFtjncFcK001GrMgBj6wP1X0ty0iwM/G6csW/9JDynrLZtKcVb9/O2+v3Xabpz8Maox
lP1zx+cIMsaDWZudEpsyRFQauV/vM1JpmeDmdnzpYJk/fX7J9+OXS0KmogUEBQ1f5Nubx1kdFH2T
waySlmbCXQvQ19doBH46S0XR5/OrfTB8oa0h+QbYhJn0PG4lL9tFUEz0j22ZqR3Rpc49hVVqhE3c
/QDOOewGT5svzEAfXnQFo7CYrxKms/cbpEVVV4AuTmYMgyUaZsPdox/4mgWjtbNlZ3zNe/TRn9/p
2Y6XQbUK4JAIrIqHdUJ/+1wLnjQYvjI7jX5nRKSHx5vOQlvd6EO2NRsTWItGrHEcOyXcHqe4oISg
q/huVFOkQHJqUsviV5zLA9tcDhOMjfTEgi1pDgVJG6VlSXxZ3KGvXWx5ynCOvVSNW10bhdcMkaXl
uLNMoi1+TMAU9tJQ8gGzlx5vTLvQfXCRstlNxLYc/bzXHs1KS04gJMXXxqEVEbZYgQ45SzEcwkH/
QlIuNBh0IWzWcv8BjbP9WwFP29eDs2xca+p/9BX5FLCy2p+MT8qO5eR5T5nNjrwwZhtrtVXeO6Jl
q+BN9qnBUBVZzHCAgIc+m0IZ1PrV0GNDNdPkR7N0xpWtCWLagRrtlq5t73xlD1fSHcStNbv9wfHT
1t80LWTcEFpn8lQRInVX9hV+Y7MVRzlw/ihobVK+m/pXt57z750XNL8yffZASPraTW7nyUGXq3nV
ThsZjUvh7Zyqzg/2EnvXagpo6SrHjnryNTdBvKiT3ppG5PuLs1d25R4K2TTXS145iLvI0NhmJj2T
kEpGcUiaovwda0P3pJeLYUa5Z6TJkWlL2uigdLva5jqwsq3b5eKZdUA7kENlXJN5ixRD9TaxXFZN
6wiuaA4oXc0Y71obxfpYOd8bm8I3aVjzAvoEOCgTrbVrR+hsWuJqDzbn6gfqLFjPYpe6L6PBDiFt
IY3KmoXzYRt/oTY1Rqpx9JuyI5Qav1cyNWHett1LIDyLeBZ7CH4oTchXl1Zo5FQ2uCgaV/+j9esn
2MY6jVBg04wKMFVXxiJzGkLCirAbmtuEtf1P4ZXi0JXUrFVa5U+OMGOxkYuuhTLXoOs0ibfQn5zm
JzE56lbZnXNraVn5rbZb48oo6A/RPcWJp+V++ajDr7mnoule1w3QPtr8I2jnNql9C/JmXx9jBOB0
SWOaQwbqvwH/ibZXjllZGxQJlBXtehmubJSuKvQgPiOCq2woa5SFaI5kUv+ZzIoonCGrKfHJtqZf
RKA5nZvyYMR1s6FKz1YO+vgSGQPmffrR43UWxPqmsPV8Z7ipuR1UPx4r32HvS31wdjdlXA79dkzy
ZufAYqVLVrpfoDoDdOy75UhWoX8cZbv86moTSZE2jUloDsRlx+6i34FTBsYzBYu5Eb476/gZrEyE
4Ji1OVzcyeg2AP6LLkwVujPEI9TbaBVcCdCnN1Uzxz/F3C8bKt01Ffhgvkl5QPvZs/CTFiILdsti
anTNk8SkktOY1HO8MRh22aCK657mLf21tJq/9j22zqJBgsfBgtNT4tfeLUEqQOfjmQ7tbtLKUW3p
xwS/qr7GZ9gOVJmYLBguI+k7jWMfbJGo24y8HdJUuSF7dPRvi/KCkUlV+rdBOgy/kjrvKVqPVJA9
C3vwvExeE3rkj0cg/QH4Li1MtSJObrTU77YMmemPabSde2H9/milIbZsFS6ue8JzCYu5UOZYrSWn
bBDF1zhxs+sumCg3Dn2z0MRP3XralOTmDReWuHe7eXBjnMCRZKGjWBF9b1cbBW9p6Bqwi37G5N0Z
i/Hg0AK4cJX1X3mzUVqvgqkbQgphXgjA3l7FrZMUsGCKK6b0l13niOBWogk6NEFKL+Lz9fPdo/x7
LY7E7hpvyt7s7bX6WMtiTU/EqQnWLHoJIBaXWGswmJnYkalMhiyvXOT+r59f+IOb9Ah4XR8kLGFy
C95e2C67xs1yrziVs+Ff14Nc0O5RT4axc4kRea4IAhaqY4MDUcCmhJP1OVGnFgTi+GnuHTLp21qY
TLYoAGHj+IxA9A9jiJ6mlcR1CJ1CVZJTEQTHZuwmGewLwOS3fFrFhUrEO1/B3x9FJYJwNnbg744Y
5IdlgOjNCiZuNe7txaUta5vUO1XRbOxFrigYPDv941zxdWvLtpyuVUwa48avvFmGIsUZHATDJWfH
esx4N/pWvAWWUXvl6719MZ6lyrRtFli93SQeYMLGmzbvKRGMpfqBz96PiISBJ0Alf/f5kHi3Lec1
cQJCWrKGF72LkqjHptOTvqhOuNzTg46B8OR7db8tsfcdx1GbLkwjxgefM2UuLoZjhuxy5+xWS6fL
g0QnpC8rZpHeUBR1mdA7uO10zpGRHcpBa5/QsfTWhgZAR/toslv7WIlO2vs8S+onYI/91uu0+kqH
8fxfI+35PDwikNnGw7/EzHn2kZDKa7nYNTiGgr3JN8QdwMeTtit/s5B4DJC4bS+Fer9//xaiOVSz
ODhx751HxLge0O1JxNmpo0O7n/hg9p3P6088tCd1M/mPaUbQWVKp7s/n7//961iv7POFor+kknt2
t6AG+dgUzeCYzcetaOq6D4d0ci9VjN+dGcjKRfvPEEP/z/XO5rzBiXmtfV2eOqAED+lgTPdBosnn
OIf/PjTfNRDsm1a4fZSns3GhxPp+3uOxUmNdTTvYgs8LUBLLah8XpO2k9FVP8TTCRnIBFOybfBov
cHHef1AUH8HG/Q0pxal/Nr5bADLk67FONvO03OiEspyWfIz3VMrzbc42+9fnL/A9jAXluaVT72Qh
4SRxbsTjG6MD3QQJ/Y6pheWOaoDuXzWwK5KZvjxqQJ5IsOV8OtLTFnMKORml+jFdEHNduPmPHrTH
Wk3hjZoYtaq385imNfpsm4t3JF/Ci2ay8x5l2+MlH8ii+Py+P3rORC9DAv/LQjivvY3UpkTOGQvn
TuOFc2/pGzNG2edlbGQNeswXBNvvF23UpKtQGgQ5K0ew3vo/HYF5Ip8GkUrO2+ygTWKYOi0LpNmV
CQIun+iWOU30/ec3+cFsyVVZSyn8mRDN7LOrajGzQKZ3xamnt/k0sikf0aqMvk7YZAkDMx6pZjO5
S+h5suR4WOWxDukhM/wujHM7O0ld9wTensX/mlqLoR8//4XvZy6osNQ++XWwYZEcv30sNVKpYMZ3
eJqCZLyiJR1ssgQHhJZ44tYeM4W5TCfhZ84u5W+/c6AyUb95NmdTijE6NPrMOjsVZBIfJAzy20lH
RoTwYIwGablISEz/ekyTfKsskggQAsNtkgWByj0ayAEcyH97GICx0R0zx63LOIW3s28fVWoWZ/0w
HOfWDZ6kjvC2ddN1j8zx6JF+kk43VtNqzsaivvAizsfnem3ohZSg1qYO5e+3L0IrDZMUFBUf2340
93yaatuQtxgabo9SklVsF7PtulSKWetL/25cuOobFPjZVV0N6FU1OdmRXaWJXGye5KFBI22zvUOq
xCiV073R0+knriV321tUgYnzEgC5iDn+KeHcBJ1t31fKNOKN4dR1vDfsGIZW0zbDTZwCkyWgdd2o
AYYcBwgY6Cgo1Bpjc/TwXjqwdbziQrH93Wf397bYGcHXw+JMU/ftw3RUnMWrmv8oyj+znvX7AD0R
X74xsxo7L0lZ5qFLx2ejiLx4MYJi3owa+ptawgAblZ/cGNWlDDcG0AcPe1VvMcPC33pXYUwAONJG
dPITgP3+J5pd/1afVbeJJ8otaIrk0TFn9B+tZYC5zZgMCAoLndQXEYlHL0vr3azip9BBv3lTjqhJ
ptlHq2ZzIB7SLNtCWwfFI0x/u3QC+U+wPEikz2ETdM2u9XsjjLX+zvDKb7qw/6hx6BhehHtM6O1B
U3X+tS5zgaTDDLa6lR0Tz/2j9W76TZbeqzblDy7pJ5Gf6v8r3EVtS1FDCl/G5dhYYom0Oo4Qn/zm
HjHKe+JPaQxP5mK8lDWCUWEt971Nd5TdqXqCl/WL8Emg3ygV+57pb604Frbz25DQtntV/rLHeZ+J
bl4TVi2k/1rF+GL6NE1SmfzZ+tFniHjjxqA5Fi8ZeFdziII6k9EMl4QUV/1H3hVJZBTGr2kyxwf0
0bemrHIUzunT/H84O5MlOZFti34RZoDTTiGINiM7ZT/BUlLKaZy+5+vfihqVsmRKu294r2UpCALc
/Zyz99qcxQPUhMvJr+3mNKA6OGZx/jPWXRGWXbYF3RJ/i9OGLBW3/+lWCqlyx32pNfxoeBBfkKbn
QUpcWqfBtc4cI0G3TG7V4ubTFUOlXxOus11SoYebLf/FJfkmA09uoCRoSF9AJuO89QMHJqmpYqcv
oD8SvbvXk8wPVkm7rDNhc3SuNZx8ek6BottVlrxZWpMSPsZRK8zX8ryW8UcFrAAC5lNWqjtyZLqA
cvjRsuvvwyx4SLz6kdHpjAQORdxYCjhLa+UHIi/PBpnWqFO9DoH/ChIJnPnVaCKtdF1NBF1ZlBHT
Hi1cepDr6Eh/JqsCHuUJZrAuesbR7IhhnsZ0R4j7YyOZ08IQcBCuZu+DNqYhac97O2bkOgu4kH3u
P9i5NILRK+7Af8Ja5mQRTPNUlCFeBPkyVyieWG7dEBExuVvZ8n0tlBYNy2V9mcybsVLPlU9bp3fi
Fsp9jG88k2yZutVEmsAFJacuf8I886znSMGDpkuQyqCICRFAm2GpLJK95ZBuUxaoblqRdkFmo13Y
5qx/9Nbmpas3Dsgl7C8kRIk2jvyYR9qfplcnL1Cqmeaz3RBYurh9EXid/1OzveLWV+KbURtvOqz7
kLZlEtm1/UrO/aNN3BWvZJvs5Gqd12Ri1Kx5/Ubq9n4YYv226JGQI1mYw8YdHw0DT7fhpj8ruX5U
nTIiqAztN9RY6N5WNFf6gmB8drWnFJwxv2PxyIz0m+UgPPdS/boZS7VZuSI5WsfRgavVaPnW8WQT
qLh+KLL6e1Fnv5Yeb/5U+FGzOPoWc++3pjZPc+ZabK3ELVbsCAeT6M6ZPhz1tfLmU0H21zlnH35P
rME8WmIdIkG9AW6cgfxCThxQYMTkfZw+ab58c1leZRp/6+mWB7Ea9d2CDnOHp8wMtNpC45mOc8jc
8DzXgNtwcKHAcZNTMjYvq2+rm8Zw94WBGXTxkl2SZQ8D/Sp0l8YVGWr3csSAfTk1ilaDnODzltjl
6+yLPFhdN3/DrZWemlk6F8JMfSRlS98IZ042DHuWLXq9n8RT3Jqje98nvgyoKE/sGvUGNZwe5Uoc
64HZW9xO76PDl0nUi8rhEKmkf+CgfN/gM9noFZLiJB+e1KyUHXiJae7a5eJ7KNbTJPlnV1d/9LT2
RUxVsutM59HFPXi0L2tL7ELjFz5hA5QH6dZMSR2mG3xIRXPhC7AbDLWJD2eMwTSWZC7UbVrtm7gj
v816IVCnieSkXkmfOTNgukknZLAeB0j4xOamv7xbaYcPdGwWLDVc5LaR/keBgnIj8vTRr9sbfvO3
uEjP9ipu66o55YaGA6Cb8w0Q53NjLeWO8LEeomDz0tf9iM1Fe3OJRrxP7emxL8C1S3scT6i9ZZAN
HoEJCwHwXiMfJ9i5IXXrNU8aL7lnHqlq6qCM8yUYSQQKDd3A9YGwuyvW14Y8qFBb0Mlq1tFoyzIq
2KGCllbbBjV0vAM89d1zFbkMaQskrpHvzIfUiXCvKswb/QaUB0LstkJuydRlRC72bXLaq9Yu9vPA
e1Ln8WNvWctOGN2ZPLnsIe4c+wi2f0RqgVEn0mP1arNDhI0zvhqAv2gYIUsGBhmgea2vnAWBte+m
VoiUbyKZogHYYdu8lpUmn/BPv1bGCtRRyEfH7Icb1SNUrDx3107Jz8ygNWis7qsvEriiqrkWYr1i
BoDPw02ng6/J+Nyb2aOd1cNhGWcmD3mWHnxo6eemb7+XQPCZCfhcgr7c18uyXMuMdTxdQQWZutrW
dlYEBA0+iCVrUcrQbZ1QP9ltfJ6q5kqf41usFYDQudqAFvPVjEMhmju2V5PpwL2yJnmLG0ggw80e
/NFtAtvRvOjvh+z/nPsvhzOmfrC6ac5Qjn0qMocMvanpePHeHOs03Yy5Zn4Us4Zqnb4u8VYJdD9k
l6Y1XDMjTLLLliVudNH569VwUVnss9nxkmCuwU98cXL8XJVers26JLKid6G5+zmIvOowLCu3hywc
z9WpRute32iNrZr9zFykiGYOH1/iWP9w9Mc6yzGVjQNfsf6pEGJoabH8iBi0Aw+234E4e1kkgZHm
JZmoZ9RwkR25u5yTws7S7JyfZba2K0kNELKJjBsmQk5qnXBeaHRTWBjL+Pr3H+2LSzQ+jeL1FsOh
qHx1JNOzjmQ81TeMYFSYMNcIaSWw/45z/0U34j+tkX+eFBiDdKIh/lEa/X6MNzsNmtWk5ygUa/J4
QcWVeKr1QVFEl7HvbmaQqS99YafYBC649nundhP30SdR/StszOfWyD9PhkEpT/+Qy/E+VfI2W447
FZ2/H2Yg3HZVOkc1i2brTtX8RRn6p5uNZOfSC0KTBCzy9699CRwlzjy94K0L5Iq2uXoXl9LYFqHJ
iAdZ4eQAyJwlRMwvPvpPzz82fXQBCENpSH2644NWakRL+u5Bc/pl2M7eYH6vJrmee6Jr9ABBcCa+
+Mg/VUVMUmjNYPllnvLp29JFXLRaW7JDIzU2jrSzyo88cUwCxKvkXhkOR6cCnxvvT/OFvOZPvykv
Or55y8HD7nzSf3UD5om4XIja9azMvWpXK/e3kEs4RKY6uaVfzI3+U5ZehBdIZxxUvjq92s/Pczbj
nbMMKg3dd3oMCeQLD3VihUOBZo9rcSOyQsd9wyVvFs21gnUE++b5TLOthjAFqJ824cTxV0Sbzw/c
P9cF15EhAgsRk+zfH7jZqDsSS1NEl+RFRbkwHs0+B81nD+UuH1LnxunHr5Lk/zvL4WbQ8UB9jcyC
gc6nR21tIGVQyXI4wVnZcC6ysYfS/yL4CZdkbj97Vi/fibJL7aBFMAzWsod6K6dFnZopNX9ks9m5
QUuKiht0tFRkUDaZ9/73he/zC3G5NTyX4Ph0iz7ZZ2CiWWuTS9wmAp214C2cCse6VShvj4D7jQc8
dl+p6L76wMvr8q8+pT8mVWxjdzj69kJtH9fw6Ar2dXv2hx3hXfNX2/GfxDg+ymxmwny//6gtUaJW
QmLsPNaqcTZ2Tl3p2dWMRNCmDBytOhJit9I4ZW2Fx5vTpPz7Lf78FnKLabd7PH6Xe0xW8u/f2FhQ
KrR15h30XPngiVV7TDQJQjjv3Ke/f9Tlmfp3u+vyUbgKGGrSa9cxpP3+UQkuqNQumvQIXUBHP5FW
hoqKdUY39/cP+sOviE6WbjNSuUuv59MHSUJBKjfr5JHwVP3Ye+QiFzhRowp3ylZppfvFIno5Inz+
Ymx/SDcuAkzylX7/YnOVTyJxYu1AEZIFcWUnO7+fjAhjn89EDkfqkrvjCSjnHOVgh//3+8oEihIF
bJAgV/DzApKpevF6lzQxoDIimPXaQpgdd9XwxX39vFnwAzI3Biiug4Dia376nk7toah23Is8vBNg
gYa3jkjw0CSzI8jK9s7QJ+2x6Crj+e+/5x9WSMdl9mUCK9I5qH36goWbTKgDJZ87XTpu+Ps38NTL
feM0zs5FqRV4CNe/ejX/8GZcKLugoBBCXoa8v/+q4zKNsZ7DDKLvk+9agg2jWDeOkz3M4Zg3TsBt
glqodXKPecO6UK9IebaKJ0HTkIgFp2G20Oehpr78If7wwMHl4NG+YHpZws3fLy3xxxI5Y5Ed486t
n1qpftCK6DeeMWPNoh/1BJozC3VrcqOsXb9KsPpPDXF5Dtg6GFFdcMSEc/z+8cTAOL2P8vyIPK5+
R/xK5DhEdoXwnnS+t7SVlQKoOeZDUM3z+CtHJPc9tbKMhqSu0Fo1sroZWlV9NSf9w4v/24VdftJ/
Ld8WjAHFMT87cqz1mZ3gdB5TNUVQFvwQ1be3+fuD+YdHBIQW6xnUBvSJvvj98zpRDo1QTJ77lYjm
PbEw5mPb9bO9kZb68nj4h/WTiToDWJ9Bt3A+P5C6KJZktnQEKHFTPfptA37BXtX4FXL2T5+DA8xx
cNUwjvyMHWxVNse1y8CX43F+6/RG9V7LSX7hTPrDb8VJ/nLMtvEawBT6/d5ZbDwsVwjWq8FSUTb6
AvsrDaNYQ4XWee7j33+qP34c8gB+eXYGy/9UQ/Vm6VblsGTH3k1ZJNOJtiUW1toBYVK25hlhJk3a
v3/m5/XyEr/IwIFlC8HvJR3s969oj4DxhV/JI9EQRR9IKP/LtmgwgBKlVC6vupTTY2q15g+rE/b/
SGrCgkWzl7Hi5ZjnXiwIv3+61xX4h8lOIeKYejZoBQAH5ImT+oAjM9x72dh9caL/vE5//r6f1oXJ
Fxg83UwRrFR3x8RszM24LNneVWW60Ybe2xC0Ut3+/Sb/oU69gN08VltEaPhIPp3Zhh5nNy06ejhW
q8at3hA/hs8TJoooqjI5MFdv221GDsjKktCv+qYnwQuaRAsV4u/X8nld/ueWC51UEwDmqAo+bVQy
bUokslVMyVzWZ09lzTHHJn+2WuR9/loweM6H+tlcL4EUem8c/j8fjz8NGZSNtfZyef9a/lY4OfHq
1/G+r6XzHuc2uluCJCwUoIl78MalPUh1Mck2ZkNQQZd8Gfz3+S375waAgWNbujRUPvOzdEnUrq/l
dI2nKdnDH/hmFei/Y5/Y8bkR4gtZwef19/Jx1BasvBxeOV1++sI6ezTPhhYfrGKmLaGPOp2zpCzL
0NS0/P8RMUojhO6ZD/ANs+Gn1V7r7NgGDantjX6a7CA2Y/s1LU34IHI16v9VSXX5btDA0P0I5CAc
0n//MZPLYKtXwF6bDOhaMLnedNflub2EdM6UR15sPn4lv+HQ+Hnx/+djoRayryH6QTTx+8f65aBP
tP5xp1+cLSMxJoGZArIRw2bwqpNpd9eEFU30kXVkQLN9kmv1gJt7Q3smQoZxQNu71TWc4P4rBgNm
nVh2mUUdBXCK6xkzgRQQrzvdfpTyyTLyl8pnkmcnewvF4OiA0pV69eJajEBAfA/x8Kv2kRC2WgXo
tNDvuQXXkBKjvvuJku0gOuOOffhQ18XVnKuwErz96IQwJ7wRN0I0GTQE0AXDFKwtj6OOfpxbjo1c
5ad6KYZgnLLvg16BEdbbB7KXItnZd4ZId6Qu/SKiBvR7OaBBV4sK2mS5SnIfCWh5Rx+ngBTSn8GS
b2ZnPc5FcWWnKKOVgyBMv/Kr7mXt3Tsl7a1ltlu02QWKF0xEdp5fgOQNT07MXNJd6/IkbWbBi8rv
EbeKaDXhGMwuE/vqG/PCu0Xkbx2d+77Ci2CvkbCLQw8aqrRfEk/tkXw2TJzrEArNs5znsyP1uzQe
yDa5tOfxy3s6Y6LeeHK7bojSeLomzgPWQ/aIYfNVrG2Um5Dc/GIPwoptgtWJyZ4VCcs8aHq6yZZE
QOS3nln2UKJWAsKMuUapqqswbRPwu9p2Evo1jtEG3edY77tkvIfm14SLcu9HnYCFtszGbVlCfkt0
lylPSsGgLTuvhGirLETyPNLHxmoAeCzrVnlxv6tcGXMx01M3Jy+DZp90XJnBYCzMxgj5Ju6xsYO1
sqbbvO3fDC99sar5VinjG2jY67JaAdJnaNtVzmk8M9JrXuAITrQZtU2yx8y7z1Yt6nJFbV2WPND4
LE1sbYFeOt22jpntC1NFBuVHmJp0SIy6+LUSiBN1nvmEauNF15yrFGNC4bUI32391zqi3TKnV2IN
Hns4SZWv362AjgxfMsMdj17rHx2uHRwZLljMdeGY+DX3LI7KfHGitFq3ztI+KiHvZyalmzQmsU2C
Fws0xsxBXK7LriAAMFj6+VoQnRCUPW+pMSsjVE77bE8Xske1gz0z3k8EIW+rchq2/lL8mPzJ5FMs
ApkJjeMBI8d38rJd2+hmyPT2uiWVmGnPcW0d9VB46zv8GhXYcnmBPgUqRASrlvxyZscPdGlGvphn
ztX8CSinifkmE9m11EJE2khMGVPPPcHIiUt4oJ+M4VS3dyBu/ahwAVrEfY+ZBJIT18+PC/Qv1Ieh
uaJM1vbNGhebxO91zoOtc22spktLYjU33qBv5JIX20XX171d99mG7NEYrJ5E9rIwPvNsAIopPoS9
r4MiXFpyklp3+a5XYxYOA+8BS+mtUaQvlWXcJF5/tI1iQ2+UjHiT/0ODZ6zWJ9z/zPAyYsd198nO
1ma7qKVDWcPItNTcO8NaoK7JuI9mnE4fuicfbZug5NlbalBN8puluRtvcg4ZV2w18y+VJneeA3Ep
Bk1oleJHbZoHqyEOmbbkhZ8kfshMAccpazNCqISiQbDO+076YCnD2tB2S3aYgW+HLK737oTkk9bh
es2ZiloPL8hQGXdFlR1AEf1qzAqmUJYhCy9+thfER5HcrdVwJXPjhP/ACSd8FqGOnmqTreNpGRVl
WRqRkluGYEO0YMnTMC6yq2qpzrSAM8xRDvXcKK5TR+mBauiQjr3nB5POnSu7es9y/KOscxnFQ/bc
2e5LVXd3cSceyDrUD14JWwa0hvSqo+RsCJgRTBWcwevEaIoNiD0nFJhhUAXpTSDQKgcl24hFsHxk
55V3hs6yH2O4GdKKsKMd85i0KsOfthxuTqpIfqh+YZ5lH0Qz5uDXrJ+9CyBGn3YTFvTQzWNzQxRV
cmjoQYHQrr53ccb+Ee8UseGdl+Fpb/Ow6mV21yTkBPvxuVzmTR3PEbb4W69sCKj39t063goRJ0FX
D++Ws2xHd9U2VTx+J9rvgYSUb228NkdKmAS9nMOwV+seZg/qS+4xgAUZdlgst+RWJ6c61+6oHw+2
s74Zk+6RLsf61q/xaZ3lu9vUxzKT3bF0refyIthZUoA6qx9DWYqJxjZK5rjgbsy9Vdu3aVFtsia/
SqX/XHhumLCmEg93QNdXBEmZvosRCqFvNLdJukSirb6hJNmzM+xxid2K1nq2Ne3W6pdrXsoXvzNf
R9d4QBKSBRx1r9q0Pcu1vO8rAwuNTQ6LnZ6m2rzVu/F5GLqo1zqARDVEFMdBulHPIlhWmunVaG5N
c9rR3/UQjsBDMpGFbWe3vE+Lbtsq92eCag0KnNxjJ+zwli33cwejeRinnZc3J8frTyppvXCYLC80
WrB2i/40WOY1SbpNoC+QuTLPeQHM/oDNr92MBq/5OrgT1om+C6zaYnGY9RjkBY5s33REiHAgDVWf
Ji8Q30Sg4QkKxbhAaMldUsuKPIN3gjiWIe9ANJqQ11k9F1j4mIcmAdr3MYQZaW/oYsgd8YJymzfz
uGVqlLyaRWUF0MJj2JIEybgCRxO5aoFuryPYS+PBcJMavt8M53viPO6VwK4sZtRBOZZZOJveT4X9
DNadowIxJlvdrrvN6qR7UEN2YOObO6mm65HT12SY6Di1Qt+cUWvRlAut3rs1yt6DgVY/UeBLlDnW
g1l1T2YrBa4INF6Nz8Mi2uI5decbs6vvSDaDLJZrNximBorF3Alj0ZmBka426EGXdM6GKhKMUh8m
XmZt6G0Z51bxPxuZnHpdu8La/jzGSGoT07iqpoGZAdwv4Gn8nZOD0rKum8a+NczspfHWM+lSJ9Av
N53sr6VeX2vweZy6vmVLGxgpmA+D7JZN4owRibPfncXdspTvHEQwIJUYh6kRcVY3lDdWKbdmMmXB
aKtkh8x462r1jrS9ZtOq7skp4p8cdIwIwc97I6p7O2uvXC97HhC2jMxSvaV6dWLzkLbGB9gmiKHq
o/U5EWldFyhCWoBc7GoptzgVSbyzO9iHQ4l3rn1lPfoQDQoF4S9Pip5G6BkDiK2yP6Izc8LVMJ5W
LqpMZrBwfcEhFINbKOw5YfGe3qTVfF8SZiz26m3zJNvJfP4YNERDppHNW7HGTmi4xQU3QQCQd2/O
/imGRlkCD43yKdGvTWcqwtgiGM0beAj0pIiGZD7LoSH+e0leEOiAuQD3Bi3DZvFxcsR1DpuRb4Y1
RICFc/MI7m1ivEUnBCX2aogiWsyBhzxd+4Ne2u+Ln/5smum+L/H4CFqbmzI1HsfBtzeXBzbwZt7a
bqESImv8ShgkNYkS2Go3OvYzyNR8w+nyNR5ylA+ivpqSDqWcdd8u3nWjtZdFw33T3Qv4VHf1vVTT
oV6bLKqLbNwUglGsWOihmDHgVPdgkNrKJJbIvUlsnDaWwZRke32dD5k/8eg2Sw9j02c4vEAQZikq
d1JVTmhr8Q+ERNykePHCpcyf4KndOkVyYCHfNkZ33c3Gr3RZ3cAnO4EJaJ6dE9f4CVfU39fp0ASF
uYhtvQjU0GtXBso1Dmte6RwDqAcF2VSBCbV4M3USWFsCWqpRT7ZbjgFxBchZ6s4P+l6gZbTomOdC
u26d9K2yvede2t80eQnatoedS99kKVk4+7g1Dg05k/E8ttdCYnL22pVzgV+dm4Q/6lEjcCp6KDMh
GGEmrKHAMW1OOkHfVs8VyuUwHp1hy6CkCNnIxhsHvQ3sKmXseijtgkyyLQxGZ6el1s3qlBlWVcc4
w4gnd1O0z8KtmH6V/o67h7dl0rKgqHzO68nwAmENsJtiPJY602OpoFK3uBzDhcNPl+u/YKLctYuP
y3JEepWIfp/PyBDJ9sF8LPv9NKtHR40fzWBhTO48fVvECT7kwjk3RTYHyFGAX6J4dDUip0C5Eb/N
Ey2s9E4OZLAqm4hDHalpVOmlceg0hxEuWK6gSqfkBQyXghZqdd61cJYi6pbMJSmmp0abiQwMqEPi
Z4Zuxq1HdzdMu0Qel9mTe5TN+TEGEvcm6kk3rzR2Hz/EL4GAcHbMDSEwIsik+YG/+yfUrnybFnG5
6+NcXNOC0p6lVpubdRr0u0t29gt5PNNOZbm5U0m+RhnAwSDtSTcWTjdHQ7aMp9gvJNrhwjDO8zSn
1FaGNwKgo9K4aX2bdHQ8CqjbhtnbJP0wYfoxmybMmgFW2qwJO4AG05/rJPb2ej2Od6PTiepmdmYO
5Jiqx1sDreiNbldyNxjyw+bfCHPVr49F6aY3jjYm32y7U6GkIH8TmUZZSCtphOe5DniOmzy0YNDu
ROlMe5PY4m2lgdxMh6R6mlMbKm+fLzuIo+gKLenct6l0t6JcvI2Ceni0PEzNsEwdon5sY4N8y98m
/tRFudU/2IvMOcfHpIOZjHiYxiS/hNmra6cYxges+D0IPWpjTvNac4MhHuBz2fonHfKvS9GizWeD
WUmINXOIxt5/sQG1RmBf52OtVyYm4tS/jlPbR/5VxQ92F9dbpnVtCnBOKyMTFubebPQ4MnWJDcW8
hA4WmhF2hSgO7KKSvR7Y7JI4dtT2g4G/koiwoWPN1Eh2ivTFfwfcmR7cBesxZZKkNM0htJl1E0wN
pSE1sUNYz8i8JPFsSr5V3K8dkR6KaBnUlH2ztdNi5L0XzqZDYhSowfd2jPHSHUu4eFpwA2wHTtK3
HVrCQymFFwFHHA+KYd3GYrE7Go1Zb9pKER3bOtUzvFqLs46z3HmlVt3BJ+diVodmBFN7cdAQRN26
LgJBpxn705B6YtuDu70aZmkd/KnuLl/VuV2N1gNorddrOJd0G9Z+sNqA4zL1TjY0r2uaWFuTvfSc
eqPaEcM09ewfLOQsFHFEak2CoAH0dofeflOXWLmDKiuH41xyeIHrnrz6cZYfbLewDlomoD53Wvc0
GbN8S/sGLhoawTnCW1xs88lYTkNDbnASk63Rqo09awb2emyGcxPfsZxtIGRvABperdryLeuLw+R7
rOP5dMPx4LtnNo9V7jzXlzzpVl3zyc/OtP5q7OGuW4wVAaL3pK3NL6V5JzR43jbTqES6YnzWMvMR
9QfSvGK6R6b0VHp+H4oOnffkbKtJu6OwAMjOi57ScTZbzQw6XqiN7pW/nJH1F5SJHWcfZEc/VJr+
BCoRlSX4byc9i2740RLxO6nmdun8DXquZJv11Fh9V5Wbeq5FhDvp0Vy13ayKo6eZt3lXbB0E5YFE
QRxnoENzUW5djqLhiPJWFfFGn0a1KWrjilrmZpTlqzKS6yZvDs6k3ZCM9aD3SHcH/vkA9CtLEE+r
BsuLrDwws9bezZadyewHxI1rbnCqPGqr2QRtZRzocR8Xp3iAnhGRr5EH4zwfhio+Mcogf3lN9yho
P1ydUoQZUzBx4c1qokte7ffWK6+X1d+sqeahXS2bUAdDyoGz8zlnwitFfJj1yTu2vLGmtdPOYaYG
qubBx/iin2VLczC2EGahMVeFS1/dn+6tOV8PK+xYhmT7JoUZKYcdcourdrIhMpqAWI2JPLHFfSBl
58kVsCwE1jNNzlFsuzgNpytXVlHade/GaBQQrzn6lwvPKzaMD6YmJ1GR72RQTKDoJKbO0uqA9O/7
qq62aN8eW6//6RcC1+98hli9zVfrNqEYDNwRBbxl8B1LT3ncGfdSwaQ/HNCRJ71q8IZY5QPsrwXL
2dAeaquGUUYJGZaWmwNx996g7Cbc42ybdyuaw4bilpB6mwZVXd1WM2Md2MlmOFXamcnEEGSZFyWN
e2yFddRGe88e/IyMhpwEwwjIINjkLQKBgdrCknEC/Ual7CX0JeOiCKXvjlE+QttdjW2Sz5u+UGfR
N0dT1lOAJC6YY+NU82ZwWJ+CeaYqALr2UjREs+vT1hPpczvpD7JNXsFPc164sMPtLkoWDg8ao/QS
ymLQ1hUstaRE/Ot3d31hblzRU9JR0ELMuNJmx0KyXlF1ov0f7LuVU8FQNdHABtIVTdRbEr1Skhbh
sgoWHXN8oQ120+ZGVIDiTdB3h2gVfnh2/i32uwdXc2DOe5EzGc+mO/zUUYYMGtb0qbxeDZviTd57
s9qOJStlgmKG651IfJo+MjLngizRTu7olZt8NMot5HuazDp0NEe8SbncanI96Zl1VaVmNA7qVujx
uav1R42lJFPG3RzP4TJ5Zzup3hs92xEesES9vRgsWZOFTqAQG+2yJ0mveL50Sxa/3Ruoo0Kt0MIB
zkyL8U6k5s0Su9+NGL5sitQEoPbZ44S/UzavVK18LAqjf1MX5dsFwIK3qVhDiO+3i7+SgHMJq6jG
/KpvedmLtr3T9PWFntu5r7WBxZ0EAemrO3LWy2hsSTbT/P6nFlsybFPr1gRZvfHcItl35HBs6OYe
M5dDerV8V4n1UqcQYKxhIpkhy7tQlm69QTztXDelVPt8kTfV5D8jp3vn2BrNhQafXnuGZ7IlPnkm
TpgDe087sWy8My4j/IeG/eFjYqTHDo3ZUe0bgRiHSWQSPmzpn5J/5JkCfK7H1hvmmstyKAaHI6lR
8gTj3Ks9AP9DLraVxM0zOs29bvFFFYutqE8EGwSepv/K6R1j63KvzLb+VU7VVo7dI0kI29ofd7Y/
nRJA2UXZv2uEBMRJdatSzHleD5iBzl3ECOAm1ZIlqtf0KnUTLGWDG+plvB1TeVSW8QtmDDXSsiLy
Sm/MMt47cfwjrvMO8O56m3rpeTS0o93EW/JDiq2krAINfuBw+u5LyMIXV3kOU3vFWAXZul9W6vD5
Oe+Lk+8vLMlVZFbeqWw0st+s+sYghRY2WDgpnFSuwxtmbSBL7fUh3gM8jdAW8MfiZMaUIRBtI3s1
AG6zZ0n6NhaYvNo+FMCeMSNtbdFHINl+2gThBU250MsvdkNfbmYa3kN7DVzmNiuMK4JUP5Jy+QAJ
syE5pNhMhtzW+rAvxYXrYsfdwFL9ptn4f0v1I7Gnabea9nEwk4xUSvteZ4TREaxGUqwOKtm5qdAW
0yV2HipbUBrG65WxZOdl1nYgRaPW7VjU7fQF7xbFuM5wRCbjr86rd53IT7DQo4xiBN7KKbXqIXCG
yYQereiNd6BsreKsVaj5rbq6yjF4Gc3EWaweui1zU7lXWK0omIbuMM7elaPWjTS8OsrX/Cbpq/0a
s0pklvkcC145ndNJTaqWGppvpCKdjSV+ovu+pVr9LrP2iPfIZ91VH1aXXucUU+zTG7owka/hpIFE
zk9LNyaTG0/YNKDjpxi/lSstJlVEfhTz99G8WM9qjbMG/jwldpklbqw0vtHd9oqc5jMteeMeVwe5
C2QRdM/T2lxZqQiNUd+79je91R713MHathwXM48s6iWScGgL1nk0Vu4z8XZ0eFR2A6OYZ4axAHoM
jKb7jLOf3wzRWqP5l8gnpuFlcOhL6tN9TbxB4bvBTIYJUg+wW7r1YjX81+WFcy8fYxYt3WkeukW/
T6ExAJInU/ZSA47adjWXPd66Q5nN9+y297FaXqGqH+gibkFWH5M0wzFS7+bEQYvNyNA1dkZrBnNO
RTiqL7wHfxol2xjF/f/j7Mx2JDW6rn1FSBDMpwk5VmVWdc1dJ6gnM0NAMF/99+D/5K3sVrX8W5bl
liyTSULEjr3XehZp5yjMrkEALb3xjtSH5MTKnAZW5LRBpjnMhrCg7T8f0/9pSA6kEbmljpKdi34c
sfYxkIOeM+Ox4KG7iZapoHzUPQIHcKUBg/+LiPY3re860kXQjrGZrqRhm1dza1kq4ZXEGR4Bh/Uq
4D+C72zrPRtirPpvkVJWe4oqePkPTbl4CPiXxQ27aRj9Xamk9WTLZuEVy9qRvomzolnLJZPu7vPb
8ge1zOr65vN5WPaZP328LYVuDGVny/xERIZnk5EbsQT0S/arE15jMSQtqBN0wGihUUyEH3x+9Wvt
CvIBnMHoYBHCAmC4xgqlOT+D0+vucdGN5ZvpN/Ue1a5ymAnlw6N0RXSfC4dWzueXvVaMrJdds8YQ
VhI+IK7xvikjUaz4rYfRSOH8iwT29tLDXhK16lIxfzm1Xpnfx5zDwkVU5l8exT9J+biuDukRUQNa
6yvxjGwSSKHlEp9kpkjeGFIjuRVgONjpAUOniLqLGd8zVRLt6np5IZIKbr5ZFa96S4G4WTONx10l
urb8y0f7lx56papdeSMO8ElEjiSyfXweyr5npyl9Ts1x3ABQzcDXB6SSe8xQ5DA/9YNyX1OccXTN
8cLTekh61FxZE5NoYlrxL69avIvdNFCilKVLDpNiGn9ynPJJ0KG7B5FII3faHmd1iW3dLzEDC/3J
SxtF3n3XL6QZtclwcZNsXC142iDPVobveQP4pVJMlHC2bTpOzw9UlumZW1yzmnoxvbW0UitArVld
omjbtolOVQQnuVrNshG90b0NGLnCDQ3ljo4tGrTNnDlcOGN9a3ZR7+EEg3npf5uHPrsnHbn98vmj
96cn3rUsZ00ONBkDrCvi/6iFJhlXjqDFeppHWPLCrB1c3GzSJe2G24zq9ufcZuLp84teL7M87x5h
33B/UdJYjrWujf9zUSSZU9dWCYAXgE6MvRpxYMtPD0qQP/TfL8UDBMLYZtvEBvXxUnFX2aPfNKvi
T+TnuRJLdeOAt66CdsnidPv51X63l7B2cBl4HiZrGEvIx8tp5uKX00wwhE9icyhTJupWNqG+EJaz
UV2nfrRSNc/x1IhTZthFMEh6fuhE+wtujDhQAy1iAyfIf9RIQe1CdqNbAm3/iri5esPrclYokGmZ
JJWT6Zt6sb0vjNwSGiP6JF8+vwvXazi32zcNCEUeHXhHv17D1cA53h3I4UL299PATo13XTKYb0gt
vq3RlG46kcZ4SynIPr/yHx6sD1e+uv3MDQaMRpxJLNnGd4VOfi7Bm3k7bRKzR6z9+dX+8O5gJiLR
cpXI2kSAXv3YXh6pliT3E/AgEraFrkLcW9PRsa3ytJT5vG3c5evn1/zTvV3pWiZvrM+GcfXq9LHD
cN2A2JKZVntQMirveoPOotMwkRqYAm8VOtO3Fjz5X57t3+6tp4Ps4cqAT1a619W3HSA9ekthQAsl
ivORdF2BlqlPn1WsJX8pAq7lZ+vTilZ2Nb8xx+FR+nhjF62ma0+he9SYwB1HkdKeRx3R/OX3+23b
XV8KlLG47bijyKk/XsZTQ0K6W5+fYA7Eq96jqLvN7GVpToxrjmzSmWk0h9rUqheUK+aPpcjlw+e/
5x/uKm3WVYzMP/k4V/VOZzuwQpo4PuHdaC4JYl12qFFWF4eoe/WXL/wnlSxBDNhDAKDQFb5GiNmY
dk1/aeIjmAyaWExEeqbpRk4vw6MFOPXF8F5254U4sb57Jpdo8P7y0/75I/AoIZV39FVh+PGmO3Nm
JblmeQcOq/5Dy2nbgLjgAJeePLd9j4Ttf9HzsqfjAnB2MsV9pYBtfH7X17fkf6sKimFq4P8nj4VZ
bouPHwIILhjWsbUOqAGafm+w0TLIExrrYVUnidyUvqSX8vlFf+M5rldlAfYcH3Mhi8CVULWaKf+G
jIxNKn+dHEJc724wxoAKQqca8yRwRadHB/D0wDqwZEM9mrIG9RkzZcixWhFBfjSSHMLJ55/s+iH8
94PZFFdgtyFhX5siFUo7zlScRSa9GaJNjtofbK8kSJnzG+2Ez6/22ya5Xg40Dzsl+ll+z6u7j7PA
G2fK3QNsbxi7Tufkv9qVroZmAE7HPtPnAbEifcj0XjG6I5hnHjHeeWTB9YmTPE/jWP5jMmh4a3Hr
V/8fd8PGafivS5SS+Gr1qSx7SKvOsA7NpBNByGEki0L6XxjyOM9r9fHz23G9Cq13g8QpdLaImDHl
Xz0VRdMx3O1MDc43hD3ehYLcSjNvhHOvKV9cYm5BEihrBvxLsZkUt5UdY/r4/FP86b1kJ4OStvIF
cehd/SiiBp4I3j0+tU7pfrcx2hduRPStZkc3rtN3/zRloj0OikbNzrOr7ra1VgT1Xz6F8ce7wWHE
NjmA4U69WpN7VDxzPYnk5DZFezO5Qt8XmrI2ftaMa2ZtXwTFMK4wkSIJ0rruEN3qVVgzN9pQvNOR
lMAwkyZzfySM0BkvpSXlTqvCYqz1G9skASTlNp6SmCTIVukxEaVtT2utzLZLJyUQiE6e9Iw5D0tA
s0/i4mfhuFMY2Z2zcc0a/4JiiFw5XbYfiW86UT8TT2zONbGZeIkvKBKi7cpK/NIBktsZs1HsyqTk
k5foJJjraWt3vrDRbJZkCIazqVlhlGtfMbfRBEqsOcijGvi4Pjh7kVpoy1KwMkTVlzthJ2UA43Nl
VdTOixUTnJdXWX5jylLcZ2n3Us0ke2U256MUnvsXq/OzUO+EvGRCIXSNE/eUqVYndh6tZtUySyio
yMLGGMubZYytFyGr11q47c5PGN2iWYEXhWTpkLUEGuN+pWgtnDj9mpIZdssK5m34VZrDIPrqgZ16
yLZE5kY7ghiTQBu04r7JxjyY6DRT6BaDCoSryV2pjfLWHplhqlXyQWau901nvE0r3IHnlCN0TTS3
39BpFtulRg4sMSOv1g1o8xD7DgN7xj0Ts+zNjDWIXBzJiCO29NTcWr6sAiWT+kQSMC00KDYn+kq/
Pn9W/7SHsIUZ+BzWqvqaoE8qbq4gasVHQPr9Q6TD7da10v1VuCJ+6rURcMznF/zjuklBDZyOf+An
uto6F6mrtkBfcnLwFr5VSYnPDLC+i7ytaO9Vp+l3S4yM4tGXKtL3Eco1jQRtNIQtDPYOLeMA+A1N
WcO8pEOs/pcPuC6M17sqI6r1XuAbZ4P7uKsCUiMwvRijg71YSm7bOQV+E5mgDf+yWP1hkeCsCpoB
ByIHp+tFgsXU6SYFRiURo6tOANQswlurIvrpCCY3GcC2sqa9OTFdYoRRaycNdsLfMnL+9Cn+bdr4
rFSCyIqPXzepSs7uUkZHW5rizFGj+zUuTJ5IKrXvIqvU3pTtlMesAvFH8osb/cczHRuHCbUUk43H
0Y7z+8frL6i8xtbPymNRzm0dgOJjlSAtAGGNxSL6z+dP3x9qhH9zevA3m4ZJw+rj1RJy7ysChNFm
xLH+3iW2j+fTcpiEZtHyF1fg9cFq/WawblfDHL5/yvOP1yJn0s45LCbH1bxkMrGLFdJqifYm1XNE
dziMB/dtaepafP/8W/7hEcZaiUEQLSv2ZvPqW8opyfVq0fHAJz1dZjPTJxwTQ+T9DUTx++pBm9PF
0gMKGbKue/UVI92q6HfhTodouZDynWo73+0F+ccuBlo84n877Pz+zdYL0tPkLwg91tXiwcY92lVf
RUdZ1stb1oP53QxLQ6H3X+8gP9laydBtALd6fUCt0S9Nscjo4Lva/CVx6H5vMr8nEODz6/wb1/Rx
teFCnDJxR+FApqv98SFJ8mxJQH3PxxF38UtB1RKxlSsZh8o2F0LB69zowzRFyUqvuEgYmXUx07Y1
iQKL9lJqN1ZR9RcUT/bXwpbihYBs7SZRHgyzlYaA2WOOmJ/6cU58pMN8iHyNqvR+IuXpus1IXrII
vCZjOpPO1vy9cuBWbSvR9ubWJCaBIOcCeTGi4sr7m9/x9zfk45e/WnukTZdJG4fqaOgxsHcHrpyf
mc9mnKGrTt1vGtXc0+c3/I+XBBi7logsNu7V/VZ+5C8do5qTWhPe3NaqT4zXW8qM6TsCXBWkdlT8
BY76+1vCiYQzOnY7kD+2dbWjeLGZyRm2NsQh077EyVKDdXQ1nP+yt786aTz+d/7sekXPty2DPgd/
f3yq+m4eNBss7qmdDKT2kwZIfuNJ2zb2ysq8O1Nw5zcThJSvo3CSvxFK/z1qfXyqKXrB0K5nxPV8
evXDOm42QP5ooiOy7OZdK2v61rSFvSci0n1QtHaP4mEsGKmHloLWvekipKXgMicya9q5r34RV1O/
O3lu3Mm8S1/TsbFePYMB5+jo5RiAI1sUxWzaZTud/Lh65ekq+7s2VmkSOrJOMLn12l9WdGPtY3z8
XtxXhir0dHx9Pfh/vK81aRACOIZ3TBdAtE0aJwEddwmrT9+aZKDieZDlvhtsHE1GBXVyQQtNoE/1
l6f4900bkBDGtXXVYL737/njf1rPDaBXWrMqIxV30exT6hgkNpsppLdcT2xjF+lN1yLqWojLRb05
DzvV9u5/3kv5EKxZlrV+Cvt66WomcmjSbi6OnlX6u6j0C7EpZLl84elyv33+2v7pFeI5wO7DfkqW
39UDRaNV0xAa50dEQYxqchw9N6Pp4Isjf/7QJNjAPr/g74UCQkvuLRdjMM1J8uMvbRXIE/H9ohtA
P3QWThHtJzjOJ1c07l/2mt+XJI+liK2GVYlf1Llqno0pQpS+hYif94UGn4tQaQZk+SpskZrmdpt+
yuO7BaN1F37+JX8bmRFtStlnslDgciYcbX3O/uc5ws3p01Je6F70VWFuE9T62Ak7r7klBaA/RHGS
FvtJtxGIz43K4m3ipEZ9wEiKp5XEdr/aCVMr2rDG4fg31zDN4D+8b3w+UuvWhZNN9urWtOhSFJGk
zpElG4o9GJNtF/U+U4/W31Ugam4Wn56nM61ExFazbtC3HsiJrU6e0wedFRkHr4zNl0oOwNxM7J5Z
gXgvwmbxY2BoT2MId+eMHEkY/ZYTO7NZMRtIabzAJqloOzAllYlmX+rSQ6yLQ8iubdobnebiGLOO
HrEwYdUIAseRhi2YUeG/5sEyRJdZwE6cq+F7PlY3k5Xi2slyb2PrHv6z2Yo4hS5PreHcEOwUaGK8
m9EFhcAV7mqO87pWzy/Kmw+aOR2ElJw6NYWQTUkfLUd1X2ryGHkTYz71C5DknQeLB+Q9shCB1bRD
BTLHMVeLsJDAVPiRyzK3yWRmE9iQC4BhEtbdgXaQdeDDOP+UBfFwgQTahHWsob2QcJ6HyOfEdFgX
XW+CpOZ2+27x1sHm/KL3LeECIo9/4lvPs22N8mhrtL0Th/6ga8ckJyCqs4EUue1YH4zELfmWZlLQ
GGYzfJjTplVb9BHOCtvFS+YT6nNq+ii/QQNK7IgghzxTvHYK50Zgot/YE9Vrhig4+33G1DYYgNS8
gWQVL2k0mUGk1au8WubPYxe9mxrYw4K5B8f8/sEau1cXn0ggxpTjjfnaSASNqFDcx0aZyQtiTbKS
SXh3Dq2J04o4poj9qZM7Y5nGrVnoJ4i0+4Rld9vgWzvRVExuxiYBAItKPKziXPzU+3gIWygzx7Sq
CkRHRbX3Da26ywCx8sF6oMER1HIEopa+l8Zc3XadPdzWVfO1bPrqCUV1ffJ0XrnRaUihX6KU8J/W
OCXjeCOk9mte2bUD0N6wHQhky/IGrPdUaQ5xZQtS8NiqYL0L+giVswwxD3Q9rcTOXyI1TfI0YHZu
JO6ok4ZRf08C9j8JiLntpBGHSEpuG8yRridsw653h75LPGnEmeJCGqad0vL0qz6C/5lG6weeXC2E
o9IjPfXF25BgXWZglyAOzmKsPsZwxn7m3cvY0w7ViH2EQkCEk0TcNixE2g+2yxdUXX0ezPhd6OWM
2JKgeh7YFvqsUQ1bYSXzk4Os/kU5afTcm+5r3PryOIPuBGKm1EPETPS2A4p7NAvD2zvSxnFuDg04
5ISQ0BotFXsGQWOCj8cU037NrDz7Ntou/gF/aDd2Ic1dIn33a0ysy36JSdjbOYk2q9CNqhGDQi/G
6sBDn1fhsHhzttHrXr8h3VG/KRy6QHgm8auhJ+c1xmcX4y+uzWd7yVCmuRX+tYm1KFuh1Lxf8j7V
B/GmRQuTYjxMv6SRlYgp+1YPHJE020pLCEWSZeFuS145GIZtujzHgpRffLqe9SBNchQgeC5no3WW
O1fr3f0M0OYxWuIq6KOObp0fp/tE6WaQDh05dEuHrhFJDbojqX2noLa+6UmkoYpKrPELcNhpN8C1
+e4x830eVLJsW2FmmCJAuMY5xu1YgEgQ0UAYKBqbH5GDdd0eeu9W9caEVG6cWCqz+U0zkHdCCx6D
3pDZxlK+u0+tsbjLJNlrMk8d1k/z29L32cGOY+3ZzxIkZGMs4NfygDNWcMLOQZflDWn7M+No25GP
0OAAMaN255Aff6Z/ytEnctyvgKynEw02Eba9Me6osDMYokWJcKxESzcg2QxaA17I0CF0A1CA0qcY
2m51aVfhTK+pDiZ7LkKM3suvNqO/mkCWPIipjg+yI36IUFbs4bW46DqRYFiiJustxhpwMYeaVDyr
hRnY5UXyj2su/yTFlAOQxsmGmaHcag7SwAWT8W7ATP2ABr08QHDW5FZDIzcccjtCbGnb8oEJSzho
zvgLRl2JhM/A8TVGqtlXcYxP1fMnPaRoQDPittOxa+eBLUx+oTljP8FA9rd2VuXRptIVlHG90nea
wPphT75HOHA+WzjKYtbYDY2bpMAKZ84/In+K2UJtlLE4Euub3CSThcWe4Uw/0TUuaFmedEBw2SZT
RAhOneN/4bjRHbKaMBGwmsYKUhQr5jxpChgig+4cONrMO9ev0+dy0DsjLFLMBbjOy24XzV0X9qkJ
ObmcjTOy8eQcq8FEXkuJXeDCysC94yqecU9UoAUWGQdaO/kBbJLuFFs+/MCWZdmObTa2qindn3bm
qQOsEoSW3YDGk7zyQdwuKCu/+vMg3sfSG89upGx0PxaI/I0jrII0QqoahR5mi1k822pJVZD25yZb
3AHRrS2wPSmX0QX997jsWBBALORY3YbAN9cmAwzLfGs3zojfr5luU0UtovnsjIEsMkFrn5hxcmhm
8eYQ0cKZp8ja0JSL8oKxke5J1G51cLIaEyG5EjhmAXDHvDRD/COJk/ypQYYfWDODJ5gEVDxWnxrb
sbNAEfAmNrCBKC2yaKNP3X6CrM0J6hckeDQuPeT/asofJqAhIVOBZBfH7VfmPQhcc3/+oXz1bvT5
UyuiWzepDkxV0Qwtw7nKsjVA/KlAJ5ugQ7rRjNq9j5wxmEmqNbPi0M95dxA4yZ1h5fAjvdgMLRDy
nu12VgokCiq3Tdc0rN489rHAMJyMyd7IrOfFbI5xx1NDAcDtSME/CGfdhaQdipxKcrKwKCLoBSnE
0tbr1oJQP3/EvXxpem3GBJHcVV2MEW29ydhmjBYvImY9+rTf2mm1QDb2TRYb4ZCOLwnA+k3myRdQ
ns9jqxFkMHZ7fRIX2+5MsKf4+ppSw3BiYTVFA7+l3low5eG8pIC9s4mVmJP2G/SuR9eEXdIrg0yK
ahd5iNqB+JsDgAEw9UEXmxLQfiLDyMPn0dQ6prYhcaMf2lzJsETVeSla233BKhbdOQIFumoSrI29
M8jATZr9wFDeyyotHJgzaP6U3yYxnoVocj2QDzms78H+munDPo/gt8gJ6wMIOLIzxqLaJa5923s0
dOIsg02kvpWL9e4W2s2I5OEeF4Tcidq+zR0U364376WITzUMiiDtnZc20XaZGX8r2oETm2M0l8ik
mWRkNvb0diAC124ep47JDhpmeVhK8TQxxDHL4WwQbp/07LXIZF2j5Dce94PThsx3Cqzf4ElILMQ9
5M4HsGvOrrTd+6RltBW70x5b/rQp09jm1yiPoireLG98SAcWrAxVsRzBbjj4HlJnj4P2m4YOD2DQ
l6EpHy2R78y8fGQVw05OTiwrHUW/2DRL+cu1mbB47i9zsrrQkOk9hrmNFG0Y9avyOYVGomGIh+Zg
C9YPTjxByrKj1wbS9wxmQl/e8eXvckQDmpf+rEaHlAAr8IoJG6f8aRb9I6fqSw5gYpDR3kua+yrF
W0tM1LehGI5yTO+GkmwJX741KKM4kHgBDSEwFV32TZ9G7Bg9McEo13aGuZyrIpGQuPsbq7cyaLz5
vFNUv8yt3B21QnEQRfUd9kZoLuKO7e7NJkIUfV3cXsppImFXI+a9HDy+cXKsR+c08Fiyd1h3TQLA
j9AGs552pBfsOscIo8m/Tdx0y1QhTGuige0sh0CyqDlgDnsoljba4B94hlBiBr7TPxo0E0O6Qsj1
1/GePdP+yyBX7bRK+ps5tdxDR2Jv5Du/XGg7ZBoHdZlxHBnP1P/bFgovnon6ay3mbW4nl5qUhmD0
jC+jCzkB04flsmBbbuSFzTB+R1AWMALZJd7AnMO7OEX2voh+t7TWka3/SyfsLc6s234EgWSk+AJT
8ivJ+M3O2kzbEF9P1DX7WSU/pjz7nnTRHXDP+3IqL6DNsG9wvgxkpw/bBWXIjqiomBVE4/5Aayq8
Uh3GSn4lkqn7J1dMNjtPNnDVaA9m0n9I5jR0pbAJFWOpww5JJ711Lx5leWxk71amnqs6+54N7nuG
0d6oxRJaCRPAyD9LsCmiB6hRJ0eSVzgFLWG0SG/fufZ7KQHLIOQNcKn9oltPtpAbkTJikv2QkrJQ
Jta2qo2tIhWXEB8qQIvqbtWoayNvs0S9B5iyC4YerzZ6TbB4KQ1Ur62OSyTUasH1g0YJd+PlDFQb
UC6DXb7SiiSNOaPO0xp89bIdvpulT+JoBCm7LV0tYL727nX9MVtfFnwjxDHHh3ikxdZJLHp4+3yO
4vGIBlVjAW/W0IL5EtU+vnHVhIivsiBO1H1XcE5Jystk5Ts/52SyyJ+G1z/CVuK/pD811gRyme18
Nw8q3eWmPNtd8VWZLMbUxb8aw4vYaeRDbVr4zCNm41ZJJT3qJUQheWORg8C03NsXBTmViZmI3Zw0
T+lkP0gnAeTOdgXLpIZ7VAzfG7r9mxZOg2VOG8BeWAtoPYcQDJ9WfSubbn5bpWYXKIMfxs+6Q2xr
h8Kqz1bahp2JekIW1rnj88Rd42/T3iK3pWqAMjX3AkPkNh1mAH08TkWGG6CRR77VGWbNRleTCLKU
bWJqcPAPS/WTMjyw4uqni3mBY4V2loTabsyKg3Djxudsqb/PEbBdHanAxgH7mROkvB8axc9DitO8
SJ+9ebolc3lkkITuFkGku9Vq8jHgeBJ75mjE1Yp25OzcN9EtxzH9gqV42SimXkdBZA8BjOsQCj90
69wDlDrOXXPIF6g1qnplld5MtbErsog+6zC9ZcCqw9jzRpw0/T+uobXHcsa0ugh4aPr81E52EDfO
a9bG3XlUnRHYLucoGKk+DAl5EmtlW/jO/BiV5m1cztj2agbuVlZsiha6DaHepBRp9EkMhUpCsKqH
xtC/NMoHS9NsrNo+1+lw2/T1E1EkFNGy0THh4aHSXAW1Vdp4oDw2sgoC2qbJ8Tgu2nk0xYmC84jV
/maNh9EpZDfRMGwjRCFB0pXDBsLjHJSNdUjcQW34/x8Wek4HhIRyM+qy3bTW+Nz7uO75N7cI+4jd
w9LSrxQor4ViRYAHcj/5TRamcoY/4KzL09DdluNMVvPAqjUz/hfNJW0niB+4QwkZ2oxjvpGq6A9L
Hu/b0jyQJfHi1R6qef2cD2RTUdMLTEaBbuBaSS3+qFxYNS6i73bB2CPdozDMEIDBk1dnz0LMu5wz
BsE50ab3MWTHvMsbozBKSA9qAr8BRdeHg3ZIqavz0rpJkmoHlUbfUDvOEB8cBBH9l1YZv7IofgH6
SVlgRFsp0zfq+xCI+EMi+i37xus8cXiqCSAcrTWy2tfskBnWedDm54GCsVLag2/V/VGJSN8s83Ac
9JgNT12mFSRMa5qMr2/NYu+ozPZ+Nn2Zo/llMGuO5Xm07wnNpPydeLbGrVemD10+prfuhMFK7zip
6GlcBqXLxktYjwzriijxKu0u2kJC0tyxsztWruMla8Da8GNGo/aPV+lH0WWvZmMZHBszM0wWeUTo
8tNwyvGmGvgyLuAlDx5ANoCxi0FoVc2ZDv8/WYZtVtMvc426nYiub9AkkhCf/S/D8G9Ivta3pebd
uyvaBTOdOcuvcxftm7x7qLGCbGbd+04eA+5n50cpqn22pO+upvm7mZrBHuIuMJbuPS4RTgI+izYU
ORhoSudRwrjolvYhplTyrNk6lHb+PpCvfrQTYCvSw33e1/iQ8EYW9FriswsXAGNgckRdhAtz6OwD
5o+7zOhOptNfcsd7XKK4P+YCRSLqon5rLRPnj+W1saeflH1OWDJe3DTWxKO1PFizeF76fD+MzdmY
rGwLno3DpnKfq6ytgkkOT4OTV5dBDI9IzewXwyoftTWkhl3GC4hOP86xeUvyULgopU6lwNxcj9Pe
UOZr7icRAibgH63b7XFOL7fWlAASsc4eJTrm/7A32zS0XGx8euSHcH+cLRjrkNnv1jCSvTWmuxJ8
1hQBXnOfwPFQXlbbtpF3gz2+5vj9MrP4GTndnV5a8kaadKr7atl1EnNW35DQQBHjqYkeQ4mrNI/c
0FeCY5k+XTi93w2W827mVjAZsCM73K2Fpd80zEU2y9Qh8BvvGxCGrCL9HoVPoJPE5pBtUur1dkqX
3dI5r31rfvOS+eiO/s1Sj/tG79Ff6TRh5uzCyh4FBa5nclkq+laVyQknbu/bYo0/AzyVJpj0Sm0/
VtXFKwCnKB/kRRzhRCRlwR8J2dCJ8TJtQo7kzLnKhr2THPEeGhvV45RbH4+eyCtC3PZZq27azO0C
340vQ0VnAaHkubbImhIcQYpebDLivGovfvQYaJF+9eQUgFzi5bQUGf12rOaZ7h81T+2ZcwV+51JO
iAMLyK1nt4eWaPqcYO9NowMGmif/a9Z4+2VhDTDKE4qwbZGuMcr2PtJivIqadSyctT3nO1Qx84lt
nPjf1egIK01oW1OZt8Jow6ked2ldhn4/b5TGrStkduNSYuDpvo/6mcZt9FADUR9JzOJ93FuWQ1na
X+q5O2WFezYceTuQLFgk877gTJAojM8OlnzXuKSI2+gh3xa9txtgLUVpxqqBObKcXYSCsdybPrCq
WZXnbqa/XmrfK6N31vNbQABAOLf9Le/vPqG/6Uf1TpOAqgqQlnAYyejaEca6xwFOHIH4bi3RHjrN
Wa/6d4P1EWjGW+2wqdf8IVPuU0vnrcpqRBSKhdc+l+10cqblBinH1vf8S4fpUXBUGetqD5/zMHR6
OBba0e6Gi+i6Y2/oZ6Fnh7jGiGlpuy4XN9VMVh7i/7AE4jWAXA9VJQ/17B6aNj+WSGTXnVkfV4sr
PYa4eKxrXMCgGQqq70yr0sMcifYuh+sYtFP74FolO0lxStx6u5B+CNNmwgfZRNYRU+DNkosveaPO
ZTxjdIvuvUL/NmpatyvXyW/d9D+GNXMxofJ3k1DTIYFU6lZP6ocps/eO2V8oFQiG1It9nVnuNpGm
cWs37Y02AnvSTBVg9I8uw2LF0D6dexLhmmOjL3dtNvaPtV+eRlfm+9Shs+UV29TL97IboHqkzxbP
gxcl99IYb5WVMjBZwmFqb+xi3DFu24qhjjdpob8OTbShoRXqs70pLYpL8AhNvkSBVPaBZu8WXOyl
7hLmKz7/B/ugY/glbw4WNjGA0tCfHJaSaqLPNIG9Eis2K6VVSIMmIqKVBUB7mrIZmk+nBQUak60T
cXqyW/NsoD876RqG6DixsL1XaC2l6DmuDBGzoRg1JD2lR6vPIcB6BuVA4uu0McrXSme3LdrkVmJ4
VTrrGbOSc9nn31o1/Wi1BWtFRHccqCsqD62/t3v/wRmg26R05VMHvqiEBGH7hLLytlVoTJFhXaQn
n+joGqdmSF9oV9a3LHW03oyuXDmtwUj9AoTG5dSpaV+GYvpmx8XNLDhO4ca9TEnyHgMwIRK4usnn
eVer5I7x4b43xcFHgprQGGOuNYb0O/dTxTcagYjOjXZiyPxW8GDQ81qOCeaUoqSgTON7M6ZQ85wO
F+1SnypnrsHR2WePQMaF+buujPfMXBsBjD0OU+ZQ8DOiL3G4aO+NQTgkykdgHS0AkMiYjppPF8bV
75pZQBAbq51l9zt2qFsP46RF0x8SZLmG1x2dYabRWJgX8p8tWpotNrNeIXVv71Jr+DqY4kc7lPaz
VTVwcXwPk1Y3VdzKksLJqcBsoCfUIW4yNjh6dkl9gUigHbdjiV9/Gu0bQhHeEj3zDplu2aHEIrip
QcydLTqjXwZ/vomTtSDs65BpD2UbLfqQZ20LoehJH+RXhQSYtq2eA6Y0XyMJlQxFOmGd8YXxzyEq
CtoPs2ZvNfJaqQrd3WLIQ66bXzyVIdT3tRcksvGmgW4wTOrgai1JVU21nXKsYBAxHAieuqSlYgcR
+4AqxwoQHFVvqpi7pvgNjyP3OfSmMWwa+u8in16nnmwF2Zc8Z5FgNKkMBfHL3bs4okO6ozvTgVlp
udOZBu0zG34XNkpC8WqQg1gLyB7eIIeBGAHb5kH8H2fnsdw4snXdJ0IEgEy4KQl6SpR3E4RUXYL3
NvH03+Id/LdlQor/jmpQ3QUSBDLznLP32rF3T3YH9VIVPIeiLlHTsGmbXn4zeC3dNksDttNsChJM
ilg9VUO2E3F4dCfnCMKErbd8i9WEb117G2f9pLchac3Jo1dRcSXks0Z5INhgs/nQmuOblXjero/S
tYILDSUZojNDcVAwr3XgiYug6I1XVY1/UoMsMzoSVtq0y94sT86UPKRZduxjBVxXrMyZIUNInChG
/HrhJA4dSQXZwYnX2Fn2ZdK9x2l6AUBS30cub6ue/PUasUEXvCKZ9NEwJ8ydCcGvpTIPXZD5qTVe
lGOwbqxsJeZsOzrhSxWeDzcpappYYnc+97mFMbxXafYSW/WLnWgbzRhv8qa+NczxkNKPa83svhuz
VdF7xJRGJm0OzLpFeJuGCam7JrxCDFsRcYG0wSe6TeGdSuZTP+T3Zc2FaMWHwP2qg8KWzpQAfjWB
kQ6uo6Rjy/asg0wYzeTtcFsYo7uSqab81uje2pIDgZvAqnUDcHFWV7xGvf5Mu685NCOLxOic5ea8
R4ilz4Piv9Itd94Qp354NuRlg6iZDUf9ZQHCnDUpO8gZMFLGOW0ZVQkAwtK9caNskzL2z4xwNfb6
tKu0+Hao6w1b/FJozZVWuReRCeayKsE1zL6h5tME9BhjLA3NQixME3suDtT94BVXOGr/qai5rCnU
l72evoHDfJYB/bGqZNPKR+ivQxysu9Bd5SG8GixLayzgOf9C6Q9gXJd5jNGXTLZXp6MFYT9FdguD
MEg3kzvfaY5684gDWBEAvNNl/seWhANX00yokqQVHpnhi1dHgx8UKTiUqEnwEYTMWSFBbDy9f0L/
tWm9bFvV1mXXDuHLUDX0yQMk9/IOznzvk4hYb5l1HoMOplBnBjeWPvqZ7e5C0CkI5NrQ1zr9qSLT
d8pZ4awcGYA0eS4Lug5aSForMQFvIwMKTN7aReqMD82cUy/T/ChUf5tE9UlIhZReTsepMBnGO8aw
Gj37UGeRP5jWP3mK9i7VoccO/iz64xQ9liKhCSfnkv6bdmzd6VmP1abOzdsZQccmUMaDpbyr2YYX
rIo9XSy2Sb3Y61bme6AtJ7vfzB7Q6BYmDrzn9VBbNjOR6ob84BP2KOVj0fZbVMdAVrorxau9NMio
KhQhnF12dBoy5BC2Af/FyxoBmh0DbJe4y9Mt+v0ns4nIXqaDRkPomhd/VQfRRTSkl6OKerhzlfPE
f8opxzulslljqZxWYDIi0p7JpQsM+zarKAByyBurkvZJbxgcHDxQ3U6Z7yKrXEeTdlkOEoaslj+w
+2ELjwne7ebT0LV/ZBlc9br2JFGOLOw5fZ6jigTP/qpPg5MaIaZYIxsfq/zfusifq9xaN5N+NSNT
2aoBJziT/pG6eCjKdllMxnaG6t7b0aKxz+2CWetwG7w2sXGDy+oiLCssH+jL8gmqiqZusOD7cqI/
DgSH15mxmMGHZ6mMnjoZvTkTU0mdIfXDTFMMIGLtkxXrT7G5M2X3YtWYc1hrQTT8k8JlKWr97xSc
31Rl3Tg6Fbf0TmHTrGpBHUQkKT7fc3ywbIIlW9+WfpNA/+Nueq94p2S5arrgiFHeV57+auOjWtKJ
hFBS4Q6sDnEWXylXcDYS4yM9y4EhsbtLB6bBRlT8Y2vniGkmBl1LFispCAucF88GYJ3UaugwBekr
nPGbAlxKUUzZ2dYElWS8TJXAZR68Dd34aHftAzXlobBSv417WmvWDgHrDubfnVnYy9pVezCd5dkN
f87zRQ9k30LL21gi3+tBeDkWFB1utseSAHw8UPe2m5CqO5wPfwImIZMWp2dAIf0sOwOggYtHUXbR
W94dS+SK6eyuTSOIUvorrllGUyli5TQadpHR3rZzdSPcbhfCFQ2E8u1yOIZATI2+fAmFRZQBRZ9j
r5NKHlPI3F7XH+rB2IwDRRnArR3hY9Y2aCX9yHgVyZYxRqkA6Xn1E9mV77okGEUjxdl0jrNR+qY2
XYsuBqDNuKDNj11lrAFTbi1ge2e4vlkGR1yw94lrHWapgcmJKzqkkQ2WL1enpi/WeUzeQEETjme3
AAU5jAbVhbOfenHjeJPv1NZt2MWMkMk0zHRn0/bJAX/EKojTTRQNR+oTSFEpySUdTwWTEua3U3Sm
KDOpmvqcuiaFOlMdJgvmZBSQAoFcNJ9vQ7Daek/HNi81b+mgo2b06tfAiN3cQJYcbIuw2oPGJZml
OXW95ITK6tBAutMki3mCUTvPAj/XaEnUSF0QLa6dqL3vHcUAhJcNFOEZxXbIVXiFgpVXB3OFzzZM
SwBayFBszAjUXInyLLG3k50csDEgzwbpWA48zcU/edBxTp0O0E2uQ8vep11Nw0v1SyOlwXxuB3YU
uLTX9zAD7tFjHKnodsTkYDDhKBMN3ZI02pMYtIvASY7FOO+kl0LigXlUSPq8JRnA2rTzcu2IhHhD
1LazclpWB3IKjxqNvzqZd6U7X00F6oICb0ifV5jQZHBLtDEhu7q1Jr2CQ7Qb3MGvGBZhKolHKHbR
mX3KFOBSm6aNmWrvVRW90MWl1M7Ql6UI47LO646RGa/H2WAcrTOopYPIZrFG3qutae4wIVHzRLaC
czNjLVXCLI45xYM9jUummNs2ETxlmpUAZ+Ut1eBsTW50VFF0g8PkEgAF6juHYYRxSZTHNSY62OM0
7StpULtED3okdgmfM4hyynvLJRuivOzKZssn4bdLhz8wwwGMpc/T3G8zPb5kMrEcsuB2NjEkadZG
mQNd1Og0DZqvo0aGDXYEXLqRrbzMc3Op9ODJRH2QQebMZuuhrtWxNfN1M4p12HDajjTwUgaH2cl0
bvPEXIRteD3guLVldYyndpkP858WkGBfpUfbGJ3LdBoPVkVmG6KUU57BFklGcjrQyhjJtsk4F7rU
G1arXVgFc2qetTuRpJBC0BeW1oSvZ3SWGQdSqitnz+DjgAa33zLlAbKnD/QLY3Wf21RCWmbt0oRp
8OCIP6XQjc3ANQ50DBaglR5EFG+Czlt1AtZShZzB1+Lqfpb2pRjbC3emyI0M5fd6pS9JwtkUnnkE
tuuR7SPExaSza8/BXSsYsBB0fvRaqhqzHldNmp2sXsP9wHNhdLEO8Dm4ojLd4nvcE6C36aX3pzXj
ldeA3rYTXwJEBSJLTe0tTFUdMZphtezFQ9CoB2E76aImbDxvwrvQiYCqtocpT596+p4ODU2md9f4
laJlTkzK0sjaW1fqOwReqyxvmLAiOUpC+Xdy7L1utsSieOcHdOuwRdIBJWI9qKhVRrGAnH1TN5RS
HIUQVsC91e7LKdm18XjFDxQuhvEcmRVtnDkB5UVY61qcq6lSYpOsGo5RhLjEaNW0OoEvSS24CTUQ
tPEs/xJcLJathRzajH3DKMzzU810t1uxnW3azCTPojszvYqDasf6No4Ihk8o1Cd72IXz9CZRpviD
k73z2JhLlFlXlbJ8w0GF7GAKZdTHWcSSPE8Iwcw1PfHxQbGw+XLu0O836cqNW22BKKZaRM3YLjS0
Has5mE/aUF/VBQ06T+zHTrzZ4Iowm3IYs41qXY5o26QxGyesC3uIrkh7iOzdJ5G1mXWCpzWTljlp
HoxgczRaDWNMXvvCN1V0A2fyyU3FMZ1pFk7Mh9L+kZnWSy/FG7Lk7JLTxrKX2ExjRqxHRj2wdFv9
T11hfHG7K2TQD3OH6KG0DVa3gYC2aTklJC/GszGtpqK8HGjdVeRRrFA7XzLtBxcWFzf5TK2mN8bW
iGOkTErqvlZEa3E2dthg94zszLZhZNS38ZYwCNMnpmuXls0aWdWDxAO4SuxsCwyCz2dZJ88OL0Kt
OjpjimdcsPmj2FWcARlexPhH2epdJDGWSNfWCJEyUsmj7k4Pk1a8m435qqcxK2d13UjWQVNiVu3z
m9nur7Nu2lbCemzoCCNDCFcwLZdjoa3qIl1Dm70mZmOXzL3ne2NKVgMxE317X6qg4eHt3bPO+rIe
CPTpI8JV1G3u/aeY65ZhDGaQeTsJKhQjEzNioybIQ1fRTgPHaYb9DUi75TSJQ2Xy3lWBvZ4V9uUi
vld6iBrhuTqLdBMV3mcYEtaitSo/0UzKwsIN1zX64+UQCrbyob5nRUgXuatTzJPn6oFtPkeveXr1
2mAjOY76PCzBmvU8dR28f9k92Wn5kMAz8dFDGAsYLfG6Gapk3QTRowjTTRdW2cpTvevPJR2/ebDW
sEf8pkXXQapYj1SHIiDot7iwrqlZiK2nb4kUcm/2rNPDgOKNc/xLoILVaBbbpIm2Rpv9I5gQ4R9O
nYsZU7FfBwS5cHzeREaUn7IhwdOCSINcvLdpUN0NMo+tyBubNrG4bXij3VEnC8dK9p7WpgccyTn+
9STbA7O94zHXL90WVrLelffomi46lv0F0/9TP433s9vVS0HGPAUOEzXh3E4t7NccfrMEGr8Yyvyq
y+er0IguSkXiRi/qQxnNl+TWAEjVhnAZ2oL2fncHn4H/1L2be8Py46gdmBkwYbJLDbqf7dKDKvLH
IDVpexjti7AS2A/twaWdiaZnYY3RSPcz3le0uVqEHvSC7SW4FYq+nLShkPsfZlZ4yLx0b3WIBatE
JigoR7SCyrtTndwmtksnhGiISoMsYQLnXlbSfNWi6tY2m1ujBzIuqD8hSNFS6trUt3BPHMsGrXdP
JA2xdJsaXjommH5pc8JJsuKZleVmKJR1gQpw6Y1JtKIcvB2KmB6y1Mel6zItppggRSMu14pBqh9a
YUJVSifRE4XikJbOf5ja4s1Hk3UZ9/ONQHjac6ALWmZE+sj8IrXVPR75R8fK9yXS+qia9uiVSbNp
NiGkjGXGNDHvrRVJYn465cPaQeaeB+Umzke/j7z7aSzavWOMD0WUgT0e3xMPSZ0YvT0WHmBgHABM
5T1Qeh00N4fNRB8Rheci6gA1FSbK3/Y6qYZVGfXbKLH2hTQbhBTDSbXw2jN7JSoNcr4iXTUvndR3
8goiY5ScIlWsK8M9WNAwCUR9y2qjg5zhcIcy8O/EhBOa5caIECK92pgmUTazK6DbC+MhCgy8tOMh
MVKfoR0i3HPiMgFI803bzdfTFABuFO4B7C/pPHoeHPNiZKCsZL3ulH0pOWJaM/bUFlsjY3F2pyHi
zBjb+rGWPWoOuQE3RqNTDr6bJ7dJA/S2IplsdPaFa184PeYFTZpI0+ZbrdMCgltRoKF5SPd0Wewl
B1k69RyWPST+PJgXes33aVrZL5EMZIte049uw1DATtBiebVH9tsUKCwtjNU7F+azSClpztBZ/Ryl
kNj0cnJkod3JyVhgU6fOt2lasvGNHf3+eYTW5PavjRBr8qn8GlezADKbTdZ7kuaHwCHPVkErQV/R
klU/VssybW+UyDjdCGNbp+Kv7WBR1nRd+fHolUtQDPECxBbU9iTQfDaH0gffPlzGjmD2XboLN0Z8
PSZ0DBxaYCYnzbQdn6O6+kNvf+T3toE1FMat3RQsajaTxc62/g6qQApl8CaTsUPbphMlA2X9KerU
XUGlojeo7SxvAyELkVx01GL7nylJ/wTk4jjJmUpNEhxOFpQkLcjxcngdku7QeiHdemD5d4ExX6cM
zXXNWNu9dWygtN2BNz2amX5yCzp60IoksXuu6XP3t3OMmJ7sL/JNBJ9M2SHR8dpDV4TX0ZhdOGzN
NHmPPF2xL/SyWxfVdDmNwdskx1ucuodk4I0xay9boGan6CmfuV+rxgXhaqRus0fO6Ss3PRKtFDNA
Fg8ci+6N1j1NsbajNo+wM0la+bm3o7UQ+cSceHTEAv0Oy6JNF5BtvpVBy+fmd6Cu3SVOjVi/a2+F
7BF3yXhbzBj1WxI8JlTwiTnduGb3CjXnomeEjThpW1ndFfmW5EHF1F2RQ9JfZ5dXFEIUQURu+obH
zob/6kYfOo4ueFJ78ykPa/pDQ54ujNJIGSlw3EqDemuo9BQwmtp1fZ2x2sT0EKL4qLfJNmU7w0kf
LrQy3xSierGN7C/+aWOfqsRdeuZUE00XvdPYGjc40reMS176XN+lXnYDPCZ5LGPYzrYT05oLn7uB
e1SSyjDUA90/bTU53jLmdMKr/WRq8rmPEEdGDjljc2g8WzaJbEFWH9GScSgygnXR5/5AFooyoq1q
5bY31d1g1f1CEcuHCtjduE1+38nuLyXyY2cQDNRZd2M2rIoaVqzj6AcEiDvbRs7C1CVpG+ED5L2z
sHAiB+SJqTQOwJEodZhl9hXBi0CnOTK6nQ2n9eyi4DB7FDEKza73LquYyXw4/HGHmv+L2VXGmWVK
Yrka7Yi5OwWB33fNAwkjzCpLi6WvZyiV9/HSy8KHUOTviVHeFBzIFkNa3dCX3YgA9kodX05xt9XO
TKqhQ4xjz8Vjm6keRK+gWFTjC/4SELI8XYzcQjR+1A8Fdq6UeK+FbJxNgjCnCNUhClD4TZhwJOGM
cX/MXeIcpoRxRb3sqxifU3A9YMVy5/hQuxHtxbjaOVV5wAIQ3Mo8GJa1YT7HtmavEdqasH/hD2fY
TtyIQr9NquVo8/de92YkTrgohbfp5vJZNfGlFrM29bb8Y2OMQTBavTqO5cOo6fZTi4hCasMB79a4
1D3rqcUwv7SbcRmRN+BHVKnKC5+9irZuaUC6KZH7Oz27b0bjHLk2sVmPbEo+3sJ1DEc+Me0bq3aQ
NpcIKRJPPMswerNbwJ1JIeTGdFrjaGRptIhLSjK6RvZqFM11HYypP3HsJXyLFy7gnRy84C6zxqOL
d5L0lb1rJfmyi5JD0Ab8dFW3nZrKj8hBK7PohViLZBEpSsYxry86VDULveqfsnb2VglDIpN/l+SE
8rHOXaaEZNkwyLvwXLrjJEPsoHa+dgKrL3OWMlDvVtDfycm+rTNrFVTQSXow5OThXNl9f8wCe5sY
QE0st+ZJA/FRnDk5uAbQUAKGFVR0SIyHTScyuPwCXnEQPFRTuCdst8WbSHSSSI9pJ7aTNfqyQWva
Ov7AQamNQ1TGxbsmWQaMKNy20r6KBgtqf6/Yi4XfONWeAcITwoVmwWPA74uERCNKIZXjHnaXDtG/
eu5audF1Grpxlu6I+DmZZ1hxPeQrgt/2pVXvBYJOw6ZxKeYrHNt+JcTlBCW5EPMlZc+60qz3qBl6
Xs50TX/l1EQ6/5LD3F5dJwj8ZNC81kKu9NE8VVDB+9l2fJ6NE5GjVA/ZxWxTPuMl3rF6nZLAPs5d
rR8pUMUmcvWlcipUZNOLl1uHJtWve4M3ILWdQ0DRlTvRI5/iAXvvcSK2d6GRNEMmm6KmRjxTltPO
KIKThWETK1WnHUhKHI4RkQ/mgNwhgEXfZIJGFfvYCncrRuOMQQIeAdtXk3hoYLOiT8c0xMjp1LAv
Lp2yvAlckv/iVvSIAV3OO5Tel+PIESo3p5hfx3yfg34/86v4zmCtSL04CwdCzuIdctmag3Y4Opzb
wl05ac0CBevaJsNpHEAjdcYxnJKLSbkPwrJZQDpsL1OcJmtW9hzlFKB2BACvbm3vTIZIcYicUqpL
Mds0fDW/L8jvrDBmh7DNjWyvGDAveAdWKjPVhvdM0Smg2FK4EPaiVs/I9oEGgPUIzBstdmiydM2F
hTvwxjyTkzyn0LeIZcuF084XPP0xbhSIWtUQ9bRV4nIRxzC2ZWYtLW/ae2516hDHdql+tGP9XXPK
v05V/bVF986iHG5Mb9hZecfYjyq6sW5YupaNyai7ekMedm3RTWfCeMymybfDNw1ERltquJU15hC8
GmD8Q9xJ1MgHqQHPKiNt585yOcedD2PimFrVpR0xcU681z51t9MYi0XYc8ZDLHFHIXZiFLcYGb9B
3I2PHB2u5li8eYx4FkU0ohbTYHbXOqOIrmNkUg0600HU172+mRtGN3Z4RxjEa+dp7momrCpL6WOJ
/Bl50OVcNlCIyXXSWGZqHoq+996aKuWBjUM8aUWBcLDGZNHsK63dcXqgDZZv6bVdDAGjybKPwtXs
kvxkWtpZyn2B0ndZDDERjYgfqxbNbLpHXLCy3PmWjIFV4tGnrSIyE837oCqOKE8iTuRoZT2e7Wqi
NQqk9cXTaaXS5sJ0MqFFno8MD45JBdVcmZDKdbknP+Cm5L3Pq+bU1yOe4/TaLurV4JA00jfnMSpg
OZR0xSTv6XgpAoCiGyvj4ewD73KQJTl67ZKgLD/IzNfUnWiQpc9aEl6Yg+ZSa7QvkrGQylNmvCiw
0nYNk+3WnbSnGB/WIg0ZQ2cOI6uwG1/6rPszlupGxtpF5E4ET9BMTEO/TAXqcWyti7TT/uotwiUe
+IeUonw5o62vY+4PCl+JykjwibEHk12mFHNXQlAZ4D7ZUj9WJb1J0lUuQyM+eH0wb3qHtblvUK45
I6k0SCkQVLfimYQyIqvzFFmzVdJbJOWwC3VGhm0yXs99MuwJDSbbJjGfvMK4rzssDb3Ydbq8UAJZ
dZqzU06xfAkLrOJTjaA0UC3BBPOKIeJNQ1l8SS1HjOpov0ZYRX7BkXyDNvAAFlsGvC+oU58RKAHM
q8HGf7p3w3x8nl1GlU7JG0cIsnn9M2DgjGX4xMv496U+I5DaCX9p6AKT1YwYf8TYV4pWdOndewQX
lIDnGnFlpy2VX1llpVj9fPWv0AidkHNJZw22mWF9jlRXbRPNfRNxYg2EtXa6mH495rBlmjApLjty
UX6+3jf0Qd1xQLjSZoH3CnjlI06hVxopa7ywe08K8oSK0lIonkGSL1QwJQy8Z3qY5ISKiAAP2IgL
L0QDj7xX2X9+/ihfmRIQidDzSTidRJFa52fgX2CHKOvqzlEuGT0W43taYVF+F8tJkYRtd9Y9tgDY
i2bIBOiXe/DlwpBRXGByXB6oFxEEHy9s9bJM4Fjke5tBGLIeL2S0a1bO9K5bFdqiGCAmh528p7n2
81c+f6WPzxrXhHcDVY7bC7Pp45VLd2gCqeDKtXrQEvQce8UfSOPslrjgf8E2fXsty9Ihf4Kjkp9p
l0lGBsvgCnfbDqZ+iA2PALsMy2M5VPb2f/ha/+9SXPLj1zIGOfTCHaIdwXH6K0Lx8D2UEy1QUmZ/
vtJ3r8u/nhn7ExpJRKFD9A4ZdxAbSPRxyBUzZ0sn0AWdSC288n/5wf77jH7G+AJcM1CiDbQ5ddq9
fulUWDlsq9CXpMSkx5+/3Le/2JkMasKd5in59OWappFuaDjxvk7UWdso6PUEZKqtbRwB4f/yzf57
sc9knKgw8gYdc7GPVK+j427LNU3u8EAKq3X7P3wvx4LffQYiW59f9GIOkBPQgdqjqx326TAFd3o3
0OGD3PDb1zrTjT69YSCPhW5brCowgD/RYuZBb7JJ1eleVYNxbVuEQHX2+FukiPF109BdQqn087vM
+m1+YrxllD2dSRbDtkprZiADva4Yi3s8lVdjjmVJ08xVDmOTQOaTJKKmrpCjuWO9zVwDOYmjrfVZ
Pakify2zzDv2ffr2/33PXTbP887C7WDG+fGVzMKqrJyIfQVKWowwpDFOE6TtXVhTGP18KeObl9I1
CGo0ABt5JHp8uueqzHGfKpkRaiKdS8+pNoaXov+WWf6CDG7cGBOilopAbVxumdhyziYIEvDrkup9
IIUuprnXds5lIfScsDaGgz9/wm9eLNcgj8VkACr5oObHm5GaLo3ONHG25PwwZaoKtWlN9AtBBTjl
50t92VtYbjm4uDaYPJ6Qz4Bnqcg6AOlCykMbGwu9cJxVM711+ZkBStYiKvmkkb9tK989jSwbQtcF
KEXdPP/9v3bSsIRR40pz3Ba9jEM6VIbXLlBszS9dXifxuvdiofnMbEKo2zgFftlpvru8yaoPQ5ht
lW/+8fLDOHCeTZgFJV0/PTs6Q2yT48J50q+c5ykx6tOcOY6f1hRaP9/ub2hnOicIk8VFAnH7AtQm
1s4luQTNlRhRGXc9eAwChciXk7OzJX4yWTiItW7NGPUVEbTGulVatqbAbo1fFtRvoOO6e4adu/wz
8nxq/XgbRKQyURhg+0oD5UQ1DsbKZqS1TQHsbKaY/ibUpwk/HbNzYCUug0KzHPdFFHvrNmryX1bd
r/w1nkKE9aYAgQ73+tOvYpi1URWGm+9Jz26vJ0KFF2FR4yWJvBsLahqfEDGs4gm9NVNyO3/5Yc7v
1MeF+D+pQq605TlQxvl01BGCtzEq9XxfOdLEYHJuQTQJTrw4fJA2ikpbO8M5EIHwSJI+jJgRII+T
pk+uR2TxLx/n6yPKAQi0IeI81+GPT8uhbs/O3Dg9YjY9BKDkFT29wckpiyuw6f1VZ87BUzoNVK9O
bzhXP9+Lr+vjh4u75+XpX68n6imRJaTy7WrlQULAlLDpAIwkjAd1c2VlyfDLivx1vft4wU/3PpPh
UDOcCrZhEWePtj0UuCAH6wH2/m9guO9vLMsdqi3Jm/hpI1SeSlvSbtsdWdbDsqncaQ3iRlul9Ew3
c6GjbHVltm450vzCF/zm1edbyvNLT4iUDp344231yLVpIosXfuhyBUAd3+nzWDQxQ2Dlxve96DV6
F6Nx3nu8cXrLTDRsC3YchcfETH4JNDO+njwgy/NRiGQxgZ94nx6xHC12mw/Em58TN7ZJHr1l0il9
bfDGRaVD8Jh0GqdTZaESkFr2KtvusRnhVLh9YxxkXLR+FeKV//nZ+/qpuElg70luBBWofzkHEBmp
eqG5W+TSzb1ZIDNrXWv+pVz/7SrnxeDfT7iISyu3dOBotAofihhUCKngEyKJn7/Nt2+S5VH9uwTf
sKV9vE6UeX01J5O3ZYoQs5JW/wnCTZHfn9vTvY264ecLfvN4g0WGOe2dl3QhPx3JHZl0iHmltlUK
skcHV8xHrRDkS1kX7f1Mhuo+sWDzBKH9W4TINy/xh0t/2U7KvtFx8W+nzB1QCZ9JSYwodGZ5QzsH
4y9rxjeNAQ5vzhm0yAnujIH9eG8JidJ7Fk5ta0r9Cu+67ZeD6d5XcTzCtLpU1sEjUqsNupPsxS9P
qXHejD7tFizPJLLBYxWm9xny6IytkxhM13ZTHdoeuvfa8BZeSRAHXbzYcsGHnlvUXRNb1hrQOuAj
b5jCHeictCTOMSZVJKXlfmw0muO/HTLOi9jHT2dxlDMtxzEFN+gz/zscvA5dR0nUkNvQSy2dtj+Y
SNySdY7ug/mErVIcVG1Gzn03wAgjKVYCLpYoi39ZZr55A/59o6xP621XcdgW3mht0V4GNMgHN8VV
wcg1v3Ml0vYNEjJcPT+/Bd+tbajgHGjWlqBV9blLRYSLihuHdhxzuGJht3G7mIxKHjw3t5aI+qyl
SIq7tsn7bYP9ctFlJoBKhV0m69IUEUawC4rG+m3z+fqKWC4NFVqfkp8HMunHR1bLLVsmjpWBb8J4
uqhbHeiJ3XYKv1aiq18Wn++uRpiOdz5QsdR/jiwsyoAjRgjQFj6ivCdQRV2GjWuhq7Wjzc83/GsV
YRE9QEyRAOUL1/NTRTWEGng6vPK7gGSGtRe3IQh4N0KMhYxbSot0zvPs5ueLfl3ruCiAdDStjiPk
50cLBPeEI4zYKTSUWM5Jy5yOOPrOAjVoF+8GOfBXMjXHkaay0z/+fPHvbu453IGMZcNyeNs+/pQB
QQrW1CGIT/ANZGsiOLCQBbqDCr6mS/D6v1zNpFSR8lw4fVrrpoGxi1s6za4yy4yUbTthMtrO7rzJ
min/jXT9/Xdj/7XOFFteoY/frUjjEnUxoY/ga4bTYCfMGYgpWYdOMd/+/MW+WcU5EFkOnV1DZ6H5
XAoi+5wjLCHablKYGEOVu6uS/KUFHgpjAcdyYv7nQKWwCVBWXYSaow7dX04D337f/36Gzy9KVfcU
Y71J7vKkt48l8aLRY2an7m1TOoFx8/M3/nr04Avb/IoCCr4U4vxh/nX00Noe87ROmVOqlElBHhRY
3SfYhYufr/PtlyKNzQJT5FDlfnpA4YLVRG5X044zNVtjOdTrJHYf5yxofmkDfl3iaTjyVWD9stDo
n9uAQd+XhQaPfW9WldhHAjcYalTkR/U4JbcpELzml+/2zVH6wyXlp7Orx27LjuVGezDc+apFzh8P
VrtTAm9h2yCpT/KexAsJd016wcjAD/85yNT7n+/xf9a1TxsteURnbDlnPEG38OOPiXYuHeqwzne2
G2OfQrcw7IyszB9pWovrYWzwblROEw64fOreRPKd9ifQ3vJRlWepsY1+wFsClYgwEs0IJF3jrEtv
e5vweK0a3Hhn052p4OQVtfXLXfxu/ST60iHOivHKl9wHuwxnB4QLWZs1aAlIMWSqd/E/ZoaqEA3r
sJ1im9Bnd2qef75t370C/7rw54W7jQKle8Q67wih18uF55TwJ0Srz8ZvZ8Tz/f/4+3AGcKWAcu3Q
8Pkcbsn+F0PYA9na5np0V6AM5+yl1w9ZraY/s4FgRAUJaLkAAc9oxD2y2nhCGU6tOyBY/+Vx+fqi
OA5NNosmp6T8+0zw9/CDFS1OzH03OBpp7zlL8KJEDHQlIIWVh6Rg4P/Lj0wr+es98Exg5IR8wE/h
j4/PaKXCKqnbdGbcL6g1Z3gcfs9AaTMmeKvxhLbPeBaidBF4Vv2nap26WRIKMO3LOvZeUfwSdBEl
Mk5gI4thWoFQdoF7j0FnL8EppBe5OU45QFKrVBxpNOtJa4uWx4jgh7aXdr5yS6Zzi8a183sPltPl
XHnm2tV7Tpz/x9mZLceJdF37iogAEkg4rblK82TLPiFsy2KeEpLp6v+H/k+skkKK94s+6+4QxZTs
3HutZ5VTGz1Unj0YII/G+NRIMPSoNowo23pmBixqzn3xuyK1aC1Ks3nNfRP229Q4O7ZcQHSLvjXX
RR40pzyKkPOEriBCChpYYifpbdMCaKgCr5CbOcRFD17d3AJYmL6PU6lPjtm03yZ+yQVeftQx87Ag
Q+ox2WoBpDxJlYeKi/wPrx7UBUDlCdWpaa7ntEuxyXnNvC2VmSC9rB1gKrH3FFVRsq7jOHnuug5z
nND5o2JmeenAj7q1WsKxt9KNEZZOUxBfwIEyvsdNrw5uWU3qgFK5ArNT9GLjy7S7dOJafiPCY7gU
lZPeghGFmMLlb3cEIy+Kptm/CLO03XlEfF/qysn+ViD3ulHLGx973oVXNPNFpqpsPfkNgj6nmPZk
JI8/E5mESAFrvyLqi1hiSeuX9NWIP+MiiyKh1oDzWLXFfOpd1d3pNkz3YFIz6GPZ/JOghPJSNT5O
uG52fFpiw3ydGL51LetR7pfnCTNn4h/NuqqWsX8tCgg+nb6KItQQYVmLP9qN8b1Dyze2dhpkD5U7
4Pv+fKl5v8a9eeXOwyUABWYzCjhiu2VxJZJNkFznppdy5WxvDSXfuCaNxRFfvHRfvOjnr9wirIKD
OMQn+nSpRV5iiDXKncUiLkWm2YVG9kUB/n5J5Tz/i3piwwew5uwld72gbRoDapGPYvWhBSDYboRV
z18Ggn+wmrCEOS4tWpdAXX/5If+UL8gi89y10+yUmWl8HFsXTRuJoofOneu920ta6WpmYYD7fxdU
qT6Bn/eOn9/U96UNqxhSAHa2JoNpufz3f37D6DSgA50sO8FxKRoaaerV89zpO1Few/Pnh3rflH57
qLONDYlQsTfl5HFUYpyeu6ZKbuMS8aldYlCEwoGCyyBTgmz08jmke/z788N/9CCxxyEN03L5YJzn
YeLbKmyth+RkDfYMs81MyycXJPmLBs18OY/J8FVy8UcPEtWczXaR/oV5PvHPghaVS8NsZKqkvOxb
qCPkKmT3n5/XR3eQaA66EzyqS07H2zvo2kEadrUOjn2BnqLRM8XprKINQq//fRfMi/HPoZZL/M/D
IlXYMwIiwVR2hrHTeVIdJMPcbYmK4ovn8oNrR2lPlw9tzPLP2Us4JnArzKKdjrmTY74NCfWGimxH
Y/DF2/7B6EbSeiKvF5a3vzQU3p4UXhpdBCzex3kUWYkMJxO3lLdgijD4AASpF7TlDirz/OKYsyFW
CQvSb9jEWb7V8AZ8fPlj4X+x2L5/WiluXAZJFCGEqp+3nfoKXwPSJ0SJnfbvcqTROwvrMBgGdA5N
BxLt86fo/eLOs0PSHdMitjj/v/L559Y2uVQwrHDqaLL22stpJjl0U/hpl/MJrTDLJqUf3jWkLqg1
8jHni4cYAyuX+ay8fHMbzhYi2x5sVaBQPDpd0OPuyRJNhYNDiGodhGglwYvSLV+VbuHPq94suxMw
U/mnrjWE1ww7NKK3KbG/Z2mJh9rp7XoNiM7fZ6r4kxvDXzNJh3TV2jSmMAX8FqFV/4oqCyUJOMZ9
WuKdCZJK/xBhCvI7L6cnSzegqTDvHN0cO4xlNZDBRVZB7IZEcjH6gXe0SP5ZEyf3p1DlvJWl5+1G
SzY72mHIvvGcHsFh6l3Z2ozgiopYVDTYOpogG1jGgjkuscKtiJ3t7qrSeansXlwOcux3c8Ur5oV4
vywyeFeo4JKLtq01Vl0LLrgvQ5LBBZs0tvfwvrPS9NfSzzAHiYUDFiLCnHHNgBKts3UZm8OxjQtv
Az9Jb9IMv2qfp911Y6XQIWwwicLM/hCWN60CnZurQsfqQhQCArJpvEojMzZZLOYbjD8GnHXbuhSd
h4xSaTHjqpvvgtSYqEC7cl8pG6HR7CVb2wIkr4eMlkORNhd5HY27MDcwffggKOsG/3cz2q9RGY47
rNfxatIFyJbS8+8tUefomsFIE5U1w8mLec20jqibUVVoL+gydPvQDK0xSO5w9vRry2yyAEMLtpiA
1FCSH0IyKoUb1mvwMh3kFqiLWLckw3DTvSxZwzZK99YuVfg+gNI1qxDnzgmh8rQFDJpjmA2d7dzM
6UbNZXqsPTAotsKElnvDsDenenwaxi6596puOnHps/uJPsG1HVjdvp9CD3dJ7uwbo8i+hRCyIeMW
wSrhI7fKCPxBAYZ5pc8iE14hissmMY1dixx6K0nqWsU43TGNRD6M4mkAFR73+8pyjEsiN8xbo2PO
3Q8w0aSqrVszg2BCEJGzh5wIxQwN232eWx5QV2leE3zVxStD+jkiUStjNR1bn319rrmF5PAGx9m0
RygPNB1F34+XueOjuxQLHSwUtzPNdW4LdufNiIPxuWi8elfOlYRMWUclpzXA8uygDjSKTdMaorx7
yHq7IU5EmpeDio1fhmq4GUXSY6WNSxAymFA9E8ofHrJT2nTdUyHhpllzlK0SAzcHVqbxHqYAJlUn
Ql49T8F1ITqxdV0mjDArHRwxUQKl3euBWQ1o22nnrSWlxQV1qgn7vET5zDsFz8CADx311oHMnQir
RK+fIQixl5LAOlf4EX42meog0QU1DBaZHfMkc3alYTcUYKQfIz9V/Q3zB/7nonQ3AqrVzs1MVL1q
knItHRPOpNeIjeSAWBZzPENdVNr53lQz7lpSINEajjW2nbUinjha6UF7QCpMPAfkORwsVc9Iq4Hu
dH4iuNlRSEjLAEtkwjFO32Awv4eRqq8AachjCZ33UeG6wBA1CXJKxh+JmbADnJETPssG5BVTR50/
x63Z3sdFUVy0XV1vRvx/YLnSaV7JkueHJROgHb7DyxZJ91ZZIzv3ueUlAub1y9WZ/IXJZHxNTZTK
mQ3cZSbBZZvB1GGvaLJhs+vhMuAj/q2UAdpom5i5lrdyM6IF2wxG/9g4C8KktkieqQrbWnsWWm+U
HMNuyprqBG7iebA6/M5lYK3TxlInVaLMJ3AFGGKKbiDK2N/NsDVcWGSV+SI97JKWHcpjYcCOI6Tg
haoEzxYIoJXdB8bPgSHt3i5gbgVDnH1DIDMfPaA3t66f+retYZsb3PTOjhwAiNCOR+xTFPpbEQNB
tIKx3g6Gbf9Nm94Vq7kP6p2PffAg8KUe21RVl86MG9Qz0LBZqstHhLrVsIW0ykETEDuY1kBqwM6M
cL88wSudT6INf04a2v1gOSWNYCgSTd6EO2fOWzhwWFkqvzZBhRicGjqddTjgrjcb078tnbq/NhbK
hGHoEFQGiCWD+F9oYEYIYQ9EL6C2tIzhluTPGXLz7ed1wQfVpY98j4QzE6UbytW31RFO9hTWZ4Pb
EyPlNZR6e5v2vbHlF8v/w6F8xkzLDJKN1/m42oqzSrLlCo4lJogtSQACs6oqfwfWJL+Y6n1UbHAY
WscBc3uaSG/PilxWU5F9CKVeMp4C7znWGyxP8nFsG/tad0Lf2+Sum6vPL+a7wzJZQSC0SLARYKMT
eHtYlNZkTLaKoi4K861Z9w98dmLyc/hMBGBET5PtfNFQfldHC4ebt+xmCdtkhr38pH/qOqw5MwO8
DIxr5tE4yuYAQ2RejbP8ovH/vo+8HIm9IdJq5kfvBnKRJ2k6WPN8bE1HXiagTJYRZdS+NKPnr2Ow
tZBUYNCWPoxZSTbVoDxzFYRGcvj8KvtfXeazjnaX+ZWqkgyhcCiwfeNdCtWBoHTv0c+mbtgNDpjU
I5t8ltaijOyfAP4Qx0zsD7r95CVTCT2t1fddCPp+Dd0LLiRIaaDqA963cEXTlaCbwR/UHy91e4Tr
pvwdDqQNNPSnXyH+qCWGqIFG6s0QS70gcl/lCOFTLd4gT+WQ3RO4wN4aHRaP+ZBF6gT7WX/PykJd
oufLLxOv8l69MMt+d2qprSK/mM2T72fWCzNxCSuQr9dqgpLx4CTTgPUDCzqAy8GpmxWf6NS6BZ/r
I0YbwW4ylS1igw9E0Pwypywgey4JrWTFK1/ezw0v+SqaTEHAidvAJzZTWYB0moAVbAt3XOwIKpx+
xDTl0203sgIevGxBamRGUxvUBphOV7OH2Y4cxtLud5EBeze0SC3ZxVGujggnOigmHdOaq8YMvZd0
GGxzvUQVfXPnxnytg8yvD7SwPZBeduP+bNJQjNjq4zJb14T6vIhmRAVAMUT8gtcLsPw+mNwv9iHv
lrvlIaaPz8wfyei74WsqQsOuWXCOGV3ba6vuW7jVnb2HwfKVnB3xM+/emy0PB3NY7JheMepFTXz2
brpRQ+9A+0dRc2e7+QWn0Ld47DaENDzCf7/IrPEpHKdvUWAfS4MPcxDnx7IGL1/1/u8mokycYWvs
4Nu55Mi0FB+I1u/dMg72zmBSvxU+TP4lcczDdIqFcbjWZvizJrMdxPhUsidYTGqgAgNgZwFZXDY4
+gj4Ue2CjXYYqCRtWd1Q5dOsFOXRHujvjvZ90Fbk7bSnidwGdFbVj84knW9M8m1tFfcwuDFytcYB
42MG+CNVFyWa23XKM71qSv8u7pFBkutyxBh713rjYSCMDGp/Ef+kA1ptotE7DTbTm7zApD343tYg
Rm4/tBZ0V4JvIAbB9vAojOABAwKrPONa6Ieu8/d2L6FusaISCJlft9jXSmpjbTYbRFfHLomggYfp
Clb5XzIw/tZtdxN24sIz2FebrtrSQEfRE+1JBnyhnz8zR8VJH2Ar86rwZJTZKSiy+Kmo6xuxADss
/dRD91+PBlbKoP4WkIjNJzk4BViurNi/m/Fir6KxIMuiHvjKWH97vzky4t/5XnycWyZ6k2k+uP50
b8z+Q+eR42k664BMDp/MAntSBHjmt20eb32MgxYpTavRyZ/a2XsI++mKS3fdmNMVQQ+L7HprAmUt
DfEQK+iLbgGqL3WuRAnjNI09UMGx/Ri15gVpNQDTi2dDwhvNyr9FXl6Uiq1Ahy7fwifdSgHIJAf1
Dae3LEa2yNAFJ7aJbQdWQae3rCiXbTVfCRH+Qi31nfEkqBf1bHThxhfqyhnlQ+2RMmjG8e+E+BNr
iA6mXzOm6ryXgVGBGdu/1AQAuyyiQ1bNt6glIah2HbQG43uIt2zlEHHWOdG3wWNX76vmzgOspQzx
SwKFlpF51TAiWfXjjOHeMap1klkEMzjBNu8X+kF1PXg4iXxax7ofrxbPDwSKu4pcONAGQJwcggMy
41scU5pP+Te70icPwSBfaFY+cDROdN0iuWErjRtTrrPcfSR99UrFFVK+CVhyi8SPcClJiHFAAU21
se+lfWUYpHYDmt6S+7WbOg94f3cs/IJ3uHxuvBJoOdLfptkU4EYmCw7/HKMcbO9ELq+VDq54SsD5
JfvOs080ijezX17xNx4Sz3FXTONw/FMaVuJPnM9PlgFEKi+3ZkCyRjzeNIK+cdIss5e1OernUTfb
pIyPoOvWRQ2MRwP60MZv9Cflqoja67TWVxaPERA2d512ycY1NIqf8dotrFNN1joEF54Lo/9Jvbrz
03zTifaWdu5aBsN2GOrD4AnC36Jn5ajHKYI3H5tgGHJJNOHotesq4EWRxol2x13bj2StDTtpuXuw
F2x426e8Mq6lUX6DNHlvJXye7WCne+GxEXbvBsMhE9HciMq9kKlL4Gn9dwgwVTf2+JDV40UCVxiw
GcRlbw+LiNuBe84ISaHr7GvCVJ9gfd529bBPQ1CKI9QVWd2z2dyEVf3HMfiwBHb4w+JzD33lUJXz
d8OJiZhL6S3VFQiRLuwJoKd5sw1YLfwxuY4ClZOrBn9GQoK3yc8BTuA+xMYAUQZoPPtvhjEiJlpH
6ZthmH8UXvF71N7VWOtfXdXTck99mP0dFaBwADKKg59QGAh/a7m4WrPsoKCSYY99IPiFZk99rzxN
liQph+t2iB9KmbIrtZ+ssd8YKmKKhz4tBKlr+q9RROVSEIFQAu/SaeSvdB1E4MHcSzslXLguybfp
+ycnWQBj4cTb4cGOm9sVXbajxD1fqH7tlcFThzs5Cew77v0lwseBLhMDdQqhlKmdvQmm+WfdO+Co
qGSdgt5pQqTTmBs/E3B9Sc4EVMzt1q0ttPEOC6ANqj/yEYPHJgTixVcaQ8xzruh6AX/IuVoDHIJm
Y7nTCXzylWlFOYfLL3JLIa6TFaNupiJVCpUtMOKDY7W7VpJ9E8bxsUcQxl1kU2YvPYOjx7XaUFPc
mgXSNGxP1SbIx5Od2qe4qy5E3D5mjv+ML4J4Amj/buRd9oMD3JWgVdwrkBm2mijYAppCXA80J5Fi
hNWdsBSXGUJP6p88CLuYbI4gWX9yex8yEEOAGP1j5fAIk4Y4OMYp1km+CQP/opzTn3Zh2wxjKRpp
nfEwm6++kV/2VvHXnXMLsHW/m2Cj+Mm0Gtz+eRyATLTKWJup/pPlorgk8RAzM8gSGGPHXg3XBN/c
ZM10kfgzwc8UtutMzy8WeoOTdt2Y+W99kQaM6ejnhrCMV20HgGnCWZZHbMNnAl1C7zc51b8CYpTI
ezk4dqBWwRQfPD4aukkIOJrFtJV6YBTdz+auJVSJwM39OOFhSotvbHygmuaPNdlgzqzytQHy6sLJ
yCci2PQqd4ZvpBQSAtbrQyshs+IbWpFW7SCYDLvNkMvbcOpviC9ezoC04Kq9jMxXGoEvQ2n+FnVH
hgmFc+O1F3CqwGc6hw6u2CTdrUXbYhM2+rorAKOqlqygdIYVowVXv5puXRP0RgA1L8CHjh0y3ZSO
0y/Roz9iIZ6yCZiBx1cI5zxVjHFIZ1KHPeMAxIbe8wy2zmjvbDkAU1zIGZDEes8/qHK8Rc/qrnTR
gO0xrm2/5ivp/O18snKL8nZyqg1nue0a73Xu24tpWHgi2S3w2iMpyZCxym0WPbW9e+PnydHJfUCD
8J3SuSQx0CCjr9M7O1R7WTr3Ipl2dovIcZg3I++M0YlHvD/ZWjgxXWrod117k1nhTUPqUzr2axNU
d5Zn31Tj3o2w/0LH36WSkKRA30yOs8Xd9gOy6iFYQqwJGTEII5FwgFxFCI+yd3pWNOvi/JVOyUs2
9I+qmC6dqbyp9bw2CstZCyu6rvJwLVvIkUPi7EY7fJTgCYqOVLasuhxyoiaL8KYXLQADg3jieebl
I2UxhnKhpusmMCmDSGNK+Z4HPxK7/pmr4qpyvXtE6zdhUzybSwcOHi3s/+yQGfGTTbioqdm7JSoC
Qzt8R+cHA9P1nzThVHR/vqtuglsBgidMYguQRKgJ1CsfZi1uYks/J429g1uyRPOyvhqlsZ81bFKk
DGu/ywwCWfF7R+U2aIHTFNXa4wtdZNSI+IONjDmETa94NAnV0DBOIAZi68k2wMB3GJWQ15kvdjq9
+vbMUxDn90HQLVEFscPtHOBbVOMqTnwg8TaFQ0VMvQVlbD75A3O10ryIcUTzoKs/QZrY6zEwb7Bm
gtqDnzgBH6cNuQoI04iT5pXs4MehHg5Sy3WJiXjKmVoVDjAI9mAPzlhfV8y1Rl1+Ky3j1KUtMHnv
aqll8Sbx2Mr5QEb3F20csWyvz7Y1cHYWHxSysQDe+tttTU2XoIKtlp/GqC9o9M4Nk2yYtrGzISaR
EIZ8oCOZtV2mjlS71k/gntradCDHLsTgoFOJur6+iZNi+c6kNWm4Etb/gjofzBuSvfVf+qNtsVYI
Skegj1P2m/Qg+5psg9wBA0yLVGh7iFe604SZto4ZEsLC/LxI0+LGbNz+iVEItIMkZJX9vPnwvvew
bB0R7mKHWRyvZ9NYEGCdPWWINYLSr+5Cy6i7lbDz7G52pAmf3Jn7W4swsPiL1tK7eaFwF5AALQrf
Q8p/rjM1q6ibUgAix4FIUgjKqv5bWYNHuxcG3BU19rT7/EQ/aCwxS2feLPCL0WE6G9B6nTmleO+i
U64y8cgUDtAqzqbO+Z8v6GKotCzfxelHy+6sgZXqolWlNcKe7Aikp5BmFJFW+WZCg33ZdLLYj/2Q
fdHMsj94hn0PKgPeD2S74rxBaExhIUULOTWGOFqsHLz7TySYYAMvGt9IrwSAqcsyn0kmyfHzYLQx
Izy+gfo7juYAyBfVCK5Lnc6vcyHCR4bYRIgVMD8eNE2oR05L+IgVY6MFJV2n2bonY8z+nx+KZaKN
sANvKNbXc4GJdGpDjXYeYkvK+1cMDt0PaMjhg5/r6EpOeay+ePc/eCh4+Ja7ZeG3RfH89tV3k2os
JLOoYx5IZW3NMpzLg01/2tp//vS91zrjRcBYSOMEmQDP+/JL/ulrklg0G2Xohsdk7INtxpRzg7uV
qHYJ9NsNur9+Y8RHJctpM05pQGIG2aOf/4b3J8vziCKYLg5ICUxJb38C1lMnYiqgj3Ngl1j2FTE+
+M9vPz/KBy82LSLs3PSl6BG9k630c1X0jJSP/eSXCYnncQBCP1ANLt9UFA+RIqLhizP74Op6noWX
GJEjqzWt47NT80LcvJz3ca5EcshDa1j5cW49uLip9z5Wk1ueYnDnKXHglEPOhh3bV3SU95d3+Q14
e03s1Iikzn4DxNOKoJpUHvFMkuSBfMb/MfUpG9zPL/B/7/Lb75Xn4XBxeEdoxCEofXuybU6cE1Up
c7Wy7oiI6SJgmA7l4Kw8NlqRAh4PqmTvpFl3KUsA9agDFiWmZa3rMfwd5VwUJkH+3ec/7D8T49kP
803BA47glk+6efYh7UoMUa3XID/A6dKX5EgFIarM2i1u2y4wSa8zYtpjwkW0TWyc8JtNHRDNC8uJ
fmkdiajdVFCini2z99qtKECObHI7wRitu165xHzZWbbGONsDYKKHTAhAKlFXqNgCtefMGimp5TZ6
fHREE5FsKtxoF7tZk6yrEichjjCLan0c6rDcy0yToYCcLHBIOohhhI2hQRrw0Oa9T3w5KUruSwva
6rtHI8qG1outZ0kyIBlt7pPO2jEErdWmJ73v2Ujm6tEK0Z8QjgrwgSCmPhdfzEaWJ+j8+jKngD5j
MZNhsX974y0RyyBVnn30O58U07of0mmf5qkYTwRwgCP4/H5+MCHxMIn7zLWxiS7V0dvjhWTPBDC8
9ZF44/omNetxPzuUhR45SDtD+OS0toXYOkMbridPNet5NIkedwit//yXvBP7oBXjxfLNxc7lC/fs
m2qngpEEKJijyouXNiVAQWBZHUQF8c+jFt5BaoSJFabe/+pgWw7M0M0nHgBWgXfW8bZHw0nmnoEs
kcP6pLEZURxBfsxb0OUjoQNfvNsf3WHaYVQOy2r27itRx07PsB7NeuebT/FkG7QGsVTstBrb18+v
KSKGDx6nfw7mn42dJLEDhhs2xrEWQQnpwhHVJRPeGfB4HFkubU2jqIBSCu+BnE26rCH7xnhtjLOh
QOya6TWrVHyhDLQzRIil07BS4OUwJ1HLDocw6AoCepP80i4Gmi+opVBoWMKjPTIEGd1wbiAMN4Qa
sDnZgYc56bxteZtDh0uhb+CT3CxyiZmh11i/AssPfhn4FmC4zWb/aOUTe3Hkg8WDWQXsQitA5OF6
7NH8bXh2u9eQ/Ey1z7OkI+Eunst8HUZ+RneAcGrmYQ1kvh1LxHRRphhmmOnPfKSAuxnw23oz/AUS
WUuS4tx5Wpcq9m5Gn7NezwwcLiqnL/7mZdfDGC2X2jxW/00z5MQshk2nu5pL34cDTdLJuMJeoO2V
FlZPAy3Mo2Ed6HSZz7ktTccx05JkA9exfORDafVgRuT2RA0BqQxAnZo5JHNJcItR4h+MDOrNPqmp
1VZW7Se3auiLH1KOw6tmv5EDqE/8By+v9V8pIhTpXTzI+w7E0m2Dg+evciZiutPYYAAiVFdewRhM
mFMVFUmUAegBkmMh9v3MKKarVUS7eFij9IiX1AyLKJdQYxnZ8C/kz1EM1UPqDf2zcPrhJxpIA4GY
YZFlIBgPE5BXVZZcj1Z7n/bpIwomwIhUwOK7zhF+EbLBLtsElknOqqfwaQpmkJAEA06onycLLHCA
bGXFjjc5kVuwN1L2yOPYkkkkF12cH/GCoDQ9dUbPHtSEaL8ij8grr10aSPDBoryBC4jLlRlVr/B4
eIkKgPkYIi5XE0A9GnRjDE2Q2FwNalFrdZn4iY/krB3ne3Bq5d8ZCAcSh8YnnKxN858DnblnZuXy
FJsFJF7sUeRGt4Pt0Sv38mmPa7AOV0GhbSisEfgKIKq98VRwD9111w1OQj6aDHFFpHxNiSxJ4mBD
RUgLiveEiU49FjQLEt6rL1b097UZy5lr2ygmXRPvkv12QZ/SMHEJ4HCO4KsR4hGHZzdImvLIQEsE
Y49uLCOt3ecLzbuDLiNDD7M2Tm2EGefUhXDuyOuyXI9LNFeHKO/xTAT1AM2S0YmJS/SLMuTDj4Xr
SoEQlU3tOeGFVi3U42Gaj/NMLWgFqHWqyIlv4G8Om8qM3cu4xQTsQFb7v6zeboDVCGbbAnp4e3m7
hp1GbTn6aJNPtWm161xFREwd+iwLv7iTHxSbKIDp1MMIYj9xvp2odDRi4Yqto2b4xPy7U8YVUgEV
f/Hllcum4LzmQImB5B8sG9+Qs4+EE4EBZ6zqIZgjG3eN+Mp7YOSSTuuZQRVApLkDTewQxAv/qwi8
g22Sth0ZROIQusEStjWsVsOejbsHnJbWLi5pfY61Of+QuYHU0xgVUclNYD8Uc9Lc56MEvNKSJf87
S3OTqI86x8nv182eVnOBgTmF8ulokyQdIUc67Bw6uicopX9pMf17KMKMblih4cqPxmwMRxxnAmK9
dKpdHvSEYI4yqmcgsFMR3FhRjD4CK/mS5EW40s7Px+JxiAvNPLHOTwh/dLV1e5HfmF1HrqaF8ZZ8
wxxeNN4O2OvrLPNb91Kixn4ZwmW2N1cJdpokjATNHoT2tHHybK0DwpzTEVIqkA+CHJJsuEXIa2zT
ymt2U1p7t1mkvTUJgYTzlXZxQplQfs91be+TynCeC39EnGAnQMn7zr5SLR3DVVlbTAFK0sN2VWO4
X7isP6oQ/rn53lnBmdSh6VaN5RxVrZcefKhJDpo97/uAt/7+82Xig2PhKaEpxL7BWp7qty/PwBSj
t73EO3ZOSohET/BlkZOu27dQyz4/1FIuvn2m0ee7EmccJZ3Ex/H2UHzm3UBpTUvaL11o1iJhrq/9
hxLJCP6s4tZ3lPtFJfkffePsoGxPqWIhnLCsi7PFAfhCwfPPBH00RuumsnpB4z8JSTyvOqxdG/Yx
fPtGeOfQfnEJ/yqqZnosrIL0mnAmP/RoJFF1h/TF/1NlpNetPGxsf8J06O7bOC75mjujvjNMpsc8
hrdc6nnvtXozedMAz1xq+xJCx3dfGv1r4oA5I7wBfwRbqGIJtk4TeVH2fllcZ9KqTUJtIVgfq25E
IVuDxcuPDP3yminsiJ6wd1xQbdOEkGbThTj3tqptyZxD2xWWFzKSo3NZjy3sf3ahIboYCmb7iZ23
Nx4/v5nvF6jFVclNpB/JunsuSmkbh5cohnQwDVJOq55UtvkKzSzRDYWMwgtXd0DSk9qriH6Zk51v
TV+Bvd4/unif6RvDrlraO+eaQ6cyzTII0SJwllQOQiFwUIFBi9+OHj8/2w8OJS2LzT/bA9or/7FJ
/mkjIdBPgLzgLkMMmN3krTEcEKCMh2KMky9efvvDY8EctdjXerR0zt7+YigofEMnPA7/5UslbIVJ
Zy8K4JxG6Bj70S6CCEGcapis1G5/Q/qLnkE+t2RiiK6zyi2JtWQBqTETam93TZuva2UzyQ27EaaV
5ScqZ24VJ4jVh9a/9eLaQniLZOrOmSf/BpQDMY4T8F5UTU6st59fzPcf0UDaJn1TqkG+becUpErm
IvaCCo5DmYeIB8iaAzBQfNXqfs8cBDOPTlTw2mNWYUP9dr2py1q6Vs+TbyLXKk551TEyN812YCQX
+cQ1ikCjyW0jhFwXowhqfkLX5L23wmYhvG+NrOJqa+spKe/8wYkg4VI7EbQZVTLaiFBa0xcr5H++
/berFcUa3WSeafxgfKTe/uQW+VcME6k/auGl/c3QGwymmt4cg6skj5wO6cMUqU2aJmQYh4oGzI6F
oZo3YtKGBLVvltFNiUm03tTYKCAs4WZI7voODMS2yc3g+xA3qtu4YZr724zGEEEEBZmybHncyU3F
BR/Ysj24CXlVB/yUBBlVehjGJ4yOOZMS7YT2/9xeWWhYAcZrfGkSaejbc85cnLx0oIej6ybzYznX
9W50pcK7oO0v3Ev/EeXOri/UBNfyEaAuhvDl3fvnPbaMuY8JhDePEzD37OgapMRujKaJ5nWoMiQS
ckr+dCosyTe2R3nnuVrqdZGOeI8T7bSvpW0ydkvgaHk7hciAIE42Mi0UP79gZQ9jFB2B4b1ASXJ+
jKborK3SYgpQ19XhS54r0srHcPSJAi3nGfgAFP5mS+y2Gaxx/073djtO18aSr6piFf2x6Rz+bYB7
h1uiJyUsDp2MiObSmr0KDUHz5xjO/h8ZFjOZVop9Pdq/ekS8k2UEv1IXbXEBmPcZawoB74EW35nZ
Fq9S9bW5G9OJqKO0m+x4006dC6A87yb0UqLMr8kgtrEcSLNDCEjo0MZvqUR9M79NG/0duBVxr4GP
Bdl2lPXD81N0ZoLmxtYtDY3hZA7UnUf6VLHhCwvCr63RwqkgIhDZ7mjwXLR0SSque+XSu00EBHTZ
TPWaXA5MCJ8vObbgxp7feKh+LmQVwZJz3rxtoroTjUMsAG7gkZ5VLcpvik9LheypZPrf0FKjhzYU
Zvi7s8zbaVAOW3RTPzijAe2lrZNB0oWMiB9Ml6StXgzNsXDsghQw5WbfujwwH32sR/i3zJYhLH/l
D3OVUOy1NYb/M0N04VMvrwtVjQn7fDnffx5kEPZxVghCl42yzvYYLIztZKKmHJvseSw8QTOo+2ra
9W7dphfJcIg+GcsTK/fZh8mVZRb1pRLH3E3UKUcSDdoB0/H/zMLhOJYUkqHw/yPtPJbjRrY0/ESI
gDdboHzRyZAyG4SkluBdAgn39PNBsyFRFazQzF31Dak7KxNpjvkN3XhTXzVM4oEwpgZ5d5qUzEA/
KXc2jWnLp2HgcX9/X1y8tUt5FVkY6E1IKZnrrqGgkqSoqPIdufqqR7sa1c0A9QTGfHMrP76Ifv8O
RUmTCj0cyvXqqWkHPhpy5NFudaC4TfjJyET2MgqPUE502c4YkDV/f3oXOTljIkPlWeD6ETu+UNkR
MI66rraOYdi16nZAFmbANSQZvyTlmAHxKMG4AUtpoSMiRW7JG+NfW16LfiFK8hSRUUJ+u0sVZ55x
g6qno1ljoJPH+NfklFkO0LucWyf8ylwpUrNj/pJ0LXP581cnApqTrRg9iMBk7qrx3hsKrwikVszf
LMXCrAWKTtYcE2XK4lOdmZYFgm2CzKkOmfHLdBCfB7TpUXsrZVvkJ4demwV8Tle8jVVplQVrCLTA
QXEabICIl/Bp0LRMelvF9gpEQ6Op/xT1lvasQ0RTfRpV3Yd0amdzQ1KNWj8sUAw43/++l9eaucAn
aHt5NoqlF1E4ZB+9zuABnhorjx8kCngHXa+bnVdhoMHRzM8ybEzkLrxwC2Q/OcEJyHeDHOxvgn1D
Z6jKngtiQ3YFmqcDTp8gLke5Q3yk29pioGdILXH6RUtC3dKQaZqddPPoRu3oys2ClA+oF4ezSM1/
FQJ4SVwR9+ArVo5G426RhjF/apJ06MZ6XdbE6BRSttEMjcUimH+7R6rcANzN9I6oXbrEtrL+YeJk
9TK2Ij30aSU+vf99LpIkDXk2+iacPP5Hd/3teB41Xw/pOyLdpWkUTLEDajuM4hFiHJC2btfAZkox
xUqdny5uvN1nquA3c+C/y/fm8Vt+BimSSzUQPvZaBTUdmnYuk045kOaaJVioWta71uysL8TOyPqO
vdZHO9NQol9enjjeQeuwvHs2VWKI7YA12VMrnI3tlHAQWhevWSp7CRwOrXVnpM0r4q1TrHnW4Nvw
PbG+o2oBXnFqAGHI2Br+LAqr2pZpmj9LHZrPbhR9futJvPi4zJJelYoy5FLJWENbBhclgyRtHcwx
mmwPESPf45iOzXfkBnU+a4f3v+214ZByNnQbGg03+uo1JP3VaS6ExakkcPxtQJh+wR2GNqs6Db9a
pzJvybReXHDMzyJw1Xg/ePy91YAOUVdSmVQyiFarE+j0IdBbY9prpSY3mVe1G/KqeJ8OoLzen+rF
Nc7IqMNqaNbyKBOrr7ZxSIDX6UiqSnBq28EDvNNMav1h7qdbco0XNwG7E1gIz5ZlsFnXOZuiZTUN
Y204DFMN8nK0VeDlaJylN56Li9eYcfhypD1LNs+9s5rSrES6MhFjVIXj4FDXOlsPOscXiLKV34ds
ZewJkxvp3dVBqR07XAo6eJTV9eMl/VjPdmEfChrkzyP0XaD/bjPfl+hS3SNma+10OuL/Lo1jQi1G
twLZFvqp66TS7OPS49ACU520Sm7KbtB3umztXxY0OycyEE361/0CHASlVq7aheL3NzF/9RSnWlEg
Q5fO7BccyAIuGojPLsn0V2Mop5/vD3Z5DsHVEAc7RHGLevHy568GawxPTGWL/QZtxQH/4caAd9AL
SRm8L37RNboFXLzyFeF94Ra3LCXP+GpAW2Y6gl6olht6BcuZB/rDQI/pEQmBr2iZFagdhMWNnXNZ
y6DORssKGwkOxSKi/XaWQBsKB1ve4VA7pfso6zTZWuMcHvKkru+GxnF31WiaweBZD4aLMWtcjGAy
MC/1vQG2RmQp9r1b69ASlDgJyGn+e/8rXDm3bGxP1xd5UMLNVaQHThQ4G+3So6OkunK0WCJn17ll
dOuCuHxS6b6ge0q1GoEEXIHeLoSJDphWD1Zyar0uPdBJRNhq3MyNuR1FVe3dSVj3OJuax8aCh//+
JC/vQcamfOAS/HnkXqvz66i12ZVFV5wId8PpEGEViZKgjQUktva4nv1fhqMsgh8KXSDdXq1p2FYV
VkN4EIFam+/4p9J37WE6NJS0b9zwf7OPNyECAbpFp9DUWV2DVuXbZbVprhq2aZen3pkpjddjukXq
xESBojOext7+jlv0V9h82LHVsdhlulreuJEvnjcDzSA6ajaYQPjH66aHUYTOWAACOs6hJgJZJNne
QVAkMDr7u51DM7UiowHtPxXHf/yqTB1BW9Bj9NkWFNVq6jYsj6zOotPUOdnTnDYCi9tseqxoUW/f
H+rilBhkzZSdMBgAbAlO9e1QrVLPlnAr5WBMDhQFBX83jEalBM79zwMt81kKA0yJi/jtQNQwC6Mt
Z6h7tZknW7UHEwFwPWv6Gxvn4kgwIyqrBO/LrWSs1R7bCbxCGRvZUbHz+dSNI47DUs8/hMIKbxTv
rg1F/XOxENDp866Pg5FPShPqbnRsykHzaUqi/uOW7QPINedGSfLiTWEbsBt1FQlneCtr7d+6wrvb
EryYs1n1H4omTBwf5fgUH4EpjL/hueiqu/e/2JXZvR5yTcCXcyR7vDTDg5SF8l0B8PVbzAjZ035V
+lsCXZd5IxNcDjx3GF9NXcu56cLLUjl3+bGwaMhtO2XuUP8RhiwDqnIGEBer7pVdN0lshdFbUMF1
Iv6yB4GPrJ4W195TBiUsBfynt0rQiBS8vpOrI3GpE5p3fWoNJ0MNp1+wOKwXqzJQ63CgeTS7Mrbj
7q5LmnS+cbouHuZlUjwKC4oLIKy6LPGrSCBsuJCrDrvP2E7drSUQoc3T1kA90xLgX6o0kFiO3zgA
l7pgCw8cyxAiSdAPRMpvRxUozZdD34fHzhpCWO8yRV9VieJO0A23mrB+xDxef8lkF70k7QRd0ZUF
lR7XyOzHOQ17TN7EBDDkxmpc3qd82VdXwGo1YsQH4BjoztHT/uiIBD2o+axvsPYd0U9qxW4upnSf
oUn6/j6+MqzlLLE1vjKEK2uExBw3ht64sPrJFnPfdOLkDuS8+9SHDWKfEokUAdN138TKr/cHXuaz
esEQXCXa5G6l+vPXjuvV1281Vy7VxOREpqs+DY0pD5Mxynt3Ct0bT9WV64GhYP9TMFzSovWLMZtD
luVIp3rVlNBgc+BTZqjo8eW7u9CDjPvPU7MJ4UnBcMRR0XtbbbGKWlZUdOHBslzoLbJJDyksJ3yI
Te/fHw4bX5IluEEenIbn26GMqXbnMc2GQxva6S6ae/DEuarcChevrCCBM1MiUbAI5lYrCOkB+ifO
tYekc3vMEUTYdAehQY7bC3uYQVKHs7wlz33l9X0z6CrnE8LTa5062antlKyAMT/lH6guDzcVG9Y7
kVjdWdBBS4SKSPUqluoRz1CdrIuOeqY+9PHgopAWOndZPCq7LEPQKXMgUr6/RS7R6cug5FtcQBRt
UI15++FyJECsaUqpBIZ1c2f13ngwu2zaidJIv4PdQ7ekzt0A1xVIp6YwtzliVrDQm8aPIPAd4z6y
d6WnFzd+2MWi87uW4jP8RpJewMRvfxeoh2kW4G9OCn7oUCkTZch37oTy7o1DchnCLiOB/1u2FFWg
NZJFcitY9WKcqSLogOQtkHdSovKrUdn2dzlRAwvokPcfGqlT6gTwsVUL5//5I/6S3l7dQsrU5bjn
LVTlLBuPo5Zp/pCq4N0d1dyUtT7ClQXZ6SKi+pzCzdtYRjTduAmv7gXgM7CuAGECt1mdLivu64K8
F1P3VBnkJpxEiXW3B0Lr49AQSj90c+1GG0TJpvKjM4Y1elcWyeVH1LE6FYqKmn2y8DhQAwDXSr+z
XZwSP7y/YS+u6+VrvfqNqzvNm0Wj22J0DrbeVE9V23uHEcLxib6ickPF6frOeDXWchu9/ijo1CEX
oLkHi1bezwkcx10L4WnTVDa0Bo4KiFzHosnUuofYczrOBnzZ9+frXF4KS3ObB5dWt0dw+fY3dFGG
vpFCSKnij7FFZi49V0bRfDRmZBjDNsxezNy+5YX0/iIba2aIasUKdbs8Ok6tN2P97nSPvcQTPRzG
8kb8enGj00eja0eqSgWf+8d4O78W8nrJs7xs/HTCVQ+Z3trSsp3sBnnARe5WcnzlXiHWAy1BQXKp
xazGE7OIm64F1lHGtdlsUD+1M1+n6XyrZ3BJx2BmFPCpny2VDQR6384s0iM9pSqenoAU4OA04Krj
W43XHSaVADgyi36r2XGx19Rk3Eu+sg+MQ931sNVvbORre4gMiE4a7VfHXO8hCe986CrhHkxX+V23
hX0CxqEHZhM7wRTFRLpO5Xx6f99exHNLf3TpIXJYyVjXNcsK74za1DkYaediAC3t0Dh7RosE9Czn
fdlZ3hnjerC+1XirRnul1ENoTRJGHAtFdp3Eauo8OkOSkPChJLXxqnIMdEeIO1HZDi1TeOSgMYqt
orZiE4Xd/6HSRKZpUIheaHtUYN5+d6Qv0Fx1cQ1phXB9MaB0Og+5fkQIu0DXTvkRDqJAwBO/cwRx
1BvAxWvrzimiMsr0l5Lx29HDGZnN0DR4zztzPMdRhd8GDJ/AtdBI1Pv4cUK9EjlX/Rbb6dqqIwG3
CAoDOybTfjtwlEQzuouuczBmPYbkXiL97QuwJZ+tKmtRflRL609ZiTj3bRe7WD+Lo/FWxHtt9gRQ
S68OEAABxNsfkWApIEBnEkKhPnqvo9WLHo3Xux/bJC7rrZl1NqL+U9HfqXmI0tP7e/7aOaNVBlxk
8RlB7vzt6C5aWvDCK+2Qd3/h0VW86dQMjYWo6rJThAwWCqXZjUBJu7ysqV4vTwSrzsqr6xutK2NN
NiI5jW6Rb806dnZta/xHzhRuyjgs7sLa0R+SxP4O4PtlUlScC13IGomn9dtogn7Is6UFg5KJzfvr
ceuXrd5qLObbHFR8dBpTJUWOIp2VX6mXWBt4Hr/fH+py6d8swt/L+NVTXdldGBXhpBxoEnk1oDcl
6zcdqMtuY5tlJLYWKL4/GLSGN+65y/fr7cCr1SfTKZSusaJTbYsGv1GrU4I2U1EerHTLHyuQwe/P
9OqiLiEBaGhY6+qyEq9mmghbMRFpmY9R0rXAhXQ9SNJm2GrQ2G98v8vThGYAbZjFdpIgYF1axcfY
jNII9KprLKISAINPbm0MOHloTr2hM6TAL4ptROKG6cbQ15aVrJWgh34QXcTVbWLnkZ0gGB4doQCo
e/ThEGPq6gmVPHfAJMIfwlH51+IdXSBeSTpQUDaX3OPtwqqDDmc1ibtjPsUohXS096rB2mRabX5E
lHK+8Shf+46LE5pN2WFBYayeCaQbFPq1s3JQPKGdeE5A6FqyBlsDxOT9LXPtcNB9YB1hB4B9Xt2K
FGLdOa0WcIqtfm4Sc0ChWe+PeoGO3wSMLdB6J79xFy4//01ZZVlNBDJA7C9R6/oujJMJcBCaRydQ
r0AOAc6QEIgK1vCNz3Ztk1Iap31v8tWcNX9oxLXRjdoOOUi7i7ZK0jfnqpkF8ZaGfF5OeQW5FuKt
Jq1uTPHaF3w18rpkNWgRIpM2Xat8QDhJjDgyBWZlKs8KKDTzxjf865G5XlACGuAYS5aur9m9Wtc1
knpfckLkNT3iE2lvyQjxpcYJdjvFMQrllEy2Zd98kYM1BLVmyP3ChN44NjIaI0rTga2gcDhY3PZR
CA/FLaZbdl9Xv4ZpYmbGhQHkfTnXr26nohTYwC4uWykkwL1dV9wMrTqmzX3oUHA/VkNbyl0jtDa5
K3vYNe/v9GvXBkAAQA5sP7ozq2tDlpFWgpdCSAueovU1Gmv7JUZPGoVBlE1rLpIMJcD3x7y2DZZH
nxrF0k1e73QrTqK0gapx7EcF0XTwmynEPNE+mLOW3OhlXDnJwA2R213UKThbq+WN8jHVTBGiuGEb
yq6eYmWPWonyoYaOgg2QqHxXhNaNu/jKBCmLQ0LEDxPFhnXjOh57emngyk8CgOjZjesyUFy7+ykQ
9rtxpC6r4ppDLxhFCPiHbNd1DSzRhIlm55ye8E5s9+GA5J41UP6BIOSL3pu2mpHoGyyL0nsqR3LT
QnLF0qXMt57a/TO9+++PQSuaTHFRHVkW5tVmNpwIIGRtdceq9MbPqZJXz0NnYSGRWjc7K1fuS55a
em68s2Ae18ASp5grXntMKiu9sbNNbrcG1gxD3oa+IXSUd+HKJbmv2pEx4Ds/o80KU8KFsBNb+r6M
u2dVdFW3BYPuiQCLuzaluaym6jZs5sG8N908e8ro5C9eFPWcbTutD3P4cS1+B16GMYIEvA8FyRbz
rQbL5al0SQEp22C/SWvxr6Dyq3U0e6QQEq0Zj+Ck+7Mu3GmLToZybw6LXPEkzRun5GItwToAeQJI
wpaFDLj6bujuU6XztPQUi5C4oTT04YOpdje73xcHg3HAyTIrA1TBhS23kw0I4IfKhCGmLpzPHSol
4700ohRrtqL/9v41c21SlEig97A7eOZWiZ0JTWeaLCs9WXKoIzCWSW1uJ2wbbpWEL65wZoUf78Lu
c8ylOPN21xd2jyLamKVHoVpTvXOsGhNsO3dR4U/7uj0YSP8ODxi1zM9NXpm3hJ8urjiGJ3NFL4Uk
khhiNU8Jp731YkM5JpWn7zUd9nvvYoes52P4lYTe+zxXlB/fX9zLLwmok+KISRmKiuq6we5VgxLn
A9EKsCZwE41nP6Qe8p1Q9G7la9eGIldjf1Jwpui8it9h3jdTlUisMKStPiIA6SJYlpd7t/bq7b/P
itkQztJRI4ZfxX2OilFTWjbRMdTUaDcBvzmnUlSPUzS6N6Kwy/CE0BkPKoeTh9SJvQYaJZGK15XS
pce+r0IHQUsbKn+LVARF0mQcq9OMl7lHQtSIfawmyriBKQosRNQVEs+DaKNTBTwKUv9smeHJ1WNE
vEe3RTVAkx60x3gerBtH6sqnAM7HTqNOsmCyliP36l7CZSV1nSZJjlWric+Vm4xBPUzJQ680078G
CXTgli4Lx2p5ude87DpVMfpWquhUDFp1pKPziwwje45qxdy9/9EvLltG8qhsgqpaROLWxzcNlXIU
eAMeZ4mh9qlyPOXTqGr9GIDeruECmvX390e8qPwsZ3W5b5eL0KM+/3YZw6msTeEqaDsL3fmDybq9
6N6HkrxU+4ZSq7GbWhN6uMTbynPazfujX3Yt/l4V7DieaNpFaxq/l5kiF7qHe66TmEdFZunOtDOE
O426eDLZX3C0a8h5MlHqApuhqnjpqlQ+zV1t/7G6UbQ7D7x6GyjE0zfaold2mMnCEAvTUQFMuTqB
5F0GHl9FxQthabDntNYvgEs/xOh+3fjul+8DYloWvSpazHyPNWYcjZXZTXL859ppCtutSO2uR2Mz
nv6ZnMF6Q5cAFop+PXWBVYwdxmhWZCa4pz7HZUILp+SzHgGSGBVp35gThTP2zpush8HADmPagaUX
vsXLAr86oqY1pZQJaM7R9K3ihShn7q0O7aJYOuJTY2OQ2oIx3lm4Uz+b4ews9Ix6MYiau4cxt5DW
TVBfLrXU2GJPE21Utc8eIc9Y951s8jMV/PmAVUf5HSf0FEFyl1Qhq/IDaxmd1QQ3I0oev/vR8XaI
XqdnhCInP2mxoMCLZ97Anum+IElbbJDhaw82YdxRJw7fZSYFBFAvXr0hQWtP6D8bPjCkWPh2gXdm
Mff4ZURRNm5pCnjHth9qf2h664RCg/kzrQXuB3Zo7ls9LuBgWPq29kr7rpyRXu2EWMRQPSxohyKd
PsV6mj7Eau7tUZatd3OiK7lfzkX7pPZ2f8w0ZwySaUIOPp+ceg9zToO9mLl+jKHUZtKn6K4C/oDS
RjL7jdDDXa8O1a6I6+yuz9QyaIZJ41/W+hOOw38qJfrdy7g9OPXwO06S6jzCgjwlolDvhB6BUVGl
vkexBrpbjZw83UEooC1HX6FE4WtjjrZYYyrbZvSQW8RH604Z6/IYd8W8K3BbQjNMS3ZOZHd7JR6T
Q9vCulUnVw2SuTAD1DRQeMFl6wBvp/W1Ps8OLZHsgzHEJjL4uNnGrWds1Lpwj2Dwp3jf0eb9kI5z
8oA4aLtxxUwnG+c95LWLLnmwRIQ6g9qPSIJak1RZZtdBi2iw7WB0JOF3nifNPUpBcBVSRztgmpmA
YuptY0uLZ+HXWm0QzYVa+JqYhn3Po0yjMLKs0zjY5t4pPGx79BnJcnVU+Rq9x4s8q+5XJ0otLIw6
GRhFEcFhUc8avh7+PGKiZoDdDeqJu7QYwOq+f3NeQXNxhOlOIRi2YGnWb7aEat+7MJKOajGqL1oz
mb5lKvLQxeP4LS4naBhq2yKokVh2/XPU1erUzmN8l6S0dzYCYd+nDCidhYa6Hf83EV91vqKEpe47
o+xwv6UXXG+MWkH2OKvn7mMcJkgQayro440+z8W/x1ZAXRb8P4HyUhFaxY7wTIUmDS0/uaFzKkii
nwxZhxt1COMv76/dZXdvecfRybGWwhq41+UZfnUxhZB/1TCMk5OJkHC3SeIhbD+MthybO9Te9AG5
pHB+USobB7gQVaT6u4nur86pbdNkgy9ef4tmuYz49qoE6e+QYQHHBfbjrq5KZ9BL+ngzLgCFI76W
ldZRhG5MHPdw1saROZE3WvHX1gD5D3JVAymFRUvx7RpgS2CkahOWJ3iX5cnKBygIopfqnqxV+c9N
FqntOJlttJvozHw3ww5AXZVLCmU+G8SWN4Ksy4Y9DwSSpAvfRMPydv00kYz0hecV8Un0duQX6GIF
3Whn+6Yf7MOU4DqB1nTnS4j7QQtHfgs5Rb2xKpf5C8UL+CGkL46Nl/fyor3aGBH4JzRxqRJ42qBD
dbK/RXrpBShwoRU+TIgyl+0t+MhlBMbxXbQRaHnBLFiDZSaumYWtmpy8iabBNkTx5zx3uvmZ6MPC
5hefEeMDgKWm9LNOC7+1qcUhff9EXPsNRP6LAAEtQCqUb+c9zXQ9dUF9MjeN6bFbrmiKYhOCYYuG
eFdbQR+GRWCaufCptYxP7w//V0pjtf1BmFIX5SkkGl1fZhNk/MzTs/BYZVnd7dMuxRk+1dEh86kT
0n5C9MiTd8D0y35vaWUR+igk4cGnNm6D/n3UG188PYXB3+dJe+uuRdz38nhS01oqIJRBdIrSb9fH
Mfu87rwiPfWysjf4CD5FWv+H/wNw3dyLAXYhlwcUuUT9FEbd2UWRw+fDYfWnaT9B399NBcBLj2Iv
/o8aquI6HFVba9JAeDh4UtDFLWU6Y8Zg+27jniCmH6kp+X3lmrzI4TZdTAUUO8WJkWctaQVGIsM2
FCqCvS4FcwO5uDmcPhVIfosGebxpTs667I/FpH1uR+1oZ2iD55K6c/KEdqrrY5+2E6333Ib1eWis
A+SdvYggd2li3A8ET74RjefBq49RWf2KUtPz5yk66LK4Q3b2z0x0FY/xx2KsnptaTg/8Nz4YFgrd
aVHzE+aXGf8eIOgAa4wNQuYaImy9cZKl9wRruT6gvJv6Za9tEBcEapzJLOjM7K5wmt+o6j1DdVuE
3RKBK4D3NR31ehs3WFkVUht8vdC2jibRRVdgF4/hC7JQZwq5x1kzPzZWc2gVW/qIT+F1NNp0aRTs
H+vxE4+PdxiccUr8QsnLIC/gKedtE34WSvGAQMjZy0JMB9T0OSXZwPS13TchVgqjRXeiPGnejJVD
c/YK9RibskTbr9F9NW8/gmDaDe50rjvtEX0Y1+9o14yautd4NPxOTF8Vdd5FMeFLX+xBYj1IR90J
OT15Ff4SxDU+le5dV9oHb5L72cESIrW0o2mjI9HPbeNjwPBF2O0uSUx8sWMH793az+qoPkW4AcgJ
YQklMs59po+BnSvqHeCQn2rUb1RypQeUh3ZWzZRiOM/K1MdHjL78ZsIKoI2fu6rODp5RHbMxQjEu
PaCJdc7N6X6sDB3t6vRHSD7vG1r/a8ZGoPWnrDgmsSx9cHUPEZZclcdLEer91gnhTvf2ZlDKh5pi
qBD2j6bL75NifNT7cdgMgrCrtx3fmeNuL6zokA9CsF7lSRbi3FcEmZP+0mdLm1KgMdaHpxZ6o11m
O6vIfrhFLV70kQgFRd67oXYDLJJ3ZjyWR8o+XwZZncPE/IiRU82aIahamF97S/kvDqO9Fr004fyx
LOHFxQjfNJjrFbmWYpiRt0eZmz90K94BLtgiM58em9p7UJBX8R29SjalMz4mqIZJr/hPnW0+qjsH
0nA2Jk4YYyS7QMbxrlFkHuSRfidy2W9gm29k1u6W8kSHvxDaixU5hKb68TxtEO6JNuVEqB1DS9zN
NbjpHqCY5mxn1Engyx7N8Qfl4g+tbRz5ixvD65+iZN6ref0nm5E+I4U4ZEPzu5/EQe3l5xkJC4Cg
W3uuf3Rj84li8pdUN56rKP5uWqPPKf+ITe4nu7N+6lO1sWP7bLTqVyrU26pEM9LtlB0+sXuHmFdV
mg92hCVDNxponvVgMNSt1SXHrteDOtKDWct/FgLrKuplv1XcxfNRzvgzFcc4ss5lVT1R5yafa35U
rXGH+txJVhKZz7bdqcJbnELTrz2auHulEto5HOdHTB++N1hZ0EoVT1OmPPaJ+YTDCjp2atPjiJN9
pzf2XCbx16HPvjW9KDc8rcHQ9vs2cz4MZbcFXbPpwyqwjOnzRPpCmiAegbc8Uyq4txHG3owyprpg
n5H1wn7BTT/byaz4GMsHmjvzgcqBm9sRWONRPsVCT1C7H845ntIbYNSbXvWOIS31wErlFxRZTyJu
tW2jmU94GgW1Xu5TpV88l4IhN39pbXVnRQNGFXXxu+y6k16LUz2MfIMmMNXkEezmD9yRPqV1e7aQ
lgFf1uDIIp8SBY611+xdnUomzcFD5+i/1A5XP8v2qVL6et3xIOdocaHShyUc5ZK2/IgP8pMRJvtp
UPDF7ndtxiGey/FkeC1eLuVzP8wH2130lB1EEjp7eFSVed901RcVdzQfe6NoF7rhOSKRs+MBK+zi
Ucuq+9Bun/So/aAosCwqeZB4PWeqcT+l5q/Oc/aebNEyQwBWONvKGj/JxNuMCUqGavmY64NDl7P5
Lsbirho1GZh8Kilx5RgsdAEz9SNIvmM1qS8IsaH/CtRkTNWDO4b4JrEeef8ZO5lfZYuaqd58G4rw
G64tj5U1fVCd5gG0/A+B4VheaM+wkfYmXWzfJQEKkE7Vt8jk7BBuKdEmDQM1L7+UWPj41RyD9Ugx
QM4ttv+4T6b5YOTK7yqSUWDoEWZg8456fqAlCGUIVcfQS+qZb7mIHaZiU5fa1ugEGXKa/tdF1DJw
oiJbK/2673o/r9KHsswPsW2ftdA6SCFPYuiP1lAFFSA3Nyx3NtbTaFicZYwMg87dGhnxBs26lwSZ
bNVSBl5l/OYzmQRkDprfJ3qx7Xr7U1Xpn7i39zhaHwY5nMJwgISJsVKUeudRxVLStRTfyuQp7cN2
nxXybGAMyxP4i0rDS6jm39zOqAkEesPHM/ZH3BQvVa1u4qn72HrVM7pXL0Vs3ENy2U05V/lkGecy
my1/Wu7iNsP/augCdWgUVJOVE8Djj9SpH7JJ/QpJEyMZxKjM0vg2tBCsBx4fpSt0P3N6jIbaZuMB
Md7BndmHJJai4RGIwq+udLDwcR4Xe8koMrd1JB+tctyO2ET6oWf4aVRY+9xyXlBs3mJgAOqigTvQ
GHuNN1Oxe3RxqXz5TYTcr11ad3ZfnATc4LAfxh29OkCb/P22O3XVvM1c/ail9ZNAbrpiC6dm8ctT
5zuk9NGSNQb0MNXxkfr3dk71oKqaRxqL3z0H2egh3MzG4mAcf1ALPSRdGDaJl5oBniY/sCo5k2Ra
fjJnCofF3DimcowU5c5TxnNVx5nf5POm1PryQF5oPs6GdS9yDRvFccn63E/qlJ+dTvoxvtKbhLOC
QMPXCa86tEZ+Fyr50OQIzCTUB7StAlMJH0och2kxbvQQj6OajzJjKhz0jf5ZttV/EBMgj+SLJdqB
elwQm/q9bLtzo7mfNRCWTTTtZYStdaV0gV0bwnfD6GSayX/4Xh5l0Qe5gQYqhoiBdOddV9SLfO8n
SfCWOsmLRnwgqh6ZWYjRmIQ2KBx7xUkz+xvdiiu5yptYfPnzVzla7M6t2aJ0dWxxifEN6lH7PG7t
Hfpd85NGf2mrUqUNWqF9c7zI+Ph+qqIvof46VSE5pc0E4emy78AANr65M+THyqNMkqXLHlHnxMCX
y+in78jOjSHltgU2GZuUpnaJ1sY55GxDmEGCbpi7LaU2KR8RbgP4kc7OgAyYTQ8lxzaA46w7+eQX
uZLYjzBKXAyBrRkfn2IcnX1H63XBsGf1r25Rz4RQo/wHZZZHo5m8iHjMKpJb0MgrxQl76aBTKKFA
AY757YrnqRbOMWtymEzdvUf9mmOmFykWqEWDs9Qc799f4ytZONkgWRZoCWDYzqo8M6X0drISWxd9
1JVNNUVR4CmN8RAqebhLaYf4SMbcxOgss1h/WN5NDV0BikNoub2dZWSnXBuyQHuz6X55kR1uwSxR
UU3dgUgCGJTRzc5GwaLxbEuhH2ZDjDcKU1cXGsUyaFiLnvIaxTaoGQpigvIDeMT4NIlGfWlM4IFN
KLPtzIG9cZRWCw0AEVg5bFD4yXROuRTfTjnzhp74vVAOkD2VjXRTiYMhpM00ah6NwcRMh8LuP33b
v0PSQYMOAXWSaa7adlQzYkQXpXtoY4RPrdCzP9VRm20cKyUu7Og+JQjV3MAUrGG2jEqdlC6OruPr
vWDa3k5UR3WrzfDdwQEpFgc7VvJNVBo/+kSJA3o6f/A1/UIUKU6qB+9WGRc/wLGXWwT0MaOlt1kF
Jb44RzxzyebeX5FV7+d/fxuEY9iLi2zGWtygV2xNxIYNl3QSWYEYn9LeWTqCIe8Ps5YYvRhn2Qyv
7s1WIhg6uW5yVKZyBswlcMVpWnh4da8ehPoy6XP3pchkFJ06NZHHOldFs4syDByDrtWKD/gDNulm
rkHGP+BuE3knDJin4hDqXTj4ShppeyDa0GEzqzO9wEvp4Owb/r7z1UALS8g8h/VaJXF3Y2qrK/l/
Z0YJzUOoAfzY+n4qQteLusLLjswkNHd512fyLtcsrAhmMArz4yDrOvcr1HSaZz3x8lsgq8tzpHE/
woThF/wt4b5dWsyy87lRhvAwj2TXnWlVyAg22bac6jawzA47WdnlNw7vlVlj+7M08Zae/QVZYHnk
5//h7Lx23Ea6dn1FBJjDqUipRXV2aIcTwmHMTBZzuPr9sOcHtkUJIuabowHG41IVK6zwhrGA/BcE
oI3IVlTUrHRQxRm5dYqg946cIvOFlW8xjK5MFzEbxsR3C5KGs9pJTlaD4KWTAuu/eC3GCbuKtNZs
jOXC8Ik8n5OsyEF4uL2B1wXi5TPrNC55EpZaKaXK81WucfTOBWp6x5Bq10MUaRhZ9ihpmbOC1VYT
lLtyyogztQAfggpf85S99/v2j1j1hJffAAhg8bHHrAV4zapAbBtoIKldFhwdAMeVJ489stmD3csq
RaPCKTbuhtWDwHDYDgFxsBbs7+XLq8sNNT/sK06BJqxnR8xosvYWRiGp+AzKIt3fnt0qtHofjpYa
aCgD+AE92/MVxvVcsWZwAL4C1hfGf4lRZxBNR3xfqiMOQcBxLThlNggjak2SvAUgvFxdNrNJrPFO
KLtAcfOX44LZZyFkXUN7cxbYws6UY179pa/aPsZqSuENG8bilGUmjQhBwfVoQbicd2E3hTG5sJz8
1iJD+pwUuMlSYFDQTb69SldeE0ryvM48ngsEfC3K1XcizQdjolNlxMFRFlV36BCIP9CpesFJJcNm
xWm81EgqGmWUs4DwJT9qq2sPiYNgDI6nxZ3eNHitwDLa+HGXO4bNSfTCVcjVgALU+ScEBZHYST4j
8ixp1oCXk5o+OZUiHaR+yPdLFLABhX/Xc/wrbmLTwPhfgJ8goijfXzTTGrspbSUCpVzpznBAIzV1
7WwIP+LFmTv7SmQNpK3GSe+mPNB+T9iNzlxXKibbTZmFf5pYnb/Bdxmz00IM/y56UQ2w3tFuOE6N
Mb/m40xgOw120O8romDfzkT8NhFAlAdNqLw9oxPgrp1VdhB4QnacnxT3ymeh9tSLy5iegZdYQ5gc
ZGFNf2SWY8RaRR5hJdTKPHhtXFd4x9ap8xplWKt+tLhXf5QY9H3qJQ6eayJSG21t9lW8Sa8HVt/C
NIPcb3KvrFp+dqsaTWCDKrJAX3lhk+WHUQ7klyir4rtO6sqT5CStm4GJwQhgmFE/qTfFJC8fESLt
dwq5rEKhXpvylQVN8UrN7WMvF8V0HAt9Ho+OCRsMISkzxQSqH4NdCvpocMuoyLZ0tVbBD9pkyzZF
2Ik+JApA9vL7/gpKgiDuhlJPYHSKzPjRys6Ye06TGqV3+8yubpZ/xyG2B+YELpGL7HycMplmTZaI
4CS9guE82eJBJhB5SLgF724P9f4G/HUgLsZaHUF1NCdqzRONhqHg01ltcAecS3GjJKaO06uBr6f1
6MopEu9OBl2/l0rFLdsJipNS4jo+1xvy8tdmz3uN/SI9xqXfez57IBfOpJipfewS7HMCnfaQOmLU
QTLbbyz0KjZ4nzxvB0ZuNBNpL68WOtOyDGygJGFPn2te0scp2oF59w1IAWbipqjv6PCFn28v+erS
ex/UQIcIiozM66yt5pd3Ux0CIkLuXQ07HzTS7FZORUAC08IPQtb+9njXJoniCL36pXdOTnG+noac
FnMro62ZB3krqLGWiXCVdPFrS82q/Cn1qjrtOERGcLg98rUvCcycOOhd2FNZJTISuWmDIHN6KmXb
/JUanUSFDyx9tNPjhq7C7dEuT6ehAiLmaxIUwAhZfs1fp9NK4lyJgD2dwqzIQtzm7IYGAUrf/53k
BGbOgCQPDhHHjjVSjOtFKfWqj+ivqlp/P5ijAnXdzrW3tsC7yFW7KHyDqTR+vT3Ba8uJSSdUJ/Jt
FTjp+QRLHYuywaHK3GuN9NQFfVy5ldbJP6QUP5z/Ohb5rqkCpoezxfO8ipoTZwq0PtO5glDnP5aT
lNyLwpL2UTfPW1fQlQ+3ZCMEj4vsAPJq5/OiwkBOZNvZCUFG/LI6W300ymb0K7mggJ0k9i6WF7/x
1kIfKe8AffUx+F4cw3eZYfcUbY2PmJRtHJvL1WYFwPUTuy+FlrUyNWJAfVpISesH9khxHsZDLPsQ
zZCR0pLREVuRCZM8v4ehsJNQL8hD8rP1VYShLpe9qqD4j6j9P8UYR4d21sKf//2zQnQEtwBSmxd0
tYVGZBXLjro2ouw9mvZhNfsKTyfXgTFtTOjy2gF9wMUKDAGshLP20imRd7Jzs4xPOHkGn9Fix2gU
Ss3HoUmsg6zmoYe7zLTx0VYRAncrji8oD0DKQsYCTsH5VioCOclHLJj8yqpQCVRFIv1oCRl+mGaj
upjPC8AyURAdQqNXqo3Br+0YqqxotRLVAsdcXUB11FqjParW0Zql/Chnpfooi7E6kItsFTm3hlrd
rHbUIz/nlPZxpgrv0V+v6Xlgsp4Gov9fjqcJ3BosGQkPOO/zNe2V2EwXQ1mKMG0geYYamMqOQp/4
jnc98uRdUzcvM6E8SZidhtY+mw2BupmQgmovWUb3Jg9Fmrt4u7WDD8jW+fTfN/ViXLzwKeDHrIWF
JrPAnZnmgI93BU06ZdCPGUJvey00t8gH1/aXhYYXGHDQPxfUmB76u5WHAjGisMjfYKbobq4UqDcT
mO5SYja3CEtrL+pB829P8srI+KFbFLaXZN5Y1xOg/eCUZ0I+dcrYeVU4VG7NKfCmQmo/Nw3dpTAF
bipGadh4Vy8JF6iSUUNAaWIBRoP5Pt8AKUFaL+wi8lUTfRh3rhQ8eHVFFyMiNR0YA2syaK9nqUT2
allpU9AqNIvWnXO1egPZbSQvUzXj11hiM9HdtUIvAzfITeKQGe6N6cpOItVfby/YpfM5P5vqAA8l
oku2uq5P08pqJ1FVk1/EKu4hKfzv6aWqdDl4MA1EZ76g/jcDiMV5LT6ZSlY5+zLXi8+4DKE3bFqT
9gE4LM1oMAWOAyg4nwrXrpqqOWhWPCUPslC7u9IEAcPG75RvbZ7U07Pd1qH6P3x8QIbWe70f3YdV
CBc7dTq3rZb7dRgYB6MPtYISpt6dimDEOZxuDT3ARqCvr0z5/vY6Ln/36mHC5oJ3mVolDlbrr083
NOoVoSYn3iTjkAW2uU9iJdg3ca8eq87sNu6bK1cbEGECOQIduKVrkXQcu2wDOaTYV1Fu9Fubdidw
ugS/xiz5cntqVzigJJF4EiyhOFzQNVfGTEBkBWYg+UMM3c22geSnjfxUpaXt4QBVfTBDJ/1RZLRi
G/D6T1JrRJ/6GqCUZNX2y+1fs9zZq4WmRMO9AhVNIWBe9Te6rnMmh8rDiZiVYtCggCQcdEwx0ilM
adMKiA/0SA5JgmJ1X+lbzpFXbhhyLmQeCPhgGK4xtnkyV9CITeJnKI2uEJUGXUHcz9OHOY93YRGl
z1IcxB9vz/pK8Ee8jrjt+xHlX88vl7xE6SnNpuCo2Bpi43ITi/lzHJjj1vJe2cc4laEPhF7KFUE/
rUudsenaypeFRgYyjpryCIll2mlZraGRDJT/9syuDojIAyS/9w22ejcHRQOjX4fpibaM/KhPTYNS
6mwfq1CjB2v2xsZ41/YPKlMUm4EtmNQOzlfSGTUtd+re9pPOSbxqCAxUdUfjxQpksnsFbEmlDfPB
wiXXD0xpq2hxdbp/Db/Eg3+lX0puZKjvxJMPqQ6IPug7NxNTeQrbxH4Ch7Ql23flnkBI9f9Pd1mO
v8azlJl0ErUbHyQyLJJBDYJ9lARR4yJgGJUbTbmro/H0In6DyuWF6iSA+lgRdRccU9XGaCrGgqC8
K0cn/GXh4Vp5t7fOJYSX0HmhNr6fDPardj65NMsj9rEe+ZzKMgfzb0vaA15e1q/Jru0DoEac9PBU
H+6xyAs/4Ok1+U2oTK8lyCav4ep8FmkkcMtKVeW7jVi2dpxLrXYH3ZJwP85NGLX6WLlDhwdWHnXq
84CB5K+w12fjCGA9M3F1bqXMTyVt7t5AzuAHrMXGY6FRgyQBF09z2PTlzjDb6KHK5x92pYbpLk8q
iTJ8U921plr7UlgHi53I7E1zI44DKJzZpb8r73Utr338BtQACdyY613E4X42OkiqHM3ofgYY+ydL
jaHyAknhxICfn8HTjNAM8lTKHjR5VB7kPqt8Qyiq58Tw3OppyjsPLkgB8KSvrG8JojlPVtba3yYV
HLNDL/xesoX0RbO6vDwk9HcfKSkimGxJGRhiya7DPY11nGZvf9Frp4Ms6J3vjGTUmige61oDNxTI
U4dzw+95AGy6BxEa+cLJpTcRqOYWW3F1ndso2ijUt2nyOebymq6iNjSRZ6dHhopsJIPFhhctfDFh
zgezKbvTqM65Z8GWPDVJE27cROvm15KG0TGHUEeVZJE7Xo0dpxPBndYnJ1QezVerzwOQpqiQ9fQh
XIHV9l7KBuAK7SimHyacDgCmaHjdXvLVAvz7I4ByApCH10fp6/wMtUk6lmodR75RUZ//p0hrZfhQ
Jwb81DjgsfP0OcvCOytJ9D/xICpzf3v8ay/bEjgvPUcTWuFqEYxYlkGh9mCvYq2FJxTLkZtqZb7V
RLm62svfj7s0OJ+LDqemxG0fTrrmg4TVam+YzebnRChanyoRAcfVWxlksRUTmD+Y4N0Drywao6ET
mMdbinjXQipqmu/87MXPdp2naAjNKdhnTr5dNlnyplI0coClzXGd7qN8Vmg91ktzQ9e7b2lbiXwf
ZakZ7bKknJ6aFOeWneoMgend/hjXNgPSgA5dUGrqdKLPN8MQF1WgVRpA+D5r9nRFLZCAEn6jkCFd
pcySvUxlfw+GSjreHvnay/H/vw7RwPnI8BVBoZXYQUxTirF4qNvA1iaI+F+sTCjOxqa/FgQsE+Tl
YK6UXs9H00ar6UQ+hr5iFKnrzNjIT0pR73m9ikeQsFTLYp2nw6qanRq35sYzeaWdgMQUDRLLBBmE
Y8Hq0NXSYNUKMqmnqZQtxOlN8TCOYLyUsPiu9Rb6KpMGblE23pS2H3egAkyQzOngjToSL6CX7Lfb
y3/tFHIGaWAtZaELOvwI3DVvxzg7RUuk6elKN+s7qEGIN/0PA8GGRpiQCgG1iPOVL7VFTjODP6xr
3O4ASGP1d2uO6cf/ZRg8IOAJLDaH6vkwfQ0eCXpb7cOoCTuXtrGJ26pRNGJjJ117saAdmuoitEDK
ufz3v+KroVL6ppBk2tuQ7gEqZ+U+dARma3re/bDV9vX2vC43LgENehxMifIKJdDz4YLQyNCyy9Vj
khTFLjS1EiS/FM5meaATK2ZXjdUwwPe2jNsdIrZz9iArVBW2Lu1lg55nYfALF0c05k4Wti77JlBx
7NJsilNCTyYFnyEEVnlBrN6PwOJtd6JO9qzhlwl1CKeVb5Q+ui9B0CSfW8sgHkqQmvwSpnMIVxXt
CQ1SFI+/W0gSDg1j16NQGgytTWkhHT+QA6svCQqC2U5ZXNzduHIimK2GgYqr2rp1FH9v2rl5VcoJ
jmVVDdk3jYZRuodK4DzpSmGeRqEUoRemYX6PkUGQeIbEPx5lKPM+bkUTu8ZoamiwmqJ96KXQ3rjf
lrh+tWAENui4wIRd1FdXN2tnU3PMVMC3WhbOTxJ0iscCWwUv74z0oLf15MHplTaKBJebk94EshOU
5kl0ELc73y30RyIpdiRE+7QsKr0i0EZn14FGK+4qRR5RhTCHZEsp8PINsVFLJ5biYUM46kKkMB4o
htBbpm7eds+1Xst3TVebn6opf4oUfTyC6cNw2xLzxlG8vMNATmFUQDHEAhhor85GLWdKIIkgPUmw
qExfylF7cG15rs2NgS6/JQPBYAFnpqGtv2485w48hLmAEGMIxzyWUPoPTtBXuzkevWiGfYFjg7px
4i7fRxs1ZvJVmdeZ22b1KWlEmHYzZoEfqGn1pBhD/aGf+3Y/JvaWFcy16XE7L0iTJT9eS35NKUq4
VJBZRwUYdB91g1dnQbQfiwjtmEDRj7Bnho1g+NquAWmMYsZSVcG/6HyrNgC+Rj23C7+08zk8DNWQ
imOm923i0RCydVfYnfUVxpOKRlaexOrGA3h5VCjfLUJuS0wOpHSVSgL+hwVtTTTWqM5nXoSF7ITy
AHJ9uzavmtJNFRvuz+3b/NpK6/CiiUi5w3AgPJ90W1vEo40Yfadynuqia70016v9VGaQuqi1HmHt
Thub99pGeher4xpalKtWoQf2gkEUtqHtd7rWEuIMearvJX1AoCKR505sTPHyu5LayCryy+xb4t3V
umJ9E9PFRupSVrr4UYCQeS3LOXmT1cz4mDnD9KcdRF/vsNIcN0IN4/Kx5JvSCQaO8j5V9Xx5lZAE
uDKdwE/MLuweGzzZG5isRkeXdkizn5Ti63QHOQ4LWMnqkOOQFEq1d1MMd3mnlyHoBgs2vQjs+dGE
wfeziAaoEQbue9UOINI8e8GMKKs3mO0Qk611Ji9S1FvhLmvNiefFsNITgjv54Op94pywTbGIDYII
162ACxEoeo7jOzLkQueUgSfrdx2eQQ/hIGCoWn1svMANw/htnOT5YzuYlebKSVaHrp4ivb838SLm
+bW76iHMpfBPhpPt10xExXM3tXjzGo2jIuGRqMOnQJ4c1TVTxGh2ElLD5cEE2GsdUBYTH4KkqJ9D
pTQLiHAjJGW8mQTvZ2KWX2x5bP9EHU/u59vb/0rvYcnF+D4aIkWwL1bBYKCk0oR7keNncyGVLLap
D5+VLEs/IjRof2/ptxLLJFNl7Nu2y1I3Yc6nqDXN3INBHETHvqr1Jyw68sdYhjJdNyrwKkrCIL4d
wGAOuTP6hbhb1+OHrHX0k1KWfXW4PY9L3QVY9jy0dLwW0zzk1c83WlR0YqbbbvrVVOya+oFlH6Z9
KirZa2zFvHfkCubnQtAe+o2xrz16qAyht8ohI6tdHedMs8BxOtQTozKpPtO6zQK3ALuyZcp6JX2m
OoB1IRQOBA0ACJ7PsQwRUpbCMD/lQqVZm1cDQiKd+Yf4sPHUsgvZogIjv9YpXKFH5SHWu3hjspeX
ib1YX6IspZK3XSDbMkQ8aWOm8SnooN4L4Wh+EqXRQe2piadpqyLTmGmf2wys0u1PfO2mtqiPoOOO
kiExxvns6d8lo5SCAxgdqHIIGIr6PlHKvkUMoB3GPZga5a0NJt2/Pe7lbY09NWmFplJTRQN5dUI6
8GVm0NmTDxq9FZ7stPlbONHR3CEmx7Vwe7SrHxnlNWOxRyC4X0epekVdU4nrkoAxessNuf+gl0Z9
B4NUf9L6aCQvbe3d4lX3aMwCpzC5nz5t/IblsJxHyotYrE6D5R3ato4fxTTJJM/F5LdGoSMZxG6D
k6Qd0jIFEp7VP5Xaqb7jPENXtxzCO6cpbK+eLOM+M7RhA5C/7OqzH8MHXwrZ0Ico19B0Ov/u0Ge1
iNALGbN2qLt97xhSRoqDzgI1YbOZnqtE6ja++cWzhU0DUiXkVnwCAAqrIy3lslbLiP0gFtFbH8dB
Cnc9cgS4drfma6JHw/2omfGdXkTJ3ajh/7LxAZY9tZ4zmGEqopQEqVEvp/CvlDZAqbdlVuhLySFA
XAQLaz+j7nMgra92iWMLLIi6wI2HWTvNOuyMsY2iDXjjlUXg89PM5c6nj7+u0KizhqhFpFt+XI/N
SzNBcoyxPYQumhmzTd+ZCCaHcVzsaqQZ/CZv0i+31+HiyC9nndR26Z7gpikvv/CvZag72U6yKJP9
TE3TYqf1JI3pZCPxVVTl65A07V2pTuaH26Ne23Agj1CdpSy15Nbno6qNSMRYwEV35rxfHLgz44Xg
gINXmd+lsYIocHvAixuGaVKKNBCsURApXMeDltXwBvcsNPljhmOOqCX0LIos4TXtFob77eEu3is2
NygxhHURBlz4gOfzkyJVhEWqan5F4XnYKV06fjIKFGBuD3P5JC/j0I1/NzzhzVhdnMXQgF2K6FnP
Tm3iJG49i9ZunoArUN1S44mUxtC8Vok+wRxWdlarzTsNuM7+9u8wr80XDRyuUg4SKmnLf/9rF4mu
HDDwy7LTYDpNtdeG0Ahd+j3aI/IPAuKwCkjA0NV6ONAoMr4CBTUe5rY2NYxZejU/ARAbDNzXURZx
sgg5tViDZ6rBDNV3iVKAHMEO9CvIQ/GrN0YIzh1o6OMw58UJ9Hv6YmMClewjYEWAIXDk9jNYvvhY
wXL5mQHbp1kkw05301INnnPVyb8DAgignoYqYkF1HSqHHEAYykl65PzCElUbntPMEIt0ghPUO2W2
W38E53VXzUMICH9s0xeMf4dv8KZt2+ubMle9cJTVT/1klP9AJUD7UQqtAr/6IZ2/hJE+NDsH1RXJ
s9UhiTGHSbh3SIXqn/3Qlx8Qyiu/IbZewW8Px3/6eWr4fxO5q9wc655Ptz/ZsgNX15+i0YnAvMMi
3lk/uTiRNkZQxbY/6Z1JR64Pg3+cyXKGna3O/XdLLkt9F8RSkO0MS6ryDb+YdxznanxOI7EcVS0a
YevacFJZ5kRHJjrNo6i/tLhK4FDMDvlQ95XxE/8SHn8lVvp630KXgaofijo51OjKTYegLPonxSnL
wnOGfP7aS69BNMBOuQtVs048c0QixxuiPFD2cRDqdD5lTB538WBVhDVjgMxRzx6bg9B6yGifI4/Z
tmhWS7XjBJ7dmVSj+ZuGzMVzC54O8olD/IiOhFm7ImhNYz+kTZV5U5U0sWdz3KJdGg6K2AlhluTV
hmj+6IM9Qy4c6rijfWpMuRvw3kD9aUo1z1yjUUPbHcue1BtxHsVLasn5CJim9AGbm98V08if7FxC
liiEhcAmMOS6cccpyetDYwZozKRN7nxu2dchRVC5io+t3YLBk6YE551iCAuMtRGZUj2Ij1lDwJwg
kTE5EYsw9PMW4vHKW3b2RVd3Hi7qyH2NdJ4qS57EXd7IhidPYf+h1+sivGv0WtW+6lKu0V6Jwnxk
3VTnn9u7+spvQImL9ASwMjf+elcDTxKznEzs6rxFjgpklws4kktnYjERLnmxm6JEacsa7zDE3JLk
v3amyPLeKckLJnx1G09Vh3Ob5lj+pFjCtUZdATlThI/UPCtEUKTJlTJNnFK5mY63532l08YxIm1Z
rBwXK+BVBJcnXQCJqA9PiWHlh6w2v8lzOu2nNGhOGBEgD5KPgTdChqX9hl57jKKXG2GG7BFabYFd
LtYBwO2igs7DB2gayPT5awClKZYLFe2Kqjbb3VBYzd1k44lV1Ea2q3p93Mszgg9D329JT19EMwvU
F+V8CpdLaL2G/NJCQxNdw8uSsFPkbodsp4EHh2w+N/1sRL6FqqnipSLWhHf7C1wdGUTkQomiDrTu
cg+DJTBUmZGTFlZk7WaIbG+oH/clbgLJ0NCVoYOyU0u5+M/QatJErCdMUI2qIq+F/4ze1uKSYqYf
Y+Hg4wuioDWS4NppQvIHlGu9NpEi+bdneyWFYlQDi0w6IzK01tUnltDrpG9up6exTPXTDGnWF5ET
I2qFZ7faKxWU+Hkwd040aM/O0OieYw3SRpR1EUXytf/+EUvQ91fUoc0WXh5WBcK0DqLIRUo2TA+Z
PIF/1eIh/xOmWbFF+1qT0QmyLIJlnbxhyZNR+z8fNEsTY0aVCGOtrMvdUtETL5HmD/IU/wzl9j7V
MriL9fgo4gbpvLTft0VzNKTpPpaVP1kw+41ltZ6hNzNiGM1xVrDmaqXgZUh6FH6dNN3Xws7htuuO
FwtMoVMjjTYW7vrno7aPmAG1YEQazydRcYWJCm8W8FlYLe5idKIRYIra4QuDFeo9zL1QcUFNIJ1o
xKka7VAyNj73qBNvGSFf6RLTLTJIAIFRo1S4jgQCk3ePzer4ZWYSKmckIFGqNpAihfpsBrHYYeXn
7BJJJB4m2f3RCiLl4OjdjDh/rsACabYqMFc21pIRA3vkIwMZXiVFAOXCIStzxy+4vEKXvs6EGhRe
J7WWGLD85Ob19nlajstZNMSmIjfBI3FpnF3cW6YSKIHJdj1NoV5+75WIAAR1zW7cCNTfa+3rgeCV
wIZGEJLEa511B3aNn0gk+ZJNgw46HFSZHJFrXqq5kJ9kWOLDHj8J+02NI+d7EKijDXIAjw5qjE5J
/Sku8LboCWtOZZoRiM+0EkPXjHhvDrMsh+jppJH2Ga396WdVIBN9iNF98gfLQvuTzwl5trDM7ieg
8FRxDWS9t8CHV54fmIJLsZWcD5j06oTGtlPofSmlp8TuGncax34n7LI9BC2kCGeE6hbYIEsCCjQb
+dhy4axWF8oJzAiiWrhua9KHlEuzncvFSE3BKq0HI0NPaQfqp9f2+ADZ1kbX4co2/Xu4dVXUsQdd
IPTb+OGIqg8UYePTCKuvJMaz7P1Cyd2oE13ZpoQ10LMAz5LZri15tDGwq8CMUY2jhP2rg7xjcThq
p97YpqswDmI2QroEcRZlY2Rd11DsVusNYEAlzmGWgPtZhnqP3BDk2M7tuxGpkUYtst4NC0kpUC+3
+84D9t5vtVpX6/v+MyjbE0rwMWldrQ5LPYdSZamdecwTw3iaqdQCk6n7Z3KKFD8raGi3b4Gr41FY
By9jECbKq/fMsSXVKXGhPQXN1H+qSck84YzmAWlLbTfaCJTfHm+1Xf+dH9RFlIpk0on1/CQFzWJI
5yUaKjrJA0GrR1w+7RHKlA63h1rtnH+HWlpk0FzhraxPBjGTRRjSyMdZDgA4aNPU9qeI0lOzATpa
v89MBacfBGko7dLepch0/rQNRpaBkigdv47sbC851pNI0NZw6sqPm5dOSt1CLY66ln5t+8Cre/kg
Zdljh2ptarZu3+NSFpXKr1xK0dLOjyIaj1KJMtqYfZb0+tTqsheazas5Dlu+Txefn/YG1RyuD8px
WDesXp1S6yw7rbv8FBNVu05l5Ae0tMJjUtnOvaG1YpPMc/FVlhF5eSmDWshZrnvghYHRk06gcVTn
BHHLyZ6yRbW0cd7kptdgF9Cr/9oGY039MQFhvBulJn92opHYOitr2mpd0qlo/htaZVLQwORjI7q9
2KKUWoBPY5NOeIBB+OoIwq+3K94nE/63/lN1suFhNtTxgFy9s/EErwJ4CG0UdeigGpRiSaLWh6+y
CkcydZL9CTG6b0Jg9uWCgEje0lE1cRSwijKhE6DW326fjCtf/Wzc5Xf9FcTOpV4goUbrOMdpyfRa
OhMYTmRy96OF7vrTpg+ibzxT76a4f71T/86V7IyWGmI0+FKfjxlAHW663nGOkh7I9VHKw6n0wxaJ
+BczskvxPbQmCZ+EqFbq35mmNi8S3pX3gxGiWxeVFjGRNjYZKprGoB6dpp7Lu5Fyi3HvGFUjv/IH
MGKYES9FGDetNbGL1cRof2YYoSJ6CkKHGjMKVbspyMAimF2uEnRoJoXZOCuWBCKZvpSOXLry1P3G
307giSTSUT8GUUVBhKcU66LGlMW3IjHV32CCRjiFYNJnN27l4p/UkEKxV2wksGy5sFHfaGaw7rEV
94OHkFcz+VUGilw1nutIN09lY4Okib25cLpdEjwiliSI4vODreef5kjZsx9ORvI9o3KSQb3pbLjI
yrGkH4o33GzU9h3w3k7sqTChWzwD3RD3vW7WWBIBC/6JErDzauFx/6OJdfUruHnzU4gAz++2mOm/
CynvdK8hcPM7Q4++ZPhLRIci6HWEgiylklDW5Ap1kYHSUWmdo+5RLuY4hHJXGMnODq2qPEpNWrvj
YKPzmKpJ7gOqrT7OzZhPO8nWejrqqp4+26igTp9HSsKPIThJENgpldaN/OLKngZcor/n/jwv62oE
fb4RySOR+IVeCneazM/yks5AzZu4Yetof/sIrQK+f7czlz7m03wYSprn21k0Jao1OuZJVWbNh6Id
m1OilUiqS6WYP6mRUE5Oa9eegqLL8fbQ60zq37HBnlH0RveOTtb52KNWKV1tQNTqrCl1iVuGgyoN
fywVwZPeiHWsr7p4PzRtdA/YW++3rBnf37PVWT5b6+Vb/HV/RLM1h7kS68eq6SrhFomOqZ4FF2ba
BUESvea23D9oeaw8g02Pe6RCzea3bBTzW9zm3T9OlKav0ZBaLzms0oNaaPJGVHO5RJDYQHNR42WB
TAgP578w7w1RQU0MT0NZI4uPol30rWjy8hOwIO0r8hrKa18042tfjnPhhawz2jdYGSQb2+TaD3kn
00ElJDUw1qGBpYUtjriO5E+ctGhfZ3bwrZJhBiDBpGZ+1LbOfIDhkvxBdZavGYInpKQ7yskWJOri
gHDoNap0tPeJvlDEOF+SmjIS0ltKSAhU/Glbg6R/aJE9bgrDdbQg2NilF68oISw9LyQFgCoune/z
4abFIpQh9QPNmHLfZeHoKRGCa2mjZxtfezUz+seIFtBhg2yyRGLrygKwvbgaALH4iqT3bl2qv9Kh
lb5Ks9wgGatvqYqsv+kyHiVXhIAwGCbd01fPpzWZehY5IYqb9Ld/UWSwvqhNoP3JoX+fOgkFLloH
ViCOOR4zFRbShl3vgeAkv25fBFdcbRZoj6MRTaF5Ru3zfI3bVoLLorG5OjNoyp2My+2XJgl1HT/w
AcNcVajD7A3NnGPahP+S5aImaXzPlVD5KHBfjvgTUy0DVm37l7zUm89SKcc4Z1RVgvWmXuLvCim0
tfZpPrZfGxzeK+IEO8q9SOZ27xB13YKALtvwr7tlWVxqfNRK2aYUVe1VQRvORpkrswKpWAOU40aW
PfwZlQYLIieKq+d+DowvYUI67+lAws2N9OTatyW/ZTtRpVow7qvh6xjdeL5U7kuRJdVHx06lxG3F
FDv7yJA76SBrYdbvbS7hZ+EQwj/oVSGXwKfTeEsB5Mq+ppi96FxCZaBwtjqxaTZmlVRGNhy4tH0Z
AsVRFkMC8QO7n4C2T/SfIYWsPaEZ2lYk2qTaq3t9QtmmAAIq+aTIuY7B76g89/k0PU/oKnwkUSCT
qUrKznfVCIpg4xivouF/vzycAuD3Sxl9PV2taowOO5LZj3vW5KmZYqoXNHjqxzRK+oNZJYH5weLi
2oj3ry0zUfj/jeussXJNT7XToIHrt1Ty7/KYMMyINPWUBc5XyVbrjS22uhj/b5r4NnPhE5WsKyi2
AuhV7WbDT4BGuGhVGG7ntOpxTMmBNi6IJVVZH6aF/ctdBd6FPXR+QWDIETQt7qm+aHUrd3Eo6B7k
RfrZ7ZMg7/ehpMTh06i04h/KbU3hoWLa5UdDGVokQR21RQbU6MqDgsFQcCSqMMt7OQmlDxZL9Y8C
elN66CR0tHZ5HRnTiyTL0kudWsPX2xO5LNiyM2kZo9AHXIgQeXUULLCFSjLD2KzzOnsee2xssrwt
9oop5XcyKs53AColnE6s2Lf0Nr0DyT7vM7qcbg8F7wNF1HEDR3Nt26DZBWiP4ulSsjlf2wqx1EhK
AsvH0MKqd6osnMkNk6D+LaPIgTRQ0nTxRpB79XpaSqisAGD+C6kRwX0kT/+PuS9rbtvY1v0rqbzD
B/Nw6+xddbsbAylSAyVZll9QsiVjnmf8+vs17TgkqBjZqfuw/ZSUJC6i0dNa6xuMLNoCsp4Fn4Cw
rURHK+YCBgFhGEvgFMqlSYSxkw9TM3aZgwIkPBqmMu9+6Cb9z9fx/wRvxe33edT8+3/x/18LnANR
ELaL//33TfmW37f121u7fyn/l//pz189/8N/76OvddEU39rlb539ET7/R3z20r6c/Y+do+c+3XVv
9XR4a7q0PQbAN+W/+Xd/+BssI/ApD1P59q/fX16zCGLwTVtHX9vff/xo8/qv3yVcyaBywkF6/3Ma
5cevXL9k+Ov/i796+e35t9sXHAovX4v25S8+4u2laf/1u6CbHzjikJP/cHMAbQQpw/B2/JEhfuDF
W1wXsFY18CgxvXOo2YT4M8n4wEv0KEfwWwdkUH7/DfzY7z+yPkBIEs0wrG8OpQIL5Y9ve/b2/nyb
v+VddltA/r751+88AT/ZK7hUCYoQOt/80RC4kDP1OwnYfxXlf9Utrhu39xTX2oIOtVIIAF1lJdBi
LXfwuIwTkL9tVFRFpwDCp8A2OORvcqHpTGqhhowMO3eVAFesSJ+RbaJ+Z8CLYxCexiDQN2MN8EMq
ttyrcIBwHSwUSVLUDVeWf9WGPPwEIQL4B8WxBQB448lTGEAJqA683Bg0J1Swh5RiIVARNo5palT7
MMpNkqjQbQQZQYLBRdIxY47zkIQhxF3zEQDVDIxhT0WTCiQr6CTfTagREQMukXbfBddNB8ksAtsj
OAqAao7MFxykqjSgha1Y3AcXsPB2aHFut8gSdfj8ZBGqEV2eZQQQ4JpA97S4zVW9BxBvju71Vm3Z
iCsvrYb5QcueNejzw2tT/jzEocjMDMZORlBlVK+mdhui+rjrKuBW0fQ9WEVeEiCOUgad0NrLZvAN
AZPXym0ogYOvTmILHeTsmxbKvSPIMROGoPnWBr70KSkViflw1t1DZ8A1QaL1jKiC/6OSSXd6M/CS
rW/rAII/oVpoOTnYhu6kCfCsCcdvmtorjgmlGjJXgIsHFRwfWjE+hJ0O5ybokpZCF27hYvuxskBE
yyCyoaJhcZfDKfrAabfbMcBe3hjl6GTziMw9Tq7hNxjSMTHgwzhBRMv30/BGDAYZksVdegDv6Yus
CyKDMlpM0xxwE6R0N0IwDJvcNyoKCfqENm0qwlK1DEFYTDNPL6QNbAl0FtVywxQ1u1PLCpB2K4BJ
VGd1V42BDbSZIXoKiUYE7rMn1TcM1KqhhiAF0S241TAsEbvAzaZ2ov4gCm4mNBZwq0M+UWnyzTs1
l0S7hRrAlRiE8aZtavMKxigR3Hoq0OL7LmFtGKl7oZLRoJJxt0yA3hktTGkwHYOvgZnCLsmEfnIf
CvpdWANvD4+U8gFuFRuzNJ+MTjlA5PBWRKaLjm4TZzREU49IPLXN9Bx1myzbA/gF+4xkDF0hrd/y
sPNAdi9Bg8k/F4pB80zvGHSDq+sIskJQVxJ71Bx7wdXGCdZmVrtR5KxkoJbOj/OQpczIpfGhQbuJ
+Gr+XA9zBYCFNl2FMJg5CHHXOEaYCyA1TzVkCVP+WEg6U+VT1SmKHeKU8PrcUGglFyDKdT4GsprS
fSyLAVTuhoDNQ7QZlL5kqCi8GobhSr2MV1uXJdzP2nvkDHCdUqACCgl+jVQWpOctIXJKU331myGC
YVf12hlo5WjAeZHa7I1HdewD2qI2RuQYf9hIAby96jKAkKgK3Z1aA0ViHmjXl8OhG3R1W2ShSBKN
u7ekxVslWd9gDTMA1JUGjtFbAm0EgK4EwYRffA3Dm3yoSQMFEqr1/SdhLApYWxQ6KZPZqboSjktp
9xFUGRqXSQA0FhIrwRfgnQQS5phBx7+10heoST+ilfcVchyAERbIXo1G22V1+7EBRwRIP+O59HUY
jM7FbTylNuhcbmkMKjMF0xN6eGW16PUSw2qBHrNcpR1jyGPIN1Em34SAFSateesrqUoDq30D+Wyr
Wu1LqAxOmkpw/wnar40uP8FmA8L/wUGa64+BlDxA2dtV5/pKqcRDJaYbvQnvzLCyIwvAaX12A6BO
oMvFPVo6KTSu1TxBTbmT+lm5g7hWaNpBCC6Nm+Vh0+xnPQ51W+gGGCdYcii8ws4ufAUCAJpCVR1a
I9BmYf9oRkP8mM0maiGC2Mm4TJVj8lDgkis7UiWbCozABICpsGAMAmEm4zrR+TpEVyB8gkalZHrq
VPoj4Rxx1a6zcfjSA+x4hbw+vta7MLuBQFh4gxInTCpwABMDG/3zILWCTOLBHO2iDQrHF4XUnmE5
TBIUSKRMhvYiNA6IXkYPXSm/xmb5pbKK57DCTpEmsO5tRuGuHbR7CaqVcp+agDZm17gQbnJF8vxS
YqiAIZOsMVsbN0dlEZjZMWaiHpYPKjdZwr4/s1AxYkcb1a1vKtjKStorwUad46u20gK7VUKvE7Gl
I1MNqFYr7X6EDDCbJFSa+7D9iDYVWGFJBT5Vc9sWYUyBEj00SgxfrwS35E7VUGiHI1aadamrd8LO
wJHIJiMcoWHsf1GtJKRiqcHddkq+WQEMALtQ8AmAPy68T+9rMICYEfk7LOPbKNAfZG0ra4BLGLdq
GwDfNYe3wjw+6MYAzbUCOMm5iXezmauYoTWOIu6lJgPpcaUYlc8MBXzhSK0nqsut6s6BYdlGhwq4
PAKxAslqy00FqPA2sfo5gwooDCBRREszoFpTSFEfkFGhORBbNUfowg9M0mARJw/fMh8acPBo6Bia
5yAMBaDFN4pwo8pl7k6KH19b0vBNE5vHftT3YO/BFzmVIUYJ9gHENo2t6GM5dYOwE7OitCFX86rn
1ucwmzADdHyGJqXXPVeaUPeyBKhIKJqRncaVRJSs2fajsZJyLK//P+5oOPQB21e5qNx5zhHmOp4Q
NDJ7oCKF5Bpuackm9PJt451cZX9cDk8vg8dy+eVt8I9I2lHH/KTE20uDGUNCZbT9vfzNuplsuDcy
gcq3QB/vhDtU9olwS2US2qH7Stc8bY6Vq1+FXzxoBWVO+P0gfLcVt61zZTCFzM7MYOxytVG80Wt9
2jm7meZkps0uu61dqC9txWtjpSixFB9cDPkFP8kI0Nv1I3yTdDPZKjVHChd1KrkDg0Za9xBvDfYa
uverL+D96/ifL0A9f9WQkoDZoCnjlmyP7HNBYA3+IrHsLnaivckgiO2MdkBl7xsunW5L5ae1b7DE
d148+aK6mDSChEWIbwCyBJN2UGOzgV+mMD53YdO4ktle9tB5+oHiC9CESEHkZSc6UKuxgu74aMOI
zfUrYGgJqMEU/AwGErg7bMRdbA8k369mJO+O9J+Rl+XcEGIBcVtPPPHBXcdDuW0zbGp3bU4viRPf
x/MkziLv0VOoanUl4oxOv8udzFVJx2SndQMWr9SYlvzPH7GQMcIfHJyvJVZS0/upC+COaMsu+9gz
xUGTw9Zve5JQ8gZWoVM4w5fVGbMoiVxEXRTG9SZtJyFFVLQsbZlCT4UdYJvqCniNM/VJvZ085fbX
O5XEF8LFVgFBtB+PuiRVwR1zhHcEgvI9UXFkO9sWFO7LxCTTbtxHq4N7lA3/RURl8ZjDIDRSYfTf
I/ab5HNIK+ozOA4S2Zl2BQvvDFas7MjvzVLOukERD3hQUHDO9wMAFqGtoRzT83aTO4mruKGXOavv
UHlnOE/iLGW7lDISIX+PONZ9v4PpBJ1J/SXFKoyeazdw1tb9RS+Rlx1O4y12mdwsIdSD5NlGgrTR
rqA6TQZHd0KSOcHqLrMyiEsdUxReUHstjoNobhO79zqH1zhMe2VOvlfigOgBiikAugLwuqwNQlY0
NuuGz5CeCQTw723rSVvdka/W6invP9L3UHxzWYwf8tQgmASEUt3Ag2+lOziqU7trYTR+4i4n/R+P
xOMsHqlMy7hu0RGwUaKzIccRXKlbhc1MIjcNMZxoa9jK1qBPt77z5PrO4BiuSa6fgbtnLY3v4KmM
5dlRgxEkfSKr6UTWFJDevR5xRCvaF9jyLoY9zsUgAJ2Pn5nhben4G+izuDC0/mdbAEq/UFmCUBiQ
94vVCPygWYPUwk+rguz3n/jQg6dNBDo45XVL0RSn5sqm/v5S0TloCGQDvq2fbwHxIDehWZej3TvV
RzB2Pem6tgcm2TUV2Ovazee4GC7e+Em4xXnVV0WK5g/CxZvAczr7s0UmW9/efCnIF9UG44iVHo9v
97a1H+3cvp/INiTfwLUh9xFb+z7SO6cLup0oekMNgA8B37lOrqRdKqZVXRSjXTPdHZnm1DcxAw2O
zlRwY4/fRf/BjgEXPIjaAUqg6aDsLsFgA6ArUljLA5YXfOaxvBQXwbZry2vZ4EDTmsc5loChQAU2
0fnDoW0/BEkrDsd3aznBticjzV9iwt/t6qZ7sWkgGoh4HN0G3j8aQ+fR5hAmsAlYoniqyb4piO92
bn+F4g8V2UtJaoKEl60eLRdbyFlUFJnPowZxgmpbM/BntD51Lrw6cQEqr+Fxy0ABXFktRzvGs+nL
o6HcDicw9EsgH38erQgjKIOCRIc9eLAd9vnzZ3hWbzfdo0B13J8lGnsx2d4/PpaU3q+PsXpxLzmL
D/j7eXyYxYtiG3U8vuk219rVZjN7MXtAIce9PbgVk7Y2qXY6IRWb2HH1BFg0DHbJzLSZxnTbpK/J
yj378rrEv5YBB0XMN4gtHTEFJ6so1vR5Cjsg7vl+HFxF2wPJaEsMV7GnK2Pz64Pw/ZfwZ7TlrV5r
4DDcCYgWb3y3dJCXU0fzJC+yK5rf+Iwf9sp2whEherw87IpEvcrpmrT0u/P9z6+BRsnZ1tELEBaA
/AGf7//JIXl5xcfgAmoM5AD6NfD44ivgdHBHSQA1pOCPK3wakJ23uPdGr3w1aStD++6LPI21mN9Q
TYgsQGsGW9z629zpPWsPT2EiewMBG2hl2rw3gKBYowkLoA2UwBaTeZrlaVCzhC/dGrdPczM4grt+
yziSJZeL9iSOsTjipFTS5yjNBpzg+4GyTz1rN5Xrs5Tc7pxbzW02NQ3ttaPluItfhOUEK74kgOTm
j3/y3jQjBFCnhrRLvNMY+jHkDiV8pzvkjnTlOAEJmc6SHU57Sq8b1tsFq7Bl/OdZG58+P7+GfDwB
T75GFIhZWCn4GjznL655zpbRtwOwdci8q03hCMy3meitLQ/5vZ35JPBSdw2VuakWwF9DYDCcaEhT
J8MJL9gqdilcxm0PrYq/kace1/9fD7ysLgYe7MIph9/fYE9b3wXy3QFK98qJvCpB9o8iO2t23UZm
qhM98E0iYTm9E1jpprQjzmtO117B5RXy/BVoi5OxyrTYnyN8Ib6qFI+f9/Dj265fLC6vV4tIiyUF
DjWsxQSM+UDzDazIKSyxbZ06+y8ONANs2KVf93bnVJvedWRCH8OtTCJn7dW/u7ChJgh9Jch8Q7bs
fOZDYqcNITH0fWdUvBb1RNwn3X9y9gOMyQXMFcA3IMByHmca1VCKVau3Rdd0+d21vBqpSTTK7zdr
D3WZoaOApAAOBbokZ54ttytcH4MBax1ESAaIzTPfHbPd884kCk3xLhlNV4+Y97au05ja4gmrLC46
OULMj1dMdNVtSOv7wk3oSCdmS5QOTENasD6RLu/F/GGhmgiPKFi+QmvkfGgTzKEarHMM7VbDCevc
VHeBndBiV1+LBLqzj78+09+ZMQiHnggOOIMzz8/DDUDWVhavDKuu5jRu6/F0fb1cthLmuFBP9kIF
Lj9CExr98eLNJ+ZwTNVXq3J8dBY70OnjLG8osSAlqMnpgPTtcdpc6bggKJ5ANTv9yPMKiC+4a5vM
yqMtFXhKvxsq2NT3KCn/cRsJvfXD9C8mxs83tVwFiSYHWpLi0fR9vmmuE6Tobk5SgrI5LxlHzto5
elkyPk7FPyMu7j+Fn0Def0LE3olvM3v0xI1JJCqzhFls7Yb//irHVOSznxfFFjNRiZMBaCelt+ev
s2M5m4eKhqxxnomyBbd0u35Av/98JxEXSy2S0yjCEPTYs2en3dQ3IeOVRggMHtr1PZPvGBdT8yTa
Ym8udCEBWEbtcZuMfcLv6irTXOVbeMx1117ee3d1qHH9HM7lJbmAFFs6tAg3bauPo4OaP4o7m4bK
6LkEbmv7yArpS3rAfzyj9ZCwgKVrSRs/9C4eGTLMgO+jCwCV1PPNRa2hNxQaEx9gXMZ8d7ADj2fD
4Hyy7W1Cv85I3HDJJT6RmexB8Afimtu1TUH79dcA2u78a0A1DmyYceabD3rM9uxtGlIRafeQ8RPa
+AI3JxR7yZN5rGRl9CCgGyU7APeQ6xh3pdRNnMeQQKfFruyeTXZsp1vh4dcb8Xu3Nogt/zFYINWd
f0txLMEQU/EtEcPBCY5b2w2ayk6Ke2NPlDs+Uo9owDqPICWuJyB8EP76XYE5ex4+kGBZD41NvnNC
+YkiKjlsHiKXdyT5Kbu2bb6/n5087yLjKaMQFAcTAVU3OoAeeRczQFVob0v2I9YHjTHgzYrU6bF9
cPmUqJGgkQKq5LK9MM5S7OfygKvEp86ed46jOU50QJPYiz4LNEIfrtlQFS9/2lWO7CXrm+q72wAg
0T++wbIENbcJckoo52MbmD6W6BtBf5xYrshkArDH5teT6t2zCTBA0AqQf0jLqkWLTA+Qw2M5GR1H
N0I5GWTg1TbDexkXoLw/4yypC2NdQgDd6npbu5k+agT1UhyzAy03eMB9afPafEZdHFYStbb0emDk
2ietu/a479XdwNmF4DQ3r4C53GJOxarcBWEBnUmAf9Cyyhl8xlHlU0mD1zl50srwLsUQeJ3vLN5i
T4flw9wCXvK9RdZuJJQx9/1G8lCEwVniRrguAp/i9I/TVb9fX0PvFKVOwy8BBBHMeMvAb3t7hPvM
2Gc2jMaPE+j/Hyr4vxDvy62XwTs5WSkcU3yG9n14qV/Kl68vpxjfn3/2J8KXwzKgY8plRSCugU/8
E+HLy0FQAeT6LRDhxo9+InwBDIYsGle6lU3QovkX+QPiK0sfQFMHcwzqElx4BnvifwDxlY9meSe7
GXgAXOEKqRFODRz2S1aWVnfY0JpcsYMRoNPYVgA2BBioF+vQJ6YQm8JzNUEhoYY+TKoKNIjyGKQ5
Qx2poVb+ToubOmKFWEIzz9L7lwCF6/sJeBUnlycsnUZSbkUN5MveD9UXVei7LWTe6hujmIKHupX1
EcjQQL+FAIuWwG1As3IbjgXpHq2nAgo6tVgD8NU3UBQzI9NW8fV6GqkAetJwCuf2SjYLzbfjeYjt
SZ0tjcJaMfhsaFOzmavG4FLbYOHWYiiTuhUtV9Di+bnN9Zz2ulZsc7SHHkrfaq71yWxvO7PNnSma
qvtxGspN1kszEVsjOmhDazqxqZS2IpQj1JsmiDrnDeCkMlCSMhu7KEFJpGn7is3woAdFucoCcTvO
/myAzSumAFABxC7aBdLhhIZlHgoQ0gUAtZ/H+KM2KbMno+3Zkkovq4zFSZQ5MlebkFC5tsWqapkh
NcUegMHZMUO9E2kpzfIO+lkixLahRlB+KdtK3FpTETdOkUqjdAtLwx51K6uIn2QgUM0MgDgghQGk
stC+VRoNEtu6DwsGIKOyTVROAVe6yYqrBAqInHoeHCxIlN41Q49mQIpSFby0ALe1Aqt+huFV6DRZ
PDpSKIRuFhT+1hD98VBMvn6XiFrylsdpeVDruUtIVARtxqpKLp/0ouldvQ10nwi9rr50ljK1rDby
+hpWpsLHTJAa4UZWW8EA6dhA/74ejKcST/Fc1cZ4iKAqIsNNNQJMNiyCAR9T+H3p5NWchWSGKSq0
ggojru1M6Ip6A/NmcKWhH0utSMuLK9jSNRo1h16vnTlTkudeTsqPegVtZyuB43Eid74Ij4Eodep6
FpmqC0Acy4Ws2qM6i54KLcSnQk0FYLt0YztUTf/UqJFOFWESd4UZT1sDwOfbaK6AEA7MkHZj12yM
fNY+pVld0CArewEAy7RncptLW1PJAR6C4rC6gT6e4apaJpF5tDpuWDOUBFYZ+UT6uS3u2lRvNu1Q
6IdxVFEYF/RpJ0AdGUJqgIYPIPG8DpAves1HTdjLjTWkpA4BZiGRie9O4qIOr/oug4EiGu2GTpNR
jx6glOnf631dbmVFKPatUMc214pjUPIaqdBC7UStLO1WLYB/k1O16Unt++2DJleFAhSgoHbETAzo
ucNyFvaQSvit72WNSaMBav0cZRUpEqG90wwlYn1RzV7RAK7JJJhpThT6RyMJkwehM+q97KeZSJRa
yQ+Q7QJhWO3nLbBf6X0VV+gKNbl/Fc49YH1Q1h+9BMy0R00MkqfImovaNiHz9ymVovSug/r6M1j+
6tUEHaWe5KbVsTxXRa9tuvxFkZLZM8xQ/DrN/jhQQwEiu8r14QGGQdVrlnf+HZQFwoCUeaQwwe+V
+75pukPW90YLCZ+02alDBCGAJOnKCHyUVqwIkOzDtlEwIwgEfZPKxnTXYIkyZKaLgx7MgQGaUUCG
tuJdYSZWTOVWjL4FVauxtM9HWJOExS6Qm+BqjAL1m2lFZgyIsmoAKa+gG2KqSkwyiM1w9YNYUlbK
+pcJLQp/nHkCISguzLBsO8Zak6S+NMi4Use3yVWEenPn1C88YQe6ciW7O14eT04fxEE0+ApCqBDO
KVD7Ps8YIC2ctBPoDDZcaVh2aKgDXBI0AdHDzckux10voLnNE8s1RIZ2cYlehF7kSn1Zi1U5z6Kt
dGRv7q8+MRZcT3ZmR97DZwfOe57Pco9EtsmyT4BjkyeoGzG8C3KdHrFLvIfD72ON/aPhvpZ/H+t0
vxqdRT41G2NRVUM9oY4HvJ9FgHbcBo+a+0xt6HHS7GYNL3Fx1z+OCRQXDNUEsWgpkNNk0CCyBBWw
RldxeK2bQ0f+BqToIpuGLgMUEiGuBOU3yFQtx37SElA6YSSruvWmcXG/3gkuitkoH3RrU4zf1xeD
CA01LjELkXOIDOEuddrJgXmSFPTQA7HHFBWEmYHssKl3YCigqYOkDZ0cpIx70anJVsTUg0VZQvwb
4FHWyzcX+TEcCLlABB4danf6srcB1aqpyHML79PVt7y/3hLM8u+Av7X+3HvYEPicAAaEyxmYa8uK
RYc6X53q+nRsHfFknD8o2RyizTGg8w/gaGfxFu90FsRY1wONz53vNUwOR1uvAl/mZ3wQNWBeYMMA
qJjC1/VJGdgPpKCqlJnHmezSqVwtIJbdEhQBkG1XIKiuJPyXfVUeEQJcBnRquG/OIkOD4O2YFz6W
IYdpinZkh6y+6rfA/dqtG7+tuTRedpzO4y07TtDRtApzwioMN8X14I5eaUMAyf0buEXeuzpfG/CG
A7kakxGdGFAQz8cy8xO4q7YQ2+JA1wrgTKg/OKEnemv1s+Nsu4h0bIOjoQo0L98RTt5abEV6jiN0
Ql3qs0hRV7/x1K2KOprOsMk8tQR4A5mFxBMJ4Mvr/R++yn8Vf1GHVgprKGHnJiOrF2nk5fcc4mDd
6Q5/1lU4zWXrB68QzBpTQQUBuJqluUOOk1U1Siw+/c66kWnpzGQTM7gLIpsH2i2gQDPiPF0riPE1
dvGUf4Y9FnRPRhmvuJVF8F7sSQjoKD02uJu1X7TeO0l0b79/4CkX4PKYgLwGPozz1VXMnMXLhNJL
WWRz+33apOj9a2iJru+Xa2EW7wwybiDeZceVHnjdEWnFl/ga0urYy16OGijUqshfGoSbF6vAQGqW
qRE/Zt2Jcl5DhF7rsA/IJmQPwOc4XxIvRSlG3OQE+CTJHt/iPaPbRwK8LaC98pqR9DsPrkI7TOJm
PeDeLuHEtRTLuaxFKBIDAfsdfy6hXLz24O+G4cRxmMdBsXgJFBXA7pnmDmFOu06xvVpR4+9pMb6g
7KoQrkABX77oKKeQPTInzecVtcEWcOimDjTvPL7gxSff/vXcfG/pwTENEGJcX7lK7uJtZhqEzITB
4kDM6JrPGwIhHxoQk6lExHUmtmnt/gQU/VdUuU4I8Be09u/8+x+k9yOT+6H4Z7/0RxmJV7ouP+iM
J/+16HIQIA5vQVTkpwUwFTvSGUH++EFHiv6vPiB9AQe/ewWHXlCkD1BLxZxHnej7v99/S4sc0vvf
f25IHyCfBKErDp9AqJOxufzSl7IA/+x3zr77X4oE/Kz+/Z0RWHzKyQjI4gfozcAkmtsVnD66bn2A
FACujuiFHf/9143AX8kk/MUs+OsxkMwPUAKF/DGOlsUQIDnlmrrQP+D/cM7/3UnwN2bKD7GJr+nb
S/3v/wcAAP//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endParaRPr lang="es-ES" sz="900" b="1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140494</xdr:colOff>
      <xdr:row>2</xdr:row>
      <xdr:rowOff>19050</xdr:rowOff>
    </xdr:from>
    <xdr:ext cx="1429544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7292182" y="534988"/>
              <a:ext cx="142954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 </a:t>
              </a:r>
              <a:r>
                <a:rPr lang="en-US" sz="1100" i="1"/>
                <a:t>D </a:t>
              </a:r>
              <a:r>
                <a:rPr lang="en-US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𝑇𝐼𝐸𝑀𝑃𝑂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𝐷𝐼𝑆𝑃𝑂𝑁𝐼𝐵𝐿𝐸</m:t>
                      </m:r>
                    </m:num>
                    <m:den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𝑇𝐼𝐸𝑀𝑃𝑂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𝑇𝑂𝑇𝐴𝐿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3686B0-3EE2-4DDF-A9FE-F80EFA95D433}"/>
                </a:ext>
              </a:extLst>
            </xdr:cNvPr>
            <xdr:cNvSpPr txBox="1"/>
          </xdr:nvSpPr>
          <xdr:spPr>
            <a:xfrm>
              <a:off x="7292182" y="534988"/>
              <a:ext cx="142954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 </a:t>
              </a:r>
              <a:r>
                <a:rPr lang="en-US" sz="1100" i="1"/>
                <a:t>D </a:t>
              </a:r>
              <a:r>
                <a:rPr lang="en-US" sz="1100"/>
                <a:t>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s-US" sz="1100" b="0" i="0">
                  <a:latin typeface="Cambria Math" panose="02040503050406030204" pitchFamily="18" charset="0"/>
                </a:rPr>
                <a:t> 𝑇𝐼𝐸𝑀𝑃𝑂 𝐷𝐼𝑆𝑃𝑂𝑁𝐼𝐵𝐿𝐸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s-US" sz="1100" b="0" i="0">
                  <a:latin typeface="Cambria Math" panose="02040503050406030204" pitchFamily="18" charset="0"/>
                </a:rPr>
                <a:t>𝑇𝐼𝐸𝑀𝑃𝑂 𝑇𝑂𝑇𝐴𝐿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95250</xdr:colOff>
      <xdr:row>5</xdr:row>
      <xdr:rowOff>119063</xdr:rowOff>
    </xdr:from>
    <xdr:ext cx="1303286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7246938" y="1158876"/>
              <a:ext cx="1303286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1"/>
                <a:t>   C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𝑇𝑃𝐸𝐹</m:t>
                      </m:r>
                    </m:num>
                    <m:den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𝑇𝑃</m:t>
                      </m:r>
                      <m:r>
                        <a:rPr lang="es-CL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𝐸𝐹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US" sz="1100" b="0" i="1">
                          <a:latin typeface="Cambria Math" panose="02040503050406030204" pitchFamily="18" charset="0"/>
                        </a:rPr>
                        <m:t>𝑇𝑃𝑃𝑅</m:t>
                      </m:r>
                    </m:den>
                  </m:f>
                </m:oMath>
              </a14:m>
              <a:r>
                <a:rPr lang="en-US" sz="1100" i="1">
                  <a:latin typeface="+mj-lt"/>
                </a:rPr>
                <a:t> x 100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09D1728-FBC1-4445-AC91-74E4E56E8F27}"/>
                </a:ext>
              </a:extLst>
            </xdr:cNvPr>
            <xdr:cNvSpPr txBox="1"/>
          </xdr:nvSpPr>
          <xdr:spPr>
            <a:xfrm>
              <a:off x="7246938" y="1158876"/>
              <a:ext cx="1303286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1"/>
                <a:t>   C = </a:t>
              </a:r>
              <a:r>
                <a:rPr lang="es-US" sz="1100" b="0" i="0">
                  <a:latin typeface="Cambria Math" panose="02040503050406030204" pitchFamily="18" charset="0"/>
                </a:rPr>
                <a:t>𝑇𝑃𝐸𝐹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es-US" sz="1100" b="0" i="0">
                  <a:latin typeface="Cambria Math" panose="02040503050406030204" pitchFamily="18" charset="0"/>
                </a:rPr>
                <a:t>𝑇𝑃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r>
                <a:rPr lang="es-US" sz="1100" b="0" i="0">
                  <a:latin typeface="Cambria Math" panose="02040503050406030204" pitchFamily="18" charset="0"/>
                </a:rPr>
                <a:t>𝐸𝐹+𝑇𝑃𝑃𝑅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1">
                  <a:latin typeface="+mj-lt"/>
                </a:rPr>
                <a:t> x 100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173831</xdr:colOff>
      <xdr:row>7</xdr:row>
      <xdr:rowOff>104422</xdr:rowOff>
    </xdr:from>
    <xdr:ext cx="4017169" cy="1205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7023894" y="1493485"/>
              <a:ext cx="4017169" cy="1205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US" sz="1100" b="0" i="1">
                        <a:latin typeface="Cambria Math" panose="02040503050406030204" pitchFamily="18" charset="0"/>
                      </a:rPr>
                      <m:t>𝐷𝑂𝑁𝐷𝐸</m:t>
                    </m:r>
                    <m:r>
                      <a:rPr lang="es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s-US" sz="1100" b="0"/>
            </a:p>
            <a:p>
              <a:pPr algn="l"/>
              <a:r>
                <a:rPr lang="en-US" sz="1100" i="1"/>
                <a:t>TIEMPO DISPONIBLE</a:t>
              </a:r>
              <a:r>
                <a:rPr lang="en-US" sz="1100" i="1" baseline="0"/>
                <a:t> ES IGUAL A: </a:t>
              </a:r>
            </a:p>
            <a:p>
              <a:pPr algn="l"/>
              <a:r>
                <a:rPr lang="en-US" sz="1100" i="1" baseline="0"/>
                <a:t>*TIEMPO TOTAL - TIEMPO DE MANTENIMIENTO - TIEMPO DE FALLAS.</a:t>
              </a:r>
            </a:p>
            <a:p>
              <a:pPr algn="l"/>
              <a:r>
                <a:rPr lang="en-US" sz="1100" i="1" baseline="0"/>
                <a:t>TPEF ES IGUAL A:</a:t>
              </a:r>
            </a:p>
            <a:p>
              <a:pPr algn="l"/>
              <a:r>
                <a:rPr lang="en-US" sz="1100" i="1" baseline="0"/>
                <a:t>*TIEMPO PROMEDIO ENTRE FALLAS.</a:t>
              </a:r>
            </a:p>
            <a:p>
              <a:pPr algn="l"/>
              <a:r>
                <a:rPr lang="en-US" sz="1100" i="1" baseline="0"/>
                <a:t>TPPR ES IGUAL A: </a:t>
              </a:r>
            </a:p>
            <a:p>
              <a:pPr algn="l"/>
              <a:r>
                <a:rPr lang="en-US" sz="1100" i="1" baseline="0"/>
                <a:t>*TIEMPO PROMEDIO PARA REPARAR.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B07EAB7-2C69-45CE-B1EC-934B9FDD9FC4}"/>
                </a:ext>
              </a:extLst>
            </xdr:cNvPr>
            <xdr:cNvSpPr txBox="1"/>
          </xdr:nvSpPr>
          <xdr:spPr>
            <a:xfrm>
              <a:off x="7023894" y="1493485"/>
              <a:ext cx="4017169" cy="1205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s-US" sz="1100" b="0" i="0">
                  <a:latin typeface="Cambria Math" panose="02040503050406030204" pitchFamily="18" charset="0"/>
                </a:rPr>
                <a:t>𝐷𝑂𝑁𝐷𝐸:</a:t>
              </a:r>
              <a:endParaRPr lang="es-US" sz="1100" b="0"/>
            </a:p>
            <a:p>
              <a:pPr algn="l"/>
              <a:r>
                <a:rPr lang="en-US" sz="1100" i="1"/>
                <a:t>TIEMPO DISPONIBLE</a:t>
              </a:r>
              <a:r>
                <a:rPr lang="en-US" sz="1100" i="1" baseline="0"/>
                <a:t> ES IGUAL A: </a:t>
              </a:r>
            </a:p>
            <a:p>
              <a:pPr algn="l"/>
              <a:r>
                <a:rPr lang="en-US" sz="1100" i="1" baseline="0"/>
                <a:t>*TIEMPO TOTAL - TIEMPO DE MANTENIMIENTO - TIEMPO DE FALLAS.</a:t>
              </a:r>
            </a:p>
            <a:p>
              <a:pPr algn="l"/>
              <a:r>
                <a:rPr lang="en-US" sz="1100" i="1" baseline="0"/>
                <a:t>TPEF ES IGUAL A:</a:t>
              </a:r>
            </a:p>
            <a:p>
              <a:pPr algn="l"/>
              <a:r>
                <a:rPr lang="en-US" sz="1100" i="1" baseline="0"/>
                <a:t>*TIEMPO PROMEDIO ENTRE FALLAS.</a:t>
              </a:r>
            </a:p>
            <a:p>
              <a:pPr algn="l"/>
              <a:r>
                <a:rPr lang="en-US" sz="1100" i="1" baseline="0"/>
                <a:t>TPPR ES IGUAL A: </a:t>
              </a:r>
            </a:p>
            <a:p>
              <a:pPr algn="l"/>
              <a:r>
                <a:rPr lang="en-US" sz="1100" i="1" baseline="0"/>
                <a:t>*TIEMPO PROMEDIO PARA REPARAR.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139700</xdr:rowOff>
    </xdr:from>
    <xdr:to>
      <xdr:col>8</xdr:col>
      <xdr:colOff>25400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22</xdr:row>
      <xdr:rowOff>158750</xdr:rowOff>
    </xdr:from>
    <xdr:to>
      <xdr:col>8</xdr:col>
      <xdr:colOff>19050</xdr:colOff>
      <xdr:row>39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42</xdr:row>
      <xdr:rowOff>130175</xdr:rowOff>
    </xdr:from>
    <xdr:to>
      <xdr:col>8</xdr:col>
      <xdr:colOff>0</xdr:colOff>
      <xdr:row>59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62</xdr:row>
      <xdr:rowOff>139701</xdr:rowOff>
    </xdr:from>
    <xdr:to>
      <xdr:col>8</xdr:col>
      <xdr:colOff>28575</xdr:colOff>
      <xdr:row>85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92075</xdr:colOff>
      <xdr:row>106</xdr:row>
      <xdr:rowOff>152400</xdr:rowOff>
    </xdr:from>
    <xdr:to>
      <xdr:col>10</xdr:col>
      <xdr:colOff>1149350</xdr:colOff>
      <xdr:row>123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EC638D8-72FB-4BC7-AFA5-74C0F0178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8475" y="16979900"/>
              <a:ext cx="2600325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38100</xdr:colOff>
      <xdr:row>125</xdr:row>
      <xdr:rowOff>15875</xdr:rowOff>
    </xdr:from>
    <xdr:to>
      <xdr:col>21</xdr:col>
      <xdr:colOff>19050</xdr:colOff>
      <xdr:row>142</xdr:row>
      <xdr:rowOff>6350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88899</xdr:colOff>
      <xdr:row>219</xdr:row>
      <xdr:rowOff>0</xdr:rowOff>
    </xdr:from>
    <xdr:to>
      <xdr:col>20</xdr:col>
      <xdr:colOff>819150</xdr:colOff>
      <xdr:row>235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6349</xdr:colOff>
      <xdr:row>339</xdr:row>
      <xdr:rowOff>28575</xdr:rowOff>
    </xdr:from>
    <xdr:to>
      <xdr:col>20</xdr:col>
      <xdr:colOff>600074</xdr:colOff>
      <xdr:row>356</xdr:row>
      <xdr:rowOff>15875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736600</xdr:colOff>
      <xdr:row>431</xdr:row>
      <xdr:rowOff>130175</xdr:rowOff>
    </xdr:from>
    <xdr:to>
      <xdr:col>10</xdr:col>
      <xdr:colOff>69850</xdr:colOff>
      <xdr:row>449</xdr:row>
      <xdr:rowOff>15875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84348337-46C5-437C-9336-32559473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487626</xdr:colOff>
      <xdr:row>0</xdr:row>
      <xdr:rowOff>14539</xdr:rowOff>
    </xdr:from>
    <xdr:to>
      <xdr:col>4</xdr:col>
      <xdr:colOff>374320</xdr:colOff>
      <xdr:row>1</xdr:row>
      <xdr:rowOff>7680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/>
        </xdr:cNvSpPr>
      </xdr:nvSpPr>
      <xdr:spPr>
        <a:xfrm>
          <a:off x="1249626" y="14539"/>
          <a:ext cx="217269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RESUMEN</a:t>
          </a:r>
          <a:r>
            <a:rPr lang="en-US" sz="1800" b="1" baseline="0">
              <a:solidFill>
                <a:schemeClr val="bg1"/>
              </a:solidFill>
            </a:rPr>
            <a:t> GENERAL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387685</xdr:colOff>
      <xdr:row>0</xdr:row>
      <xdr:rowOff>14707</xdr:rowOff>
    </xdr:from>
    <xdr:to>
      <xdr:col>10</xdr:col>
      <xdr:colOff>280737</xdr:colOff>
      <xdr:row>1</xdr:row>
      <xdr:rowOff>7848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/>
        </xdr:cNvSpPr>
      </xdr:nvSpPr>
      <xdr:spPr>
        <a:xfrm>
          <a:off x="4197685" y="14707"/>
          <a:ext cx="370305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DISPONIBILIDAD</a:t>
          </a:r>
          <a:r>
            <a:rPr lang="en-US" sz="1800" b="1" baseline="0">
              <a:solidFill>
                <a:schemeClr val="bg1"/>
              </a:solidFill>
            </a:rPr>
            <a:t> Y CONFIABILIDAD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11</xdr:col>
      <xdr:colOff>86892</xdr:colOff>
      <xdr:row>0</xdr:row>
      <xdr:rowOff>6854</xdr:rowOff>
    </xdr:from>
    <xdr:to>
      <xdr:col>16</xdr:col>
      <xdr:colOff>260681</xdr:colOff>
      <xdr:row>0</xdr:row>
      <xdr:rowOff>380995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/>
        </xdr:cNvSpPr>
      </xdr:nvSpPr>
      <xdr:spPr>
        <a:xfrm>
          <a:off x="8468892" y="6854"/>
          <a:ext cx="398378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TRANSMIN</a:t>
          </a:r>
          <a:r>
            <a:rPr lang="en-US" sz="1800" b="1" baseline="0">
              <a:solidFill>
                <a:schemeClr val="bg1"/>
              </a:solidFill>
            </a:rPr>
            <a:t> - SANTA ROSA - QUIBORAX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10029</xdr:rowOff>
    </xdr:from>
    <xdr:to>
      <xdr:col>26</xdr:col>
      <xdr:colOff>218722</xdr:colOff>
      <xdr:row>1</xdr:row>
      <xdr:rowOff>10029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cxnSpLocks/>
        </xdr:cNvCxnSpPr>
      </xdr:nvCxnSpPr>
      <xdr:spPr>
        <a:xfrm>
          <a:off x="0" y="391029"/>
          <a:ext cx="20030722" cy="0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38374</xdr:colOff>
      <xdr:row>12</xdr:row>
      <xdr:rowOff>31538</xdr:rowOff>
    </xdr:from>
    <xdr:to>
      <xdr:col>7</xdr:col>
      <xdr:colOff>107549</xdr:colOff>
      <xdr:row>28</xdr:row>
      <xdr:rowOff>112187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55859</xdr:colOff>
      <xdr:row>11</xdr:row>
      <xdr:rowOff>143705</xdr:rowOff>
    </xdr:from>
    <xdr:to>
      <xdr:col>14</xdr:col>
      <xdr:colOff>131384</xdr:colOff>
      <xdr:row>28</xdr:row>
      <xdr:rowOff>118409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101095</xdr:colOff>
      <xdr:row>3</xdr:row>
      <xdr:rowOff>244479</xdr:rowOff>
    </xdr:from>
    <xdr:to>
      <xdr:col>22</xdr:col>
      <xdr:colOff>466725</xdr:colOff>
      <xdr:row>9</xdr:row>
      <xdr:rowOff>133354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7" name="FECHA DISP. 1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ISP.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270" y="1133479"/>
              <a:ext cx="569328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57525</xdr:colOff>
      <xdr:row>4</xdr:row>
      <xdr:rowOff>14956</xdr:rowOff>
    </xdr:from>
    <xdr:to>
      <xdr:col>1</xdr:col>
      <xdr:colOff>704871</xdr:colOff>
      <xdr:row>9</xdr:row>
      <xdr:rowOff>94201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EMPRESA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25" y="1154781"/>
              <a:ext cx="1409346" cy="939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740855</xdr:colOff>
      <xdr:row>4</xdr:row>
      <xdr:rowOff>9637</xdr:rowOff>
    </xdr:from>
    <xdr:to>
      <xdr:col>7</xdr:col>
      <xdr:colOff>234972</xdr:colOff>
      <xdr:row>9</xdr:row>
      <xdr:rowOff>49390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ÁREA OPERACIÓN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2855" y="1149462"/>
              <a:ext cx="4069292" cy="897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7</xdr:col>
      <xdr:colOff>373592</xdr:colOff>
      <xdr:row>4</xdr:row>
      <xdr:rowOff>17768</xdr:rowOff>
    </xdr:from>
    <xdr:to>
      <xdr:col>9</xdr:col>
      <xdr:colOff>678392</xdr:colOff>
      <xdr:row>9</xdr:row>
      <xdr:rowOff>8577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UBICACIÓN GEOG.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BICACIÓN GEOG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4417" y="1160768"/>
              <a:ext cx="1828800" cy="851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9</xdr:col>
      <xdr:colOff>627593</xdr:colOff>
      <xdr:row>4</xdr:row>
      <xdr:rowOff>20103</xdr:rowOff>
    </xdr:from>
    <xdr:to>
      <xdr:col>15</xdr:col>
      <xdr:colOff>121711</xdr:colOff>
      <xdr:row>9</xdr:row>
      <xdr:rowOff>21166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FECHA DISP. 2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DISP.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5593" y="1163103"/>
              <a:ext cx="4069293" cy="858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143555</xdr:colOff>
      <xdr:row>30</xdr:row>
      <xdr:rowOff>40107</xdr:rowOff>
    </xdr:from>
    <xdr:to>
      <xdr:col>5</xdr:col>
      <xdr:colOff>752312</xdr:colOff>
      <xdr:row>47</xdr:row>
      <xdr:rowOff>2577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711335</xdr:colOff>
      <xdr:row>30</xdr:row>
      <xdr:rowOff>26737</xdr:rowOff>
    </xdr:from>
    <xdr:to>
      <xdr:col>11</xdr:col>
      <xdr:colOff>711330</xdr:colOff>
      <xdr:row>47</xdr:row>
      <xdr:rowOff>582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500824</xdr:colOff>
      <xdr:row>48</xdr:row>
      <xdr:rowOff>129847</xdr:rowOff>
    </xdr:from>
    <xdr:to>
      <xdr:col>20</xdr:col>
      <xdr:colOff>648368</xdr:colOff>
      <xdr:row>65</xdr:row>
      <xdr:rowOff>120321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</xdr:col>
      <xdr:colOff>462050</xdr:colOff>
      <xdr:row>66</xdr:row>
      <xdr:rowOff>150402</xdr:rowOff>
    </xdr:from>
    <xdr:to>
      <xdr:col>20</xdr:col>
      <xdr:colOff>675105</xdr:colOff>
      <xdr:row>83</xdr:row>
      <xdr:rowOff>144052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30915</xdr:colOff>
      <xdr:row>49</xdr:row>
      <xdr:rowOff>34927</xdr:rowOff>
    </xdr:from>
    <xdr:to>
      <xdr:col>1</xdr:col>
      <xdr:colOff>411915</xdr:colOff>
      <xdr:row>63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DISPONIBILIDAD">
              <a:extLst>
                <a:ext uri="{FF2B5EF4-FFF2-40B4-BE49-F238E27FC236}">
                  <a16:creationId xmlns:a16="http://schemas.microsoft.com/office/drawing/2014/main" id="{00000000-0008-0000-0800-000026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PONIBI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40" y="8385177"/>
              <a:ext cx="1143000" cy="2292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25904</xdr:colOff>
      <xdr:row>67</xdr:row>
      <xdr:rowOff>93412</xdr:rowOff>
    </xdr:from>
    <xdr:to>
      <xdr:col>1</xdr:col>
      <xdr:colOff>410078</xdr:colOff>
      <xdr:row>81</xdr:row>
      <xdr:rowOff>160083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CONFIABILIDAD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FIABIL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79" y="11301162"/>
              <a:ext cx="1139824" cy="2292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66675</xdr:colOff>
      <xdr:row>4</xdr:row>
      <xdr:rowOff>15870</xdr:rowOff>
    </xdr:from>
    <xdr:to>
      <xdr:col>26</xdr:col>
      <xdr:colOff>232833</xdr:colOff>
      <xdr:row>4</xdr:row>
      <xdr:rowOff>15870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>
          <a:cxnSpLocks/>
        </xdr:cNvCxnSpPr>
      </xdr:nvCxnSpPr>
      <xdr:spPr>
        <a:xfrm>
          <a:off x="66675" y="1158870"/>
          <a:ext cx="19978158" cy="0"/>
        </a:xfrm>
        <a:prstGeom prst="line">
          <a:avLst/>
        </a:prstGeom>
        <a:ln w="2222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46797</xdr:colOff>
      <xdr:row>1</xdr:row>
      <xdr:rowOff>49386</xdr:rowOff>
    </xdr:from>
    <xdr:to>
      <xdr:col>4</xdr:col>
      <xdr:colOff>564444</xdr:colOff>
      <xdr:row>3</xdr:row>
      <xdr:rowOff>198288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 txBox="1">
              <a:spLocks/>
            </xdr:cNvSpPr>
          </xdr:nvSpPr>
          <xdr:spPr>
            <a:xfrm>
              <a:off x="46797" y="430386"/>
              <a:ext cx="3565647" cy="656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en-US" sz="1400" b="1" i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CONFIABILIDAD  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   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C = 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𝑻𝑷𝑬𝑭</m:t>
                      </m:r>
                    </m:num>
                    <m:den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𝑻𝑷𝑬𝑭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𝑻𝑷𝑷𝑹</m:t>
                      </m:r>
                    </m:den>
                  </m:f>
                  <m:r>
                    <a:rPr lang="es-CL" sz="1400" b="1" i="0">
                      <a:solidFill>
                        <a:schemeClr val="bg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 b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100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SpPr txBox="1">
              <a:spLocks/>
            </xdr:cNvSpPr>
          </xdr:nvSpPr>
          <xdr:spPr>
            <a:xfrm>
              <a:off x="46797" y="430386"/>
              <a:ext cx="3565647" cy="656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en-US" sz="1400" b="1" i="1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CONFIABILIDAD  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   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C =   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𝑻𝑷𝑬𝑭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/(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𝑻𝑷𝑬𝑭+𝑻𝑷𝑷𝑹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CL" sz="14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n-US" sz="1100" b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x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100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146586</xdr:colOff>
      <xdr:row>1</xdr:row>
      <xdr:rowOff>27110</xdr:rowOff>
    </xdr:from>
    <xdr:to>
      <xdr:col>26</xdr:col>
      <xdr:colOff>217256</xdr:colOff>
      <xdr:row>3</xdr:row>
      <xdr:rowOff>207211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SpPr txBox="1">
              <a:spLocks/>
            </xdr:cNvSpPr>
          </xdr:nvSpPr>
          <xdr:spPr>
            <a:xfrm>
              <a:off x="13100586" y="408110"/>
              <a:ext cx="6928670" cy="688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s-US" sz="1100" b="1" i="1">
                      <a:solidFill>
                        <a:schemeClr val="bg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𝑫𝑶𝑵𝑫𝑬</m:t>
                  </m:r>
                  <m:r>
                    <a:rPr lang="es-US" sz="1100" b="0" i="1">
                      <a:solidFill>
                        <a:schemeClr val="bg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</m:t>
                  </m:r>
                  <m:r>
                    <a:rPr lang="es-CL" sz="1100" b="0" i="1">
                      <a:solidFill>
                        <a:schemeClr val="bg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TIEMPO DISPONIBLE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=&gt;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TOTAL - TIEMPO DE MANTENIMIENTO - TIEMPO DE FALLAS.</a:t>
              </a:r>
            </a:p>
            <a:p>
              <a:pPr algn="l"/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     TPEF                                    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PROMEDIO ENTRE FALLAS.</a:t>
              </a:r>
            </a:p>
            <a:p>
              <a:pPr algn="l"/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    TPPR                                   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PROMEDIO PARA REPARAR.</a:t>
              </a:r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SpPr txBox="1">
              <a:spLocks/>
            </xdr:cNvSpPr>
          </xdr:nvSpPr>
          <xdr:spPr>
            <a:xfrm>
              <a:off x="13100586" y="408110"/>
              <a:ext cx="6928670" cy="688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es-US" sz="11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𝑫𝑶𝑵𝑫𝑬</a:t>
              </a:r>
              <a:r>
                <a:rPr lang="es-US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  <a:r>
                <a:rPr lang="es-CL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TIEMPO DISPONIBLE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=&gt;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TOTAL - TIEMPO DE MANTENIMIENTO - TIEMPO DE FALLAS.</a:t>
              </a:r>
            </a:p>
            <a:p>
              <a:pPr algn="l"/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     TPEF                                    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PROMEDIO ENTRE FALLAS.</a:t>
              </a:r>
            </a:p>
            <a:p>
              <a:pPr algn="l"/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           TPPR                                   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1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     </a:t>
              </a:r>
              <a:r>
                <a:rPr lang="en-US" sz="1100" i="1" baseline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*  TIEMPO PROMEDIO PARA REPARAR.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568325</xdr:colOff>
      <xdr:row>85</xdr:row>
      <xdr:rowOff>124871</xdr:rowOff>
    </xdr:from>
    <xdr:to>
      <xdr:col>20</xdr:col>
      <xdr:colOff>704850</xdr:colOff>
      <xdr:row>102</xdr:row>
      <xdr:rowOff>112170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25399</xdr:colOff>
      <xdr:row>87</xdr:row>
      <xdr:rowOff>0</xdr:rowOff>
    </xdr:from>
    <xdr:to>
      <xdr:col>1</xdr:col>
      <xdr:colOff>314324</xdr:colOff>
      <xdr:row>101</xdr:row>
      <xdr:rowOff>69847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N° INT.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° INT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14382750"/>
              <a:ext cx="1050925" cy="2289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absolute">
    <xdr:from>
      <xdr:col>14</xdr:col>
      <xdr:colOff>278354</xdr:colOff>
      <xdr:row>11</xdr:row>
      <xdr:rowOff>112910</xdr:rowOff>
    </xdr:from>
    <xdr:to>
      <xdr:col>21</xdr:col>
      <xdr:colOff>744726</xdr:colOff>
      <xdr:row>29</xdr:row>
      <xdr:rowOff>9546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CD8FE1C-9C9E-4409-9059-5C380DB5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14</xdr:col>
      <xdr:colOff>436722</xdr:colOff>
      <xdr:row>30</xdr:row>
      <xdr:rowOff>6368</xdr:rowOff>
    </xdr:from>
    <xdr:to>
      <xdr:col>19</xdr:col>
      <xdr:colOff>342531</xdr:colOff>
      <xdr:row>46</xdr:row>
      <xdr:rowOff>134058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Gráfico 39">
              <a:extLst>
                <a:ext uri="{FF2B5EF4-FFF2-40B4-BE49-F238E27FC236}">
                  <a16:creationId xmlns:a16="http://schemas.microsoft.com/office/drawing/2014/main" id="{6C9D758F-C73D-4A16-A1E2-0A116B0BF2C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4722" y="5492768"/>
              <a:ext cx="3715809" cy="2769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684357</xdr:colOff>
      <xdr:row>1</xdr:row>
      <xdr:rowOff>28220</xdr:rowOff>
    </xdr:from>
    <xdr:to>
      <xdr:col>11</xdr:col>
      <xdr:colOff>479778</xdr:colOff>
      <xdr:row>3</xdr:row>
      <xdr:rowOff>237769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4CC615F2-DA2B-4D60-B138-2172EB7EE4B1}"/>
                </a:ext>
              </a:extLst>
            </xdr:cNvPr>
            <xdr:cNvSpPr txBox="1">
              <a:spLocks/>
            </xdr:cNvSpPr>
          </xdr:nvSpPr>
          <xdr:spPr>
            <a:xfrm>
              <a:off x="3732357" y="409220"/>
              <a:ext cx="5129421" cy="71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DISPONIBILIDAD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b="1" i="1">
                  <a:solidFill>
                    <a:schemeClr val="bg1"/>
                  </a:solidFill>
                </a:rPr>
                <a:t>D </a:t>
              </a:r>
              <a:r>
                <a:rPr lang="en-US" sz="1400" b="1">
                  <a:solidFill>
                    <a:schemeClr val="bg1"/>
                  </a:solidFill>
                </a:rPr>
                <a:t>=  </a:t>
              </a:r>
              <a:r>
                <a:rPr lang="en-US" sz="1400" b="1" i="1">
                  <a:solidFill>
                    <a:schemeClr val="bg1"/>
                  </a:solidFill>
                </a:rPr>
                <a:t>100</a:t>
              </a:r>
              <a:r>
                <a:rPr lang="en-US" sz="1400" b="1" i="1" baseline="0">
                  <a:solidFill>
                    <a:schemeClr val="bg1"/>
                  </a:solidFill>
                </a:rPr>
                <a:t>  x  </a:t>
              </a:r>
              <a:r>
                <a:rPr lang="en-US" sz="2400" b="0" i="0">
                  <a:solidFill>
                    <a:schemeClr val="bg1"/>
                  </a:solidFill>
                </a:rPr>
                <a:t>(</a:t>
              </a:r>
              <a:r>
                <a:rPr lang="en-US" sz="1400" b="1" i="1">
                  <a:solidFill>
                    <a:schemeClr val="bg1"/>
                  </a:solidFill>
                </a:rPr>
                <a:t>1 -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  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𝑻𝑰𝑬𝑴𝑷𝑶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𝑫𝑬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𝑴𝑨𝑵𝑻𝑬𝑵𝑰𝑴𝑰𝑬𝑵𝑻𝑶</m:t>
                      </m:r>
                    </m:num>
                    <m:den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𝑻𝑰𝑬𝑴𝑷𝑶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𝑫𝑬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𝑶𝑷𝑬𝑹𝑨𝑪𝑰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Ó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𝑵</m:t>
                      </m:r>
                    </m:den>
                  </m:f>
                </m:oMath>
              </a14:m>
              <a:r>
                <a:rPr lang="en-US" sz="2400" b="0" i="0">
                  <a:solidFill>
                    <a:schemeClr val="bg1"/>
                  </a:solidFill>
                </a:rPr>
                <a:t>)</a:t>
              </a:r>
              <a:endParaRPr lang="en-US" sz="2400" b="0" i="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4CC615F2-DA2B-4D60-B138-2172EB7EE4B1}"/>
                </a:ext>
              </a:extLst>
            </xdr:cNvPr>
            <xdr:cNvSpPr txBox="1">
              <a:spLocks/>
            </xdr:cNvSpPr>
          </xdr:nvSpPr>
          <xdr:spPr>
            <a:xfrm>
              <a:off x="3732357" y="409220"/>
              <a:ext cx="5129421" cy="717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DISPONIBILIDAD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</a:t>
              </a:r>
              <a:r>
                <a:rPr lang="en-US" sz="1400" b="1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b="1" i="1">
                  <a:solidFill>
                    <a:schemeClr val="bg1"/>
                  </a:solidFill>
                </a:rPr>
                <a:t>D </a:t>
              </a:r>
              <a:r>
                <a:rPr lang="en-US" sz="1400" b="1">
                  <a:solidFill>
                    <a:schemeClr val="bg1"/>
                  </a:solidFill>
                </a:rPr>
                <a:t>=  </a:t>
              </a:r>
              <a:r>
                <a:rPr lang="en-US" sz="1400" b="1" i="1">
                  <a:solidFill>
                    <a:schemeClr val="bg1"/>
                  </a:solidFill>
                </a:rPr>
                <a:t>100</a:t>
              </a:r>
              <a:r>
                <a:rPr lang="en-US" sz="1400" b="1" i="1" baseline="0">
                  <a:solidFill>
                    <a:schemeClr val="bg1"/>
                  </a:solidFill>
                </a:rPr>
                <a:t>  x  </a:t>
              </a:r>
              <a:r>
                <a:rPr lang="en-US" sz="2400" b="0" i="0">
                  <a:solidFill>
                    <a:schemeClr val="bg1"/>
                  </a:solidFill>
                </a:rPr>
                <a:t>(</a:t>
              </a:r>
              <a:r>
                <a:rPr lang="en-US" sz="1400" b="1" i="1">
                  <a:solidFill>
                    <a:schemeClr val="bg1"/>
                  </a:solidFill>
                </a:rPr>
                <a:t>1 -  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</a:t>
              </a:r>
              <a:r>
                <a:rPr lang="es-CL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  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𝑻𝑰𝑬𝑴𝑷𝑶 𝑫</a:t>
              </a:r>
              <a:r>
                <a:rPr lang="es-CL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𝑬 𝑴𝑨𝑵𝑻𝑬𝑵𝑰𝑴𝑰𝑬𝑵𝑻𝑶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)/(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𝑻𝑰𝑬𝑴𝑷𝑶 </a:t>
              </a:r>
              <a:r>
                <a:rPr lang="es-CL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𝑫𝑬 𝑶𝑷𝑬𝑹𝑨𝑪𝑰Ó𝑵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2400" b="0" i="0">
                  <a:solidFill>
                    <a:schemeClr val="bg1"/>
                  </a:solidFill>
                </a:rPr>
                <a:t>)</a:t>
              </a:r>
              <a:endParaRPr lang="en-US" sz="2400" b="0" i="0"/>
            </a:p>
          </xdr:txBody>
        </xdr:sp>
      </mc:Fallback>
    </mc:AlternateContent>
    <xdr:clientData/>
  </xdr:twoCellAnchor>
  <xdr:twoCellAnchor editAs="absolute">
    <xdr:from>
      <xdr:col>11</xdr:col>
      <xdr:colOff>557376</xdr:colOff>
      <xdr:row>1</xdr:row>
      <xdr:rowOff>28218</xdr:rowOff>
    </xdr:from>
    <xdr:to>
      <xdr:col>17</xdr:col>
      <xdr:colOff>56081</xdr:colOff>
      <xdr:row>3</xdr:row>
      <xdr:rowOff>246234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998DE78C-10E3-487C-9003-FDDAAE445A1E}"/>
                </a:ext>
              </a:extLst>
            </xdr:cNvPr>
            <xdr:cNvSpPr txBox="1">
              <a:spLocks/>
            </xdr:cNvSpPr>
          </xdr:nvSpPr>
          <xdr:spPr>
            <a:xfrm>
              <a:off x="8939376" y="409218"/>
              <a:ext cx="4070705" cy="72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UTILIZACIÓN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  </a:t>
              </a:r>
              <a:r>
                <a:rPr lang="en-US" sz="1400" b="1" i="1">
                  <a:solidFill>
                    <a:schemeClr val="bg1"/>
                  </a:solidFill>
                </a:rPr>
                <a:t>U </a:t>
              </a:r>
              <a:r>
                <a:rPr lang="en-US" sz="1400" b="0" i="1">
                  <a:solidFill>
                    <a:schemeClr val="bg1"/>
                  </a:solidFill>
                </a:rPr>
                <a:t> </a:t>
              </a:r>
              <a:r>
                <a:rPr lang="en-US" sz="1400" b="0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b="0">
                  <a:solidFill>
                    <a:schemeClr val="bg1"/>
                  </a:solidFill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𝑻𝑰𝑬𝑴𝑷𝑶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𝑫𝑰𝑺𝑷𝑶𝑵𝑰𝑩𝑳𝑬</m:t>
                      </m:r>
                    </m:num>
                    <m:den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𝑻𝑰𝑬𝑴𝑷𝑶</m:t>
                      </m:r>
                      <m:r>
                        <a:rPr lang="es-US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𝑫𝑬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𝑶𝑷𝑬𝑹𝑨𝑪𝑰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Ó</m:t>
                      </m:r>
                      <m:r>
                        <a:rPr lang="es-CL" sz="14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𝑵</m:t>
                      </m:r>
                    </m:den>
                  </m:f>
                </m:oMath>
              </a14:m>
              <a:r>
                <a:rPr lang="en-US" sz="1400" b="1">
                  <a:solidFill>
                    <a:schemeClr val="bg1"/>
                  </a:solidFill>
                </a:rPr>
                <a:t>  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x 100</a:t>
              </a:r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998DE78C-10E3-487C-9003-FDDAAE445A1E}"/>
                </a:ext>
              </a:extLst>
            </xdr:cNvPr>
            <xdr:cNvSpPr txBox="1">
              <a:spLocks/>
            </xdr:cNvSpPr>
          </xdr:nvSpPr>
          <xdr:spPr>
            <a:xfrm>
              <a:off x="8939376" y="409218"/>
              <a:ext cx="4070705" cy="72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UTILIZACIÓN  </a:t>
              </a:r>
              <a:r>
                <a:rPr lang="en-US" sz="1400" b="1" i="1" baseline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=&gt;  </a:t>
              </a:r>
              <a:r>
                <a:rPr lang="en-US" sz="1400" b="1" i="1">
                  <a:solidFill>
                    <a:schemeClr val="bg1"/>
                  </a:solidFill>
                </a:rPr>
                <a:t>U </a:t>
              </a:r>
              <a:r>
                <a:rPr lang="en-US" sz="1400" b="0" i="1">
                  <a:solidFill>
                    <a:schemeClr val="bg1"/>
                  </a:solidFill>
                </a:rPr>
                <a:t> </a:t>
              </a:r>
              <a:r>
                <a:rPr lang="en-US" sz="1400" b="0" i="1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b="0">
                  <a:solidFill>
                    <a:schemeClr val="bg1"/>
                  </a:solidFill>
                </a:rPr>
                <a:t>  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 𝑻𝑰𝑬𝑴𝑷𝑶 𝑫𝑰𝑺𝑷𝑶𝑵𝑰𝑩𝑳𝑬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)/(</a:t>
              </a:r>
              <a:r>
                <a:rPr lang="es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𝑻𝑰𝑬𝑴𝑷𝑶 </a:t>
              </a:r>
              <a:r>
                <a:rPr lang="es-CL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𝑫𝑬 𝑶𝑷𝑬𝑹𝑨𝑪𝑰Ó𝑵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400" b="1">
                  <a:solidFill>
                    <a:schemeClr val="bg1"/>
                  </a:solidFill>
                </a:rPr>
                <a:t>  </a:t>
              </a:r>
              <a:r>
                <a:rPr lang="en-US" sz="1400" b="1" i="1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x 100</a:t>
              </a:r>
              <a:endParaRPr lang="en-US" sz="1400" b="1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absolute">
    <xdr:from>
      <xdr:col>4</xdr:col>
      <xdr:colOff>627944</xdr:colOff>
      <xdr:row>0</xdr:row>
      <xdr:rowOff>373944</xdr:rowOff>
    </xdr:from>
    <xdr:to>
      <xdr:col>4</xdr:col>
      <xdr:colOff>635000</xdr:colOff>
      <xdr:row>4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4196A79B-211F-4780-9C53-5ABBE47A550D}"/>
            </a:ext>
          </a:extLst>
        </xdr:cNvPr>
        <xdr:cNvCxnSpPr>
          <a:cxnSpLocks/>
        </xdr:cNvCxnSpPr>
      </xdr:nvCxnSpPr>
      <xdr:spPr>
        <a:xfrm flipH="1">
          <a:off x="3675944" y="373944"/>
          <a:ext cx="7056" cy="76905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522096</xdr:colOff>
      <xdr:row>1</xdr:row>
      <xdr:rowOff>21162</xdr:rowOff>
    </xdr:from>
    <xdr:to>
      <xdr:col>11</xdr:col>
      <xdr:colOff>529152</xdr:colOff>
      <xdr:row>4</xdr:row>
      <xdr:rowOff>28218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500D3619-9AB8-4D93-89FD-08871094B556}"/>
            </a:ext>
          </a:extLst>
        </xdr:cNvPr>
        <xdr:cNvCxnSpPr>
          <a:cxnSpLocks/>
        </xdr:cNvCxnSpPr>
      </xdr:nvCxnSpPr>
      <xdr:spPr>
        <a:xfrm flipH="1">
          <a:off x="8904096" y="402162"/>
          <a:ext cx="7056" cy="76905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70560</xdr:colOff>
      <xdr:row>1</xdr:row>
      <xdr:rowOff>7050</xdr:rowOff>
    </xdr:from>
    <xdr:to>
      <xdr:col>17</xdr:col>
      <xdr:colOff>77616</xdr:colOff>
      <xdr:row>4</xdr:row>
      <xdr:rowOff>14106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C955C84A-421C-4273-96AC-9AA4B7A5242B}"/>
            </a:ext>
          </a:extLst>
        </xdr:cNvPr>
        <xdr:cNvCxnSpPr>
          <a:cxnSpLocks/>
        </xdr:cNvCxnSpPr>
      </xdr:nvCxnSpPr>
      <xdr:spPr>
        <a:xfrm flipH="1">
          <a:off x="13024560" y="388050"/>
          <a:ext cx="7056" cy="76905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210125</xdr:colOff>
      <xdr:row>1</xdr:row>
      <xdr:rowOff>12998</xdr:rowOff>
    </xdr:from>
    <xdr:to>
      <xdr:col>26</xdr:col>
      <xdr:colOff>217181</xdr:colOff>
      <xdr:row>4</xdr:row>
      <xdr:rowOff>20054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F77FAD99-1B0D-48F5-A811-B07E9995E792}"/>
            </a:ext>
          </a:extLst>
        </xdr:cNvPr>
        <xdr:cNvCxnSpPr>
          <a:cxnSpLocks/>
        </xdr:cNvCxnSpPr>
      </xdr:nvCxnSpPr>
      <xdr:spPr>
        <a:xfrm flipH="1">
          <a:off x="20022125" y="393998"/>
          <a:ext cx="7056" cy="769056"/>
        </a:xfrm>
        <a:prstGeom prst="line">
          <a:avLst/>
        </a:prstGeom>
        <a:ln w="190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 Avalos" refreshedDate="45085.738392708336" backgroundQuery="1" createdVersion="7" refreshedVersion="7" minRefreshableVersion="3" recordCount="0" supportSubquery="1" supportAdvancedDrill="1" xr:uid="{2F2609F6-2B75-4E69-B4AC-8BAC97836E88}">
  <cacheSource type="external" connectionId="2"/>
  <cacheFields count="0"/>
  <cacheHierarchies count="29">
    <cacheHierarchy uniqueName="[Rango].[UBICACIÓN]" caption="UBICACIÓN" attribute="1" defaultMemberUniqueName="[Rango].[UBICACIÓN].[All]" allUniqueName="[Rango].[UBICACIÓN].[All]" dimensionUniqueName="[Rango]" displayFolder="" count="0" memberValueDatatype="130" unbalanced="0"/>
    <cacheHierarchy uniqueName="[Rango].[DISTRIBICIÓN]" caption="DISTRIBICIÓN" attribute="1" defaultMemberUniqueName="[Rango].[DISTRIBICIÓN].[All]" allUniqueName="[Rango].[DISTRIBICIÓN].[All]" dimensionUniqueName="[Rango]" displayFolder="" count="0" memberValueDatatype="5" unbalanced="0"/>
    <cacheHierarchy uniqueName="[Rango 1].[UBICACIÓN]" caption="UBICACIÓN" attribute="1" defaultMemberUniqueName="[Rango 1].[UBICACIÓN].[All]" allUniqueName="[Rango 1].[UBICACIÓN].[All]" dimensionUniqueName="[Rango 1]" displayFolder="" count="0" memberValueDatatype="130" unbalanced="0"/>
    <cacheHierarchy uniqueName="[Rango 1].[DISTRIBICIÓN]" caption="DISTRIBICIÓN" attribute="1" defaultMemberUniqueName="[Rango 1].[DISTRIBICIÓN].[All]" allUniqueName="[Rango 1].[DISTRIBICIÓN].[All]" dimensionUniqueName="[Rango 1]" displayFolder="" count="0" memberValueDatatype="5" unbalanced="0"/>
    <cacheHierarchy uniqueName="[Tabla14].[N° INT.]" caption="N° INT." attribute="1" defaultMemberUniqueName="[Tabla14].[N° INT.].[All]" allUniqueName="[Tabla14].[N° INT.].[All]" dimensionUniqueName="[Tabla14]" displayFolder="" count="0" memberValueDatatype="20" unbalanced="0"/>
    <cacheHierarchy uniqueName="[Tabla14].[RECUENTO]" caption="RECUENTO" attribute="1" defaultMemberUniqueName="[Tabla14].[RECUENTO].[All]" allUniqueName="[Tabla14].[RECUENTO].[All]" dimensionUniqueName="[Tabla14]" displayFolder="" count="0" memberValueDatatype="20" unbalanced="0"/>
    <cacheHierarchy uniqueName="[Tabla14].[TIPO VEH.]" caption="TIPO VEH." attribute="1" defaultMemberUniqueName="[Tabla14].[TIPO VEH.].[All]" allUniqueName="[Tabla14].[TIPO VEH.].[All]" dimensionUniqueName="[Tabla14]" displayFolder="" count="0" memberValueDatatype="130" unbalanced="0"/>
    <cacheHierarchy uniqueName="[Tabla14].[EMPRESA]" caption="EMPRESA" attribute="1" defaultMemberUniqueName="[Tabla14].[EMPRESA].[All]" allUniqueName="[Tabla14].[EMPRESA].[All]" dimensionUniqueName="[Tabla14]" displayFolder="" count="0" memberValueDatatype="130" unbalanced="0"/>
    <cacheHierarchy uniqueName="[Tabla14].[ÁREA OPERACIÓN]" caption="ÁREA OPERACIÓN" attribute="1" defaultMemberUniqueName="[Tabla14].[ÁREA OPERACIÓN].[All]" allUniqueName="[Tabla14].[ÁREA OPERACIÓN].[All]" dimensionUniqueName="[Tabla14]" displayFolder="" count="0" memberValueDatatype="130" unbalanced="0"/>
    <cacheHierarchy uniqueName="[Tabla14].[UBICACIÓN GEOG.]" caption="UBICACIÓN GEOG." attribute="1" defaultMemberUniqueName="[Tabla14].[UBICACIÓN GEOG.].[All]" allUniqueName="[Tabla14].[UBICACIÓN GEOG.].[All]" dimensionUniqueName="[Tabla14]" displayFolder="" count="0" memberValueDatatype="130" unbalanced="0"/>
    <cacheHierarchy uniqueName="[Tabla14].[MODELO]" caption="MODELO" attribute="1" defaultMemberUniqueName="[Tabla14].[MODELO].[All]" allUniqueName="[Tabla14].[MODELO].[All]" dimensionUniqueName="[Tabla14]" displayFolder="" count="0" memberValueDatatype="130" unbalanced="0"/>
    <cacheHierarchy uniqueName="[Tabla14].[PPU]" caption="PPU" attribute="1" defaultMemberUniqueName="[Tabla14].[PPU].[All]" allUniqueName="[Tabla14].[PPU].[All]" dimensionUniqueName="[Tabla14]" displayFolder="" count="0" memberValueDatatype="130" unbalanced="0"/>
    <cacheHierarchy uniqueName="[Tabla14].[UTILIZACIÓN]" caption="UTILIZACIÓN" attribute="1" defaultMemberUniqueName="[Tabla14].[UTILIZACIÓN].[All]" allUniqueName="[Tabla14].[UTILIZACIÓN].[All]" dimensionUniqueName="[Tabla14]" displayFolder="" count="0" memberValueDatatype="5" unbalanced="0"/>
    <cacheHierarchy uniqueName="[Tabla14].[DISPONIBILIDAD]" caption="DISPONIBILIDAD" attribute="1" defaultMemberUniqueName="[Tabla14].[DISPONIBILIDAD].[All]" allUniqueName="[Tabla14].[DISPONIBILIDAD].[All]" dimensionUniqueName="[Tabla14]" displayFolder="" count="0" memberValueDatatype="5" unbalanced="0"/>
    <cacheHierarchy uniqueName="[Tabla14].[FECHA DISP.]" caption="FECHA DISP." attribute="1" time="1" defaultMemberUniqueName="[Tabla14].[FECHA DISP.].[All]" allUniqueName="[Tabla14].[FECHA DISP.].[All]" dimensionUniqueName="[Tabla14]" displayFolder="" count="0" memberValueDatatype="7" unbalanced="0"/>
    <cacheHierarchy uniqueName="[Tabla14].[CONFIABILIDAD]" caption="CONFIABILIDAD" attribute="1" defaultMemberUniqueName="[Tabla14].[CONFIABILIDAD].[All]" allUniqueName="[Tabla14].[CONFIABILIDAD].[All]" dimensionUniqueName="[Tabla14]" displayFolder="" count="0" memberValueDatatype="5" unbalanced="0"/>
    <cacheHierarchy uniqueName="[Tabla14].[FECHA CONF.]" caption="FECHA CONF." attribute="1" time="1" defaultMemberUniqueName="[Tabla14].[FECHA CONF.].[All]" allUniqueName="[Tabla14].[FECHA CONF.].[All]" dimensionUniqueName="[Tabla14]" displayFolder="" count="0" memberValueDatatype="7" unbalanced="0"/>
    <cacheHierarchy uniqueName="[Tabla14].[FECHA DISP. (mes)]" caption="FECHA DISP. (mes)" attribute="1" defaultMemberUniqueName="[Tabla14].[FECHA DISP. (mes)].[All]" allUniqueName="[Tabla14].[FECHA DISP. (mes)].[All]" dimensionUniqueName="[Tabla14]" displayFolder="" count="0" memberValueDatatype="130" unbalanced="0"/>
    <cacheHierarchy uniqueName="[Tabla14].[FECHA DISP. (índice de meses)]" caption="FECHA DISP. (índice de meses)" attribute="1" defaultMemberUniqueName="[Tabla14].[FECHA DISP. (índice de meses)].[All]" allUniqueName="[Tabla14].[FECHA DISP. (índice de meses)].[All]" dimensionUniqueName="[Tabla14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Tabla14]" caption="__XL_Count Tabla14" measure="1" displayFolder="" measureGroup="Tabla14" count="0" hidden="1"/>
    <cacheHierarchy uniqueName="[Measures].[__No measures defined]" caption="__No measures defined" measure="1" displayFolder="" count="0" hidden="1"/>
    <cacheHierarchy uniqueName="[Measures].[Suma de N° INT.]" caption="Suma de N° INT." measure="1" displayFolder="" measureGroup="Tabla1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UTILIZACIÓN]" caption="Suma de UTILIZACIÓN" measure="1" displayFolder="" measureGroup="Tabla1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UTILIZACIÓN]" caption="Promedio de UTILIZACIÓN" measure="1" displayFolder="" measureGroup="Tabla1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UTILIZACIÓN]" caption="Recuento de UTILIZACIÓN" measure="1" displayFolder="" measureGroup="Tabla1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FECHA DISP. (mes)]" caption="Recuento de FECHA DISP. (mes)" measure="1" displayFolder="" measureGroup="Tabla1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FECHA DISP.]" caption="Recuento de FECHA DISP." measure="1" displayFolder="" measureGroup="Tabla1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Tabla14" uniqueName="[Tabla14]" caption="Tabla14"/>
  </dimensions>
  <measureGroups count="3">
    <measureGroup name="Rango" caption="Rango"/>
    <measureGroup name="Rango 1" caption="Rango 1"/>
    <measureGroup name="Tabla14" caption="Tabla14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valos" refreshedDate="45092.746372453701" createdVersion="7" refreshedVersion="7" minRefreshableVersion="3" recordCount="792" xr:uid="{BDAE3766-978C-45C2-949A-3D82C0092923}">
  <cacheSource type="worksheet">
    <worksheetSource name="Tabla14"/>
  </cacheSource>
  <cacheFields count="14">
    <cacheField name="N° INT." numFmtId="0">
      <sharedItems containsSemiMixedTypes="0" containsString="0" containsNumber="1" containsInteger="1" minValue="61" maxValue="412" count="66">
        <n v="61"/>
        <n v="135"/>
        <n v="137"/>
        <n v="175"/>
        <n v="176"/>
        <n v="177"/>
        <n v="178"/>
        <n v="179"/>
        <n v="186"/>
        <n v="188"/>
        <n v="189"/>
        <n v="259"/>
        <n v="275"/>
        <n v="276"/>
        <n v="312"/>
        <n v="324"/>
        <n v="325"/>
        <n v="326"/>
        <n v="327"/>
        <n v="328"/>
        <n v="329"/>
        <n v="330"/>
        <n v="331"/>
        <n v="332"/>
        <n v="333"/>
        <n v="344"/>
        <n v="351"/>
        <n v="357"/>
        <n v="360"/>
        <n v="361"/>
        <n v="362"/>
        <n v="366"/>
        <n v="367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</sharedItems>
    </cacheField>
    <cacheField name="RECUENTO" numFmtId="0">
      <sharedItems containsString="0" containsBlank="1" containsNumber="1" containsInteger="1" minValue="1" maxValue="1"/>
    </cacheField>
    <cacheField name="TIPO VEH." numFmtId="0">
      <sharedItems/>
    </cacheField>
    <cacheField name="EMPRESA" numFmtId="0">
      <sharedItems count="2">
        <s v="SANTA ROSA"/>
        <s v="TRANSMIN"/>
      </sharedItems>
    </cacheField>
    <cacheField name="ÁREA OPERACIÓN" numFmtId="0">
      <sharedItems count="8">
        <s v="BACK UP"/>
        <s v="AEROP."/>
        <s v="INTERP."/>
        <s v="OP. TR"/>
        <s v="INTERNO"/>
        <s v="QUIBORAX"/>
        <s v="MANT. TR"/>
        <s v="EXTERNO"/>
      </sharedItems>
    </cacheField>
    <cacheField name="UBICACIÓN GEOG." numFmtId="0">
      <sharedItems count="2">
        <s v="TARAPACA"/>
        <s v="ARICA Y PARINACOTA"/>
      </sharedItems>
    </cacheField>
    <cacheField name="MODELO" numFmtId="0">
      <sharedItems/>
    </cacheField>
    <cacheField name="PPU" numFmtId="0">
      <sharedItems/>
    </cacheField>
    <cacheField name="UTILIZACIÓN" numFmtId="9">
      <sharedItems containsString="0" containsBlank="1" containsNumber="1" minValue="0" maxValue="0.60615153788447107"/>
    </cacheField>
    <cacheField name="DISPONIBILIDAD" numFmtId="0">
      <sharedItems containsString="0" containsBlank="1" containsNumber="1" minValue="33.055555555555557" maxValue="100" count="108">
        <n v="100"/>
        <m/>
        <n v="99.798387096774192"/>
        <n v="99.727678571428569"/>
        <n v="98.655913978494624"/>
        <n v="99.769444444444446"/>
        <n v="99.697580645161281"/>
        <n v="99.776881720430111"/>
        <n v="99.776785714285708"/>
        <n v="99.791666666666671"/>
        <n v="99.743279569892479"/>
        <n v="99.596774193548384"/>
        <n v="99.395161290322577"/>
        <n v="99.444444444444443"/>
        <n v="98.387096774193552"/>
        <n v="98.924731182795696"/>
        <n v="99.702380952380949"/>
        <n v="97.043010752688176"/>
        <n v="99.722222222222229"/>
        <n v="99.731182795698928"/>
        <n v="98.298387096774192"/>
        <n v="99.327956989247312"/>
        <n v="98.880376344086017"/>
        <n v="98.888888888888886"/>
        <n v="99.451612903225808"/>
        <n v="98.521505376344081"/>
        <n v="98.333333333333329"/>
        <n v="97.681451612903231"/>
        <n v="99.861111111111114"/>
        <n v="99.462365591397855"/>
        <n v="99.75297619047619"/>
        <n v="99.865591397849457"/>
        <n v="99.713709677419359"/>
        <n v="99.404761904761912"/>
        <n v="99.899193548387103"/>
        <n v="98.055555555555557"/>
        <n v="99.193548387096769"/>
        <n v="98.723118279569889"/>
        <n v="99.854838709677423"/>
        <n v="99.428763440860209"/>
        <n v="99.925595238095227"/>
        <n v="97.58064516129032"/>
        <n v="99.260752688172033"/>
        <n v="98.790322580645167"/>
        <n v="99.25595238095238"/>
        <n v="97.023809523809518"/>
        <n v="98.363095238095227"/>
        <n v="99.18154761904762"/>
        <n v="99.62797619047619"/>
        <n v="97.849462365591393"/>
        <n v="99.652777777777786"/>
        <n v="99.107142857142861"/>
        <n v="99.663978494623649"/>
        <n v="99.954166666666666"/>
        <n v="99.932795698924721"/>
        <n v="99.930555555555557"/>
        <n v="98.75"/>
        <n v="99.126344086021504"/>
        <n v="99.479166666666657"/>
        <n v="99.305555555555557"/>
        <n v="99.553571428571431"/>
        <n v="99.375"/>
        <n v="98.857526881720432"/>
        <n v="98.80952380952381"/>
        <n v="99.660714285714292"/>
        <n v="96.180555555555557"/>
        <n v="88.611111111111114"/>
        <n v="98.511904761904773"/>
        <n v="98.472222222222229"/>
        <n v="98.252688172043008"/>
        <n v="99.608870967741936"/>
        <n v="96.111111111111114"/>
        <n v="69.722222222222214"/>
        <n v="99.851190476190482"/>
        <n v="97.222222222222214"/>
        <n v="75.94086021505376"/>
        <n v="99.190277777777766"/>
        <n v="98.958333333333343"/>
        <n v="99.330357142857139"/>
        <n v="99.491666666666674"/>
        <n v="98.660714285714292"/>
        <n v="89.285714285714292"/>
        <n v="99.166666666666671"/>
        <n v="99.097222222222229"/>
        <n v="98.611111111111114"/>
        <n v="99.52956989247312"/>
        <n v="98.506944444444443"/>
        <n v="90.322580645161281"/>
        <n v="33.055555555555557"/>
        <n v="98.991935483870961"/>
        <n v="99.027777777777786"/>
        <n v="98.735119047619051"/>
        <n v="99.05913978494624"/>
        <n v="98.353494623655919"/>
        <n v="99.032738095238088"/>
        <n v="98.185483870967744"/>
        <n v="98.73888888888888"/>
        <n v="99.676075268817215" u="1"/>
        <n v="99.236111111111114" u="1"/>
        <n v="97.715053763440864" u="1"/>
        <n v="99.155555555555551" u="1"/>
        <n v="99.492559523809533" u="1"/>
        <n v="98.118279569892479" u="1"/>
        <n v="99.306451612903231" u="1"/>
        <n v="99.216397849462354" u="1"/>
        <n v="99.201388888888886" u="1"/>
        <n v="99.583333333333329" u="1"/>
        <n v="99.513888888888886" u="1"/>
      </sharedItems>
    </cacheField>
    <cacheField name="DISP. MET. PART." numFmtId="0">
      <sharedItems containsBlank="1" containsMixedTypes="1" containsNumber="1" minValue="-1182.3529411764707" maxValue="100"/>
    </cacheField>
    <cacheField name="FECHA DISP.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CONFIABILIDAD" numFmtId="0">
      <sharedItems containsString="0" containsBlank="1" containsNumber="1" minValue="60" maxValue="100" count="45">
        <n v="100"/>
        <m/>
        <n v="99.447513812154696"/>
        <n v="98.936170212765958"/>
        <n v="97.382198952879577"/>
        <n v="99.598393574297177"/>
        <n v="99.851411589895989"/>
        <n v="99.465240641711233"/>
        <n v="98.901098901098905"/>
        <n v="99.731903485254691"/>
        <n v="98.360655737704917"/>
        <n v="98.412698412698404"/>
        <n v="99.861303744798889"/>
        <n v="99.408284023668642"/>
        <n v="99.2"/>
        <n v="99.925650557620813"/>
        <n v="97.127937336814625"/>
        <n v="99.3324432576769"/>
        <n v="97.637795275590548"/>
        <n v="99.865771812080538"/>
        <n v="99.067909454061251"/>
        <n v="98.673740053050395"/>
        <n v="99.555555555555557"/>
        <n v="98.82352941176471"/>
        <n v="99.798792756539228"/>
        <n v="98.630136986301366"/>
        <n v="97.894736842105274"/>
        <n v="99.932840832773678"/>
        <n v="99.7229916897507"/>
        <n v="99.792099792099805"/>
        <n v="96.774193548387103"/>
        <n v="90.909090909090907"/>
        <n v="99.261447562776965"/>
        <n v="99.777282850779514"/>
        <n v="99.173553719008268"/>
        <n v="98.804780876494021"/>
        <n v="76.923076923076934"/>
        <n v="99.703264094955486"/>
        <n v="81.400437636761495"/>
        <n v="99.93060374739764"/>
        <n v="99.037138927097658"/>
        <n v="90.322580645161281"/>
        <n v="60"/>
        <n v="99.133910726182549"/>
        <n v="99.585062240663902"/>
      </sharedItems>
    </cacheField>
    <cacheField name="FECHA CONF.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</cacheFields>
  <extLst>
    <ext xmlns:x14="http://schemas.microsoft.com/office/spreadsheetml/2009/9/main" uri="{725AE2AE-9491-48be-B2B4-4EB974FC3084}">
      <x14:pivotCacheDefinition pivotCacheId="10501823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x v="0"/>
    <n v="1"/>
    <s v="BUS"/>
    <x v="0"/>
    <x v="0"/>
    <x v="0"/>
    <s v="O 500 RS E III"/>
    <s v="TA4535"/>
    <n v="0"/>
    <x v="0"/>
    <s v="100"/>
    <x v="0"/>
    <x v="0"/>
    <x v="0"/>
  </r>
  <r>
    <x v="0"/>
    <m/>
    <s v="BUS"/>
    <x v="0"/>
    <x v="0"/>
    <x v="0"/>
    <s v="O 500 RS E III"/>
    <s v="TA4535"/>
    <n v="0"/>
    <x v="0"/>
    <s v="100"/>
    <x v="1"/>
    <x v="0"/>
    <x v="1"/>
  </r>
  <r>
    <x v="0"/>
    <m/>
    <s v="BUS"/>
    <x v="0"/>
    <x v="0"/>
    <x v="0"/>
    <s v="O 500 RS E III"/>
    <s v="TA4535"/>
    <n v="0"/>
    <x v="0"/>
    <s v="100"/>
    <x v="2"/>
    <x v="0"/>
    <x v="2"/>
  </r>
  <r>
    <x v="0"/>
    <m/>
    <s v="BUS"/>
    <x v="0"/>
    <x v="0"/>
    <x v="0"/>
    <s v="O 500 RS E III"/>
    <s v="TA4535"/>
    <n v="0"/>
    <x v="0"/>
    <s v="100"/>
    <x v="3"/>
    <x v="0"/>
    <x v="3"/>
  </r>
  <r>
    <x v="0"/>
    <m/>
    <s v="BUS"/>
    <x v="0"/>
    <x v="0"/>
    <x v="0"/>
    <s v="O 500 RS E III"/>
    <s v="TA4535"/>
    <n v="0"/>
    <x v="0"/>
    <s v="100"/>
    <x v="4"/>
    <x v="0"/>
    <x v="4"/>
  </r>
  <r>
    <x v="0"/>
    <m/>
    <s v="BUS"/>
    <x v="0"/>
    <x v="0"/>
    <x v="0"/>
    <s v="O 500 RS E III"/>
    <s v="TA4535"/>
    <n v="0"/>
    <x v="1"/>
    <m/>
    <x v="5"/>
    <x v="1"/>
    <x v="5"/>
  </r>
  <r>
    <x v="0"/>
    <m/>
    <s v="BUS"/>
    <x v="0"/>
    <x v="0"/>
    <x v="0"/>
    <s v="O 500 RS E III"/>
    <s v="TA4535"/>
    <m/>
    <x v="1"/>
    <m/>
    <x v="6"/>
    <x v="1"/>
    <x v="6"/>
  </r>
  <r>
    <x v="0"/>
    <m/>
    <s v="BUS"/>
    <x v="0"/>
    <x v="0"/>
    <x v="0"/>
    <s v="O 500 RS E III"/>
    <s v="TA4535"/>
    <m/>
    <x v="1"/>
    <m/>
    <x v="7"/>
    <x v="1"/>
    <x v="7"/>
  </r>
  <r>
    <x v="0"/>
    <m/>
    <s v="BUS"/>
    <x v="0"/>
    <x v="0"/>
    <x v="0"/>
    <s v="O 500 RS E III"/>
    <s v="TA4535"/>
    <m/>
    <x v="1"/>
    <m/>
    <x v="8"/>
    <x v="1"/>
    <x v="8"/>
  </r>
  <r>
    <x v="0"/>
    <m/>
    <s v="BUS"/>
    <x v="0"/>
    <x v="0"/>
    <x v="0"/>
    <s v="O 500 RS E III"/>
    <s v="TA4535"/>
    <m/>
    <x v="1"/>
    <m/>
    <x v="9"/>
    <x v="1"/>
    <x v="9"/>
  </r>
  <r>
    <x v="0"/>
    <m/>
    <s v="BUS"/>
    <x v="0"/>
    <x v="0"/>
    <x v="0"/>
    <s v="O 500 RS E III"/>
    <s v="TA4535"/>
    <m/>
    <x v="1"/>
    <m/>
    <x v="10"/>
    <x v="1"/>
    <x v="10"/>
  </r>
  <r>
    <x v="0"/>
    <m/>
    <s v="BUS"/>
    <x v="0"/>
    <x v="0"/>
    <x v="0"/>
    <s v="O 500 RS E III"/>
    <s v="TA4535"/>
    <m/>
    <x v="1"/>
    <m/>
    <x v="11"/>
    <x v="1"/>
    <x v="11"/>
  </r>
  <r>
    <x v="1"/>
    <n v="1"/>
    <s v="BUS"/>
    <x v="0"/>
    <x v="0"/>
    <x v="0"/>
    <s v="O 500 RS E III"/>
    <s v="ZF2840"/>
    <n v="0"/>
    <x v="2"/>
    <s v="100"/>
    <x v="0"/>
    <x v="0"/>
    <x v="0"/>
  </r>
  <r>
    <x v="1"/>
    <m/>
    <s v="BUS"/>
    <x v="0"/>
    <x v="0"/>
    <x v="0"/>
    <s v="O 500 RS E III"/>
    <s v="ZF2840"/>
    <n v="0"/>
    <x v="3"/>
    <s v="100"/>
    <x v="1"/>
    <x v="0"/>
    <x v="1"/>
  </r>
  <r>
    <x v="1"/>
    <m/>
    <s v="BUS"/>
    <x v="0"/>
    <x v="0"/>
    <x v="0"/>
    <s v="O 500 RS E III"/>
    <s v="ZF2840"/>
    <n v="0"/>
    <x v="4"/>
    <s v="100"/>
    <x v="2"/>
    <x v="0"/>
    <x v="2"/>
  </r>
  <r>
    <x v="1"/>
    <m/>
    <s v="BUS"/>
    <x v="0"/>
    <x v="0"/>
    <x v="0"/>
    <s v="O 500 RS E III"/>
    <s v="ZF2840"/>
    <n v="0"/>
    <x v="5"/>
    <s v="100"/>
    <x v="3"/>
    <x v="0"/>
    <x v="3"/>
  </r>
  <r>
    <x v="1"/>
    <m/>
    <s v="BUS"/>
    <x v="0"/>
    <x v="0"/>
    <x v="0"/>
    <s v="O 500 RS E III"/>
    <s v="ZF2840"/>
    <n v="0"/>
    <x v="6"/>
    <s v="100"/>
    <x v="4"/>
    <x v="0"/>
    <x v="4"/>
  </r>
  <r>
    <x v="1"/>
    <m/>
    <s v="BUS"/>
    <x v="0"/>
    <x v="0"/>
    <x v="0"/>
    <s v="O 500 RS E III"/>
    <s v="ZF2840"/>
    <n v="0"/>
    <x v="1"/>
    <m/>
    <x v="5"/>
    <x v="1"/>
    <x v="5"/>
  </r>
  <r>
    <x v="1"/>
    <m/>
    <s v="BUS"/>
    <x v="0"/>
    <x v="0"/>
    <x v="0"/>
    <s v="O 500 RS E III"/>
    <s v="ZF2840"/>
    <m/>
    <x v="1"/>
    <m/>
    <x v="6"/>
    <x v="1"/>
    <x v="6"/>
  </r>
  <r>
    <x v="1"/>
    <m/>
    <s v="BUS"/>
    <x v="0"/>
    <x v="0"/>
    <x v="0"/>
    <s v="O 500 RS E III"/>
    <s v="ZF2840"/>
    <m/>
    <x v="1"/>
    <m/>
    <x v="7"/>
    <x v="1"/>
    <x v="7"/>
  </r>
  <r>
    <x v="1"/>
    <m/>
    <s v="BUS"/>
    <x v="0"/>
    <x v="0"/>
    <x v="0"/>
    <s v="O 500 RS E III"/>
    <s v="ZF2840"/>
    <m/>
    <x v="1"/>
    <m/>
    <x v="8"/>
    <x v="1"/>
    <x v="8"/>
  </r>
  <r>
    <x v="1"/>
    <m/>
    <s v="BUS"/>
    <x v="0"/>
    <x v="0"/>
    <x v="0"/>
    <s v="O 500 RS E III"/>
    <s v="ZF2840"/>
    <m/>
    <x v="1"/>
    <m/>
    <x v="9"/>
    <x v="1"/>
    <x v="9"/>
  </r>
  <r>
    <x v="1"/>
    <m/>
    <s v="BUS"/>
    <x v="0"/>
    <x v="0"/>
    <x v="0"/>
    <s v="O 500 RS E III"/>
    <s v="ZF2840"/>
    <m/>
    <x v="1"/>
    <m/>
    <x v="10"/>
    <x v="1"/>
    <x v="10"/>
  </r>
  <r>
    <x v="1"/>
    <m/>
    <s v="BUS"/>
    <x v="0"/>
    <x v="0"/>
    <x v="0"/>
    <s v="O 500 RS E III"/>
    <s v="ZF2840"/>
    <m/>
    <x v="1"/>
    <m/>
    <x v="11"/>
    <x v="1"/>
    <x v="11"/>
  </r>
  <r>
    <x v="2"/>
    <n v="1"/>
    <s v="BUS"/>
    <x v="0"/>
    <x v="0"/>
    <x v="0"/>
    <s v="O 500 RS E III"/>
    <s v="ZF2865"/>
    <n v="0"/>
    <x v="7"/>
    <s v="100"/>
    <x v="0"/>
    <x v="0"/>
    <x v="0"/>
  </r>
  <r>
    <x v="2"/>
    <m/>
    <s v="BUS"/>
    <x v="0"/>
    <x v="0"/>
    <x v="0"/>
    <s v="O 500 RS E III"/>
    <s v="ZF2865"/>
    <n v="0"/>
    <x v="8"/>
    <s v="100"/>
    <x v="1"/>
    <x v="0"/>
    <x v="1"/>
  </r>
  <r>
    <x v="2"/>
    <m/>
    <s v="BUS"/>
    <x v="0"/>
    <x v="0"/>
    <x v="0"/>
    <s v="O 500 RS E III"/>
    <s v="ZF2865"/>
    <n v="0"/>
    <x v="2"/>
    <s v="100"/>
    <x v="2"/>
    <x v="0"/>
    <x v="2"/>
  </r>
  <r>
    <x v="2"/>
    <m/>
    <s v="BUS"/>
    <x v="0"/>
    <x v="0"/>
    <x v="0"/>
    <s v="O 500 RS E III"/>
    <s v="ZF2865"/>
    <n v="0"/>
    <x v="9"/>
    <s v="100"/>
    <x v="3"/>
    <x v="0"/>
    <x v="3"/>
  </r>
  <r>
    <x v="2"/>
    <m/>
    <s v="BUS"/>
    <x v="0"/>
    <x v="0"/>
    <x v="0"/>
    <s v="O 500 RS E III"/>
    <s v="ZF2865"/>
    <n v="0"/>
    <x v="10"/>
    <s v="100"/>
    <x v="4"/>
    <x v="0"/>
    <x v="4"/>
  </r>
  <r>
    <x v="2"/>
    <m/>
    <s v="BUS"/>
    <x v="0"/>
    <x v="0"/>
    <x v="0"/>
    <s v="O 500 RS E III"/>
    <s v="ZF2865"/>
    <n v="0"/>
    <x v="1"/>
    <m/>
    <x v="5"/>
    <x v="1"/>
    <x v="5"/>
  </r>
  <r>
    <x v="2"/>
    <m/>
    <s v="BUS"/>
    <x v="0"/>
    <x v="0"/>
    <x v="0"/>
    <s v="O 500 RS E III"/>
    <s v="ZF2865"/>
    <m/>
    <x v="1"/>
    <m/>
    <x v="6"/>
    <x v="1"/>
    <x v="6"/>
  </r>
  <r>
    <x v="2"/>
    <m/>
    <s v="BUS"/>
    <x v="0"/>
    <x v="0"/>
    <x v="0"/>
    <s v="O 500 RS E III"/>
    <s v="ZF2865"/>
    <m/>
    <x v="1"/>
    <m/>
    <x v="7"/>
    <x v="1"/>
    <x v="7"/>
  </r>
  <r>
    <x v="2"/>
    <m/>
    <s v="BUS"/>
    <x v="0"/>
    <x v="0"/>
    <x v="0"/>
    <s v="O 500 RS E III"/>
    <s v="ZF2865"/>
    <m/>
    <x v="1"/>
    <m/>
    <x v="8"/>
    <x v="1"/>
    <x v="8"/>
  </r>
  <r>
    <x v="2"/>
    <m/>
    <s v="BUS"/>
    <x v="0"/>
    <x v="0"/>
    <x v="0"/>
    <s v="O 500 RS E III"/>
    <s v="ZF2865"/>
    <m/>
    <x v="1"/>
    <m/>
    <x v="9"/>
    <x v="1"/>
    <x v="9"/>
  </r>
  <r>
    <x v="2"/>
    <m/>
    <s v="BUS"/>
    <x v="0"/>
    <x v="0"/>
    <x v="0"/>
    <s v="O 500 RS E III"/>
    <s v="ZF2865"/>
    <m/>
    <x v="1"/>
    <m/>
    <x v="10"/>
    <x v="1"/>
    <x v="10"/>
  </r>
  <r>
    <x v="2"/>
    <m/>
    <s v="BUS"/>
    <x v="0"/>
    <x v="0"/>
    <x v="0"/>
    <s v="O 500 RS E III"/>
    <s v="ZF2865"/>
    <m/>
    <x v="1"/>
    <m/>
    <x v="11"/>
    <x v="1"/>
    <x v="11"/>
  </r>
  <r>
    <x v="3"/>
    <n v="1"/>
    <s v="BUS"/>
    <x v="0"/>
    <x v="1"/>
    <x v="0"/>
    <s v="O 500 RS E III"/>
    <s v="CDKY70"/>
    <n v="0"/>
    <x v="11"/>
    <s v="100"/>
    <x v="0"/>
    <x v="0"/>
    <x v="0"/>
  </r>
  <r>
    <x v="3"/>
    <m/>
    <s v="BUS"/>
    <x v="0"/>
    <x v="1"/>
    <x v="0"/>
    <s v="O 500 RS E III"/>
    <s v="CDKY70"/>
    <n v="0"/>
    <x v="0"/>
    <s v="100"/>
    <x v="1"/>
    <x v="0"/>
    <x v="1"/>
  </r>
  <r>
    <x v="3"/>
    <m/>
    <s v="BUS"/>
    <x v="0"/>
    <x v="1"/>
    <x v="0"/>
    <s v="O 500 RS E III"/>
    <s v="CDKY70"/>
    <n v="0.10770791075050715"/>
    <x v="12"/>
    <n v="94.350282485875709"/>
    <x v="2"/>
    <x v="0"/>
    <x v="2"/>
  </r>
  <r>
    <x v="3"/>
    <m/>
    <s v="BUS"/>
    <x v="0"/>
    <x v="1"/>
    <x v="0"/>
    <s v="O 500 RS E III"/>
    <s v="CDKY70"/>
    <n v="9.9022346368715125E-2"/>
    <x v="13"/>
    <n v="94.358251057827928"/>
    <x v="3"/>
    <x v="2"/>
    <x v="3"/>
  </r>
  <r>
    <x v="3"/>
    <m/>
    <s v="BUS"/>
    <x v="0"/>
    <x v="1"/>
    <x v="0"/>
    <s v="O 500 RS E III"/>
    <s v="CDKY70"/>
    <n v="0.10478142076502736"/>
    <x v="14"/>
    <n v="84.354628422425037"/>
    <x v="4"/>
    <x v="3"/>
    <x v="4"/>
  </r>
  <r>
    <x v="3"/>
    <m/>
    <s v="BUS"/>
    <x v="0"/>
    <x v="1"/>
    <x v="0"/>
    <s v="O 500 RS E III"/>
    <s v="CDKY70"/>
    <n v="0"/>
    <x v="1"/>
    <m/>
    <x v="5"/>
    <x v="1"/>
    <x v="5"/>
  </r>
  <r>
    <x v="3"/>
    <m/>
    <s v="BUS"/>
    <x v="0"/>
    <x v="1"/>
    <x v="0"/>
    <s v="O 500 RS E III"/>
    <s v="CDKY70"/>
    <m/>
    <x v="1"/>
    <m/>
    <x v="6"/>
    <x v="1"/>
    <x v="6"/>
  </r>
  <r>
    <x v="3"/>
    <m/>
    <s v="BUS"/>
    <x v="0"/>
    <x v="1"/>
    <x v="0"/>
    <s v="O 500 RS E III"/>
    <s v="CDKY70"/>
    <m/>
    <x v="1"/>
    <m/>
    <x v="7"/>
    <x v="1"/>
    <x v="7"/>
  </r>
  <r>
    <x v="3"/>
    <m/>
    <s v="BUS"/>
    <x v="0"/>
    <x v="1"/>
    <x v="0"/>
    <s v="O 500 RS E III"/>
    <s v="CDKY70"/>
    <m/>
    <x v="1"/>
    <m/>
    <x v="8"/>
    <x v="1"/>
    <x v="8"/>
  </r>
  <r>
    <x v="3"/>
    <m/>
    <s v="BUS"/>
    <x v="0"/>
    <x v="1"/>
    <x v="0"/>
    <s v="O 500 RS E III"/>
    <s v="CDKY70"/>
    <m/>
    <x v="1"/>
    <m/>
    <x v="9"/>
    <x v="1"/>
    <x v="9"/>
  </r>
  <r>
    <x v="3"/>
    <m/>
    <s v="BUS"/>
    <x v="0"/>
    <x v="1"/>
    <x v="0"/>
    <s v="O 500 RS E III"/>
    <s v="CDKY70"/>
    <m/>
    <x v="1"/>
    <m/>
    <x v="10"/>
    <x v="1"/>
    <x v="10"/>
  </r>
  <r>
    <x v="3"/>
    <m/>
    <s v="BUS"/>
    <x v="0"/>
    <x v="1"/>
    <x v="0"/>
    <s v="O 500 RS E III"/>
    <s v="CDKY70"/>
    <m/>
    <x v="1"/>
    <m/>
    <x v="11"/>
    <x v="1"/>
    <x v="11"/>
  </r>
  <r>
    <x v="4"/>
    <n v="1"/>
    <s v="BUS"/>
    <x v="0"/>
    <x v="1"/>
    <x v="0"/>
    <s v="O 500 RS E III"/>
    <s v="CDKY71"/>
    <n v="2.4048913043478261E-2"/>
    <x v="15"/>
    <n v="54.802259887005647"/>
    <x v="0"/>
    <x v="0"/>
    <x v="0"/>
  </r>
  <r>
    <x v="4"/>
    <m/>
    <s v="BUS"/>
    <x v="0"/>
    <x v="1"/>
    <x v="0"/>
    <s v="O 500 RS E III"/>
    <s v="CDKY71"/>
    <n v="2.6417910447761192E-2"/>
    <x v="16"/>
    <n v="88.700564971751419"/>
    <x v="1"/>
    <x v="0"/>
    <x v="1"/>
  </r>
  <r>
    <x v="4"/>
    <m/>
    <s v="BUS"/>
    <x v="0"/>
    <x v="1"/>
    <x v="0"/>
    <s v="O 500 RS E III"/>
    <s v="CDKY71"/>
    <n v="0"/>
    <x v="17"/>
    <s v="100"/>
    <x v="2"/>
    <x v="4"/>
    <x v="2"/>
  </r>
  <r>
    <x v="4"/>
    <m/>
    <s v="BUS"/>
    <x v="0"/>
    <x v="1"/>
    <x v="0"/>
    <s v="O 500 RS E III"/>
    <s v="CDKY71"/>
    <n v="0"/>
    <x v="18"/>
    <s v="100"/>
    <x v="3"/>
    <x v="0"/>
    <x v="3"/>
  </r>
  <r>
    <x v="4"/>
    <m/>
    <s v="BUS"/>
    <x v="0"/>
    <x v="1"/>
    <x v="0"/>
    <s v="O 500 RS E III"/>
    <s v="CDKY71"/>
    <n v="3.9757412398921839E-3"/>
    <x v="19"/>
    <n v="32.203389830508478"/>
    <x v="4"/>
    <x v="0"/>
    <x v="4"/>
  </r>
  <r>
    <x v="4"/>
    <m/>
    <s v="BUS"/>
    <x v="0"/>
    <x v="1"/>
    <x v="0"/>
    <s v="O 500 RS E III"/>
    <s v="CDKY71"/>
    <n v="0"/>
    <x v="1"/>
    <m/>
    <x v="5"/>
    <x v="1"/>
    <x v="5"/>
  </r>
  <r>
    <x v="4"/>
    <m/>
    <s v="BUS"/>
    <x v="0"/>
    <x v="1"/>
    <x v="0"/>
    <s v="O 500 RS E III"/>
    <s v="CDKY71"/>
    <m/>
    <x v="1"/>
    <m/>
    <x v="6"/>
    <x v="1"/>
    <x v="6"/>
  </r>
  <r>
    <x v="4"/>
    <m/>
    <s v="BUS"/>
    <x v="0"/>
    <x v="1"/>
    <x v="0"/>
    <s v="O 500 RS E III"/>
    <s v="CDKY71"/>
    <m/>
    <x v="1"/>
    <m/>
    <x v="7"/>
    <x v="1"/>
    <x v="7"/>
  </r>
  <r>
    <x v="4"/>
    <m/>
    <s v="BUS"/>
    <x v="0"/>
    <x v="1"/>
    <x v="0"/>
    <s v="O 500 RS E III"/>
    <s v="CDKY71"/>
    <m/>
    <x v="1"/>
    <m/>
    <x v="8"/>
    <x v="1"/>
    <x v="8"/>
  </r>
  <r>
    <x v="4"/>
    <m/>
    <s v="BUS"/>
    <x v="0"/>
    <x v="1"/>
    <x v="0"/>
    <s v="O 500 RS E III"/>
    <s v="CDKY71"/>
    <m/>
    <x v="1"/>
    <m/>
    <x v="9"/>
    <x v="1"/>
    <x v="9"/>
  </r>
  <r>
    <x v="4"/>
    <m/>
    <s v="BUS"/>
    <x v="0"/>
    <x v="1"/>
    <x v="0"/>
    <s v="O 500 RS E III"/>
    <s v="CDKY71"/>
    <m/>
    <x v="1"/>
    <m/>
    <x v="10"/>
    <x v="1"/>
    <x v="10"/>
  </r>
  <r>
    <x v="4"/>
    <m/>
    <s v="BUS"/>
    <x v="0"/>
    <x v="1"/>
    <x v="0"/>
    <s v="O 500 RS E III"/>
    <s v="CDKY71"/>
    <m/>
    <x v="1"/>
    <m/>
    <x v="11"/>
    <x v="1"/>
    <x v="11"/>
  </r>
  <r>
    <x v="5"/>
    <n v="1"/>
    <s v="BUS"/>
    <x v="0"/>
    <x v="1"/>
    <x v="0"/>
    <s v="O 500 RS E III"/>
    <s v="CDKY72"/>
    <n v="0.11102150537634413"/>
    <x v="0"/>
    <n v="100"/>
    <x v="0"/>
    <x v="0"/>
    <x v="0"/>
  </r>
  <r>
    <x v="5"/>
    <m/>
    <s v="BUS"/>
    <x v="0"/>
    <x v="1"/>
    <x v="0"/>
    <s v="O 500 RS E III"/>
    <s v="CDKY72"/>
    <n v="0.10974702380952385"/>
    <x v="0"/>
    <n v="100"/>
    <x v="1"/>
    <x v="0"/>
    <x v="1"/>
  </r>
  <r>
    <x v="5"/>
    <m/>
    <s v="BUS"/>
    <x v="0"/>
    <x v="1"/>
    <x v="0"/>
    <s v="O 500 RS E III"/>
    <s v="CDKY72"/>
    <n v="0.1089096726556732"/>
    <x v="20"/>
    <n v="84.105461393596997"/>
    <x v="2"/>
    <x v="3"/>
    <x v="2"/>
  </r>
  <r>
    <x v="5"/>
    <m/>
    <s v="BUS"/>
    <x v="0"/>
    <x v="1"/>
    <x v="0"/>
    <s v="O 500 RS E III"/>
    <s v="CDKY72"/>
    <n v="9.8472222222222267E-2"/>
    <x v="0"/>
    <n v="100"/>
    <x v="3"/>
    <x v="0"/>
    <x v="3"/>
  </r>
  <r>
    <x v="5"/>
    <m/>
    <s v="BUS"/>
    <x v="0"/>
    <x v="1"/>
    <x v="0"/>
    <s v="O 500 RS E III"/>
    <s v="CDKY72"/>
    <n v="0.10378890392422196"/>
    <x v="21"/>
    <n v="93.481095176010427"/>
    <x v="4"/>
    <x v="5"/>
    <x v="4"/>
  </r>
  <r>
    <x v="5"/>
    <m/>
    <s v="BUS"/>
    <x v="0"/>
    <x v="1"/>
    <x v="0"/>
    <s v="O 500 RS E III"/>
    <s v="CDKY72"/>
    <n v="0"/>
    <x v="1"/>
    <m/>
    <x v="5"/>
    <x v="1"/>
    <x v="5"/>
  </r>
  <r>
    <x v="5"/>
    <m/>
    <s v="BUS"/>
    <x v="0"/>
    <x v="1"/>
    <x v="0"/>
    <s v="O 500 RS E III"/>
    <s v="CDKY72"/>
    <m/>
    <x v="1"/>
    <m/>
    <x v="6"/>
    <x v="1"/>
    <x v="6"/>
  </r>
  <r>
    <x v="5"/>
    <m/>
    <s v="BUS"/>
    <x v="0"/>
    <x v="1"/>
    <x v="0"/>
    <s v="O 500 RS E III"/>
    <s v="CDKY72"/>
    <m/>
    <x v="1"/>
    <m/>
    <x v="7"/>
    <x v="1"/>
    <x v="7"/>
  </r>
  <r>
    <x v="5"/>
    <m/>
    <s v="BUS"/>
    <x v="0"/>
    <x v="1"/>
    <x v="0"/>
    <s v="O 500 RS E III"/>
    <s v="CDKY72"/>
    <m/>
    <x v="1"/>
    <m/>
    <x v="8"/>
    <x v="1"/>
    <x v="8"/>
  </r>
  <r>
    <x v="5"/>
    <m/>
    <s v="BUS"/>
    <x v="0"/>
    <x v="1"/>
    <x v="0"/>
    <s v="O 500 RS E III"/>
    <s v="CDKY72"/>
    <m/>
    <x v="1"/>
    <m/>
    <x v="9"/>
    <x v="1"/>
    <x v="9"/>
  </r>
  <r>
    <x v="5"/>
    <m/>
    <s v="BUS"/>
    <x v="0"/>
    <x v="1"/>
    <x v="0"/>
    <s v="O 500 RS E III"/>
    <s v="CDKY72"/>
    <m/>
    <x v="1"/>
    <m/>
    <x v="10"/>
    <x v="1"/>
    <x v="10"/>
  </r>
  <r>
    <x v="5"/>
    <m/>
    <s v="BUS"/>
    <x v="0"/>
    <x v="1"/>
    <x v="0"/>
    <s v="O 500 RS E III"/>
    <s v="CDKY72"/>
    <m/>
    <x v="1"/>
    <m/>
    <x v="11"/>
    <x v="1"/>
    <x v="11"/>
  </r>
  <r>
    <x v="6"/>
    <n v="1"/>
    <s v="BUS"/>
    <x v="0"/>
    <x v="2"/>
    <x v="0"/>
    <s v="O 500 RS E III"/>
    <s v="CGSK50"/>
    <n v="2.717391304347826E-2"/>
    <x v="15"/>
    <n v="60"/>
    <x v="0"/>
    <x v="3"/>
    <x v="0"/>
  </r>
  <r>
    <x v="6"/>
    <m/>
    <s v="BUS"/>
    <x v="0"/>
    <x v="2"/>
    <x v="0"/>
    <s v="O 500 RS E III"/>
    <s v="CGSK50"/>
    <n v="2.9850746268656716E-2"/>
    <x v="16"/>
    <n v="90"/>
    <x v="1"/>
    <x v="6"/>
    <x v="1"/>
  </r>
  <r>
    <x v="6"/>
    <m/>
    <s v="BUS"/>
    <x v="0"/>
    <x v="2"/>
    <x v="0"/>
    <s v="O 500 RS E III"/>
    <s v="CGSK50"/>
    <n v="0.10194788424157571"/>
    <x v="22"/>
    <n v="88.893333333333331"/>
    <x v="2"/>
    <x v="7"/>
    <x v="2"/>
  </r>
  <r>
    <x v="6"/>
    <m/>
    <s v="BUS"/>
    <x v="0"/>
    <x v="2"/>
    <x v="0"/>
    <s v="O 500 RS E III"/>
    <s v="CGSK50"/>
    <n v="0"/>
    <x v="23"/>
    <s v="100"/>
    <x v="3"/>
    <x v="8"/>
    <x v="3"/>
  </r>
  <r>
    <x v="6"/>
    <m/>
    <s v="BUS"/>
    <x v="0"/>
    <x v="2"/>
    <x v="0"/>
    <s v="O 500 RS E III"/>
    <s v="CGSK50"/>
    <n v="6.7574872959238839E-3"/>
    <x v="24"/>
    <n v="18.399999999999995"/>
    <x v="4"/>
    <x v="5"/>
    <x v="4"/>
  </r>
  <r>
    <x v="6"/>
    <m/>
    <s v="BUS"/>
    <x v="0"/>
    <x v="2"/>
    <x v="0"/>
    <s v="O 500 RS E III"/>
    <s v="CGSK50"/>
    <n v="0"/>
    <x v="1"/>
    <m/>
    <x v="5"/>
    <x v="1"/>
    <x v="5"/>
  </r>
  <r>
    <x v="6"/>
    <m/>
    <s v="BUS"/>
    <x v="0"/>
    <x v="2"/>
    <x v="0"/>
    <s v="O 500 RS E III"/>
    <s v="CGSK50"/>
    <m/>
    <x v="1"/>
    <m/>
    <x v="6"/>
    <x v="1"/>
    <x v="6"/>
  </r>
  <r>
    <x v="6"/>
    <m/>
    <s v="BUS"/>
    <x v="0"/>
    <x v="2"/>
    <x v="0"/>
    <s v="O 500 RS E III"/>
    <s v="CGSK50"/>
    <m/>
    <x v="1"/>
    <m/>
    <x v="7"/>
    <x v="1"/>
    <x v="7"/>
  </r>
  <r>
    <x v="6"/>
    <m/>
    <s v="BUS"/>
    <x v="0"/>
    <x v="2"/>
    <x v="0"/>
    <s v="O 500 RS E III"/>
    <s v="CGSK50"/>
    <m/>
    <x v="1"/>
    <m/>
    <x v="8"/>
    <x v="1"/>
    <x v="8"/>
  </r>
  <r>
    <x v="6"/>
    <m/>
    <s v="BUS"/>
    <x v="0"/>
    <x v="2"/>
    <x v="0"/>
    <s v="O 500 RS E III"/>
    <s v="CGSK50"/>
    <m/>
    <x v="1"/>
    <m/>
    <x v="9"/>
    <x v="1"/>
    <x v="9"/>
  </r>
  <r>
    <x v="6"/>
    <m/>
    <s v="BUS"/>
    <x v="0"/>
    <x v="2"/>
    <x v="0"/>
    <s v="O 500 RS E III"/>
    <s v="CGSK50"/>
    <m/>
    <x v="1"/>
    <m/>
    <x v="10"/>
    <x v="1"/>
    <x v="10"/>
  </r>
  <r>
    <x v="6"/>
    <m/>
    <s v="BUS"/>
    <x v="0"/>
    <x v="2"/>
    <x v="0"/>
    <s v="O 500 RS E III"/>
    <s v="CGSK50"/>
    <m/>
    <x v="1"/>
    <m/>
    <x v="11"/>
    <x v="1"/>
    <x v="11"/>
  </r>
  <r>
    <x v="7"/>
    <n v="1"/>
    <s v="BUS"/>
    <x v="0"/>
    <x v="2"/>
    <x v="0"/>
    <s v="O 500 RS E III"/>
    <s v="CGSK51"/>
    <n v="5.434782608695652E-2"/>
    <x v="15"/>
    <n v="80"/>
    <x v="0"/>
    <x v="9"/>
    <x v="0"/>
  </r>
  <r>
    <x v="7"/>
    <m/>
    <s v="BUS"/>
    <x v="0"/>
    <x v="2"/>
    <x v="0"/>
    <s v="O 500 RS E III"/>
    <s v="CGSK51"/>
    <n v="4.4776119402985072E-2"/>
    <x v="16"/>
    <n v="93.333333333333329"/>
    <x v="1"/>
    <x v="0"/>
    <x v="1"/>
  </r>
  <r>
    <x v="7"/>
    <m/>
    <s v="BUS"/>
    <x v="0"/>
    <x v="2"/>
    <x v="0"/>
    <s v="O 500 RS E III"/>
    <s v="CGSK51"/>
    <n v="0.11596180081855388"/>
    <x v="25"/>
    <n v="87.058823529411768"/>
    <x v="2"/>
    <x v="3"/>
    <x v="2"/>
  </r>
  <r>
    <x v="7"/>
    <m/>
    <s v="BUS"/>
    <x v="0"/>
    <x v="2"/>
    <x v="0"/>
    <s v="O 500 RS E III"/>
    <s v="CGSK51"/>
    <n v="0.19901129943502821"/>
    <x v="26"/>
    <n v="91.483321504613201"/>
    <x v="3"/>
    <x v="10"/>
    <x v="3"/>
  </r>
  <r>
    <x v="7"/>
    <m/>
    <s v="BUS"/>
    <x v="0"/>
    <x v="2"/>
    <x v="0"/>
    <s v="O 500 RS E III"/>
    <s v="CGSK51"/>
    <n v="0.15456989247311828"/>
    <x v="0"/>
    <n v="100"/>
    <x v="4"/>
    <x v="0"/>
    <x v="4"/>
  </r>
  <r>
    <x v="7"/>
    <m/>
    <s v="BUS"/>
    <x v="0"/>
    <x v="2"/>
    <x v="0"/>
    <s v="O 500 RS E III"/>
    <s v="CGSK51"/>
    <n v="0"/>
    <x v="1"/>
    <m/>
    <x v="5"/>
    <x v="1"/>
    <x v="5"/>
  </r>
  <r>
    <x v="7"/>
    <m/>
    <s v="BUS"/>
    <x v="0"/>
    <x v="2"/>
    <x v="0"/>
    <s v="O 500 RS E III"/>
    <s v="CGSK51"/>
    <m/>
    <x v="1"/>
    <m/>
    <x v="6"/>
    <x v="1"/>
    <x v="6"/>
  </r>
  <r>
    <x v="7"/>
    <m/>
    <s v="BUS"/>
    <x v="0"/>
    <x v="2"/>
    <x v="0"/>
    <s v="O 500 RS E III"/>
    <s v="CGSK51"/>
    <m/>
    <x v="1"/>
    <m/>
    <x v="7"/>
    <x v="1"/>
    <x v="7"/>
  </r>
  <r>
    <x v="7"/>
    <m/>
    <s v="BUS"/>
    <x v="0"/>
    <x v="2"/>
    <x v="0"/>
    <s v="O 500 RS E III"/>
    <s v="CGSK51"/>
    <m/>
    <x v="1"/>
    <m/>
    <x v="8"/>
    <x v="1"/>
    <x v="8"/>
  </r>
  <r>
    <x v="7"/>
    <m/>
    <s v="BUS"/>
    <x v="0"/>
    <x v="2"/>
    <x v="0"/>
    <s v="O 500 RS E III"/>
    <s v="CGSK51"/>
    <m/>
    <x v="1"/>
    <m/>
    <x v="9"/>
    <x v="1"/>
    <x v="9"/>
  </r>
  <r>
    <x v="7"/>
    <m/>
    <s v="BUS"/>
    <x v="0"/>
    <x v="2"/>
    <x v="0"/>
    <s v="O 500 RS E III"/>
    <s v="CGSK51"/>
    <m/>
    <x v="1"/>
    <m/>
    <x v="10"/>
    <x v="1"/>
    <x v="10"/>
  </r>
  <r>
    <x v="7"/>
    <m/>
    <s v="BUS"/>
    <x v="0"/>
    <x v="2"/>
    <x v="0"/>
    <s v="O 500 RS E III"/>
    <s v="CGSK51"/>
    <m/>
    <x v="1"/>
    <m/>
    <x v="11"/>
    <x v="1"/>
    <x v="11"/>
  </r>
  <r>
    <x v="8"/>
    <n v="1"/>
    <s v="BUS"/>
    <x v="0"/>
    <x v="1"/>
    <x v="0"/>
    <s v="O 500 RS E III"/>
    <s v="CSJX91"/>
    <n v="9.516129032258068E-2"/>
    <x v="0"/>
    <n v="100"/>
    <x v="0"/>
    <x v="0"/>
    <x v="0"/>
  </r>
  <r>
    <x v="8"/>
    <m/>
    <s v="BUS"/>
    <x v="0"/>
    <x v="1"/>
    <x v="0"/>
    <s v="O 500 RS E III"/>
    <s v="CSJX91"/>
    <n v="9.2187500000000033E-2"/>
    <x v="0"/>
    <n v="100"/>
    <x v="1"/>
    <x v="0"/>
    <x v="1"/>
  </r>
  <r>
    <x v="8"/>
    <m/>
    <s v="BUS"/>
    <x v="0"/>
    <x v="1"/>
    <x v="0"/>
    <s v="O 500 RS E III"/>
    <s v="CSJX91"/>
    <n v="0.10959752321981429"/>
    <x v="27"/>
    <n v="78.342749529190215"/>
    <x v="2"/>
    <x v="11"/>
    <x v="2"/>
  </r>
  <r>
    <x v="8"/>
    <m/>
    <s v="BUS"/>
    <x v="0"/>
    <x v="1"/>
    <x v="0"/>
    <s v="O 500 RS E III"/>
    <s v="CSJX91"/>
    <n v="3.70653685674548E-2"/>
    <x v="28"/>
    <n v="96.247654784240154"/>
    <x v="3"/>
    <x v="12"/>
    <x v="3"/>
  </r>
  <r>
    <x v="8"/>
    <m/>
    <s v="BUS"/>
    <x v="0"/>
    <x v="1"/>
    <x v="0"/>
    <s v="O 500 RS E III"/>
    <s v="CSJX91"/>
    <n v="0"/>
    <x v="29"/>
    <s v="100"/>
    <x v="4"/>
    <x v="0"/>
    <x v="4"/>
  </r>
  <r>
    <x v="8"/>
    <m/>
    <s v="BUS"/>
    <x v="0"/>
    <x v="1"/>
    <x v="0"/>
    <s v="O 500 RS E III"/>
    <s v="CSJX91"/>
    <n v="0"/>
    <x v="1"/>
    <m/>
    <x v="5"/>
    <x v="1"/>
    <x v="5"/>
  </r>
  <r>
    <x v="8"/>
    <m/>
    <s v="BUS"/>
    <x v="0"/>
    <x v="1"/>
    <x v="0"/>
    <s v="O 500 RS E III"/>
    <s v="CSJX91"/>
    <m/>
    <x v="1"/>
    <m/>
    <x v="6"/>
    <x v="1"/>
    <x v="6"/>
  </r>
  <r>
    <x v="8"/>
    <m/>
    <s v="BUS"/>
    <x v="0"/>
    <x v="1"/>
    <x v="0"/>
    <s v="O 500 RS E III"/>
    <s v="CSJX91"/>
    <m/>
    <x v="1"/>
    <m/>
    <x v="7"/>
    <x v="1"/>
    <x v="7"/>
  </r>
  <r>
    <x v="8"/>
    <m/>
    <s v="BUS"/>
    <x v="0"/>
    <x v="1"/>
    <x v="0"/>
    <s v="O 500 RS E III"/>
    <s v="CSJX91"/>
    <m/>
    <x v="1"/>
    <m/>
    <x v="8"/>
    <x v="1"/>
    <x v="8"/>
  </r>
  <r>
    <x v="8"/>
    <m/>
    <s v="BUS"/>
    <x v="0"/>
    <x v="1"/>
    <x v="0"/>
    <s v="O 500 RS E III"/>
    <s v="CSJX91"/>
    <m/>
    <x v="1"/>
    <m/>
    <x v="9"/>
    <x v="1"/>
    <x v="9"/>
  </r>
  <r>
    <x v="8"/>
    <m/>
    <s v="BUS"/>
    <x v="0"/>
    <x v="1"/>
    <x v="0"/>
    <s v="O 500 RS E III"/>
    <s v="CSJX91"/>
    <m/>
    <x v="1"/>
    <m/>
    <x v="10"/>
    <x v="1"/>
    <x v="10"/>
  </r>
  <r>
    <x v="8"/>
    <m/>
    <s v="BUS"/>
    <x v="0"/>
    <x v="1"/>
    <x v="0"/>
    <s v="O 500 RS E III"/>
    <s v="CSJX91"/>
    <m/>
    <x v="1"/>
    <m/>
    <x v="11"/>
    <x v="1"/>
    <x v="11"/>
  </r>
  <r>
    <x v="9"/>
    <n v="1"/>
    <s v="BUS"/>
    <x v="0"/>
    <x v="0"/>
    <x v="0"/>
    <s v="O 500 RS E III"/>
    <s v="CSJX95"/>
    <n v="0"/>
    <x v="2"/>
    <s v="100"/>
    <x v="0"/>
    <x v="0"/>
    <x v="0"/>
  </r>
  <r>
    <x v="9"/>
    <m/>
    <s v="BUS"/>
    <x v="0"/>
    <x v="0"/>
    <x v="0"/>
    <s v="O 500 RS E III"/>
    <s v="CSJX95"/>
    <n v="0"/>
    <x v="30"/>
    <s v="100"/>
    <x v="1"/>
    <x v="0"/>
    <x v="1"/>
  </r>
  <r>
    <x v="9"/>
    <m/>
    <s v="BUS"/>
    <x v="0"/>
    <x v="0"/>
    <x v="0"/>
    <s v="O 500 RS E III"/>
    <s v="CSJX95"/>
    <n v="0"/>
    <x v="31"/>
    <s v="100"/>
    <x v="2"/>
    <x v="12"/>
    <x v="2"/>
  </r>
  <r>
    <x v="9"/>
    <m/>
    <s v="BUS"/>
    <x v="0"/>
    <x v="0"/>
    <x v="0"/>
    <s v="O 500 RS E III"/>
    <s v="CSJX95"/>
    <n v="0"/>
    <x v="9"/>
    <s v="100"/>
    <x v="3"/>
    <x v="0"/>
    <x v="3"/>
  </r>
  <r>
    <x v="9"/>
    <m/>
    <s v="BUS"/>
    <x v="0"/>
    <x v="0"/>
    <x v="0"/>
    <s v="O 500 RS E III"/>
    <s v="CSJX95"/>
    <n v="0"/>
    <x v="0"/>
    <s v="100"/>
    <x v="4"/>
    <x v="0"/>
    <x v="4"/>
  </r>
  <r>
    <x v="9"/>
    <m/>
    <s v="BUS"/>
    <x v="0"/>
    <x v="0"/>
    <x v="0"/>
    <s v="O 500 RS E III"/>
    <s v="CSJX95"/>
    <n v="0"/>
    <x v="1"/>
    <m/>
    <x v="5"/>
    <x v="1"/>
    <x v="5"/>
  </r>
  <r>
    <x v="9"/>
    <m/>
    <s v="BUS"/>
    <x v="0"/>
    <x v="0"/>
    <x v="0"/>
    <s v="O 500 RS E III"/>
    <s v="CSJX95"/>
    <m/>
    <x v="1"/>
    <m/>
    <x v="6"/>
    <x v="1"/>
    <x v="6"/>
  </r>
  <r>
    <x v="9"/>
    <m/>
    <s v="BUS"/>
    <x v="0"/>
    <x v="0"/>
    <x v="0"/>
    <s v="O 500 RS E III"/>
    <s v="CSJX95"/>
    <m/>
    <x v="1"/>
    <m/>
    <x v="7"/>
    <x v="1"/>
    <x v="7"/>
  </r>
  <r>
    <x v="9"/>
    <m/>
    <s v="BUS"/>
    <x v="0"/>
    <x v="0"/>
    <x v="0"/>
    <s v="O 500 RS E III"/>
    <s v="CSJX95"/>
    <m/>
    <x v="1"/>
    <m/>
    <x v="8"/>
    <x v="1"/>
    <x v="8"/>
  </r>
  <r>
    <x v="9"/>
    <m/>
    <s v="BUS"/>
    <x v="0"/>
    <x v="0"/>
    <x v="0"/>
    <s v="O 500 RS E III"/>
    <s v="CSJX95"/>
    <m/>
    <x v="1"/>
    <m/>
    <x v="9"/>
    <x v="1"/>
    <x v="9"/>
  </r>
  <r>
    <x v="9"/>
    <m/>
    <s v="BUS"/>
    <x v="0"/>
    <x v="0"/>
    <x v="0"/>
    <s v="O 500 RS E III"/>
    <s v="CSJX95"/>
    <m/>
    <x v="1"/>
    <m/>
    <x v="10"/>
    <x v="1"/>
    <x v="10"/>
  </r>
  <r>
    <x v="9"/>
    <m/>
    <s v="BUS"/>
    <x v="0"/>
    <x v="0"/>
    <x v="0"/>
    <s v="O 500 RS E III"/>
    <s v="CSJX95"/>
    <m/>
    <x v="1"/>
    <m/>
    <x v="11"/>
    <x v="1"/>
    <x v="11"/>
  </r>
  <r>
    <x v="10"/>
    <n v="1"/>
    <s v="BUS"/>
    <x v="0"/>
    <x v="0"/>
    <x v="0"/>
    <s v="O 500 RS E III"/>
    <s v="CSJX97"/>
    <n v="0"/>
    <x v="32"/>
    <s v="100"/>
    <x v="0"/>
    <x v="0"/>
    <x v="0"/>
  </r>
  <r>
    <x v="10"/>
    <m/>
    <s v="BUS"/>
    <x v="0"/>
    <x v="0"/>
    <x v="0"/>
    <s v="O 500 RS E III"/>
    <s v="CSJX97"/>
    <n v="0"/>
    <x v="0"/>
    <s v="100"/>
    <x v="1"/>
    <x v="0"/>
    <x v="1"/>
  </r>
  <r>
    <x v="10"/>
    <m/>
    <s v="BUS"/>
    <x v="0"/>
    <x v="0"/>
    <x v="0"/>
    <s v="O 500 RS E III"/>
    <s v="CSJX97"/>
    <n v="0"/>
    <x v="0"/>
    <s v="100"/>
    <x v="2"/>
    <x v="0"/>
    <x v="2"/>
  </r>
  <r>
    <x v="10"/>
    <m/>
    <s v="BUS"/>
    <x v="0"/>
    <x v="0"/>
    <x v="0"/>
    <s v="O 500 RS E III"/>
    <s v="CSJX97"/>
    <n v="0"/>
    <x v="0"/>
    <s v="100"/>
    <x v="3"/>
    <x v="0"/>
    <x v="3"/>
  </r>
  <r>
    <x v="10"/>
    <m/>
    <s v="BUS"/>
    <x v="0"/>
    <x v="0"/>
    <x v="0"/>
    <s v="O 500 RS E III"/>
    <s v="CSJX97"/>
    <n v="0"/>
    <x v="0"/>
    <s v="100"/>
    <x v="4"/>
    <x v="0"/>
    <x v="4"/>
  </r>
  <r>
    <x v="10"/>
    <m/>
    <s v="BUS"/>
    <x v="0"/>
    <x v="0"/>
    <x v="0"/>
    <s v="O 500 RS E III"/>
    <s v="CSJX97"/>
    <n v="0"/>
    <x v="1"/>
    <m/>
    <x v="5"/>
    <x v="1"/>
    <x v="5"/>
  </r>
  <r>
    <x v="10"/>
    <m/>
    <s v="BUS"/>
    <x v="0"/>
    <x v="0"/>
    <x v="0"/>
    <s v="O 500 RS E III"/>
    <s v="CSJX97"/>
    <m/>
    <x v="1"/>
    <m/>
    <x v="6"/>
    <x v="1"/>
    <x v="6"/>
  </r>
  <r>
    <x v="10"/>
    <m/>
    <s v="BUS"/>
    <x v="0"/>
    <x v="0"/>
    <x v="0"/>
    <s v="O 500 RS E III"/>
    <s v="CSJX97"/>
    <m/>
    <x v="1"/>
    <m/>
    <x v="7"/>
    <x v="1"/>
    <x v="7"/>
  </r>
  <r>
    <x v="10"/>
    <m/>
    <s v="BUS"/>
    <x v="0"/>
    <x v="0"/>
    <x v="0"/>
    <s v="O 500 RS E III"/>
    <s v="CSJX97"/>
    <m/>
    <x v="1"/>
    <m/>
    <x v="8"/>
    <x v="1"/>
    <x v="8"/>
  </r>
  <r>
    <x v="10"/>
    <m/>
    <s v="BUS"/>
    <x v="0"/>
    <x v="0"/>
    <x v="0"/>
    <s v="O 500 RS E III"/>
    <s v="CSJX97"/>
    <m/>
    <x v="1"/>
    <m/>
    <x v="9"/>
    <x v="1"/>
    <x v="9"/>
  </r>
  <r>
    <x v="10"/>
    <m/>
    <s v="BUS"/>
    <x v="0"/>
    <x v="0"/>
    <x v="0"/>
    <s v="O 500 RS E III"/>
    <s v="CSJX97"/>
    <m/>
    <x v="1"/>
    <m/>
    <x v="10"/>
    <x v="1"/>
    <x v="10"/>
  </r>
  <r>
    <x v="10"/>
    <m/>
    <s v="BUS"/>
    <x v="0"/>
    <x v="0"/>
    <x v="0"/>
    <s v="O 500 RS E III"/>
    <s v="CSJX97"/>
    <m/>
    <x v="1"/>
    <m/>
    <x v="11"/>
    <x v="1"/>
    <x v="11"/>
  </r>
  <r>
    <x v="11"/>
    <n v="1"/>
    <s v="BUS"/>
    <x v="0"/>
    <x v="2"/>
    <x v="0"/>
    <s v="O 500 RS E III"/>
    <s v="DJYR61"/>
    <n v="4.0322580645161289E-2"/>
    <x v="0"/>
    <n v="100"/>
    <x v="0"/>
    <x v="0"/>
    <x v="0"/>
  </r>
  <r>
    <x v="11"/>
    <m/>
    <s v="BUS"/>
    <x v="0"/>
    <x v="2"/>
    <x v="0"/>
    <s v="O 500 RS E III"/>
    <s v="DJYR61"/>
    <n v="2.9940119760479042E-2"/>
    <x v="33"/>
    <n v="80"/>
    <x v="1"/>
    <x v="13"/>
    <x v="1"/>
  </r>
  <r>
    <x v="11"/>
    <m/>
    <s v="BUS"/>
    <x v="0"/>
    <x v="2"/>
    <x v="0"/>
    <s v="O 500 RS E III"/>
    <s v="DJYR61"/>
    <n v="0"/>
    <x v="34"/>
    <s v="100"/>
    <x v="2"/>
    <x v="0"/>
    <x v="2"/>
  </r>
  <r>
    <x v="11"/>
    <m/>
    <s v="BUS"/>
    <x v="0"/>
    <x v="2"/>
    <x v="0"/>
    <s v="O 500 RS E III"/>
    <s v="DJYR61"/>
    <n v="0"/>
    <x v="35"/>
    <s v="100"/>
    <x v="3"/>
    <x v="8"/>
    <x v="3"/>
  </r>
  <r>
    <x v="11"/>
    <m/>
    <s v="BUS"/>
    <x v="0"/>
    <x v="2"/>
    <x v="0"/>
    <s v="O 500 RS E III"/>
    <s v="DJYR61"/>
    <n v="5.4200542005420058E-2"/>
    <x v="36"/>
    <n v="85"/>
    <x v="4"/>
    <x v="14"/>
    <x v="4"/>
  </r>
  <r>
    <x v="11"/>
    <m/>
    <s v="BUS"/>
    <x v="0"/>
    <x v="2"/>
    <x v="0"/>
    <s v="O 500 RS E III"/>
    <s v="DJYR61"/>
    <n v="0"/>
    <x v="1"/>
    <m/>
    <x v="5"/>
    <x v="1"/>
    <x v="5"/>
  </r>
  <r>
    <x v="11"/>
    <m/>
    <s v="BUS"/>
    <x v="0"/>
    <x v="2"/>
    <x v="0"/>
    <s v="O 500 RS E III"/>
    <s v="DJYR61"/>
    <m/>
    <x v="1"/>
    <m/>
    <x v="6"/>
    <x v="1"/>
    <x v="6"/>
  </r>
  <r>
    <x v="11"/>
    <m/>
    <s v="BUS"/>
    <x v="0"/>
    <x v="2"/>
    <x v="0"/>
    <s v="O 500 RS E III"/>
    <s v="DJYR61"/>
    <m/>
    <x v="1"/>
    <m/>
    <x v="7"/>
    <x v="1"/>
    <x v="7"/>
  </r>
  <r>
    <x v="11"/>
    <m/>
    <s v="BUS"/>
    <x v="0"/>
    <x v="2"/>
    <x v="0"/>
    <s v="O 500 RS E III"/>
    <s v="DJYR61"/>
    <m/>
    <x v="1"/>
    <m/>
    <x v="8"/>
    <x v="1"/>
    <x v="8"/>
  </r>
  <r>
    <x v="11"/>
    <m/>
    <s v="BUS"/>
    <x v="0"/>
    <x v="2"/>
    <x v="0"/>
    <s v="O 500 RS E III"/>
    <s v="DJYR61"/>
    <m/>
    <x v="1"/>
    <m/>
    <x v="9"/>
    <x v="1"/>
    <x v="9"/>
  </r>
  <r>
    <x v="11"/>
    <m/>
    <s v="BUS"/>
    <x v="0"/>
    <x v="2"/>
    <x v="0"/>
    <s v="O 500 RS E III"/>
    <s v="DJYR61"/>
    <m/>
    <x v="1"/>
    <m/>
    <x v="10"/>
    <x v="1"/>
    <x v="10"/>
  </r>
  <r>
    <x v="11"/>
    <m/>
    <s v="BUS"/>
    <x v="0"/>
    <x v="2"/>
    <x v="0"/>
    <s v="O 500 RS E III"/>
    <s v="DJYR61"/>
    <m/>
    <x v="1"/>
    <m/>
    <x v="11"/>
    <x v="1"/>
    <x v="11"/>
  </r>
  <r>
    <x v="12"/>
    <n v="1"/>
    <s v="BUS"/>
    <x v="0"/>
    <x v="1"/>
    <x v="0"/>
    <s v="O 500 RS E III"/>
    <s v="FCTR19"/>
    <n v="0.1030913978494624"/>
    <x v="0"/>
    <n v="100"/>
    <x v="0"/>
    <x v="0"/>
    <x v="0"/>
  </r>
  <r>
    <x v="12"/>
    <m/>
    <s v="BUS"/>
    <x v="0"/>
    <x v="1"/>
    <x v="0"/>
    <s v="O 500 RS E III"/>
    <s v="FCTR19"/>
    <n v="0.10126865671641795"/>
    <x v="16"/>
    <n v="97.052321296978633"/>
    <x v="1"/>
    <x v="0"/>
    <x v="1"/>
  </r>
  <r>
    <x v="12"/>
    <m/>
    <s v="BUS"/>
    <x v="0"/>
    <x v="1"/>
    <x v="0"/>
    <s v="O 500 RS E III"/>
    <s v="FCTR19"/>
    <n v="0"/>
    <x v="37"/>
    <s v="100"/>
    <x v="2"/>
    <x v="14"/>
    <x v="2"/>
  </r>
  <r>
    <x v="12"/>
    <m/>
    <s v="BUS"/>
    <x v="0"/>
    <x v="1"/>
    <x v="0"/>
    <s v="O 500 RS E III"/>
    <s v="FCTR19"/>
    <n v="0"/>
    <x v="0"/>
    <s v="100"/>
    <x v="3"/>
    <x v="0"/>
    <x v="3"/>
  </r>
  <r>
    <x v="12"/>
    <m/>
    <s v="BUS"/>
    <x v="0"/>
    <x v="1"/>
    <x v="0"/>
    <s v="O 500 RS E III"/>
    <s v="FCTR19"/>
    <n v="0"/>
    <x v="0"/>
    <s v="100"/>
    <x v="4"/>
    <x v="0"/>
    <x v="4"/>
  </r>
  <r>
    <x v="12"/>
    <m/>
    <s v="BUS"/>
    <x v="0"/>
    <x v="1"/>
    <x v="0"/>
    <s v="O 500 RS E III"/>
    <s v="FCTR19"/>
    <n v="0"/>
    <x v="1"/>
    <m/>
    <x v="5"/>
    <x v="1"/>
    <x v="5"/>
  </r>
  <r>
    <x v="12"/>
    <m/>
    <s v="BUS"/>
    <x v="0"/>
    <x v="1"/>
    <x v="0"/>
    <s v="O 500 RS E III"/>
    <s v="FCTR19"/>
    <m/>
    <x v="1"/>
    <m/>
    <x v="6"/>
    <x v="1"/>
    <x v="6"/>
  </r>
  <r>
    <x v="12"/>
    <m/>
    <s v="BUS"/>
    <x v="0"/>
    <x v="1"/>
    <x v="0"/>
    <s v="O 500 RS E III"/>
    <s v="FCTR19"/>
    <m/>
    <x v="1"/>
    <m/>
    <x v="7"/>
    <x v="1"/>
    <x v="7"/>
  </r>
  <r>
    <x v="12"/>
    <m/>
    <s v="BUS"/>
    <x v="0"/>
    <x v="1"/>
    <x v="0"/>
    <s v="O 500 RS E III"/>
    <s v="FCTR19"/>
    <m/>
    <x v="1"/>
    <m/>
    <x v="8"/>
    <x v="1"/>
    <x v="8"/>
  </r>
  <r>
    <x v="12"/>
    <m/>
    <s v="BUS"/>
    <x v="0"/>
    <x v="1"/>
    <x v="0"/>
    <s v="O 500 RS E III"/>
    <s v="FCTR19"/>
    <m/>
    <x v="1"/>
    <m/>
    <x v="9"/>
    <x v="1"/>
    <x v="9"/>
  </r>
  <r>
    <x v="12"/>
    <m/>
    <s v="BUS"/>
    <x v="0"/>
    <x v="1"/>
    <x v="0"/>
    <s v="O 500 RS E III"/>
    <s v="FCTR19"/>
    <m/>
    <x v="1"/>
    <m/>
    <x v="10"/>
    <x v="1"/>
    <x v="10"/>
  </r>
  <r>
    <x v="12"/>
    <m/>
    <s v="BUS"/>
    <x v="0"/>
    <x v="1"/>
    <x v="0"/>
    <s v="O 500 RS E III"/>
    <s v="FCTR19"/>
    <m/>
    <x v="1"/>
    <m/>
    <x v="11"/>
    <x v="1"/>
    <x v="11"/>
  </r>
  <r>
    <x v="13"/>
    <n v="1"/>
    <s v="BUS"/>
    <x v="0"/>
    <x v="1"/>
    <x v="0"/>
    <s v="O 500 RS E III"/>
    <s v="FCTR20"/>
    <n v="0"/>
    <x v="0"/>
    <s v="100"/>
    <x v="0"/>
    <x v="0"/>
    <x v="0"/>
  </r>
  <r>
    <x v="13"/>
    <m/>
    <s v="BUS"/>
    <x v="0"/>
    <x v="1"/>
    <x v="0"/>
    <s v="O 500 RS E III"/>
    <s v="FCTR20"/>
    <n v="0"/>
    <x v="0"/>
    <s v="100"/>
    <x v="1"/>
    <x v="0"/>
    <x v="1"/>
  </r>
  <r>
    <x v="13"/>
    <m/>
    <s v="BUS"/>
    <x v="0"/>
    <x v="1"/>
    <x v="0"/>
    <s v="O 500 RS E III"/>
    <s v="FCTR20"/>
    <n v="0"/>
    <x v="38"/>
    <s v="100"/>
    <x v="2"/>
    <x v="0"/>
    <x v="2"/>
  </r>
  <r>
    <x v="13"/>
    <m/>
    <s v="BUS"/>
    <x v="0"/>
    <x v="1"/>
    <x v="0"/>
    <s v="O 500 RS E III"/>
    <s v="FCTR20"/>
    <n v="6.1458333333333344E-2"/>
    <x v="0"/>
    <n v="100"/>
    <x v="3"/>
    <x v="0"/>
    <x v="3"/>
  </r>
  <r>
    <x v="13"/>
    <m/>
    <s v="BUS"/>
    <x v="0"/>
    <x v="1"/>
    <x v="0"/>
    <s v="O 500 RS E III"/>
    <s v="FCTR20"/>
    <n v="9.9695843190267017E-2"/>
    <x v="39"/>
    <n v="94.237288135593218"/>
    <x v="4"/>
    <x v="0"/>
    <x v="4"/>
  </r>
  <r>
    <x v="13"/>
    <m/>
    <s v="BUS"/>
    <x v="0"/>
    <x v="1"/>
    <x v="0"/>
    <s v="O 500 RS E III"/>
    <s v="FCTR20"/>
    <n v="0"/>
    <x v="1"/>
    <m/>
    <x v="5"/>
    <x v="1"/>
    <x v="5"/>
  </r>
  <r>
    <x v="13"/>
    <m/>
    <s v="BUS"/>
    <x v="0"/>
    <x v="1"/>
    <x v="0"/>
    <s v="O 500 RS E III"/>
    <s v="FCTR20"/>
    <m/>
    <x v="1"/>
    <m/>
    <x v="6"/>
    <x v="1"/>
    <x v="6"/>
  </r>
  <r>
    <x v="13"/>
    <m/>
    <s v="BUS"/>
    <x v="0"/>
    <x v="1"/>
    <x v="0"/>
    <s v="O 500 RS E III"/>
    <s v="FCTR20"/>
    <m/>
    <x v="1"/>
    <m/>
    <x v="7"/>
    <x v="1"/>
    <x v="7"/>
  </r>
  <r>
    <x v="13"/>
    <m/>
    <s v="BUS"/>
    <x v="0"/>
    <x v="1"/>
    <x v="0"/>
    <s v="O 500 RS E III"/>
    <s v="FCTR20"/>
    <m/>
    <x v="1"/>
    <m/>
    <x v="8"/>
    <x v="1"/>
    <x v="8"/>
  </r>
  <r>
    <x v="13"/>
    <m/>
    <s v="BUS"/>
    <x v="0"/>
    <x v="1"/>
    <x v="0"/>
    <s v="O 500 RS E III"/>
    <s v="FCTR20"/>
    <m/>
    <x v="1"/>
    <m/>
    <x v="9"/>
    <x v="1"/>
    <x v="9"/>
  </r>
  <r>
    <x v="13"/>
    <m/>
    <s v="BUS"/>
    <x v="0"/>
    <x v="1"/>
    <x v="0"/>
    <s v="O 500 RS E III"/>
    <s v="FCTR20"/>
    <m/>
    <x v="1"/>
    <m/>
    <x v="10"/>
    <x v="1"/>
    <x v="10"/>
  </r>
  <r>
    <x v="13"/>
    <m/>
    <s v="BUS"/>
    <x v="0"/>
    <x v="1"/>
    <x v="0"/>
    <s v="O 500 RS E III"/>
    <s v="FCTR20"/>
    <m/>
    <x v="1"/>
    <m/>
    <x v="11"/>
    <x v="1"/>
    <x v="11"/>
  </r>
  <r>
    <x v="14"/>
    <n v="1"/>
    <s v="VAN"/>
    <x v="1"/>
    <x v="3"/>
    <x v="1"/>
    <s v="SPRINTER NCV3"/>
    <s v="GFRX15"/>
    <n v="5.3981106612685563E-2"/>
    <x v="11"/>
    <n v="92.5"/>
    <x v="0"/>
    <x v="0"/>
    <x v="0"/>
  </r>
  <r>
    <x v="14"/>
    <m/>
    <s v="VAN"/>
    <x v="1"/>
    <x v="3"/>
    <x v="1"/>
    <s v="SPRINTER NCV3"/>
    <s v="GFRX15"/>
    <n v="5.9568131049888312E-2"/>
    <x v="40"/>
    <n v="98.75"/>
    <x v="1"/>
    <x v="15"/>
    <x v="1"/>
  </r>
  <r>
    <x v="14"/>
    <m/>
    <s v="VAN"/>
    <x v="1"/>
    <x v="3"/>
    <x v="1"/>
    <s v="SPRINTER NCV3"/>
    <s v="GFRX15"/>
    <n v="6.9252077562326875E-2"/>
    <x v="17"/>
    <n v="56.000000000000007"/>
    <x v="2"/>
    <x v="16"/>
    <x v="2"/>
  </r>
  <r>
    <x v="14"/>
    <m/>
    <s v="VAN"/>
    <x v="1"/>
    <x v="3"/>
    <x v="1"/>
    <s v="SPRINTER NCV3"/>
    <s v="GFRX15"/>
    <n v="5.5555555555555552E-2"/>
    <x v="0"/>
    <n v="100"/>
    <x v="3"/>
    <x v="0"/>
    <x v="3"/>
  </r>
  <r>
    <x v="14"/>
    <m/>
    <s v="VAN"/>
    <x v="1"/>
    <x v="3"/>
    <x v="1"/>
    <s v="SPRINTER NCV3"/>
    <s v="GFRX15"/>
    <n v="4.0431266846361183E-2"/>
    <x v="19"/>
    <n v="93.333333333333329"/>
    <x v="4"/>
    <x v="0"/>
    <x v="4"/>
  </r>
  <r>
    <x v="14"/>
    <m/>
    <s v="VAN"/>
    <x v="1"/>
    <x v="3"/>
    <x v="1"/>
    <s v="SPRINTER NCV3"/>
    <s v="GFRX15"/>
    <n v="0"/>
    <x v="1"/>
    <m/>
    <x v="5"/>
    <x v="1"/>
    <x v="5"/>
  </r>
  <r>
    <x v="14"/>
    <m/>
    <s v="VAN"/>
    <x v="1"/>
    <x v="3"/>
    <x v="1"/>
    <s v="SPRINTER NCV3"/>
    <s v="GFRX15"/>
    <m/>
    <x v="1"/>
    <m/>
    <x v="6"/>
    <x v="1"/>
    <x v="6"/>
  </r>
  <r>
    <x v="14"/>
    <m/>
    <s v="VAN"/>
    <x v="1"/>
    <x v="3"/>
    <x v="1"/>
    <s v="SPRINTER NCV3"/>
    <s v="GFRX15"/>
    <m/>
    <x v="1"/>
    <m/>
    <x v="7"/>
    <x v="1"/>
    <x v="7"/>
  </r>
  <r>
    <x v="14"/>
    <m/>
    <s v="VAN"/>
    <x v="1"/>
    <x v="3"/>
    <x v="1"/>
    <s v="SPRINTER NCV3"/>
    <s v="GFRX15"/>
    <m/>
    <x v="1"/>
    <m/>
    <x v="8"/>
    <x v="1"/>
    <x v="8"/>
  </r>
  <r>
    <x v="14"/>
    <m/>
    <s v="VAN"/>
    <x v="1"/>
    <x v="3"/>
    <x v="1"/>
    <s v="SPRINTER NCV3"/>
    <s v="GFRX15"/>
    <m/>
    <x v="1"/>
    <m/>
    <x v="9"/>
    <x v="1"/>
    <x v="9"/>
  </r>
  <r>
    <x v="14"/>
    <m/>
    <s v="VAN"/>
    <x v="1"/>
    <x v="3"/>
    <x v="1"/>
    <s v="SPRINTER NCV3"/>
    <s v="GFRX15"/>
    <m/>
    <x v="1"/>
    <m/>
    <x v="10"/>
    <x v="1"/>
    <x v="10"/>
  </r>
  <r>
    <x v="14"/>
    <m/>
    <s v="VAN"/>
    <x v="1"/>
    <x v="3"/>
    <x v="1"/>
    <s v="SPRINTER NCV3"/>
    <s v="GFRX15"/>
    <m/>
    <x v="1"/>
    <m/>
    <x v="11"/>
    <x v="1"/>
    <x v="11"/>
  </r>
  <r>
    <x v="15"/>
    <n v="1"/>
    <s v="BUS"/>
    <x v="1"/>
    <x v="4"/>
    <x v="0"/>
    <s v="O 500 RS E V"/>
    <s v="GJTY93"/>
    <n v="0.44758064516129031"/>
    <x v="0"/>
    <n v="100"/>
    <x v="0"/>
    <x v="0"/>
    <x v="0"/>
  </r>
  <r>
    <x v="15"/>
    <m/>
    <s v="BUS"/>
    <x v="1"/>
    <x v="4"/>
    <x v="0"/>
    <s v="O 500 RS E V"/>
    <s v="GJTY93"/>
    <n v="0.39434523809523808"/>
    <x v="0"/>
    <n v="100"/>
    <x v="1"/>
    <x v="0"/>
    <x v="1"/>
  </r>
  <r>
    <x v="15"/>
    <m/>
    <s v="BUS"/>
    <x v="1"/>
    <x v="4"/>
    <x v="0"/>
    <s v="O 500 RS E V"/>
    <s v="GJTY93"/>
    <n v="0.51962110960757779"/>
    <x v="21"/>
    <n v="98.697916666666657"/>
    <x v="2"/>
    <x v="17"/>
    <x v="2"/>
  </r>
  <r>
    <x v="15"/>
    <m/>
    <s v="BUS"/>
    <x v="1"/>
    <x v="4"/>
    <x v="0"/>
    <s v="O 500 RS E V"/>
    <s v="GJTY93"/>
    <n v="0.40416666666666667"/>
    <x v="0"/>
    <n v="100"/>
    <x v="3"/>
    <x v="0"/>
    <x v="3"/>
  </r>
  <r>
    <x v="15"/>
    <m/>
    <s v="BUS"/>
    <x v="1"/>
    <x v="4"/>
    <x v="0"/>
    <s v="O 500 RS E V"/>
    <s v="GJTY93"/>
    <n v="0.26344086021505375"/>
    <x v="0"/>
    <n v="100"/>
    <x v="4"/>
    <x v="0"/>
    <x v="4"/>
  </r>
  <r>
    <x v="15"/>
    <m/>
    <s v="BUS"/>
    <x v="1"/>
    <x v="4"/>
    <x v="0"/>
    <s v="O 500 RS E V"/>
    <s v="GJTY93"/>
    <n v="0"/>
    <x v="1"/>
    <m/>
    <x v="5"/>
    <x v="1"/>
    <x v="5"/>
  </r>
  <r>
    <x v="15"/>
    <m/>
    <s v="BUS"/>
    <x v="1"/>
    <x v="4"/>
    <x v="0"/>
    <s v="O 500 RS E V"/>
    <s v="GJTY93"/>
    <m/>
    <x v="1"/>
    <m/>
    <x v="6"/>
    <x v="1"/>
    <x v="6"/>
  </r>
  <r>
    <x v="15"/>
    <m/>
    <s v="BUS"/>
    <x v="1"/>
    <x v="4"/>
    <x v="0"/>
    <s v="O 500 RS E V"/>
    <s v="GJTY93"/>
    <m/>
    <x v="1"/>
    <m/>
    <x v="7"/>
    <x v="1"/>
    <x v="7"/>
  </r>
  <r>
    <x v="15"/>
    <m/>
    <s v="BUS"/>
    <x v="1"/>
    <x v="4"/>
    <x v="0"/>
    <s v="O 500 RS E V"/>
    <s v="GJTY93"/>
    <m/>
    <x v="1"/>
    <m/>
    <x v="8"/>
    <x v="1"/>
    <x v="8"/>
  </r>
  <r>
    <x v="15"/>
    <m/>
    <s v="BUS"/>
    <x v="1"/>
    <x v="4"/>
    <x v="0"/>
    <s v="O 500 RS E V"/>
    <s v="GJTY93"/>
    <m/>
    <x v="1"/>
    <m/>
    <x v="9"/>
    <x v="1"/>
    <x v="9"/>
  </r>
  <r>
    <x v="15"/>
    <m/>
    <s v="BUS"/>
    <x v="1"/>
    <x v="4"/>
    <x v="0"/>
    <s v="O 500 RS E V"/>
    <s v="GJTY93"/>
    <m/>
    <x v="1"/>
    <m/>
    <x v="10"/>
    <x v="1"/>
    <x v="10"/>
  </r>
  <r>
    <x v="15"/>
    <m/>
    <s v="BUS"/>
    <x v="1"/>
    <x v="4"/>
    <x v="0"/>
    <s v="O 500 RS E V"/>
    <s v="GJTY93"/>
    <m/>
    <x v="1"/>
    <m/>
    <x v="11"/>
    <x v="1"/>
    <x v="11"/>
  </r>
  <r>
    <x v="16"/>
    <n v="1"/>
    <s v="BUS"/>
    <x v="1"/>
    <x v="4"/>
    <x v="0"/>
    <s v="O 500 RS E V"/>
    <s v="GJTY94"/>
    <n v="0.31029810298102983"/>
    <x v="36"/>
    <n v="97.379912663755462"/>
    <x v="0"/>
    <x v="14"/>
    <x v="0"/>
  </r>
  <r>
    <x v="16"/>
    <m/>
    <s v="BUS"/>
    <x v="1"/>
    <x v="4"/>
    <x v="0"/>
    <s v="O 500 RS E V"/>
    <s v="GJTY94"/>
    <n v="0.27976190476190477"/>
    <x v="0"/>
    <n v="100"/>
    <x v="1"/>
    <x v="0"/>
    <x v="1"/>
  </r>
  <r>
    <x v="16"/>
    <m/>
    <s v="BUS"/>
    <x v="1"/>
    <x v="4"/>
    <x v="0"/>
    <s v="O 500 RS E V"/>
    <s v="GJTY94"/>
    <n v="0.25672043010752688"/>
    <x v="0"/>
    <n v="100"/>
    <x v="2"/>
    <x v="0"/>
    <x v="2"/>
  </r>
  <r>
    <x v="16"/>
    <m/>
    <s v="BUS"/>
    <x v="1"/>
    <x v="4"/>
    <x v="0"/>
    <s v="O 500 RS E V"/>
    <s v="GJTY94"/>
    <n v="0.29722222222222222"/>
    <x v="0"/>
    <n v="100"/>
    <x v="3"/>
    <x v="0"/>
    <x v="3"/>
  </r>
  <r>
    <x v="16"/>
    <m/>
    <s v="BUS"/>
    <x v="1"/>
    <x v="4"/>
    <x v="0"/>
    <s v="O 500 RS E V"/>
    <s v="GJTY94"/>
    <n v="0.24931880108991825"/>
    <x v="4"/>
    <n v="94.535519125683066"/>
    <x v="4"/>
    <x v="14"/>
    <x v="4"/>
  </r>
  <r>
    <x v="16"/>
    <m/>
    <s v="BUS"/>
    <x v="1"/>
    <x v="4"/>
    <x v="0"/>
    <s v="O 500 RS E V"/>
    <s v="GJTY94"/>
    <n v="0"/>
    <x v="1"/>
    <m/>
    <x v="5"/>
    <x v="1"/>
    <x v="5"/>
  </r>
  <r>
    <x v="16"/>
    <m/>
    <s v="BUS"/>
    <x v="1"/>
    <x v="4"/>
    <x v="0"/>
    <s v="O 500 RS E V"/>
    <s v="GJTY94"/>
    <m/>
    <x v="1"/>
    <m/>
    <x v="6"/>
    <x v="1"/>
    <x v="6"/>
  </r>
  <r>
    <x v="16"/>
    <m/>
    <s v="BUS"/>
    <x v="1"/>
    <x v="4"/>
    <x v="0"/>
    <s v="O 500 RS E V"/>
    <s v="GJTY94"/>
    <m/>
    <x v="1"/>
    <m/>
    <x v="7"/>
    <x v="1"/>
    <x v="7"/>
  </r>
  <r>
    <x v="16"/>
    <m/>
    <s v="BUS"/>
    <x v="1"/>
    <x v="4"/>
    <x v="0"/>
    <s v="O 500 RS E V"/>
    <s v="GJTY94"/>
    <m/>
    <x v="1"/>
    <m/>
    <x v="8"/>
    <x v="1"/>
    <x v="8"/>
  </r>
  <r>
    <x v="16"/>
    <m/>
    <s v="BUS"/>
    <x v="1"/>
    <x v="4"/>
    <x v="0"/>
    <s v="O 500 RS E V"/>
    <s v="GJTY94"/>
    <m/>
    <x v="1"/>
    <m/>
    <x v="9"/>
    <x v="1"/>
    <x v="9"/>
  </r>
  <r>
    <x v="16"/>
    <m/>
    <s v="BUS"/>
    <x v="1"/>
    <x v="4"/>
    <x v="0"/>
    <s v="O 500 RS E V"/>
    <s v="GJTY94"/>
    <m/>
    <x v="1"/>
    <m/>
    <x v="10"/>
    <x v="1"/>
    <x v="10"/>
  </r>
  <r>
    <x v="16"/>
    <m/>
    <s v="BUS"/>
    <x v="1"/>
    <x v="4"/>
    <x v="0"/>
    <s v="O 500 RS E V"/>
    <s v="GJTY94"/>
    <m/>
    <x v="1"/>
    <m/>
    <x v="11"/>
    <x v="1"/>
    <x v="11"/>
  </r>
  <r>
    <x v="17"/>
    <n v="1"/>
    <s v="BUS"/>
    <x v="1"/>
    <x v="4"/>
    <x v="0"/>
    <s v="O 500 RS E V"/>
    <s v="GGYC24"/>
    <n v="0.35950413223140498"/>
    <x v="41"/>
    <n v="93.103448275862064"/>
    <x v="0"/>
    <x v="18"/>
    <x v="0"/>
  </r>
  <r>
    <x v="17"/>
    <m/>
    <s v="BUS"/>
    <x v="1"/>
    <x v="4"/>
    <x v="0"/>
    <s v="O 500 RS E V"/>
    <s v="GGYC24"/>
    <n v="0.39434523809523808"/>
    <x v="0"/>
    <n v="100"/>
    <x v="1"/>
    <x v="0"/>
    <x v="1"/>
  </r>
  <r>
    <x v="17"/>
    <m/>
    <s v="BUS"/>
    <x v="1"/>
    <x v="4"/>
    <x v="0"/>
    <s v="O 500 RS E V"/>
    <s v="GGYC24"/>
    <n v="0.385752688172043"/>
    <x v="0"/>
    <n v="100"/>
    <x v="2"/>
    <x v="0"/>
    <x v="2"/>
  </r>
  <r>
    <x v="17"/>
    <m/>
    <s v="BUS"/>
    <x v="1"/>
    <x v="4"/>
    <x v="0"/>
    <s v="O 500 RS E V"/>
    <s v="GGYC24"/>
    <n v="0.35833333333333334"/>
    <x v="0"/>
    <n v="100"/>
    <x v="3"/>
    <x v="0"/>
    <x v="3"/>
  </r>
  <r>
    <x v="17"/>
    <m/>
    <s v="BUS"/>
    <x v="1"/>
    <x v="4"/>
    <x v="0"/>
    <s v="O 500 RS E V"/>
    <s v="GGYC24"/>
    <n v="0.19196732471068753"/>
    <x v="37"/>
    <n v="93.262411347517727"/>
    <x v="4"/>
    <x v="3"/>
    <x v="4"/>
  </r>
  <r>
    <x v="17"/>
    <m/>
    <s v="BUS"/>
    <x v="1"/>
    <x v="4"/>
    <x v="0"/>
    <s v="O 500 RS E V"/>
    <s v="GGYC24"/>
    <n v="0"/>
    <x v="1"/>
    <m/>
    <x v="5"/>
    <x v="1"/>
    <x v="5"/>
  </r>
  <r>
    <x v="17"/>
    <m/>
    <s v="BUS"/>
    <x v="1"/>
    <x v="4"/>
    <x v="0"/>
    <s v="O 500 RS E V"/>
    <s v="GGYC24"/>
    <m/>
    <x v="1"/>
    <m/>
    <x v="6"/>
    <x v="1"/>
    <x v="6"/>
  </r>
  <r>
    <x v="17"/>
    <m/>
    <s v="BUS"/>
    <x v="1"/>
    <x v="4"/>
    <x v="0"/>
    <s v="O 500 RS E V"/>
    <s v="GGYC24"/>
    <m/>
    <x v="1"/>
    <m/>
    <x v="7"/>
    <x v="1"/>
    <x v="7"/>
  </r>
  <r>
    <x v="17"/>
    <m/>
    <s v="BUS"/>
    <x v="1"/>
    <x v="4"/>
    <x v="0"/>
    <s v="O 500 RS E V"/>
    <s v="GGYC24"/>
    <m/>
    <x v="1"/>
    <m/>
    <x v="8"/>
    <x v="1"/>
    <x v="8"/>
  </r>
  <r>
    <x v="17"/>
    <m/>
    <s v="BUS"/>
    <x v="1"/>
    <x v="4"/>
    <x v="0"/>
    <s v="O 500 RS E V"/>
    <s v="GGYC24"/>
    <m/>
    <x v="1"/>
    <m/>
    <x v="9"/>
    <x v="1"/>
    <x v="9"/>
  </r>
  <r>
    <x v="17"/>
    <m/>
    <s v="BUS"/>
    <x v="1"/>
    <x v="4"/>
    <x v="0"/>
    <s v="O 500 RS E V"/>
    <s v="GGYC24"/>
    <m/>
    <x v="1"/>
    <m/>
    <x v="10"/>
    <x v="1"/>
    <x v="10"/>
  </r>
  <r>
    <x v="17"/>
    <m/>
    <s v="BUS"/>
    <x v="1"/>
    <x v="4"/>
    <x v="0"/>
    <s v="O 500 RS E V"/>
    <s v="GGYC24"/>
    <m/>
    <x v="1"/>
    <m/>
    <x v="11"/>
    <x v="1"/>
    <x v="11"/>
  </r>
  <r>
    <x v="18"/>
    <n v="1"/>
    <s v="BUS"/>
    <x v="1"/>
    <x v="4"/>
    <x v="0"/>
    <s v="O 500 RS E V"/>
    <s v="GJTY95"/>
    <n v="0.25134408602150538"/>
    <x v="0"/>
    <n v="100"/>
    <x v="0"/>
    <x v="0"/>
    <x v="0"/>
  </r>
  <r>
    <x v="18"/>
    <m/>
    <s v="BUS"/>
    <x v="1"/>
    <x v="4"/>
    <x v="0"/>
    <s v="O 500 RS E V"/>
    <s v="GJTY95"/>
    <n v="0.27699180938198065"/>
    <x v="40"/>
    <n v="99.731182795698928"/>
    <x v="1"/>
    <x v="15"/>
    <x v="1"/>
  </r>
  <r>
    <x v="18"/>
    <m/>
    <s v="BUS"/>
    <x v="1"/>
    <x v="4"/>
    <x v="0"/>
    <s v="O 500 RS E V"/>
    <s v="GJTY95"/>
    <n v="0.28706838185511169"/>
    <x v="42"/>
    <n v="97.405660377358487"/>
    <x v="2"/>
    <x v="19"/>
    <x v="2"/>
  </r>
  <r>
    <x v="18"/>
    <m/>
    <s v="BUS"/>
    <x v="1"/>
    <x v="4"/>
    <x v="0"/>
    <s v="O 500 RS E V"/>
    <s v="GJTY95"/>
    <n v="0.2388888888888889"/>
    <x v="0"/>
    <n v="100"/>
    <x v="3"/>
    <x v="0"/>
    <x v="3"/>
  </r>
  <r>
    <x v="18"/>
    <m/>
    <s v="BUS"/>
    <x v="1"/>
    <x v="4"/>
    <x v="0"/>
    <s v="O 500 RS E V"/>
    <s v="GJTY95"/>
    <n v="0.29076086956521741"/>
    <x v="15"/>
    <n v="96.261682242990659"/>
    <x v="4"/>
    <x v="3"/>
    <x v="4"/>
  </r>
  <r>
    <x v="18"/>
    <m/>
    <s v="BUS"/>
    <x v="1"/>
    <x v="4"/>
    <x v="0"/>
    <s v="O 500 RS E V"/>
    <s v="GJTY95"/>
    <n v="0"/>
    <x v="1"/>
    <m/>
    <x v="5"/>
    <x v="1"/>
    <x v="5"/>
  </r>
  <r>
    <x v="18"/>
    <m/>
    <s v="BUS"/>
    <x v="1"/>
    <x v="4"/>
    <x v="0"/>
    <s v="O 500 RS E V"/>
    <s v="GJTY95"/>
    <m/>
    <x v="1"/>
    <m/>
    <x v="6"/>
    <x v="1"/>
    <x v="6"/>
  </r>
  <r>
    <x v="18"/>
    <m/>
    <s v="BUS"/>
    <x v="1"/>
    <x v="4"/>
    <x v="0"/>
    <s v="O 500 RS E V"/>
    <s v="GJTY95"/>
    <m/>
    <x v="1"/>
    <m/>
    <x v="7"/>
    <x v="1"/>
    <x v="7"/>
  </r>
  <r>
    <x v="18"/>
    <m/>
    <s v="BUS"/>
    <x v="1"/>
    <x v="4"/>
    <x v="0"/>
    <s v="O 500 RS E V"/>
    <s v="GJTY95"/>
    <m/>
    <x v="1"/>
    <m/>
    <x v="8"/>
    <x v="1"/>
    <x v="8"/>
  </r>
  <r>
    <x v="18"/>
    <m/>
    <s v="BUS"/>
    <x v="1"/>
    <x v="4"/>
    <x v="0"/>
    <s v="O 500 RS E V"/>
    <s v="GJTY95"/>
    <m/>
    <x v="1"/>
    <m/>
    <x v="9"/>
    <x v="1"/>
    <x v="9"/>
  </r>
  <r>
    <x v="18"/>
    <m/>
    <s v="BUS"/>
    <x v="1"/>
    <x v="4"/>
    <x v="0"/>
    <s v="O 500 RS E V"/>
    <s v="GJTY95"/>
    <m/>
    <x v="1"/>
    <m/>
    <x v="10"/>
    <x v="1"/>
    <x v="10"/>
  </r>
  <r>
    <x v="18"/>
    <m/>
    <s v="BUS"/>
    <x v="1"/>
    <x v="4"/>
    <x v="0"/>
    <s v="O 500 RS E V"/>
    <s v="GJTY95"/>
    <m/>
    <x v="1"/>
    <m/>
    <x v="11"/>
    <x v="1"/>
    <x v="11"/>
  </r>
  <r>
    <x v="19"/>
    <n v="1"/>
    <s v="BUS"/>
    <x v="1"/>
    <x v="4"/>
    <x v="0"/>
    <s v="O 500 RS E V"/>
    <s v="GGYC22"/>
    <n v="0.21088435374149661"/>
    <x v="43"/>
    <n v="94.193548387096769"/>
    <x v="0"/>
    <x v="20"/>
    <x v="0"/>
  </r>
  <r>
    <x v="19"/>
    <m/>
    <s v="BUS"/>
    <x v="1"/>
    <x v="4"/>
    <x v="0"/>
    <s v="O 500 RS E V"/>
    <s v="GGYC22"/>
    <n v="0.38988095238095238"/>
    <x v="0"/>
    <n v="100"/>
    <x v="1"/>
    <x v="0"/>
    <x v="1"/>
  </r>
  <r>
    <x v="19"/>
    <m/>
    <s v="BUS"/>
    <x v="1"/>
    <x v="4"/>
    <x v="0"/>
    <s v="O 500 RS E V"/>
    <s v="GGYC22"/>
    <n v="0.32884097035040433"/>
    <x v="19"/>
    <n v="99.180327868852459"/>
    <x v="2"/>
    <x v="0"/>
    <x v="2"/>
  </r>
  <r>
    <x v="19"/>
    <m/>
    <s v="BUS"/>
    <x v="1"/>
    <x v="4"/>
    <x v="0"/>
    <s v="O 500 RS E V"/>
    <s v="GGYC22"/>
    <n v="0.27638888888888891"/>
    <x v="0"/>
    <n v="100"/>
    <x v="3"/>
    <x v="0"/>
    <x v="3"/>
  </r>
  <r>
    <x v="19"/>
    <m/>
    <s v="BUS"/>
    <x v="1"/>
    <x v="4"/>
    <x v="0"/>
    <s v="O 500 RS E V"/>
    <s v="GGYC22"/>
    <n v="0.28027210884353743"/>
    <x v="43"/>
    <n v="95.631067961165044"/>
    <x v="4"/>
    <x v="5"/>
    <x v="4"/>
  </r>
  <r>
    <x v="19"/>
    <m/>
    <s v="BUS"/>
    <x v="1"/>
    <x v="4"/>
    <x v="0"/>
    <s v="O 500 RS E V"/>
    <s v="GGYC22"/>
    <n v="0"/>
    <x v="1"/>
    <m/>
    <x v="5"/>
    <x v="1"/>
    <x v="5"/>
  </r>
  <r>
    <x v="19"/>
    <m/>
    <s v="BUS"/>
    <x v="1"/>
    <x v="4"/>
    <x v="0"/>
    <s v="O 500 RS E V"/>
    <s v="GGYC22"/>
    <m/>
    <x v="1"/>
    <m/>
    <x v="6"/>
    <x v="1"/>
    <x v="6"/>
  </r>
  <r>
    <x v="19"/>
    <m/>
    <s v="BUS"/>
    <x v="1"/>
    <x v="4"/>
    <x v="0"/>
    <s v="O 500 RS E V"/>
    <s v="GGYC22"/>
    <m/>
    <x v="1"/>
    <m/>
    <x v="7"/>
    <x v="1"/>
    <x v="7"/>
  </r>
  <r>
    <x v="19"/>
    <m/>
    <s v="BUS"/>
    <x v="1"/>
    <x v="4"/>
    <x v="0"/>
    <s v="O 500 RS E V"/>
    <s v="GGYC22"/>
    <m/>
    <x v="1"/>
    <m/>
    <x v="8"/>
    <x v="1"/>
    <x v="8"/>
  </r>
  <r>
    <x v="19"/>
    <m/>
    <s v="BUS"/>
    <x v="1"/>
    <x v="4"/>
    <x v="0"/>
    <s v="O 500 RS E V"/>
    <s v="GGYC22"/>
    <m/>
    <x v="1"/>
    <m/>
    <x v="9"/>
    <x v="1"/>
    <x v="9"/>
  </r>
  <r>
    <x v="19"/>
    <m/>
    <s v="BUS"/>
    <x v="1"/>
    <x v="4"/>
    <x v="0"/>
    <s v="O 500 RS E V"/>
    <s v="GGYC22"/>
    <m/>
    <x v="1"/>
    <m/>
    <x v="10"/>
    <x v="1"/>
    <x v="10"/>
  </r>
  <r>
    <x v="19"/>
    <m/>
    <s v="BUS"/>
    <x v="1"/>
    <x v="4"/>
    <x v="0"/>
    <s v="O 500 RS E V"/>
    <s v="GGYC22"/>
    <m/>
    <x v="1"/>
    <m/>
    <x v="11"/>
    <x v="1"/>
    <x v="11"/>
  </r>
  <r>
    <x v="20"/>
    <n v="1"/>
    <s v="BUS"/>
    <x v="1"/>
    <x v="4"/>
    <x v="0"/>
    <s v="O 500 RS E V"/>
    <s v="GJTY97"/>
    <n v="0.24590163934426229"/>
    <x v="14"/>
    <n v="93.333333333333329"/>
    <x v="0"/>
    <x v="21"/>
    <x v="0"/>
  </r>
  <r>
    <x v="20"/>
    <m/>
    <s v="BUS"/>
    <x v="1"/>
    <x v="4"/>
    <x v="0"/>
    <s v="O 500 RS E V"/>
    <s v="GJTY97"/>
    <n v="0.25937031484257872"/>
    <x v="44"/>
    <n v="97.109826589595372"/>
    <x v="1"/>
    <x v="22"/>
    <x v="1"/>
  </r>
  <r>
    <x v="20"/>
    <m/>
    <s v="BUS"/>
    <x v="1"/>
    <x v="4"/>
    <x v="0"/>
    <s v="O 500 RS E V"/>
    <s v="GJTY97"/>
    <n v="0.34912043301759133"/>
    <x v="21"/>
    <n v="98.062015503875969"/>
    <x v="2"/>
    <x v="0"/>
    <x v="2"/>
  </r>
  <r>
    <x v="20"/>
    <m/>
    <s v="BUS"/>
    <x v="1"/>
    <x v="4"/>
    <x v="0"/>
    <s v="O 500 RS E V"/>
    <s v="GJTY97"/>
    <n v="0.24583333333333332"/>
    <x v="0"/>
    <n v="100"/>
    <x v="3"/>
    <x v="0"/>
    <x v="3"/>
  </r>
  <r>
    <x v="20"/>
    <m/>
    <s v="BUS"/>
    <x v="1"/>
    <x v="4"/>
    <x v="0"/>
    <s v="O 500 RS E V"/>
    <s v="GJTY97"/>
    <n v="0.23790322580645162"/>
    <x v="0"/>
    <n v="100"/>
    <x v="4"/>
    <x v="0"/>
    <x v="4"/>
  </r>
  <r>
    <x v="20"/>
    <m/>
    <s v="BUS"/>
    <x v="1"/>
    <x v="4"/>
    <x v="0"/>
    <s v="O 500 RS E V"/>
    <s v="GJTY97"/>
    <n v="0"/>
    <x v="1"/>
    <m/>
    <x v="5"/>
    <x v="1"/>
    <x v="5"/>
  </r>
  <r>
    <x v="20"/>
    <m/>
    <s v="BUS"/>
    <x v="1"/>
    <x v="4"/>
    <x v="0"/>
    <s v="O 500 RS E V"/>
    <s v="GJTY97"/>
    <m/>
    <x v="1"/>
    <m/>
    <x v="6"/>
    <x v="1"/>
    <x v="6"/>
  </r>
  <r>
    <x v="20"/>
    <m/>
    <s v="BUS"/>
    <x v="1"/>
    <x v="4"/>
    <x v="0"/>
    <s v="O 500 RS E V"/>
    <s v="GJTY97"/>
    <m/>
    <x v="1"/>
    <m/>
    <x v="7"/>
    <x v="1"/>
    <x v="7"/>
  </r>
  <r>
    <x v="20"/>
    <m/>
    <s v="BUS"/>
    <x v="1"/>
    <x v="4"/>
    <x v="0"/>
    <s v="O 500 RS E V"/>
    <s v="GJTY97"/>
    <m/>
    <x v="1"/>
    <m/>
    <x v="8"/>
    <x v="1"/>
    <x v="8"/>
  </r>
  <r>
    <x v="20"/>
    <m/>
    <s v="BUS"/>
    <x v="1"/>
    <x v="4"/>
    <x v="0"/>
    <s v="O 500 RS E V"/>
    <s v="GJTY97"/>
    <m/>
    <x v="1"/>
    <m/>
    <x v="9"/>
    <x v="1"/>
    <x v="9"/>
  </r>
  <r>
    <x v="20"/>
    <m/>
    <s v="BUS"/>
    <x v="1"/>
    <x v="4"/>
    <x v="0"/>
    <s v="O 500 RS E V"/>
    <s v="GJTY97"/>
    <m/>
    <x v="1"/>
    <m/>
    <x v="10"/>
    <x v="1"/>
    <x v="10"/>
  </r>
  <r>
    <x v="20"/>
    <m/>
    <s v="BUS"/>
    <x v="1"/>
    <x v="4"/>
    <x v="0"/>
    <s v="O 500 RS E V"/>
    <s v="GJTY97"/>
    <m/>
    <x v="1"/>
    <m/>
    <x v="11"/>
    <x v="1"/>
    <x v="11"/>
  </r>
  <r>
    <x v="21"/>
    <n v="1"/>
    <s v="BUS"/>
    <x v="1"/>
    <x v="4"/>
    <x v="0"/>
    <s v="O 500 RS E V"/>
    <s v="GGYC20"/>
    <n v="0.2768817204301075"/>
    <x v="0"/>
    <n v="100"/>
    <x v="0"/>
    <x v="0"/>
    <x v="0"/>
  </r>
  <r>
    <x v="21"/>
    <m/>
    <s v="BUS"/>
    <x v="1"/>
    <x v="4"/>
    <x v="0"/>
    <s v="O 500 RS E V"/>
    <s v="GGYC20"/>
    <n v="0.10582822085889571"/>
    <x v="45"/>
    <n v="71.014492753623188"/>
    <x v="1"/>
    <x v="23"/>
    <x v="1"/>
  </r>
  <r>
    <x v="21"/>
    <m/>
    <s v="BUS"/>
    <x v="1"/>
    <x v="4"/>
    <x v="0"/>
    <s v="O 500 RS E V"/>
    <s v="GGYC20"/>
    <n v="0.19124579124579125"/>
    <x v="2"/>
    <n v="98.943661971830991"/>
    <x v="2"/>
    <x v="24"/>
    <x v="2"/>
  </r>
  <r>
    <x v="21"/>
    <m/>
    <s v="BUS"/>
    <x v="1"/>
    <x v="4"/>
    <x v="0"/>
    <s v="O 500 RS E V"/>
    <s v="GGYC20"/>
    <n v="0.27361111111111114"/>
    <x v="0"/>
    <n v="100"/>
    <x v="3"/>
    <x v="0"/>
    <x v="3"/>
  </r>
  <r>
    <x v="21"/>
    <m/>
    <s v="BUS"/>
    <x v="1"/>
    <x v="4"/>
    <x v="0"/>
    <s v="O 500 RS E V"/>
    <s v="GGYC20"/>
    <n v="0.30107526881720431"/>
    <x v="0"/>
    <n v="100"/>
    <x v="4"/>
    <x v="0"/>
    <x v="4"/>
  </r>
  <r>
    <x v="21"/>
    <m/>
    <s v="BUS"/>
    <x v="1"/>
    <x v="4"/>
    <x v="0"/>
    <s v="O 500 RS E V"/>
    <s v="GGYC20"/>
    <n v="0"/>
    <x v="1"/>
    <m/>
    <x v="5"/>
    <x v="1"/>
    <x v="5"/>
  </r>
  <r>
    <x v="21"/>
    <m/>
    <s v="BUS"/>
    <x v="1"/>
    <x v="4"/>
    <x v="0"/>
    <s v="O 500 RS E V"/>
    <s v="GGYC20"/>
    <m/>
    <x v="1"/>
    <m/>
    <x v="6"/>
    <x v="1"/>
    <x v="6"/>
  </r>
  <r>
    <x v="21"/>
    <m/>
    <s v="BUS"/>
    <x v="1"/>
    <x v="4"/>
    <x v="0"/>
    <s v="O 500 RS E V"/>
    <s v="GGYC20"/>
    <m/>
    <x v="1"/>
    <m/>
    <x v="7"/>
    <x v="1"/>
    <x v="7"/>
  </r>
  <r>
    <x v="21"/>
    <m/>
    <s v="BUS"/>
    <x v="1"/>
    <x v="4"/>
    <x v="0"/>
    <s v="O 500 RS E V"/>
    <s v="GGYC20"/>
    <m/>
    <x v="1"/>
    <m/>
    <x v="8"/>
    <x v="1"/>
    <x v="8"/>
  </r>
  <r>
    <x v="21"/>
    <m/>
    <s v="BUS"/>
    <x v="1"/>
    <x v="4"/>
    <x v="0"/>
    <s v="O 500 RS E V"/>
    <s v="GGYC20"/>
    <m/>
    <x v="1"/>
    <m/>
    <x v="9"/>
    <x v="1"/>
    <x v="9"/>
  </r>
  <r>
    <x v="21"/>
    <m/>
    <s v="BUS"/>
    <x v="1"/>
    <x v="4"/>
    <x v="0"/>
    <s v="O 500 RS E V"/>
    <s v="GGYC20"/>
    <m/>
    <x v="1"/>
    <m/>
    <x v="10"/>
    <x v="1"/>
    <x v="10"/>
  </r>
  <r>
    <x v="21"/>
    <m/>
    <s v="BUS"/>
    <x v="1"/>
    <x v="4"/>
    <x v="0"/>
    <s v="O 500 RS E V"/>
    <s v="GGYC20"/>
    <m/>
    <x v="1"/>
    <m/>
    <x v="11"/>
    <x v="1"/>
    <x v="11"/>
  </r>
  <r>
    <x v="22"/>
    <n v="1"/>
    <s v="BUS"/>
    <x v="1"/>
    <x v="4"/>
    <x v="0"/>
    <s v="O 500 RS E V"/>
    <s v="GJTY98"/>
    <n v="0.24327956989247312"/>
    <x v="0"/>
    <n v="100"/>
    <x v="0"/>
    <x v="0"/>
    <x v="0"/>
  </r>
  <r>
    <x v="22"/>
    <m/>
    <s v="BUS"/>
    <x v="1"/>
    <x v="4"/>
    <x v="0"/>
    <s v="O 500 RS E V"/>
    <s v="GJTY98"/>
    <n v="0.22541603630862331"/>
    <x v="46"/>
    <n v="92.617449664429529"/>
    <x v="1"/>
    <x v="22"/>
    <x v="1"/>
  </r>
  <r>
    <x v="22"/>
    <m/>
    <s v="BUS"/>
    <x v="1"/>
    <x v="4"/>
    <x v="0"/>
    <s v="O 500 RS E V"/>
    <s v="GJTY98"/>
    <n v="0.36005434782608697"/>
    <x v="15"/>
    <n v="96.981132075471692"/>
    <x v="2"/>
    <x v="14"/>
    <x v="2"/>
  </r>
  <r>
    <x v="22"/>
    <m/>
    <s v="BUS"/>
    <x v="1"/>
    <x v="4"/>
    <x v="0"/>
    <s v="O 500 RS E V"/>
    <s v="GJTY98"/>
    <n v="0.16805555555555557"/>
    <x v="0"/>
    <n v="100"/>
    <x v="3"/>
    <x v="0"/>
    <x v="3"/>
  </r>
  <r>
    <x v="22"/>
    <m/>
    <s v="BUS"/>
    <x v="1"/>
    <x v="4"/>
    <x v="0"/>
    <s v="O 500 RS E V"/>
    <s v="GJTY98"/>
    <n v="0.27822580645161288"/>
    <x v="0"/>
    <n v="100"/>
    <x v="4"/>
    <x v="0"/>
    <x v="4"/>
  </r>
  <r>
    <x v="22"/>
    <m/>
    <s v="BUS"/>
    <x v="1"/>
    <x v="4"/>
    <x v="0"/>
    <s v="O 500 RS E V"/>
    <s v="GJTY98"/>
    <n v="0"/>
    <x v="1"/>
    <m/>
    <x v="5"/>
    <x v="1"/>
    <x v="5"/>
  </r>
  <r>
    <x v="22"/>
    <m/>
    <s v="BUS"/>
    <x v="1"/>
    <x v="4"/>
    <x v="0"/>
    <s v="O 500 RS E V"/>
    <s v="GJTY98"/>
    <m/>
    <x v="1"/>
    <m/>
    <x v="6"/>
    <x v="1"/>
    <x v="6"/>
  </r>
  <r>
    <x v="22"/>
    <m/>
    <s v="BUS"/>
    <x v="1"/>
    <x v="4"/>
    <x v="0"/>
    <s v="O 500 RS E V"/>
    <s v="GJTY98"/>
    <m/>
    <x v="1"/>
    <m/>
    <x v="7"/>
    <x v="1"/>
    <x v="7"/>
  </r>
  <r>
    <x v="22"/>
    <m/>
    <s v="BUS"/>
    <x v="1"/>
    <x v="4"/>
    <x v="0"/>
    <s v="O 500 RS E V"/>
    <s v="GJTY98"/>
    <m/>
    <x v="1"/>
    <m/>
    <x v="8"/>
    <x v="1"/>
    <x v="8"/>
  </r>
  <r>
    <x v="22"/>
    <m/>
    <s v="BUS"/>
    <x v="1"/>
    <x v="4"/>
    <x v="0"/>
    <s v="O 500 RS E V"/>
    <s v="GJTY98"/>
    <m/>
    <x v="1"/>
    <m/>
    <x v="9"/>
    <x v="1"/>
    <x v="9"/>
  </r>
  <r>
    <x v="22"/>
    <m/>
    <s v="BUS"/>
    <x v="1"/>
    <x v="4"/>
    <x v="0"/>
    <s v="O 500 RS E V"/>
    <s v="GJTY98"/>
    <m/>
    <x v="1"/>
    <m/>
    <x v="10"/>
    <x v="1"/>
    <x v="10"/>
  </r>
  <r>
    <x v="22"/>
    <m/>
    <s v="BUS"/>
    <x v="1"/>
    <x v="4"/>
    <x v="0"/>
    <s v="O 500 RS E V"/>
    <s v="GJTY98"/>
    <m/>
    <x v="1"/>
    <m/>
    <x v="11"/>
    <x v="1"/>
    <x v="11"/>
  </r>
  <r>
    <x v="23"/>
    <n v="1"/>
    <s v="BUS"/>
    <x v="1"/>
    <x v="4"/>
    <x v="0"/>
    <s v="O 500 RS E V"/>
    <s v="GGYC26"/>
    <n v="0.29301075268817206"/>
    <x v="0"/>
    <n v="100"/>
    <x v="0"/>
    <x v="0"/>
    <x v="0"/>
  </r>
  <r>
    <x v="23"/>
    <m/>
    <s v="BUS"/>
    <x v="1"/>
    <x v="4"/>
    <x v="0"/>
    <s v="O 500 RS E V"/>
    <s v="GGYC26"/>
    <n v="0.30505952380952384"/>
    <x v="0"/>
    <n v="100"/>
    <x v="1"/>
    <x v="0"/>
    <x v="1"/>
  </r>
  <r>
    <x v="23"/>
    <m/>
    <s v="BUS"/>
    <x v="1"/>
    <x v="4"/>
    <x v="0"/>
    <s v="O 500 RS E V"/>
    <s v="GGYC26"/>
    <n v="0.34626038781163437"/>
    <x v="17"/>
    <n v="91.2"/>
    <x v="2"/>
    <x v="4"/>
    <x v="2"/>
  </r>
  <r>
    <x v="23"/>
    <m/>
    <s v="BUS"/>
    <x v="1"/>
    <x v="4"/>
    <x v="0"/>
    <s v="O 500 RS E V"/>
    <s v="GGYC26"/>
    <n v="0.2638888888888889"/>
    <x v="0"/>
    <n v="100"/>
    <x v="3"/>
    <x v="0"/>
    <x v="3"/>
  </r>
  <r>
    <x v="23"/>
    <m/>
    <s v="BUS"/>
    <x v="1"/>
    <x v="4"/>
    <x v="0"/>
    <s v="O 500 RS E V"/>
    <s v="GGYC26"/>
    <n v="0.28746594005449594"/>
    <x v="4"/>
    <n v="95.260663507109001"/>
    <x v="4"/>
    <x v="3"/>
    <x v="4"/>
  </r>
  <r>
    <x v="23"/>
    <m/>
    <s v="BUS"/>
    <x v="1"/>
    <x v="4"/>
    <x v="0"/>
    <s v="O 500 RS E V"/>
    <s v="GGYC26"/>
    <n v="0"/>
    <x v="1"/>
    <m/>
    <x v="5"/>
    <x v="1"/>
    <x v="5"/>
  </r>
  <r>
    <x v="23"/>
    <m/>
    <s v="BUS"/>
    <x v="1"/>
    <x v="4"/>
    <x v="0"/>
    <s v="O 500 RS E V"/>
    <s v="GGYC26"/>
    <m/>
    <x v="1"/>
    <m/>
    <x v="6"/>
    <x v="1"/>
    <x v="6"/>
  </r>
  <r>
    <x v="23"/>
    <m/>
    <s v="BUS"/>
    <x v="1"/>
    <x v="4"/>
    <x v="0"/>
    <s v="O 500 RS E V"/>
    <s v="GGYC26"/>
    <m/>
    <x v="1"/>
    <m/>
    <x v="7"/>
    <x v="1"/>
    <x v="7"/>
  </r>
  <r>
    <x v="23"/>
    <m/>
    <s v="BUS"/>
    <x v="1"/>
    <x v="4"/>
    <x v="0"/>
    <s v="O 500 RS E V"/>
    <s v="GGYC26"/>
    <m/>
    <x v="1"/>
    <m/>
    <x v="8"/>
    <x v="1"/>
    <x v="8"/>
  </r>
  <r>
    <x v="23"/>
    <m/>
    <s v="BUS"/>
    <x v="1"/>
    <x v="4"/>
    <x v="0"/>
    <s v="O 500 RS E V"/>
    <s v="GGYC26"/>
    <m/>
    <x v="1"/>
    <m/>
    <x v="9"/>
    <x v="1"/>
    <x v="9"/>
  </r>
  <r>
    <x v="23"/>
    <m/>
    <s v="BUS"/>
    <x v="1"/>
    <x v="4"/>
    <x v="0"/>
    <s v="O 500 RS E V"/>
    <s v="GGYC26"/>
    <m/>
    <x v="1"/>
    <m/>
    <x v="10"/>
    <x v="1"/>
    <x v="10"/>
  </r>
  <r>
    <x v="23"/>
    <m/>
    <s v="BUS"/>
    <x v="1"/>
    <x v="4"/>
    <x v="0"/>
    <s v="O 500 RS E V"/>
    <s v="GGYC26"/>
    <m/>
    <x v="1"/>
    <m/>
    <x v="11"/>
    <x v="1"/>
    <x v="11"/>
  </r>
  <r>
    <x v="24"/>
    <n v="1"/>
    <s v="BUS"/>
    <x v="1"/>
    <x v="4"/>
    <x v="0"/>
    <s v="O 500 RS E V"/>
    <s v="GJTY96"/>
    <n v="0.35618279569892475"/>
    <x v="0"/>
    <n v="100"/>
    <x v="0"/>
    <x v="0"/>
    <x v="0"/>
  </r>
  <r>
    <x v="24"/>
    <m/>
    <s v="BUS"/>
    <x v="1"/>
    <x v="4"/>
    <x v="0"/>
    <s v="O 500 RS E V"/>
    <s v="GJTY96"/>
    <n v="0.1905476369092273"/>
    <x v="47"/>
    <n v="95.669291338582667"/>
    <x v="1"/>
    <x v="0"/>
    <x v="1"/>
  </r>
  <r>
    <x v="24"/>
    <m/>
    <s v="BUS"/>
    <x v="1"/>
    <x v="4"/>
    <x v="0"/>
    <s v="O 500 RS E V"/>
    <s v="GJTY96"/>
    <n v="0.37768817204301075"/>
    <x v="0"/>
    <n v="100"/>
    <x v="2"/>
    <x v="0"/>
    <x v="2"/>
  </r>
  <r>
    <x v="24"/>
    <m/>
    <s v="BUS"/>
    <x v="1"/>
    <x v="4"/>
    <x v="0"/>
    <s v="O 500 RS E V"/>
    <s v="GJTY96"/>
    <n v="0.29444444444444445"/>
    <x v="0"/>
    <n v="100"/>
    <x v="3"/>
    <x v="0"/>
    <x v="3"/>
  </r>
  <r>
    <x v="24"/>
    <m/>
    <s v="BUS"/>
    <x v="1"/>
    <x v="4"/>
    <x v="0"/>
    <s v="O 500 RS E V"/>
    <s v="GJTY96"/>
    <n v="0.30779569892473119"/>
    <x v="0"/>
    <n v="100"/>
    <x v="4"/>
    <x v="0"/>
    <x v="4"/>
  </r>
  <r>
    <x v="24"/>
    <m/>
    <s v="BUS"/>
    <x v="1"/>
    <x v="4"/>
    <x v="0"/>
    <s v="O 500 RS E V"/>
    <s v="GJTY96"/>
    <n v="0"/>
    <x v="1"/>
    <m/>
    <x v="5"/>
    <x v="1"/>
    <x v="5"/>
  </r>
  <r>
    <x v="24"/>
    <m/>
    <s v="BUS"/>
    <x v="1"/>
    <x v="4"/>
    <x v="0"/>
    <s v="O 500 RS E V"/>
    <s v="GJTY96"/>
    <m/>
    <x v="1"/>
    <m/>
    <x v="6"/>
    <x v="1"/>
    <x v="6"/>
  </r>
  <r>
    <x v="24"/>
    <m/>
    <s v="BUS"/>
    <x v="1"/>
    <x v="4"/>
    <x v="0"/>
    <s v="O 500 RS E V"/>
    <s v="GJTY96"/>
    <m/>
    <x v="1"/>
    <m/>
    <x v="7"/>
    <x v="1"/>
    <x v="7"/>
  </r>
  <r>
    <x v="24"/>
    <m/>
    <s v="BUS"/>
    <x v="1"/>
    <x v="4"/>
    <x v="0"/>
    <s v="O 500 RS E V"/>
    <s v="GJTY96"/>
    <m/>
    <x v="1"/>
    <m/>
    <x v="8"/>
    <x v="1"/>
    <x v="8"/>
  </r>
  <r>
    <x v="24"/>
    <m/>
    <s v="BUS"/>
    <x v="1"/>
    <x v="4"/>
    <x v="0"/>
    <s v="O 500 RS E V"/>
    <s v="GJTY96"/>
    <m/>
    <x v="1"/>
    <m/>
    <x v="9"/>
    <x v="1"/>
    <x v="9"/>
  </r>
  <r>
    <x v="24"/>
    <m/>
    <s v="BUS"/>
    <x v="1"/>
    <x v="4"/>
    <x v="0"/>
    <s v="O 500 RS E V"/>
    <s v="GJTY96"/>
    <m/>
    <x v="1"/>
    <m/>
    <x v="10"/>
    <x v="1"/>
    <x v="10"/>
  </r>
  <r>
    <x v="24"/>
    <m/>
    <s v="BUS"/>
    <x v="1"/>
    <x v="4"/>
    <x v="0"/>
    <s v="O 500 RS E V"/>
    <s v="GJTY96"/>
    <m/>
    <x v="1"/>
    <m/>
    <x v="11"/>
    <x v="1"/>
    <x v="11"/>
  </r>
  <r>
    <x v="25"/>
    <n v="1"/>
    <s v="BUS"/>
    <x v="0"/>
    <x v="5"/>
    <x v="1"/>
    <s v="O 500 RS E V"/>
    <s v="GJTY89"/>
    <n v="6.2837837837837834E-2"/>
    <x v="29"/>
    <n v="91.397849462365585"/>
    <x v="0"/>
    <x v="19"/>
    <x v="0"/>
  </r>
  <r>
    <x v="25"/>
    <m/>
    <s v="BUS"/>
    <x v="0"/>
    <x v="5"/>
    <x v="1"/>
    <s v="O 500 RS E V"/>
    <s v="GJTY89"/>
    <n v="0.13293502613890965"/>
    <x v="48"/>
    <n v="97.19101123595506"/>
    <x v="1"/>
    <x v="15"/>
    <x v="1"/>
  </r>
  <r>
    <x v="25"/>
    <m/>
    <s v="BUS"/>
    <x v="0"/>
    <x v="5"/>
    <x v="1"/>
    <s v="O 500 RS E V"/>
    <s v="GJTY89"/>
    <n v="0.14791105121293802"/>
    <x v="19"/>
    <n v="98.177676537585427"/>
    <x v="2"/>
    <x v="0"/>
    <x v="2"/>
  </r>
  <r>
    <x v="25"/>
    <m/>
    <s v="BUS"/>
    <x v="0"/>
    <x v="5"/>
    <x v="1"/>
    <s v="O 500 RS E V"/>
    <s v="GJTY89"/>
    <n v="0.125"/>
    <x v="26"/>
    <n v="86.440677966101703"/>
    <x v="3"/>
    <x v="25"/>
    <x v="3"/>
  </r>
  <r>
    <x v="25"/>
    <m/>
    <s v="BUS"/>
    <x v="0"/>
    <x v="5"/>
    <x v="1"/>
    <s v="O 500 RS E V"/>
    <s v="GJTY89"/>
    <n v="0"/>
    <x v="15"/>
    <s v="100"/>
    <x v="4"/>
    <x v="14"/>
    <x v="4"/>
  </r>
  <r>
    <x v="25"/>
    <m/>
    <s v="BUS"/>
    <x v="0"/>
    <x v="5"/>
    <x v="1"/>
    <s v="O 500 RS E V"/>
    <s v="GJTY89"/>
    <n v="0"/>
    <x v="1"/>
    <m/>
    <x v="5"/>
    <x v="1"/>
    <x v="5"/>
  </r>
  <r>
    <x v="25"/>
    <m/>
    <s v="BUS"/>
    <x v="0"/>
    <x v="5"/>
    <x v="1"/>
    <s v="O 500 RS E V"/>
    <s v="GJTY89"/>
    <m/>
    <x v="1"/>
    <m/>
    <x v="6"/>
    <x v="1"/>
    <x v="6"/>
  </r>
  <r>
    <x v="25"/>
    <m/>
    <s v="BUS"/>
    <x v="0"/>
    <x v="5"/>
    <x v="1"/>
    <s v="O 500 RS E V"/>
    <s v="GJTY89"/>
    <m/>
    <x v="1"/>
    <m/>
    <x v="7"/>
    <x v="1"/>
    <x v="7"/>
  </r>
  <r>
    <x v="25"/>
    <m/>
    <s v="BUS"/>
    <x v="0"/>
    <x v="5"/>
    <x v="1"/>
    <s v="O 500 RS E V"/>
    <s v="GJTY89"/>
    <m/>
    <x v="1"/>
    <m/>
    <x v="8"/>
    <x v="1"/>
    <x v="8"/>
  </r>
  <r>
    <x v="25"/>
    <m/>
    <s v="BUS"/>
    <x v="0"/>
    <x v="5"/>
    <x v="1"/>
    <s v="O 500 RS E V"/>
    <s v="GJTY89"/>
    <m/>
    <x v="1"/>
    <m/>
    <x v="9"/>
    <x v="1"/>
    <x v="9"/>
  </r>
  <r>
    <x v="25"/>
    <m/>
    <s v="BUS"/>
    <x v="0"/>
    <x v="5"/>
    <x v="1"/>
    <s v="O 500 RS E V"/>
    <s v="GJTY89"/>
    <m/>
    <x v="1"/>
    <m/>
    <x v="10"/>
    <x v="1"/>
    <x v="10"/>
  </r>
  <r>
    <x v="25"/>
    <m/>
    <s v="BUS"/>
    <x v="0"/>
    <x v="5"/>
    <x v="1"/>
    <s v="O 500 RS E V"/>
    <s v="GJTY89"/>
    <m/>
    <x v="1"/>
    <m/>
    <x v="11"/>
    <x v="1"/>
    <x v="11"/>
  </r>
  <r>
    <x v="26"/>
    <n v="1"/>
    <s v="BUS"/>
    <x v="1"/>
    <x v="4"/>
    <x v="0"/>
    <s v="O 500 RS E V"/>
    <s v="GGYB93"/>
    <n v="0.14634146341463414"/>
    <x v="36"/>
    <n v="94.444444444444443"/>
    <x v="0"/>
    <x v="19"/>
    <x v="0"/>
  </r>
  <r>
    <x v="26"/>
    <m/>
    <s v="BUS"/>
    <x v="1"/>
    <x v="4"/>
    <x v="0"/>
    <s v="O 500 RS E V"/>
    <s v="GGYB93"/>
    <n v="0.29910714285714285"/>
    <x v="0"/>
    <n v="100"/>
    <x v="1"/>
    <x v="0"/>
    <x v="1"/>
  </r>
  <r>
    <x v="26"/>
    <m/>
    <s v="BUS"/>
    <x v="1"/>
    <x v="4"/>
    <x v="0"/>
    <s v="O 500 RS E V"/>
    <s v="GGYB93"/>
    <n v="0.29234972677595628"/>
    <x v="14"/>
    <n v="94.392523364485982"/>
    <x v="2"/>
    <x v="9"/>
    <x v="2"/>
  </r>
  <r>
    <x v="26"/>
    <m/>
    <s v="BUS"/>
    <x v="1"/>
    <x v="4"/>
    <x v="0"/>
    <s v="O 500 RS E V"/>
    <s v="GGYB93"/>
    <n v="0.30972222222222223"/>
    <x v="0"/>
    <n v="100"/>
    <x v="3"/>
    <x v="0"/>
    <x v="3"/>
  </r>
  <r>
    <x v="26"/>
    <m/>
    <s v="BUS"/>
    <x v="1"/>
    <x v="4"/>
    <x v="0"/>
    <s v="O 500 RS E V"/>
    <s v="GGYB93"/>
    <n v="0.2857142857142857"/>
    <x v="49"/>
    <n v="92.307692307692307"/>
    <x v="4"/>
    <x v="26"/>
    <x v="4"/>
  </r>
  <r>
    <x v="26"/>
    <m/>
    <s v="BUS"/>
    <x v="1"/>
    <x v="4"/>
    <x v="0"/>
    <s v="O 500 RS E V"/>
    <s v="GGYB93"/>
    <n v="0"/>
    <x v="1"/>
    <m/>
    <x v="5"/>
    <x v="1"/>
    <x v="5"/>
  </r>
  <r>
    <x v="26"/>
    <m/>
    <s v="BUS"/>
    <x v="1"/>
    <x v="4"/>
    <x v="0"/>
    <s v="O 500 RS E V"/>
    <s v="GGYB93"/>
    <m/>
    <x v="1"/>
    <m/>
    <x v="6"/>
    <x v="1"/>
    <x v="6"/>
  </r>
  <r>
    <x v="26"/>
    <m/>
    <s v="BUS"/>
    <x v="1"/>
    <x v="4"/>
    <x v="0"/>
    <s v="O 500 RS E V"/>
    <s v="GGYB93"/>
    <m/>
    <x v="1"/>
    <m/>
    <x v="7"/>
    <x v="1"/>
    <x v="7"/>
  </r>
  <r>
    <x v="26"/>
    <m/>
    <s v="BUS"/>
    <x v="1"/>
    <x v="4"/>
    <x v="0"/>
    <s v="O 500 RS E V"/>
    <s v="GGYB93"/>
    <m/>
    <x v="1"/>
    <m/>
    <x v="8"/>
    <x v="1"/>
    <x v="8"/>
  </r>
  <r>
    <x v="26"/>
    <m/>
    <s v="BUS"/>
    <x v="1"/>
    <x v="4"/>
    <x v="0"/>
    <s v="O 500 RS E V"/>
    <s v="GGYB93"/>
    <m/>
    <x v="1"/>
    <m/>
    <x v="9"/>
    <x v="1"/>
    <x v="9"/>
  </r>
  <r>
    <x v="26"/>
    <m/>
    <s v="BUS"/>
    <x v="1"/>
    <x v="4"/>
    <x v="0"/>
    <s v="O 500 RS E V"/>
    <s v="GGYB93"/>
    <m/>
    <x v="1"/>
    <m/>
    <x v="10"/>
    <x v="1"/>
    <x v="10"/>
  </r>
  <r>
    <x v="26"/>
    <m/>
    <s v="BUS"/>
    <x v="1"/>
    <x v="4"/>
    <x v="0"/>
    <s v="O 500 RS E V"/>
    <s v="GGYB93"/>
    <m/>
    <x v="1"/>
    <m/>
    <x v="11"/>
    <x v="1"/>
    <x v="11"/>
  </r>
  <r>
    <x v="27"/>
    <n v="1"/>
    <s v="BUS"/>
    <x v="0"/>
    <x v="5"/>
    <x v="1"/>
    <s v="O 500 RS E V"/>
    <s v="GJTY99"/>
    <n v="0.12533692722371967"/>
    <x v="19"/>
    <n v="97.849462365591393"/>
    <x v="0"/>
    <x v="0"/>
    <x v="0"/>
  </r>
  <r>
    <x v="27"/>
    <m/>
    <s v="BUS"/>
    <x v="0"/>
    <x v="5"/>
    <x v="1"/>
    <s v="O 500 RS E V"/>
    <s v="GJTY99"/>
    <n v="0.14184661206254653"/>
    <x v="40"/>
    <n v="99.475065616797892"/>
    <x v="1"/>
    <x v="15"/>
    <x v="1"/>
  </r>
  <r>
    <x v="27"/>
    <m/>
    <s v="BUS"/>
    <x v="0"/>
    <x v="5"/>
    <x v="1"/>
    <s v="O 500 RS E V"/>
    <s v="GJTY99"/>
    <n v="0.11455525606469003"/>
    <x v="19"/>
    <n v="97.647058823529406"/>
    <x v="2"/>
    <x v="0"/>
    <x v="2"/>
  </r>
  <r>
    <x v="27"/>
    <m/>
    <s v="BUS"/>
    <x v="0"/>
    <x v="5"/>
    <x v="1"/>
    <s v="O 500 RS E V"/>
    <s v="GJTY99"/>
    <n v="0.1240418118466899"/>
    <x v="50"/>
    <n v="97.19101123595506"/>
    <x v="3"/>
    <x v="12"/>
    <x v="3"/>
  </r>
  <r>
    <x v="27"/>
    <m/>
    <s v="BUS"/>
    <x v="0"/>
    <x v="5"/>
    <x v="1"/>
    <s v="O 500 RS E V"/>
    <s v="GJTY99"/>
    <n v="0"/>
    <x v="11"/>
    <s v="100"/>
    <x v="4"/>
    <x v="0"/>
    <x v="4"/>
  </r>
  <r>
    <x v="27"/>
    <m/>
    <s v="BUS"/>
    <x v="0"/>
    <x v="5"/>
    <x v="1"/>
    <s v="O 500 RS E V"/>
    <s v="GJTY99"/>
    <n v="0"/>
    <x v="1"/>
    <m/>
    <x v="5"/>
    <x v="1"/>
    <x v="5"/>
  </r>
  <r>
    <x v="27"/>
    <m/>
    <s v="BUS"/>
    <x v="0"/>
    <x v="5"/>
    <x v="1"/>
    <s v="O 500 RS E V"/>
    <s v="GJTY99"/>
    <m/>
    <x v="1"/>
    <m/>
    <x v="6"/>
    <x v="1"/>
    <x v="6"/>
  </r>
  <r>
    <x v="27"/>
    <m/>
    <s v="BUS"/>
    <x v="0"/>
    <x v="5"/>
    <x v="1"/>
    <s v="O 500 RS E V"/>
    <s v="GJTY99"/>
    <m/>
    <x v="1"/>
    <m/>
    <x v="7"/>
    <x v="1"/>
    <x v="7"/>
  </r>
  <r>
    <x v="27"/>
    <m/>
    <s v="BUS"/>
    <x v="0"/>
    <x v="5"/>
    <x v="1"/>
    <s v="O 500 RS E V"/>
    <s v="GJTY99"/>
    <m/>
    <x v="1"/>
    <m/>
    <x v="8"/>
    <x v="1"/>
    <x v="8"/>
  </r>
  <r>
    <x v="27"/>
    <m/>
    <s v="BUS"/>
    <x v="0"/>
    <x v="5"/>
    <x v="1"/>
    <s v="O 500 RS E V"/>
    <s v="GJTY99"/>
    <m/>
    <x v="1"/>
    <m/>
    <x v="9"/>
    <x v="1"/>
    <x v="9"/>
  </r>
  <r>
    <x v="27"/>
    <m/>
    <s v="BUS"/>
    <x v="0"/>
    <x v="5"/>
    <x v="1"/>
    <s v="O 500 RS E V"/>
    <s v="GJTY99"/>
    <m/>
    <x v="1"/>
    <m/>
    <x v="10"/>
    <x v="1"/>
    <x v="10"/>
  </r>
  <r>
    <x v="27"/>
    <m/>
    <s v="BUS"/>
    <x v="0"/>
    <x v="5"/>
    <x v="1"/>
    <s v="O 500 RS E V"/>
    <s v="GJTY99"/>
    <m/>
    <x v="1"/>
    <m/>
    <x v="11"/>
    <x v="1"/>
    <x v="11"/>
  </r>
  <r>
    <x v="28"/>
    <n v="1"/>
    <s v="BUS"/>
    <x v="1"/>
    <x v="4"/>
    <x v="0"/>
    <s v="O 500 RS E V"/>
    <s v="GJTY89"/>
    <n v="0.3911290322580645"/>
    <x v="0"/>
    <n v="100"/>
    <x v="0"/>
    <x v="0"/>
    <x v="0"/>
  </r>
  <r>
    <x v="28"/>
    <m/>
    <s v="BUS"/>
    <x v="1"/>
    <x v="4"/>
    <x v="0"/>
    <s v="O 500 RS E V"/>
    <s v="GJTY89"/>
    <n v="0.28592702903946388"/>
    <x v="40"/>
    <n v="99.739583333333343"/>
    <x v="1"/>
    <x v="0"/>
    <x v="1"/>
  </r>
  <r>
    <x v="28"/>
    <m/>
    <s v="BUS"/>
    <x v="1"/>
    <x v="4"/>
    <x v="0"/>
    <s v="O 500 RS E V"/>
    <s v="GJTY89"/>
    <n v="0.3481182795698925"/>
    <x v="0"/>
    <n v="100"/>
    <x v="2"/>
    <x v="0"/>
    <x v="2"/>
  </r>
  <r>
    <x v="28"/>
    <m/>
    <s v="BUS"/>
    <x v="1"/>
    <x v="4"/>
    <x v="0"/>
    <s v="O 500 RS E V"/>
    <s v="GJTY89"/>
    <n v="0.27638888888888891"/>
    <x v="0"/>
    <n v="100"/>
    <x v="3"/>
    <x v="0"/>
    <x v="3"/>
  </r>
  <r>
    <x v="28"/>
    <m/>
    <s v="BUS"/>
    <x v="1"/>
    <x v="4"/>
    <x v="0"/>
    <s v="O 500 RS E V"/>
    <s v="GJTY89"/>
    <n v="0.26747311827956988"/>
    <x v="0"/>
    <n v="100"/>
    <x v="4"/>
    <x v="0"/>
    <x v="4"/>
  </r>
  <r>
    <x v="28"/>
    <m/>
    <s v="BUS"/>
    <x v="1"/>
    <x v="4"/>
    <x v="0"/>
    <s v="O 500 RS E V"/>
    <s v="GJTY89"/>
    <n v="0"/>
    <x v="1"/>
    <m/>
    <x v="5"/>
    <x v="1"/>
    <x v="5"/>
  </r>
  <r>
    <x v="28"/>
    <m/>
    <s v="BUS"/>
    <x v="1"/>
    <x v="4"/>
    <x v="0"/>
    <s v="O 500 RS E V"/>
    <s v="GJTY89"/>
    <m/>
    <x v="1"/>
    <m/>
    <x v="6"/>
    <x v="1"/>
    <x v="6"/>
  </r>
  <r>
    <x v="28"/>
    <m/>
    <s v="BUS"/>
    <x v="1"/>
    <x v="4"/>
    <x v="0"/>
    <s v="O 500 RS E V"/>
    <s v="GJTY89"/>
    <m/>
    <x v="1"/>
    <m/>
    <x v="7"/>
    <x v="1"/>
    <x v="7"/>
  </r>
  <r>
    <x v="28"/>
    <m/>
    <s v="BUS"/>
    <x v="1"/>
    <x v="4"/>
    <x v="0"/>
    <s v="O 500 RS E V"/>
    <s v="GJTY89"/>
    <m/>
    <x v="1"/>
    <m/>
    <x v="8"/>
    <x v="1"/>
    <x v="8"/>
  </r>
  <r>
    <x v="28"/>
    <m/>
    <s v="BUS"/>
    <x v="1"/>
    <x v="4"/>
    <x v="0"/>
    <s v="O 500 RS E V"/>
    <s v="GJTY89"/>
    <m/>
    <x v="1"/>
    <m/>
    <x v="9"/>
    <x v="1"/>
    <x v="9"/>
  </r>
  <r>
    <x v="28"/>
    <m/>
    <s v="BUS"/>
    <x v="1"/>
    <x v="4"/>
    <x v="0"/>
    <s v="O 500 RS E V"/>
    <s v="GJTY89"/>
    <m/>
    <x v="1"/>
    <m/>
    <x v="10"/>
    <x v="1"/>
    <x v="10"/>
  </r>
  <r>
    <x v="28"/>
    <m/>
    <s v="BUS"/>
    <x v="1"/>
    <x v="4"/>
    <x v="0"/>
    <s v="O 500 RS E V"/>
    <s v="GJTY89"/>
    <m/>
    <x v="1"/>
    <m/>
    <x v="11"/>
    <x v="1"/>
    <x v="11"/>
  </r>
  <r>
    <x v="29"/>
    <n v="1"/>
    <s v="BUS"/>
    <x v="1"/>
    <x v="4"/>
    <x v="0"/>
    <s v="O 500 RS E V"/>
    <s v="GJTY90"/>
    <n v="0"/>
    <x v="0"/>
    <s v="100"/>
    <x v="0"/>
    <x v="0"/>
    <x v="0"/>
  </r>
  <r>
    <x v="29"/>
    <m/>
    <s v="BUS"/>
    <x v="1"/>
    <x v="4"/>
    <x v="0"/>
    <s v="O 500 RS E V"/>
    <s v="GJTY90"/>
    <n v="9.0090090090090086E-2"/>
    <x v="51"/>
    <n v="90"/>
    <x v="1"/>
    <x v="13"/>
    <x v="1"/>
  </r>
  <r>
    <x v="29"/>
    <m/>
    <s v="BUS"/>
    <x v="1"/>
    <x v="4"/>
    <x v="0"/>
    <s v="O 500 RS E V"/>
    <s v="GJTY90"/>
    <n v="0.2982456140350877"/>
    <x v="11"/>
    <n v="98.642533936651589"/>
    <x v="2"/>
    <x v="19"/>
    <x v="2"/>
  </r>
  <r>
    <x v="29"/>
    <m/>
    <s v="BUS"/>
    <x v="1"/>
    <x v="4"/>
    <x v="0"/>
    <s v="O 500 RS E V"/>
    <s v="GJTY90"/>
    <n v="0.25694444444444442"/>
    <x v="0"/>
    <n v="100"/>
    <x v="3"/>
    <x v="0"/>
    <x v="3"/>
  </r>
  <r>
    <x v="29"/>
    <m/>
    <s v="BUS"/>
    <x v="1"/>
    <x v="4"/>
    <x v="0"/>
    <s v="O 500 RS E V"/>
    <s v="GJTY90"/>
    <n v="0.26373626373626374"/>
    <x v="49"/>
    <n v="91.666666666666657"/>
    <x v="4"/>
    <x v="26"/>
    <x v="4"/>
  </r>
  <r>
    <x v="29"/>
    <m/>
    <s v="BUS"/>
    <x v="1"/>
    <x v="4"/>
    <x v="0"/>
    <s v="O 500 RS E V"/>
    <s v="GJTY90"/>
    <n v="0"/>
    <x v="1"/>
    <m/>
    <x v="5"/>
    <x v="1"/>
    <x v="5"/>
  </r>
  <r>
    <x v="29"/>
    <m/>
    <s v="BUS"/>
    <x v="1"/>
    <x v="4"/>
    <x v="0"/>
    <s v="O 500 RS E V"/>
    <s v="GJTY90"/>
    <m/>
    <x v="1"/>
    <m/>
    <x v="6"/>
    <x v="1"/>
    <x v="6"/>
  </r>
  <r>
    <x v="29"/>
    <m/>
    <s v="BUS"/>
    <x v="1"/>
    <x v="4"/>
    <x v="0"/>
    <s v="O 500 RS E V"/>
    <s v="GJTY90"/>
    <m/>
    <x v="1"/>
    <m/>
    <x v="7"/>
    <x v="1"/>
    <x v="7"/>
  </r>
  <r>
    <x v="29"/>
    <m/>
    <s v="BUS"/>
    <x v="1"/>
    <x v="4"/>
    <x v="0"/>
    <s v="O 500 RS E V"/>
    <s v="GJTY90"/>
    <m/>
    <x v="1"/>
    <m/>
    <x v="8"/>
    <x v="1"/>
    <x v="8"/>
  </r>
  <r>
    <x v="29"/>
    <m/>
    <s v="BUS"/>
    <x v="1"/>
    <x v="4"/>
    <x v="0"/>
    <s v="O 500 RS E V"/>
    <s v="GJTY90"/>
    <m/>
    <x v="1"/>
    <m/>
    <x v="9"/>
    <x v="1"/>
    <x v="9"/>
  </r>
  <r>
    <x v="29"/>
    <m/>
    <s v="BUS"/>
    <x v="1"/>
    <x v="4"/>
    <x v="0"/>
    <s v="O 500 RS E V"/>
    <s v="GJTY90"/>
    <m/>
    <x v="1"/>
    <m/>
    <x v="10"/>
    <x v="1"/>
    <x v="10"/>
  </r>
  <r>
    <x v="29"/>
    <m/>
    <s v="BUS"/>
    <x v="1"/>
    <x v="4"/>
    <x v="0"/>
    <s v="O 500 RS E V"/>
    <s v="GJTY90"/>
    <m/>
    <x v="1"/>
    <m/>
    <x v="11"/>
    <x v="1"/>
    <x v="11"/>
  </r>
  <r>
    <x v="30"/>
    <n v="1"/>
    <s v="BUS"/>
    <x v="0"/>
    <x v="5"/>
    <x v="1"/>
    <s v="O 500 RS E V"/>
    <s v="GJTY91"/>
    <n v="7.1476964769647697E-2"/>
    <x v="36"/>
    <n v="88.625592417061611"/>
    <x v="0"/>
    <x v="0"/>
    <x v="0"/>
  </r>
  <r>
    <x v="30"/>
    <m/>
    <s v="BUS"/>
    <x v="0"/>
    <x v="5"/>
    <x v="1"/>
    <s v="O 500 RS E V"/>
    <s v="GJTY91"/>
    <n v="5.3398058252427182E-2"/>
    <x v="48"/>
    <n v="93.006993006993014"/>
    <x v="1"/>
    <x v="15"/>
    <x v="1"/>
  </r>
  <r>
    <x v="30"/>
    <m/>
    <s v="BUS"/>
    <x v="0"/>
    <x v="5"/>
    <x v="1"/>
    <s v="O 500 RS E V"/>
    <s v="GJTY91"/>
    <n v="6.9993256911665525E-2"/>
    <x v="52"/>
    <n v="95.183044315992291"/>
    <x v="2"/>
    <x v="27"/>
    <x v="2"/>
  </r>
  <r>
    <x v="30"/>
    <m/>
    <s v="BUS"/>
    <x v="0"/>
    <x v="5"/>
    <x v="1"/>
    <s v="O 500 RS E V"/>
    <s v="GJTY91"/>
    <n v="0"/>
    <x v="9"/>
    <s v="100"/>
    <x v="3"/>
    <x v="0"/>
    <x v="3"/>
  </r>
  <r>
    <x v="30"/>
    <m/>
    <s v="BUS"/>
    <x v="0"/>
    <x v="5"/>
    <x v="1"/>
    <s v="O 500 RS E V"/>
    <s v="GJTY91"/>
    <n v="0"/>
    <x v="21"/>
    <s v="100"/>
    <x v="4"/>
    <x v="9"/>
    <x v="4"/>
  </r>
  <r>
    <x v="30"/>
    <m/>
    <s v="BUS"/>
    <x v="0"/>
    <x v="5"/>
    <x v="1"/>
    <s v="O 500 RS E V"/>
    <s v="GJTY91"/>
    <n v="0"/>
    <x v="1"/>
    <m/>
    <x v="5"/>
    <x v="1"/>
    <x v="5"/>
  </r>
  <r>
    <x v="30"/>
    <m/>
    <s v="BUS"/>
    <x v="0"/>
    <x v="5"/>
    <x v="1"/>
    <s v="O 500 RS E V"/>
    <s v="GJTY91"/>
    <m/>
    <x v="1"/>
    <m/>
    <x v="6"/>
    <x v="1"/>
    <x v="6"/>
  </r>
  <r>
    <x v="30"/>
    <m/>
    <s v="BUS"/>
    <x v="0"/>
    <x v="5"/>
    <x v="1"/>
    <s v="O 500 RS E V"/>
    <s v="GJTY91"/>
    <m/>
    <x v="1"/>
    <m/>
    <x v="7"/>
    <x v="1"/>
    <x v="7"/>
  </r>
  <r>
    <x v="30"/>
    <m/>
    <s v="BUS"/>
    <x v="0"/>
    <x v="5"/>
    <x v="1"/>
    <s v="O 500 RS E V"/>
    <s v="GJTY91"/>
    <m/>
    <x v="1"/>
    <m/>
    <x v="8"/>
    <x v="1"/>
    <x v="8"/>
  </r>
  <r>
    <x v="30"/>
    <m/>
    <s v="BUS"/>
    <x v="0"/>
    <x v="5"/>
    <x v="1"/>
    <s v="O 500 RS E V"/>
    <s v="GJTY91"/>
    <m/>
    <x v="1"/>
    <m/>
    <x v="9"/>
    <x v="1"/>
    <x v="9"/>
  </r>
  <r>
    <x v="30"/>
    <m/>
    <s v="BUS"/>
    <x v="0"/>
    <x v="5"/>
    <x v="1"/>
    <s v="O 500 RS E V"/>
    <s v="GJTY91"/>
    <m/>
    <x v="1"/>
    <m/>
    <x v="10"/>
    <x v="1"/>
    <x v="10"/>
  </r>
  <r>
    <x v="30"/>
    <m/>
    <s v="BUS"/>
    <x v="0"/>
    <x v="5"/>
    <x v="1"/>
    <s v="O 500 RS E V"/>
    <s v="GJTY91"/>
    <m/>
    <x v="1"/>
    <m/>
    <x v="11"/>
    <x v="1"/>
    <x v="11"/>
  </r>
  <r>
    <x v="31"/>
    <n v="1"/>
    <s v="CTA."/>
    <x v="1"/>
    <x v="6"/>
    <x v="0"/>
    <s v="SSANGYONG"/>
    <s v="GJTC37"/>
    <n v="0"/>
    <x v="31"/>
    <s v="100"/>
    <x v="0"/>
    <x v="0"/>
    <x v="0"/>
  </r>
  <r>
    <x v="31"/>
    <m/>
    <s v="CTA."/>
    <x v="1"/>
    <x v="6"/>
    <x v="0"/>
    <s v="SSANGYONG"/>
    <s v="GJTC37"/>
    <n v="0"/>
    <x v="40"/>
    <s v="100"/>
    <x v="1"/>
    <x v="0"/>
    <x v="1"/>
  </r>
  <r>
    <x v="31"/>
    <m/>
    <s v="CTA."/>
    <x v="1"/>
    <x v="6"/>
    <x v="0"/>
    <s v="SSANGYONG"/>
    <s v="GJTC37"/>
    <n v="0"/>
    <x v="19"/>
    <s v="100"/>
    <x v="2"/>
    <x v="0"/>
    <x v="2"/>
  </r>
  <r>
    <x v="31"/>
    <m/>
    <s v="CTA."/>
    <x v="1"/>
    <x v="6"/>
    <x v="0"/>
    <s v="SSANGYONG"/>
    <s v="GJTC37"/>
    <n v="0"/>
    <x v="53"/>
    <s v="100"/>
    <x v="3"/>
    <x v="0"/>
    <x v="3"/>
  </r>
  <r>
    <x v="31"/>
    <m/>
    <s v="CTA."/>
    <x v="1"/>
    <x v="6"/>
    <x v="0"/>
    <s v="SSANGYONG"/>
    <s v="GJTC37"/>
    <n v="0"/>
    <x v="31"/>
    <s v="100"/>
    <x v="4"/>
    <x v="0"/>
    <x v="4"/>
  </r>
  <r>
    <x v="31"/>
    <m/>
    <s v="CTA."/>
    <x v="1"/>
    <x v="6"/>
    <x v="0"/>
    <s v="SSANGYONG"/>
    <s v="GJTC37"/>
    <n v="0"/>
    <x v="1"/>
    <m/>
    <x v="5"/>
    <x v="1"/>
    <x v="5"/>
  </r>
  <r>
    <x v="31"/>
    <m/>
    <s v="CTA."/>
    <x v="1"/>
    <x v="6"/>
    <x v="0"/>
    <s v="SSANGYONG"/>
    <s v="GJTC37"/>
    <m/>
    <x v="1"/>
    <m/>
    <x v="6"/>
    <x v="1"/>
    <x v="6"/>
  </r>
  <r>
    <x v="31"/>
    <m/>
    <s v="CTA."/>
    <x v="1"/>
    <x v="6"/>
    <x v="0"/>
    <s v="SSANGYONG"/>
    <s v="GJTC37"/>
    <m/>
    <x v="1"/>
    <m/>
    <x v="7"/>
    <x v="1"/>
    <x v="7"/>
  </r>
  <r>
    <x v="31"/>
    <m/>
    <s v="CTA."/>
    <x v="1"/>
    <x v="6"/>
    <x v="0"/>
    <s v="SSANGYONG"/>
    <s v="GJTC37"/>
    <m/>
    <x v="1"/>
    <m/>
    <x v="8"/>
    <x v="1"/>
    <x v="8"/>
  </r>
  <r>
    <x v="31"/>
    <m/>
    <s v="CTA."/>
    <x v="1"/>
    <x v="6"/>
    <x v="0"/>
    <s v="SSANGYONG"/>
    <s v="GJTC37"/>
    <m/>
    <x v="1"/>
    <m/>
    <x v="9"/>
    <x v="1"/>
    <x v="9"/>
  </r>
  <r>
    <x v="31"/>
    <m/>
    <s v="CTA."/>
    <x v="1"/>
    <x v="6"/>
    <x v="0"/>
    <s v="SSANGYONG"/>
    <s v="GJTC37"/>
    <m/>
    <x v="1"/>
    <m/>
    <x v="10"/>
    <x v="1"/>
    <x v="10"/>
  </r>
  <r>
    <x v="31"/>
    <m/>
    <s v="CTA."/>
    <x v="1"/>
    <x v="6"/>
    <x v="0"/>
    <s v="SSANGYONG"/>
    <s v="GJTC37"/>
    <m/>
    <x v="1"/>
    <m/>
    <x v="11"/>
    <x v="1"/>
    <x v="11"/>
  </r>
  <r>
    <x v="32"/>
    <n v="1"/>
    <s v="CTA."/>
    <x v="1"/>
    <x v="3"/>
    <x v="0"/>
    <s v="SSANGYONG"/>
    <s v="GJTC39"/>
    <n v="0"/>
    <x v="31"/>
    <s v="100"/>
    <x v="0"/>
    <x v="0"/>
    <x v="0"/>
  </r>
  <r>
    <x v="32"/>
    <m/>
    <s v="CTA."/>
    <x v="1"/>
    <x v="3"/>
    <x v="0"/>
    <s v="SSANGYONG"/>
    <s v="GJTC39"/>
    <n v="0"/>
    <x v="33"/>
    <s v="100"/>
    <x v="1"/>
    <x v="0"/>
    <x v="1"/>
  </r>
  <r>
    <x v="32"/>
    <m/>
    <s v="CTA."/>
    <x v="1"/>
    <x v="3"/>
    <x v="0"/>
    <s v="SSANGYONG"/>
    <s v="GJTC39"/>
    <n v="0"/>
    <x v="29"/>
    <s v="100"/>
    <x v="2"/>
    <x v="0"/>
    <x v="2"/>
  </r>
  <r>
    <x v="32"/>
    <m/>
    <s v="CTA."/>
    <x v="1"/>
    <x v="3"/>
    <x v="0"/>
    <s v="SSANGYONG"/>
    <s v="GJTC39"/>
    <n v="0"/>
    <x v="18"/>
    <s v="100"/>
    <x v="3"/>
    <x v="0"/>
    <x v="3"/>
  </r>
  <r>
    <x v="32"/>
    <m/>
    <s v="CTA."/>
    <x v="1"/>
    <x v="3"/>
    <x v="0"/>
    <s v="SSANGYONG"/>
    <s v="GJTC39"/>
    <n v="0"/>
    <x v="19"/>
    <s v="100"/>
    <x v="4"/>
    <x v="9"/>
    <x v="4"/>
  </r>
  <r>
    <x v="32"/>
    <m/>
    <s v="CTA."/>
    <x v="1"/>
    <x v="3"/>
    <x v="0"/>
    <s v="SSANGYONG"/>
    <s v="GJTC39"/>
    <n v="0"/>
    <x v="1"/>
    <m/>
    <x v="5"/>
    <x v="1"/>
    <x v="5"/>
  </r>
  <r>
    <x v="32"/>
    <m/>
    <s v="CTA."/>
    <x v="1"/>
    <x v="3"/>
    <x v="0"/>
    <s v="SSANGYONG"/>
    <s v="GJTC39"/>
    <m/>
    <x v="1"/>
    <m/>
    <x v="6"/>
    <x v="1"/>
    <x v="6"/>
  </r>
  <r>
    <x v="32"/>
    <m/>
    <s v="CTA."/>
    <x v="1"/>
    <x v="3"/>
    <x v="0"/>
    <s v="SSANGYONG"/>
    <s v="GJTC39"/>
    <m/>
    <x v="1"/>
    <m/>
    <x v="7"/>
    <x v="1"/>
    <x v="7"/>
  </r>
  <r>
    <x v="32"/>
    <m/>
    <s v="CTA."/>
    <x v="1"/>
    <x v="3"/>
    <x v="0"/>
    <s v="SSANGYONG"/>
    <s v="GJTC39"/>
    <m/>
    <x v="1"/>
    <m/>
    <x v="8"/>
    <x v="1"/>
    <x v="8"/>
  </r>
  <r>
    <x v="32"/>
    <m/>
    <s v="CTA."/>
    <x v="1"/>
    <x v="3"/>
    <x v="0"/>
    <s v="SSANGYONG"/>
    <s v="GJTC39"/>
    <m/>
    <x v="1"/>
    <m/>
    <x v="9"/>
    <x v="1"/>
    <x v="9"/>
  </r>
  <r>
    <x v="32"/>
    <m/>
    <s v="CTA."/>
    <x v="1"/>
    <x v="3"/>
    <x v="0"/>
    <s v="SSANGYONG"/>
    <s v="GJTC39"/>
    <m/>
    <x v="1"/>
    <m/>
    <x v="10"/>
    <x v="1"/>
    <x v="10"/>
  </r>
  <r>
    <x v="32"/>
    <m/>
    <s v="CTA."/>
    <x v="1"/>
    <x v="3"/>
    <x v="0"/>
    <s v="SSANGYONG"/>
    <s v="GJTC39"/>
    <m/>
    <x v="1"/>
    <m/>
    <x v="11"/>
    <x v="1"/>
    <x v="11"/>
  </r>
  <r>
    <x v="33"/>
    <n v="1"/>
    <s v="CTA."/>
    <x v="1"/>
    <x v="3"/>
    <x v="0"/>
    <s v="L200 KATANA"/>
    <s v="JYHJ65"/>
    <n v="0"/>
    <x v="54"/>
    <s v="100"/>
    <x v="0"/>
    <x v="0"/>
    <x v="0"/>
  </r>
  <r>
    <x v="33"/>
    <m/>
    <s v="CTA."/>
    <x v="1"/>
    <x v="3"/>
    <x v="0"/>
    <s v="L200 KATANA"/>
    <s v="JYHJ65"/>
    <n v="0"/>
    <x v="40"/>
    <s v="100"/>
    <x v="1"/>
    <x v="0"/>
    <x v="1"/>
  </r>
  <r>
    <x v="33"/>
    <m/>
    <s v="CTA."/>
    <x v="1"/>
    <x v="3"/>
    <x v="0"/>
    <s v="L200 KATANA"/>
    <s v="JYHJ65"/>
    <n v="0"/>
    <x v="11"/>
    <s v="100"/>
    <x v="2"/>
    <x v="0"/>
    <x v="2"/>
  </r>
  <r>
    <x v="33"/>
    <m/>
    <s v="CTA."/>
    <x v="1"/>
    <x v="3"/>
    <x v="0"/>
    <s v="L200 KATANA"/>
    <s v="JYHJ65"/>
    <n v="0"/>
    <x v="55"/>
    <s v="100"/>
    <x v="3"/>
    <x v="0"/>
    <x v="3"/>
  </r>
  <r>
    <x v="33"/>
    <m/>
    <s v="CTA."/>
    <x v="1"/>
    <x v="3"/>
    <x v="0"/>
    <s v="L200 KATANA"/>
    <s v="JYHJ65"/>
    <n v="0"/>
    <x v="54"/>
    <s v="100"/>
    <x v="4"/>
    <x v="0"/>
    <x v="4"/>
  </r>
  <r>
    <x v="33"/>
    <m/>
    <s v="CTA."/>
    <x v="1"/>
    <x v="3"/>
    <x v="0"/>
    <s v="L200 KATANA"/>
    <s v="JYHJ65"/>
    <n v="0"/>
    <x v="1"/>
    <m/>
    <x v="5"/>
    <x v="1"/>
    <x v="5"/>
  </r>
  <r>
    <x v="33"/>
    <m/>
    <s v="CTA."/>
    <x v="1"/>
    <x v="3"/>
    <x v="0"/>
    <s v="L200 KATANA"/>
    <s v="JYHJ65"/>
    <m/>
    <x v="1"/>
    <m/>
    <x v="6"/>
    <x v="1"/>
    <x v="6"/>
  </r>
  <r>
    <x v="33"/>
    <m/>
    <s v="CTA."/>
    <x v="1"/>
    <x v="3"/>
    <x v="0"/>
    <s v="L200 KATANA"/>
    <s v="JYHJ65"/>
    <m/>
    <x v="1"/>
    <m/>
    <x v="7"/>
    <x v="1"/>
    <x v="7"/>
  </r>
  <r>
    <x v="33"/>
    <m/>
    <s v="CTA."/>
    <x v="1"/>
    <x v="3"/>
    <x v="0"/>
    <s v="L200 KATANA"/>
    <s v="JYHJ65"/>
    <m/>
    <x v="1"/>
    <m/>
    <x v="8"/>
    <x v="1"/>
    <x v="8"/>
  </r>
  <r>
    <x v="33"/>
    <m/>
    <s v="CTA."/>
    <x v="1"/>
    <x v="3"/>
    <x v="0"/>
    <s v="L200 KATANA"/>
    <s v="JYHJ65"/>
    <m/>
    <x v="1"/>
    <m/>
    <x v="9"/>
    <x v="1"/>
    <x v="9"/>
  </r>
  <r>
    <x v="33"/>
    <m/>
    <s v="CTA."/>
    <x v="1"/>
    <x v="3"/>
    <x v="0"/>
    <s v="L200 KATANA"/>
    <s v="JYHJ65"/>
    <m/>
    <x v="1"/>
    <m/>
    <x v="10"/>
    <x v="1"/>
    <x v="10"/>
  </r>
  <r>
    <x v="33"/>
    <m/>
    <s v="CTA."/>
    <x v="1"/>
    <x v="3"/>
    <x v="0"/>
    <s v="L200 KATANA"/>
    <s v="JYHJ65"/>
    <m/>
    <x v="1"/>
    <m/>
    <x v="11"/>
    <x v="1"/>
    <x v="11"/>
  </r>
  <r>
    <x v="34"/>
    <n v="1"/>
    <s v="BUS"/>
    <x v="0"/>
    <x v="5"/>
    <x v="1"/>
    <s v="O 500 RS E V"/>
    <s v="KGYX95"/>
    <n v="0.31700404858299613"/>
    <x v="11"/>
    <n v="98.722860791826307"/>
    <x v="0"/>
    <x v="0"/>
    <x v="0"/>
  </r>
  <r>
    <x v="34"/>
    <m/>
    <s v="BUS"/>
    <x v="0"/>
    <x v="5"/>
    <x v="1"/>
    <s v="O 500 RS E V"/>
    <s v="KGYX95"/>
    <n v="0.32697986577181226"/>
    <x v="8"/>
    <n v="99.315818281335524"/>
    <x v="1"/>
    <x v="0"/>
    <x v="1"/>
  </r>
  <r>
    <x v="34"/>
    <m/>
    <s v="BUS"/>
    <x v="0"/>
    <x v="5"/>
    <x v="1"/>
    <s v="O 500 RS E V"/>
    <s v="KGYX95"/>
    <n v="0.26381401617250683"/>
    <x v="19"/>
    <n v="98.978288633461048"/>
    <x v="2"/>
    <x v="0"/>
    <x v="2"/>
  </r>
  <r>
    <x v="34"/>
    <m/>
    <s v="BUS"/>
    <x v="0"/>
    <x v="5"/>
    <x v="1"/>
    <s v="O 500 RS E V"/>
    <s v="KGYX95"/>
    <n v="0.33037974683544324"/>
    <x v="56"/>
    <n v="96.168582375478934"/>
    <x v="3"/>
    <x v="28"/>
    <x v="3"/>
  </r>
  <r>
    <x v="34"/>
    <m/>
    <s v="BUS"/>
    <x v="0"/>
    <x v="5"/>
    <x v="1"/>
    <s v="O 500 RS E V"/>
    <s v="KGYX95"/>
    <n v="0"/>
    <x v="57"/>
    <s v="100"/>
    <x v="4"/>
    <x v="7"/>
    <x v="4"/>
  </r>
  <r>
    <x v="34"/>
    <m/>
    <s v="BUS"/>
    <x v="0"/>
    <x v="5"/>
    <x v="1"/>
    <s v="O 500 RS E V"/>
    <s v="KGYX95"/>
    <n v="0"/>
    <x v="1"/>
    <m/>
    <x v="5"/>
    <x v="1"/>
    <x v="5"/>
  </r>
  <r>
    <x v="34"/>
    <m/>
    <s v="BUS"/>
    <x v="0"/>
    <x v="5"/>
    <x v="1"/>
    <s v="O 500 RS E V"/>
    <s v="KGYX95"/>
    <m/>
    <x v="1"/>
    <m/>
    <x v="6"/>
    <x v="1"/>
    <x v="6"/>
  </r>
  <r>
    <x v="34"/>
    <m/>
    <s v="BUS"/>
    <x v="0"/>
    <x v="5"/>
    <x v="1"/>
    <s v="O 500 RS E V"/>
    <s v="KGYX95"/>
    <m/>
    <x v="1"/>
    <m/>
    <x v="7"/>
    <x v="1"/>
    <x v="7"/>
  </r>
  <r>
    <x v="34"/>
    <m/>
    <s v="BUS"/>
    <x v="0"/>
    <x v="5"/>
    <x v="1"/>
    <s v="O 500 RS E V"/>
    <s v="KGYX95"/>
    <m/>
    <x v="1"/>
    <m/>
    <x v="8"/>
    <x v="1"/>
    <x v="8"/>
  </r>
  <r>
    <x v="34"/>
    <m/>
    <s v="BUS"/>
    <x v="0"/>
    <x v="5"/>
    <x v="1"/>
    <s v="O 500 RS E V"/>
    <s v="KGYX95"/>
    <m/>
    <x v="1"/>
    <m/>
    <x v="9"/>
    <x v="1"/>
    <x v="9"/>
  </r>
  <r>
    <x v="34"/>
    <m/>
    <s v="BUS"/>
    <x v="0"/>
    <x v="5"/>
    <x v="1"/>
    <s v="O 500 RS E V"/>
    <s v="KGYX95"/>
    <m/>
    <x v="1"/>
    <m/>
    <x v="10"/>
    <x v="1"/>
    <x v="10"/>
  </r>
  <r>
    <x v="34"/>
    <m/>
    <s v="BUS"/>
    <x v="0"/>
    <x v="5"/>
    <x v="1"/>
    <s v="O 500 RS E V"/>
    <s v="KGYX95"/>
    <m/>
    <x v="1"/>
    <m/>
    <x v="11"/>
    <x v="1"/>
    <x v="11"/>
  </r>
  <r>
    <x v="35"/>
    <n v="1"/>
    <s v="BUS"/>
    <x v="0"/>
    <x v="5"/>
    <x v="1"/>
    <s v="O 500 RS E V"/>
    <s v="KGYX96"/>
    <n v="0.1315077755240027"/>
    <x v="12"/>
    <n v="95.372750642673523"/>
    <x v="0"/>
    <x v="5"/>
    <x v="0"/>
  </r>
  <r>
    <x v="35"/>
    <m/>
    <s v="BUS"/>
    <x v="0"/>
    <x v="5"/>
    <x v="1"/>
    <s v="O 500 RS E V"/>
    <s v="KGYX96"/>
    <n v="0.1099476439790576"/>
    <x v="58"/>
    <n v="95.238095238095227"/>
    <x v="1"/>
    <x v="15"/>
    <x v="1"/>
  </r>
  <r>
    <x v="35"/>
    <m/>
    <s v="BUS"/>
    <x v="0"/>
    <x v="5"/>
    <x v="1"/>
    <s v="O 500 RS E V"/>
    <s v="KGYX96"/>
    <n v="0.15053748956003987"/>
    <x v="7"/>
    <n v="98.514541387024607"/>
    <x v="2"/>
    <x v="0"/>
    <x v="2"/>
  </r>
  <r>
    <x v="35"/>
    <m/>
    <s v="BUS"/>
    <x v="0"/>
    <x v="5"/>
    <x v="1"/>
    <s v="O 500 RS E V"/>
    <s v="KGYX96"/>
    <n v="0.12412587412587413"/>
    <x v="59"/>
    <n v="94.366197183098592"/>
    <x v="3"/>
    <x v="12"/>
    <x v="3"/>
  </r>
  <r>
    <x v="35"/>
    <m/>
    <s v="BUS"/>
    <x v="0"/>
    <x v="5"/>
    <x v="1"/>
    <s v="O 500 RS E V"/>
    <s v="KGYX96"/>
    <n v="0"/>
    <x v="21"/>
    <s v="100"/>
    <x v="4"/>
    <x v="9"/>
    <x v="4"/>
  </r>
  <r>
    <x v="35"/>
    <m/>
    <s v="BUS"/>
    <x v="0"/>
    <x v="5"/>
    <x v="1"/>
    <s v="O 500 RS E V"/>
    <s v="KGYX96"/>
    <n v="0"/>
    <x v="1"/>
    <m/>
    <x v="5"/>
    <x v="1"/>
    <x v="5"/>
  </r>
  <r>
    <x v="35"/>
    <m/>
    <s v="BUS"/>
    <x v="0"/>
    <x v="5"/>
    <x v="1"/>
    <s v="O 500 RS E V"/>
    <s v="KGYX96"/>
    <m/>
    <x v="1"/>
    <m/>
    <x v="6"/>
    <x v="1"/>
    <x v="6"/>
  </r>
  <r>
    <x v="35"/>
    <m/>
    <s v="BUS"/>
    <x v="0"/>
    <x v="5"/>
    <x v="1"/>
    <s v="O 500 RS E V"/>
    <s v="KGYX96"/>
    <m/>
    <x v="1"/>
    <m/>
    <x v="7"/>
    <x v="1"/>
    <x v="7"/>
  </r>
  <r>
    <x v="35"/>
    <m/>
    <s v="BUS"/>
    <x v="0"/>
    <x v="5"/>
    <x v="1"/>
    <s v="O 500 RS E V"/>
    <s v="KGYX96"/>
    <m/>
    <x v="1"/>
    <m/>
    <x v="8"/>
    <x v="1"/>
    <x v="8"/>
  </r>
  <r>
    <x v="35"/>
    <m/>
    <s v="BUS"/>
    <x v="0"/>
    <x v="5"/>
    <x v="1"/>
    <s v="O 500 RS E V"/>
    <s v="KGYX96"/>
    <m/>
    <x v="1"/>
    <m/>
    <x v="9"/>
    <x v="1"/>
    <x v="9"/>
  </r>
  <r>
    <x v="35"/>
    <m/>
    <s v="BUS"/>
    <x v="0"/>
    <x v="5"/>
    <x v="1"/>
    <s v="O 500 RS E V"/>
    <s v="KGYX96"/>
    <m/>
    <x v="1"/>
    <m/>
    <x v="10"/>
    <x v="1"/>
    <x v="10"/>
  </r>
  <r>
    <x v="35"/>
    <m/>
    <s v="BUS"/>
    <x v="0"/>
    <x v="5"/>
    <x v="1"/>
    <s v="O 500 RS E V"/>
    <s v="KGYX96"/>
    <m/>
    <x v="1"/>
    <m/>
    <x v="11"/>
    <x v="1"/>
    <x v="11"/>
  </r>
  <r>
    <x v="36"/>
    <n v="1"/>
    <s v="BUS"/>
    <x v="0"/>
    <x v="5"/>
    <x v="1"/>
    <s v="O 500 RS E V"/>
    <s v="KGYX97"/>
    <n v="0.13679245283018868"/>
    <x v="19"/>
    <n v="98.029556650246306"/>
    <x v="0"/>
    <x v="0"/>
    <x v="0"/>
  </r>
  <r>
    <x v="36"/>
    <m/>
    <s v="BUS"/>
    <x v="0"/>
    <x v="5"/>
    <x v="1"/>
    <s v="O 500 RS E V"/>
    <s v="KGYX97"/>
    <n v="0.14558383233532934"/>
    <x v="33"/>
    <n v="95.886889460154251"/>
    <x v="1"/>
    <x v="6"/>
    <x v="1"/>
  </r>
  <r>
    <x v="36"/>
    <m/>
    <s v="BUS"/>
    <x v="0"/>
    <x v="5"/>
    <x v="1"/>
    <s v="O 500 RS E V"/>
    <s v="KGYX97"/>
    <n v="0.13734776725304465"/>
    <x v="21"/>
    <n v="95.073891625615758"/>
    <x v="2"/>
    <x v="0"/>
    <x v="2"/>
  </r>
  <r>
    <x v="36"/>
    <m/>
    <s v="BUS"/>
    <x v="0"/>
    <x v="5"/>
    <x v="1"/>
    <s v="O 500 RS E V"/>
    <s v="KGYX97"/>
    <n v="0.13547486033519554"/>
    <x v="13"/>
    <n v="95.876288659793815"/>
    <x v="3"/>
    <x v="29"/>
    <x v="3"/>
  </r>
  <r>
    <x v="36"/>
    <m/>
    <s v="BUS"/>
    <x v="0"/>
    <x v="5"/>
    <x v="1"/>
    <s v="O 500 RS E V"/>
    <s v="KGYX97"/>
    <n v="0"/>
    <x v="36"/>
    <s v="100"/>
    <x v="4"/>
    <x v="5"/>
    <x v="4"/>
  </r>
  <r>
    <x v="36"/>
    <m/>
    <s v="BUS"/>
    <x v="0"/>
    <x v="5"/>
    <x v="1"/>
    <s v="O 500 RS E V"/>
    <s v="KGYX97"/>
    <n v="0"/>
    <x v="1"/>
    <m/>
    <x v="5"/>
    <x v="1"/>
    <x v="5"/>
  </r>
  <r>
    <x v="36"/>
    <m/>
    <s v="BUS"/>
    <x v="0"/>
    <x v="5"/>
    <x v="1"/>
    <s v="O 500 RS E V"/>
    <s v="KGYX97"/>
    <m/>
    <x v="1"/>
    <m/>
    <x v="6"/>
    <x v="1"/>
    <x v="6"/>
  </r>
  <r>
    <x v="36"/>
    <m/>
    <s v="BUS"/>
    <x v="0"/>
    <x v="5"/>
    <x v="1"/>
    <s v="O 500 RS E V"/>
    <s v="KGYX97"/>
    <m/>
    <x v="1"/>
    <m/>
    <x v="7"/>
    <x v="1"/>
    <x v="7"/>
  </r>
  <r>
    <x v="36"/>
    <m/>
    <s v="BUS"/>
    <x v="0"/>
    <x v="5"/>
    <x v="1"/>
    <s v="O 500 RS E V"/>
    <s v="KGYX97"/>
    <m/>
    <x v="1"/>
    <m/>
    <x v="8"/>
    <x v="1"/>
    <x v="8"/>
  </r>
  <r>
    <x v="36"/>
    <m/>
    <s v="BUS"/>
    <x v="0"/>
    <x v="5"/>
    <x v="1"/>
    <s v="O 500 RS E V"/>
    <s v="KGYX97"/>
    <m/>
    <x v="1"/>
    <m/>
    <x v="9"/>
    <x v="1"/>
    <x v="9"/>
  </r>
  <r>
    <x v="36"/>
    <m/>
    <s v="BUS"/>
    <x v="0"/>
    <x v="5"/>
    <x v="1"/>
    <s v="O 500 RS E V"/>
    <s v="KGYX97"/>
    <m/>
    <x v="1"/>
    <m/>
    <x v="10"/>
    <x v="1"/>
    <x v="10"/>
  </r>
  <r>
    <x v="36"/>
    <m/>
    <s v="BUS"/>
    <x v="0"/>
    <x v="5"/>
    <x v="1"/>
    <s v="O 500 RS E V"/>
    <s v="KGYX97"/>
    <m/>
    <x v="1"/>
    <m/>
    <x v="11"/>
    <x v="1"/>
    <x v="11"/>
  </r>
  <r>
    <x v="37"/>
    <n v="1"/>
    <s v="BUS"/>
    <x v="0"/>
    <x v="5"/>
    <x v="1"/>
    <s v="O 500 RS E V"/>
    <s v="KGYX98"/>
    <n v="0.3178619756427607"/>
    <x v="21"/>
    <n v="97.871434653043849"/>
    <x v="0"/>
    <x v="0"/>
    <x v="0"/>
  </r>
  <r>
    <x v="37"/>
    <m/>
    <s v="BUS"/>
    <x v="0"/>
    <x v="5"/>
    <x v="1"/>
    <s v="O 500 RS E V"/>
    <s v="KGYX98"/>
    <n v="0.31701046337817657"/>
    <x v="60"/>
    <n v="98.585439456808757"/>
    <x v="1"/>
    <x v="0"/>
    <x v="1"/>
  </r>
  <r>
    <x v="37"/>
    <m/>
    <s v="BUS"/>
    <x v="0"/>
    <x v="5"/>
    <x v="1"/>
    <s v="O 500 RS E V"/>
    <s v="KGYX98"/>
    <n v="0.32890243902439048"/>
    <x v="36"/>
    <n v="97.52811766159931"/>
    <x v="2"/>
    <x v="0"/>
    <x v="2"/>
  </r>
  <r>
    <x v="37"/>
    <m/>
    <s v="BUS"/>
    <x v="0"/>
    <x v="5"/>
    <x v="1"/>
    <s v="O 500 RS E V"/>
    <s v="KGYX98"/>
    <n v="0.32830188679245303"/>
    <x v="61"/>
    <n v="98.084291187739467"/>
    <x v="3"/>
    <x v="0"/>
    <x v="3"/>
  </r>
  <r>
    <x v="37"/>
    <m/>
    <s v="BUS"/>
    <x v="0"/>
    <x v="5"/>
    <x v="1"/>
    <s v="O 500 RS E V"/>
    <s v="KGYX98"/>
    <n v="0"/>
    <x v="62"/>
    <s v="100"/>
    <x v="4"/>
    <x v="9"/>
    <x v="4"/>
  </r>
  <r>
    <x v="37"/>
    <m/>
    <s v="BUS"/>
    <x v="0"/>
    <x v="5"/>
    <x v="1"/>
    <s v="O 500 RS E V"/>
    <s v="KGYX98"/>
    <n v="0"/>
    <x v="1"/>
    <m/>
    <x v="5"/>
    <x v="1"/>
    <x v="5"/>
  </r>
  <r>
    <x v="37"/>
    <m/>
    <s v="BUS"/>
    <x v="0"/>
    <x v="5"/>
    <x v="1"/>
    <s v="O 500 RS E V"/>
    <s v="KGYX98"/>
    <m/>
    <x v="1"/>
    <m/>
    <x v="6"/>
    <x v="1"/>
    <x v="6"/>
  </r>
  <r>
    <x v="37"/>
    <m/>
    <s v="BUS"/>
    <x v="0"/>
    <x v="5"/>
    <x v="1"/>
    <s v="O 500 RS E V"/>
    <s v="KGYX98"/>
    <m/>
    <x v="1"/>
    <m/>
    <x v="7"/>
    <x v="1"/>
    <x v="7"/>
  </r>
  <r>
    <x v="37"/>
    <m/>
    <s v="BUS"/>
    <x v="0"/>
    <x v="5"/>
    <x v="1"/>
    <s v="O 500 RS E V"/>
    <s v="KGYX98"/>
    <m/>
    <x v="1"/>
    <m/>
    <x v="8"/>
    <x v="1"/>
    <x v="8"/>
  </r>
  <r>
    <x v="37"/>
    <m/>
    <s v="BUS"/>
    <x v="0"/>
    <x v="5"/>
    <x v="1"/>
    <s v="O 500 RS E V"/>
    <s v="KGYX98"/>
    <m/>
    <x v="1"/>
    <m/>
    <x v="9"/>
    <x v="1"/>
    <x v="9"/>
  </r>
  <r>
    <x v="37"/>
    <m/>
    <s v="BUS"/>
    <x v="0"/>
    <x v="5"/>
    <x v="1"/>
    <s v="O 500 RS E V"/>
    <s v="KGYX98"/>
    <m/>
    <x v="1"/>
    <m/>
    <x v="10"/>
    <x v="1"/>
    <x v="10"/>
  </r>
  <r>
    <x v="37"/>
    <m/>
    <s v="BUS"/>
    <x v="0"/>
    <x v="5"/>
    <x v="1"/>
    <s v="O 500 RS E V"/>
    <s v="KGYX98"/>
    <m/>
    <x v="1"/>
    <m/>
    <x v="11"/>
    <x v="1"/>
    <x v="11"/>
  </r>
  <r>
    <x v="38"/>
    <n v="1"/>
    <s v="BUS"/>
    <x v="0"/>
    <x v="5"/>
    <x v="1"/>
    <s v="O 500 RS E V"/>
    <s v="KGYX99"/>
    <n v="0.31764705882352962"/>
    <x v="12"/>
    <n v="98.084291187739467"/>
    <x v="0"/>
    <x v="0"/>
    <x v="0"/>
  </r>
  <r>
    <x v="38"/>
    <m/>
    <s v="BUS"/>
    <x v="0"/>
    <x v="5"/>
    <x v="1"/>
    <s v="O 500 RS E V"/>
    <s v="KGYX99"/>
    <n v="0.31939759036144599"/>
    <x v="63"/>
    <n v="96.227838551490009"/>
    <x v="1"/>
    <x v="0"/>
    <x v="1"/>
  </r>
  <r>
    <x v="38"/>
    <m/>
    <s v="BUS"/>
    <x v="0"/>
    <x v="5"/>
    <x v="1"/>
    <s v="O 500 RS E V"/>
    <s v="KGYX99"/>
    <n v="0.32845737483085274"/>
    <x v="21"/>
    <n v="97.940098051332754"/>
    <x v="2"/>
    <x v="0"/>
    <x v="2"/>
  </r>
  <r>
    <x v="38"/>
    <m/>
    <s v="BUS"/>
    <x v="0"/>
    <x v="5"/>
    <x v="1"/>
    <s v="O 500 RS E V"/>
    <s v="KGYX99"/>
    <n v="0.32807262569832424"/>
    <x v="13"/>
    <n v="98.297147722435071"/>
    <x v="3"/>
    <x v="12"/>
    <x v="3"/>
  </r>
  <r>
    <x v="38"/>
    <m/>
    <s v="BUS"/>
    <x v="0"/>
    <x v="5"/>
    <x v="1"/>
    <s v="O 500 RS E V"/>
    <s v="KGYX99"/>
    <n v="0"/>
    <x v="37"/>
    <s v="100"/>
    <x v="4"/>
    <x v="9"/>
    <x v="4"/>
  </r>
  <r>
    <x v="38"/>
    <m/>
    <s v="BUS"/>
    <x v="0"/>
    <x v="5"/>
    <x v="1"/>
    <s v="O 500 RS E V"/>
    <s v="KGYX99"/>
    <n v="0"/>
    <x v="1"/>
    <m/>
    <x v="5"/>
    <x v="1"/>
    <x v="5"/>
  </r>
  <r>
    <x v="38"/>
    <m/>
    <s v="BUS"/>
    <x v="0"/>
    <x v="5"/>
    <x v="1"/>
    <s v="O 500 RS E V"/>
    <s v="KGYX99"/>
    <m/>
    <x v="1"/>
    <m/>
    <x v="6"/>
    <x v="1"/>
    <x v="6"/>
  </r>
  <r>
    <x v="38"/>
    <m/>
    <s v="BUS"/>
    <x v="0"/>
    <x v="5"/>
    <x v="1"/>
    <s v="O 500 RS E V"/>
    <s v="KGYX99"/>
    <m/>
    <x v="1"/>
    <m/>
    <x v="7"/>
    <x v="1"/>
    <x v="7"/>
  </r>
  <r>
    <x v="38"/>
    <m/>
    <s v="BUS"/>
    <x v="0"/>
    <x v="5"/>
    <x v="1"/>
    <s v="O 500 RS E V"/>
    <s v="KGYX99"/>
    <m/>
    <x v="1"/>
    <m/>
    <x v="8"/>
    <x v="1"/>
    <x v="8"/>
  </r>
  <r>
    <x v="38"/>
    <m/>
    <s v="BUS"/>
    <x v="0"/>
    <x v="5"/>
    <x v="1"/>
    <s v="O 500 RS E V"/>
    <s v="KGYX99"/>
    <m/>
    <x v="1"/>
    <m/>
    <x v="9"/>
    <x v="1"/>
    <x v="9"/>
  </r>
  <r>
    <x v="38"/>
    <m/>
    <s v="BUS"/>
    <x v="0"/>
    <x v="5"/>
    <x v="1"/>
    <s v="O 500 RS E V"/>
    <s v="KGYX99"/>
    <m/>
    <x v="1"/>
    <m/>
    <x v="10"/>
    <x v="1"/>
    <x v="10"/>
  </r>
  <r>
    <x v="38"/>
    <m/>
    <s v="BUS"/>
    <x v="0"/>
    <x v="5"/>
    <x v="0"/>
    <s v="O 500 RS E V"/>
    <s v="KGYX99"/>
    <m/>
    <x v="1"/>
    <m/>
    <x v="11"/>
    <x v="1"/>
    <x v="11"/>
  </r>
  <r>
    <x v="39"/>
    <n v="1"/>
    <s v="BUS"/>
    <x v="0"/>
    <x v="2"/>
    <x v="0"/>
    <s v="O 500 RS E V"/>
    <s v="KPGY67"/>
    <n v="0.28378378378378377"/>
    <x v="29"/>
    <n v="98.095238095238088"/>
    <x v="0"/>
    <x v="0"/>
    <x v="0"/>
  </r>
  <r>
    <x v="39"/>
    <m/>
    <s v="BUS"/>
    <x v="0"/>
    <x v="2"/>
    <x v="0"/>
    <s v="O 500 RS E V"/>
    <s v="KPGY67"/>
    <n v="0.26876903780684464"/>
    <x v="64"/>
    <n v="98.733333333333334"/>
    <x v="1"/>
    <x v="0"/>
    <x v="1"/>
  </r>
  <r>
    <x v="39"/>
    <m/>
    <s v="BUS"/>
    <x v="0"/>
    <x v="2"/>
    <x v="0"/>
    <s v="O 500 RS E V"/>
    <s v="KPGY67"/>
    <n v="0.33130493576741044"/>
    <x v="12"/>
    <n v="98.163265306122454"/>
    <x v="2"/>
    <x v="0"/>
    <x v="2"/>
  </r>
  <r>
    <x v="39"/>
    <m/>
    <s v="BUS"/>
    <x v="0"/>
    <x v="2"/>
    <x v="0"/>
    <s v="O 500 RS E V"/>
    <s v="KPGY67"/>
    <n v="0.4259927797833935"/>
    <x v="65"/>
    <n v="90.677966101694921"/>
    <x v="3"/>
    <x v="30"/>
    <x v="3"/>
  </r>
  <r>
    <x v="39"/>
    <m/>
    <s v="BUS"/>
    <x v="0"/>
    <x v="2"/>
    <x v="0"/>
    <s v="O 500 RS E V"/>
    <s v="KPGY67"/>
    <n v="0.43978349120433019"/>
    <x v="21"/>
    <n v="98.461538461538467"/>
    <x v="4"/>
    <x v="9"/>
    <x v="4"/>
  </r>
  <r>
    <x v="39"/>
    <m/>
    <s v="BUS"/>
    <x v="0"/>
    <x v="2"/>
    <x v="0"/>
    <s v="O 500 RS E V"/>
    <s v="KPGY67"/>
    <n v="0"/>
    <x v="1"/>
    <m/>
    <x v="5"/>
    <x v="1"/>
    <x v="5"/>
  </r>
  <r>
    <x v="39"/>
    <m/>
    <s v="BUS"/>
    <x v="0"/>
    <x v="2"/>
    <x v="0"/>
    <s v="O 500 RS E V"/>
    <s v="KPGY67"/>
    <m/>
    <x v="1"/>
    <m/>
    <x v="6"/>
    <x v="1"/>
    <x v="6"/>
  </r>
  <r>
    <x v="39"/>
    <m/>
    <s v="BUS"/>
    <x v="0"/>
    <x v="2"/>
    <x v="0"/>
    <s v="O 500 RS E V"/>
    <s v="KPGY67"/>
    <m/>
    <x v="1"/>
    <m/>
    <x v="7"/>
    <x v="1"/>
    <x v="7"/>
  </r>
  <r>
    <x v="39"/>
    <m/>
    <s v="BUS"/>
    <x v="0"/>
    <x v="2"/>
    <x v="0"/>
    <s v="O 500 RS E V"/>
    <s v="KPGY67"/>
    <m/>
    <x v="1"/>
    <m/>
    <x v="8"/>
    <x v="1"/>
    <x v="8"/>
  </r>
  <r>
    <x v="39"/>
    <m/>
    <s v="BUS"/>
    <x v="0"/>
    <x v="2"/>
    <x v="0"/>
    <s v="O 500 RS E V"/>
    <s v="KPGY67"/>
    <m/>
    <x v="1"/>
    <m/>
    <x v="9"/>
    <x v="1"/>
    <x v="9"/>
  </r>
  <r>
    <x v="39"/>
    <m/>
    <s v="BUS"/>
    <x v="0"/>
    <x v="2"/>
    <x v="0"/>
    <s v="O 500 RS E V"/>
    <s v="KPGY67"/>
    <m/>
    <x v="1"/>
    <m/>
    <x v="10"/>
    <x v="1"/>
    <x v="10"/>
  </r>
  <r>
    <x v="39"/>
    <m/>
    <s v="BUS"/>
    <x v="0"/>
    <x v="2"/>
    <x v="0"/>
    <s v="O 500 RS E V"/>
    <s v="KPGY67"/>
    <m/>
    <x v="1"/>
    <m/>
    <x v="11"/>
    <x v="1"/>
    <x v="11"/>
  </r>
  <r>
    <x v="40"/>
    <n v="1"/>
    <s v="BUS"/>
    <x v="0"/>
    <x v="2"/>
    <x v="0"/>
    <s v="O 500 RS E V"/>
    <s v="KPGY66"/>
    <n v="0.28397565922920892"/>
    <x v="12"/>
    <n v="97.857142857142847"/>
    <x v="0"/>
    <x v="27"/>
    <x v="0"/>
  </r>
  <r>
    <x v="40"/>
    <m/>
    <s v="BUS"/>
    <x v="0"/>
    <x v="2"/>
    <x v="0"/>
    <s v="O 500 RS E V"/>
    <s v="KPGY66"/>
    <n v="0.27653213751868461"/>
    <x v="60"/>
    <n v="98.378378378378372"/>
    <x v="1"/>
    <x v="0"/>
    <x v="1"/>
  </r>
  <r>
    <x v="40"/>
    <m/>
    <s v="BUS"/>
    <x v="0"/>
    <x v="2"/>
    <x v="0"/>
    <s v="O 500 RS E V"/>
    <s v="KPGY66"/>
    <n v="0.37112010796221323"/>
    <x v="11"/>
    <n v="98.909090909090907"/>
    <x v="2"/>
    <x v="5"/>
    <x v="2"/>
  </r>
  <r>
    <x v="40"/>
    <m/>
    <s v="BUS"/>
    <x v="0"/>
    <x v="2"/>
    <x v="0"/>
    <s v="O 500 RS E V"/>
    <s v="KPGY66"/>
    <n v="0.41536050156739812"/>
    <x v="66"/>
    <n v="69.056603773584911"/>
    <x v="3"/>
    <x v="31"/>
    <x v="3"/>
  </r>
  <r>
    <x v="40"/>
    <m/>
    <s v="BUS"/>
    <x v="0"/>
    <x v="2"/>
    <x v="0"/>
    <s v="O 500 RS E V"/>
    <s v="KPGY66"/>
    <n v="0.44867437117607067"/>
    <x v="62"/>
    <n v="98.857526881720432"/>
    <x v="4"/>
    <x v="14"/>
    <x v="4"/>
  </r>
  <r>
    <x v="40"/>
    <m/>
    <s v="BUS"/>
    <x v="0"/>
    <x v="2"/>
    <x v="0"/>
    <s v="O 500 RS E V"/>
    <s v="KPGY66"/>
    <n v="0"/>
    <x v="1"/>
    <m/>
    <x v="5"/>
    <x v="1"/>
    <x v="5"/>
  </r>
  <r>
    <x v="40"/>
    <m/>
    <s v="BUS"/>
    <x v="0"/>
    <x v="2"/>
    <x v="0"/>
    <s v="O 500 RS E V"/>
    <s v="KPGY66"/>
    <m/>
    <x v="1"/>
    <m/>
    <x v="6"/>
    <x v="1"/>
    <x v="6"/>
  </r>
  <r>
    <x v="40"/>
    <m/>
    <s v="BUS"/>
    <x v="0"/>
    <x v="2"/>
    <x v="0"/>
    <s v="O 500 RS E V"/>
    <s v="KPGY66"/>
    <m/>
    <x v="1"/>
    <m/>
    <x v="7"/>
    <x v="1"/>
    <x v="7"/>
  </r>
  <r>
    <x v="40"/>
    <m/>
    <s v="BUS"/>
    <x v="0"/>
    <x v="2"/>
    <x v="0"/>
    <s v="O 500 RS E V"/>
    <s v="KPGY66"/>
    <m/>
    <x v="1"/>
    <m/>
    <x v="8"/>
    <x v="1"/>
    <x v="8"/>
  </r>
  <r>
    <x v="40"/>
    <m/>
    <s v="BUS"/>
    <x v="0"/>
    <x v="2"/>
    <x v="0"/>
    <s v="O 500 RS E V"/>
    <s v="KPGY66"/>
    <m/>
    <x v="1"/>
    <m/>
    <x v="9"/>
    <x v="1"/>
    <x v="9"/>
  </r>
  <r>
    <x v="40"/>
    <m/>
    <s v="BUS"/>
    <x v="0"/>
    <x v="2"/>
    <x v="0"/>
    <s v="O 500 RS E V"/>
    <s v="KPGY66"/>
    <m/>
    <x v="1"/>
    <m/>
    <x v="10"/>
    <x v="1"/>
    <x v="10"/>
  </r>
  <r>
    <x v="40"/>
    <m/>
    <s v="BUS"/>
    <x v="0"/>
    <x v="2"/>
    <x v="0"/>
    <s v="O 500 RS E V"/>
    <s v="KPGY66"/>
    <m/>
    <x v="1"/>
    <m/>
    <x v="11"/>
    <x v="1"/>
    <x v="11"/>
  </r>
  <r>
    <x v="41"/>
    <n v="1"/>
    <s v="BUS"/>
    <x v="0"/>
    <x v="2"/>
    <x v="0"/>
    <s v="O 500 RS E V"/>
    <s v="KPGY68"/>
    <n v="0.24242424242424243"/>
    <x v="2"/>
    <n v="99.166666666666671"/>
    <x v="0"/>
    <x v="24"/>
    <x v="0"/>
  </r>
  <r>
    <x v="41"/>
    <m/>
    <s v="BUS"/>
    <x v="0"/>
    <x v="2"/>
    <x v="0"/>
    <s v="O 500 RS E V"/>
    <s v="KPGY68"/>
    <n v="0.26435045317220546"/>
    <x v="67"/>
    <n v="94.285714285714278"/>
    <x v="1"/>
    <x v="32"/>
    <x v="1"/>
  </r>
  <r>
    <x v="41"/>
    <m/>
    <s v="BUS"/>
    <x v="0"/>
    <x v="2"/>
    <x v="0"/>
    <s v="O 500 RS E V"/>
    <s v="KPGY68"/>
    <n v="0.45331529093369416"/>
    <x v="21"/>
    <n v="98.507462686567166"/>
    <x v="2"/>
    <x v="0"/>
    <x v="2"/>
  </r>
  <r>
    <x v="41"/>
    <m/>
    <s v="BUS"/>
    <x v="0"/>
    <x v="2"/>
    <x v="0"/>
    <s v="O 500 RS E V"/>
    <s v="KPGY68"/>
    <n v="0.39492242595204513"/>
    <x v="68"/>
    <n v="96.071428571428569"/>
    <x v="3"/>
    <x v="8"/>
    <x v="3"/>
  </r>
  <r>
    <x v="41"/>
    <m/>
    <s v="BUS"/>
    <x v="0"/>
    <x v="2"/>
    <x v="0"/>
    <s v="O 500 RS E V"/>
    <s v="KPGY68"/>
    <n v="0.41440217391304346"/>
    <x v="15"/>
    <n v="97.377049180327873"/>
    <x v="4"/>
    <x v="5"/>
    <x v="4"/>
  </r>
  <r>
    <x v="41"/>
    <m/>
    <s v="BUS"/>
    <x v="0"/>
    <x v="2"/>
    <x v="0"/>
    <s v="O 500 RS E V"/>
    <s v="KPGY68"/>
    <n v="0"/>
    <x v="1"/>
    <m/>
    <x v="5"/>
    <x v="1"/>
    <x v="5"/>
  </r>
  <r>
    <x v="41"/>
    <m/>
    <s v="BUS"/>
    <x v="0"/>
    <x v="2"/>
    <x v="0"/>
    <s v="O 500 RS E V"/>
    <s v="KPGY68"/>
    <m/>
    <x v="1"/>
    <m/>
    <x v="6"/>
    <x v="1"/>
    <x v="6"/>
  </r>
  <r>
    <x v="41"/>
    <m/>
    <s v="BUS"/>
    <x v="0"/>
    <x v="2"/>
    <x v="0"/>
    <s v="O 500 RS E V"/>
    <s v="KPGY68"/>
    <m/>
    <x v="1"/>
    <m/>
    <x v="7"/>
    <x v="1"/>
    <x v="7"/>
  </r>
  <r>
    <x v="41"/>
    <m/>
    <s v="BUS"/>
    <x v="0"/>
    <x v="2"/>
    <x v="0"/>
    <s v="O 500 RS E V"/>
    <s v="KPGY68"/>
    <m/>
    <x v="1"/>
    <m/>
    <x v="8"/>
    <x v="1"/>
    <x v="8"/>
  </r>
  <r>
    <x v="41"/>
    <m/>
    <s v="BUS"/>
    <x v="0"/>
    <x v="2"/>
    <x v="0"/>
    <s v="O 500 RS E V"/>
    <s v="KPGY68"/>
    <m/>
    <x v="1"/>
    <m/>
    <x v="9"/>
    <x v="1"/>
    <x v="9"/>
  </r>
  <r>
    <x v="41"/>
    <m/>
    <s v="BUS"/>
    <x v="0"/>
    <x v="2"/>
    <x v="0"/>
    <s v="O 500 RS E V"/>
    <s v="KPGY68"/>
    <m/>
    <x v="1"/>
    <m/>
    <x v="10"/>
    <x v="1"/>
    <x v="10"/>
  </r>
  <r>
    <x v="41"/>
    <m/>
    <s v="BUS"/>
    <x v="0"/>
    <x v="2"/>
    <x v="0"/>
    <s v="O 500 RS E V"/>
    <s v="KPGY68"/>
    <m/>
    <x v="1"/>
    <m/>
    <x v="11"/>
    <x v="1"/>
    <x v="11"/>
  </r>
  <r>
    <x v="42"/>
    <n v="1"/>
    <s v="BUS"/>
    <x v="0"/>
    <x v="2"/>
    <x v="0"/>
    <s v="O 500 RS E V"/>
    <s v="KPGY65"/>
    <n v="0.29411764705882354"/>
    <x v="69"/>
    <n v="93.95348837209302"/>
    <x v="0"/>
    <x v="3"/>
    <x v="0"/>
  </r>
  <r>
    <x v="42"/>
    <m/>
    <s v="BUS"/>
    <x v="0"/>
    <x v="2"/>
    <x v="0"/>
    <s v="O 500 RS E V"/>
    <s v="KPGY65"/>
    <n v="0.30574198359433258"/>
    <x v="8"/>
    <n v="99.268292682926827"/>
    <x v="1"/>
    <x v="33"/>
    <x v="1"/>
  </r>
  <r>
    <x v="42"/>
    <m/>
    <s v="BUS"/>
    <x v="0"/>
    <x v="2"/>
    <x v="0"/>
    <s v="O 500 RS E V"/>
    <s v="KPGY65"/>
    <n v="0.431796407993631"/>
    <x v="70"/>
    <n v="99.090625000000003"/>
    <x v="2"/>
    <x v="0"/>
    <x v="2"/>
  </r>
  <r>
    <x v="42"/>
    <m/>
    <s v="BUS"/>
    <x v="0"/>
    <x v="2"/>
    <x v="0"/>
    <s v="O 500 RS E V"/>
    <s v="KPGY65"/>
    <n v="0.44797687861271679"/>
    <x v="71"/>
    <n v="90.967741935483872"/>
    <x v="3"/>
    <x v="34"/>
    <x v="3"/>
  </r>
  <r>
    <x v="42"/>
    <m/>
    <s v="BUS"/>
    <x v="0"/>
    <x v="2"/>
    <x v="0"/>
    <s v="O 500 RS E V"/>
    <s v="KPGY65"/>
    <n v="0.39811066126855599"/>
    <x v="11"/>
    <n v="98.983050847457633"/>
    <x v="4"/>
    <x v="0"/>
    <x v="4"/>
  </r>
  <r>
    <x v="42"/>
    <m/>
    <s v="BUS"/>
    <x v="0"/>
    <x v="2"/>
    <x v="0"/>
    <s v="O 500 RS E V"/>
    <s v="KPGY65"/>
    <n v="0"/>
    <x v="1"/>
    <m/>
    <x v="5"/>
    <x v="1"/>
    <x v="5"/>
  </r>
  <r>
    <x v="42"/>
    <m/>
    <s v="BUS"/>
    <x v="0"/>
    <x v="2"/>
    <x v="0"/>
    <s v="O 500 RS E V"/>
    <s v="KPGY65"/>
    <m/>
    <x v="1"/>
    <m/>
    <x v="6"/>
    <x v="1"/>
    <x v="6"/>
  </r>
  <r>
    <x v="42"/>
    <m/>
    <s v="BUS"/>
    <x v="0"/>
    <x v="2"/>
    <x v="0"/>
    <s v="O 500 RS E V"/>
    <s v="KPGY65"/>
    <m/>
    <x v="1"/>
    <m/>
    <x v="7"/>
    <x v="1"/>
    <x v="7"/>
  </r>
  <r>
    <x v="42"/>
    <m/>
    <s v="BUS"/>
    <x v="0"/>
    <x v="2"/>
    <x v="0"/>
    <s v="O 500 RS E V"/>
    <s v="KPGY65"/>
    <m/>
    <x v="1"/>
    <m/>
    <x v="8"/>
    <x v="1"/>
    <x v="8"/>
  </r>
  <r>
    <x v="42"/>
    <m/>
    <s v="BUS"/>
    <x v="0"/>
    <x v="2"/>
    <x v="0"/>
    <s v="O 500 RS E V"/>
    <s v="KPGY65"/>
    <m/>
    <x v="1"/>
    <m/>
    <x v="9"/>
    <x v="1"/>
    <x v="9"/>
  </r>
  <r>
    <x v="42"/>
    <m/>
    <s v="BUS"/>
    <x v="0"/>
    <x v="2"/>
    <x v="0"/>
    <s v="O 500 RS E V"/>
    <s v="KPGY65"/>
    <m/>
    <x v="1"/>
    <m/>
    <x v="10"/>
    <x v="1"/>
    <x v="10"/>
  </r>
  <r>
    <x v="42"/>
    <m/>
    <s v="BUS"/>
    <x v="0"/>
    <x v="2"/>
    <x v="0"/>
    <s v="O 500 RS E V"/>
    <s v="KPGY65"/>
    <m/>
    <x v="1"/>
    <m/>
    <x v="11"/>
    <x v="1"/>
    <x v="11"/>
  </r>
  <r>
    <x v="43"/>
    <n v="1"/>
    <s v="CTA."/>
    <x v="1"/>
    <x v="4"/>
    <x v="0"/>
    <s v="L200 KATANA"/>
    <s v="KGKJ64"/>
    <n v="0.11772665764546685"/>
    <x v="21"/>
    <n v="94.252873563218387"/>
    <x v="0"/>
    <x v="0"/>
    <x v="0"/>
  </r>
  <r>
    <x v="43"/>
    <m/>
    <s v="CTA."/>
    <x v="1"/>
    <x v="4"/>
    <x v="0"/>
    <s v="L200 KATANA"/>
    <s v="KGKJ64"/>
    <n v="9.0773809523809521E-2"/>
    <x v="0"/>
    <n v="100"/>
    <x v="1"/>
    <x v="0"/>
    <x v="1"/>
  </r>
  <r>
    <x v="43"/>
    <m/>
    <s v="CTA."/>
    <x v="1"/>
    <x v="4"/>
    <x v="0"/>
    <s v="L200 KATANA"/>
    <s v="KGKJ64"/>
    <n v="0"/>
    <x v="0"/>
    <s v="100"/>
    <x v="2"/>
    <x v="0"/>
    <x v="2"/>
  </r>
  <r>
    <x v="43"/>
    <m/>
    <s v="CTA."/>
    <x v="1"/>
    <x v="4"/>
    <x v="0"/>
    <s v="L200 KATANA"/>
    <s v="KGKJ64"/>
    <n v="0"/>
    <x v="0"/>
    <s v="100"/>
    <x v="3"/>
    <x v="0"/>
    <x v="3"/>
  </r>
  <r>
    <x v="43"/>
    <m/>
    <s v="CTA."/>
    <x v="1"/>
    <x v="4"/>
    <x v="0"/>
    <s v="L200 KATANA"/>
    <s v="KGKJ64"/>
    <n v="6.5860215053763438E-2"/>
    <x v="0"/>
    <n v="100"/>
    <x v="4"/>
    <x v="0"/>
    <x v="4"/>
  </r>
  <r>
    <x v="43"/>
    <m/>
    <s v="CTA."/>
    <x v="1"/>
    <x v="4"/>
    <x v="0"/>
    <s v="L200 KATANA"/>
    <s v="KGKJ64"/>
    <n v="0"/>
    <x v="1"/>
    <m/>
    <x v="5"/>
    <x v="1"/>
    <x v="5"/>
  </r>
  <r>
    <x v="43"/>
    <m/>
    <s v="CTA."/>
    <x v="1"/>
    <x v="4"/>
    <x v="0"/>
    <s v="L200 KATANA"/>
    <s v="KGKJ64"/>
    <m/>
    <x v="1"/>
    <m/>
    <x v="6"/>
    <x v="1"/>
    <x v="6"/>
  </r>
  <r>
    <x v="43"/>
    <m/>
    <s v="CTA."/>
    <x v="1"/>
    <x v="4"/>
    <x v="0"/>
    <s v="L200 KATANA"/>
    <s v="KGKJ64"/>
    <m/>
    <x v="1"/>
    <m/>
    <x v="7"/>
    <x v="1"/>
    <x v="7"/>
  </r>
  <r>
    <x v="43"/>
    <m/>
    <s v="CTA."/>
    <x v="1"/>
    <x v="4"/>
    <x v="0"/>
    <s v="L200 KATANA"/>
    <s v="KGKJ64"/>
    <m/>
    <x v="1"/>
    <m/>
    <x v="8"/>
    <x v="1"/>
    <x v="8"/>
  </r>
  <r>
    <x v="43"/>
    <m/>
    <s v="CTA."/>
    <x v="1"/>
    <x v="4"/>
    <x v="0"/>
    <s v="L200 KATANA"/>
    <s v="KGKJ64"/>
    <m/>
    <x v="1"/>
    <m/>
    <x v="9"/>
    <x v="1"/>
    <x v="9"/>
  </r>
  <r>
    <x v="43"/>
    <m/>
    <s v="CTA."/>
    <x v="1"/>
    <x v="4"/>
    <x v="0"/>
    <s v="L200 KATANA"/>
    <s v="KGKJ64"/>
    <m/>
    <x v="1"/>
    <m/>
    <x v="10"/>
    <x v="1"/>
    <x v="10"/>
  </r>
  <r>
    <x v="43"/>
    <m/>
    <s v="CTA."/>
    <x v="1"/>
    <x v="4"/>
    <x v="0"/>
    <s v="L200 KATANA"/>
    <s v="KGKJ64"/>
    <m/>
    <x v="1"/>
    <m/>
    <x v="11"/>
    <x v="1"/>
    <x v="11"/>
  </r>
  <r>
    <x v="44"/>
    <n v="1"/>
    <s v="VAN"/>
    <x v="1"/>
    <x v="4"/>
    <x v="0"/>
    <s v="SPRINTER NCV3"/>
    <s v="KLBJ73"/>
    <n v="0.23809523809523808"/>
    <x v="43"/>
    <n v="94.857142857142861"/>
    <x v="0"/>
    <x v="35"/>
    <x v="0"/>
  </r>
  <r>
    <x v="44"/>
    <m/>
    <s v="VAN"/>
    <x v="1"/>
    <x v="4"/>
    <x v="0"/>
    <s v="SPRINTER NCV3"/>
    <s v="KLBJ73"/>
    <n v="0.23511904761904762"/>
    <x v="0"/>
    <n v="100"/>
    <x v="1"/>
    <x v="0"/>
    <x v="1"/>
  </r>
  <r>
    <x v="44"/>
    <m/>
    <s v="VAN"/>
    <x v="1"/>
    <x v="4"/>
    <x v="0"/>
    <s v="SPRINTER NCV3"/>
    <s v="KLBJ73"/>
    <n v="8.3333333333333329E-2"/>
    <x v="0"/>
    <n v="100"/>
    <x v="2"/>
    <x v="0"/>
    <x v="2"/>
  </r>
  <r>
    <x v="44"/>
    <m/>
    <s v="VAN"/>
    <x v="1"/>
    <x v="4"/>
    <x v="0"/>
    <s v="SPRINTER NCV3"/>
    <s v="KLBJ73"/>
    <n v="3.386454183266932E-2"/>
    <x v="72"/>
    <n v="-1182.3529411764707"/>
    <x v="3"/>
    <x v="36"/>
    <x v="3"/>
  </r>
  <r>
    <x v="44"/>
    <m/>
    <s v="VAN"/>
    <x v="1"/>
    <x v="4"/>
    <x v="0"/>
    <s v="SPRINTER NCV3"/>
    <s v="KLBJ73"/>
    <n v="1.358695652173913E-2"/>
    <x v="15"/>
    <n v="19.999999999999996"/>
    <x v="4"/>
    <x v="3"/>
    <x v="4"/>
  </r>
  <r>
    <x v="44"/>
    <m/>
    <s v="VAN"/>
    <x v="1"/>
    <x v="4"/>
    <x v="0"/>
    <s v="SPRINTER NCV3"/>
    <s v="KLBJ73"/>
    <n v="0"/>
    <x v="1"/>
    <m/>
    <x v="5"/>
    <x v="1"/>
    <x v="5"/>
  </r>
  <r>
    <x v="44"/>
    <m/>
    <s v="VAN"/>
    <x v="1"/>
    <x v="4"/>
    <x v="0"/>
    <s v="SPRINTER NCV3"/>
    <s v="KLBJ73"/>
    <m/>
    <x v="1"/>
    <m/>
    <x v="6"/>
    <x v="1"/>
    <x v="6"/>
  </r>
  <r>
    <x v="44"/>
    <m/>
    <s v="VAN"/>
    <x v="1"/>
    <x v="4"/>
    <x v="0"/>
    <s v="SPRINTER NCV3"/>
    <s v="KLBJ73"/>
    <m/>
    <x v="1"/>
    <m/>
    <x v="7"/>
    <x v="1"/>
    <x v="7"/>
  </r>
  <r>
    <x v="44"/>
    <m/>
    <s v="VAN"/>
    <x v="1"/>
    <x v="4"/>
    <x v="0"/>
    <s v="SPRINTER NCV3"/>
    <s v="KLBJ73"/>
    <m/>
    <x v="1"/>
    <m/>
    <x v="8"/>
    <x v="1"/>
    <x v="8"/>
  </r>
  <r>
    <x v="44"/>
    <m/>
    <s v="VAN"/>
    <x v="1"/>
    <x v="4"/>
    <x v="0"/>
    <s v="SPRINTER NCV3"/>
    <s v="KLBJ73"/>
    <m/>
    <x v="1"/>
    <m/>
    <x v="9"/>
    <x v="1"/>
    <x v="9"/>
  </r>
  <r>
    <x v="44"/>
    <m/>
    <s v="VAN"/>
    <x v="1"/>
    <x v="4"/>
    <x v="0"/>
    <s v="SPRINTER NCV3"/>
    <s v="KLBJ73"/>
    <m/>
    <x v="1"/>
    <m/>
    <x v="10"/>
    <x v="1"/>
    <x v="10"/>
  </r>
  <r>
    <x v="44"/>
    <m/>
    <s v="VAN"/>
    <x v="1"/>
    <x v="4"/>
    <x v="0"/>
    <s v="SPRINTER NCV3"/>
    <s v="KLBJ73"/>
    <m/>
    <x v="1"/>
    <m/>
    <x v="11"/>
    <x v="1"/>
    <x v="11"/>
  </r>
  <r>
    <x v="45"/>
    <n v="1"/>
    <s v="VAN"/>
    <x v="1"/>
    <x v="4"/>
    <x v="0"/>
    <s v="SPRINTER NCV3"/>
    <s v="KLBJ74"/>
    <n v="5.510752688172043E-2"/>
    <x v="0"/>
    <n v="100"/>
    <x v="0"/>
    <x v="0"/>
    <x v="0"/>
  </r>
  <r>
    <x v="45"/>
    <m/>
    <s v="VAN"/>
    <x v="1"/>
    <x v="4"/>
    <x v="0"/>
    <s v="SPRINTER NCV3"/>
    <s v="KLBJ74"/>
    <n v="0.22354694485842028"/>
    <x v="73"/>
    <n v="99.333333333333329"/>
    <x v="1"/>
    <x v="0"/>
    <x v="1"/>
  </r>
  <r>
    <x v="45"/>
    <m/>
    <s v="VAN"/>
    <x v="1"/>
    <x v="4"/>
    <x v="0"/>
    <s v="SPRINTER NCV3"/>
    <s v="KLBJ74"/>
    <n v="0.34274193548387094"/>
    <x v="0"/>
    <n v="100"/>
    <x v="2"/>
    <x v="0"/>
    <x v="2"/>
  </r>
  <r>
    <x v="45"/>
    <m/>
    <s v="VAN"/>
    <x v="1"/>
    <x v="4"/>
    <x v="0"/>
    <s v="SPRINTER NCV3"/>
    <s v="KLBJ74"/>
    <n v="0.16857142857142857"/>
    <x v="74"/>
    <n v="83.050847457627114"/>
    <x v="3"/>
    <x v="25"/>
    <x v="3"/>
  </r>
  <r>
    <x v="45"/>
    <m/>
    <s v="VAN"/>
    <x v="1"/>
    <x v="4"/>
    <x v="0"/>
    <s v="SPRINTER NCV3"/>
    <s v="KLBJ74"/>
    <n v="0.31854838709677419"/>
    <x v="0"/>
    <n v="100"/>
    <x v="4"/>
    <x v="0"/>
    <x v="4"/>
  </r>
  <r>
    <x v="45"/>
    <m/>
    <s v="VAN"/>
    <x v="1"/>
    <x v="4"/>
    <x v="0"/>
    <s v="SPRINTER NCV3"/>
    <s v="KLBJ74"/>
    <n v="0"/>
    <x v="1"/>
    <m/>
    <x v="5"/>
    <x v="1"/>
    <x v="5"/>
  </r>
  <r>
    <x v="45"/>
    <m/>
    <s v="VAN"/>
    <x v="1"/>
    <x v="4"/>
    <x v="0"/>
    <s v="SPRINTER NCV3"/>
    <s v="KLBJ74"/>
    <m/>
    <x v="1"/>
    <m/>
    <x v="6"/>
    <x v="1"/>
    <x v="6"/>
  </r>
  <r>
    <x v="45"/>
    <m/>
    <s v="VAN"/>
    <x v="1"/>
    <x v="4"/>
    <x v="0"/>
    <s v="SPRINTER NCV3"/>
    <s v="KLBJ74"/>
    <m/>
    <x v="1"/>
    <m/>
    <x v="7"/>
    <x v="1"/>
    <x v="7"/>
  </r>
  <r>
    <x v="45"/>
    <m/>
    <s v="VAN"/>
    <x v="1"/>
    <x v="4"/>
    <x v="0"/>
    <s v="SPRINTER NCV3"/>
    <s v="KLBJ74"/>
    <m/>
    <x v="1"/>
    <m/>
    <x v="8"/>
    <x v="1"/>
    <x v="8"/>
  </r>
  <r>
    <x v="45"/>
    <m/>
    <s v="VAN"/>
    <x v="1"/>
    <x v="4"/>
    <x v="0"/>
    <s v="SPRINTER NCV3"/>
    <s v="KLBJ74"/>
    <m/>
    <x v="1"/>
    <m/>
    <x v="9"/>
    <x v="1"/>
    <x v="9"/>
  </r>
  <r>
    <x v="45"/>
    <m/>
    <s v="VAN"/>
    <x v="1"/>
    <x v="4"/>
    <x v="0"/>
    <s v="SPRINTER NCV3"/>
    <s v="KLBJ74"/>
    <m/>
    <x v="1"/>
    <m/>
    <x v="10"/>
    <x v="1"/>
    <x v="10"/>
  </r>
  <r>
    <x v="45"/>
    <m/>
    <s v="VAN"/>
    <x v="1"/>
    <x v="4"/>
    <x v="0"/>
    <s v="SPRINTER NCV3"/>
    <s v="KLBJ74"/>
    <m/>
    <x v="1"/>
    <m/>
    <x v="11"/>
    <x v="1"/>
    <x v="11"/>
  </r>
  <r>
    <x v="46"/>
    <n v="1"/>
    <s v="VAN"/>
    <x v="1"/>
    <x v="4"/>
    <x v="0"/>
    <s v="SPRINTER NCV3"/>
    <s v="KLBJ75"/>
    <n v="0.12903225806451613"/>
    <x v="0"/>
    <n v="100"/>
    <x v="0"/>
    <x v="0"/>
    <x v="0"/>
  </r>
  <r>
    <x v="46"/>
    <m/>
    <s v="VAN"/>
    <x v="1"/>
    <x v="4"/>
    <x v="0"/>
    <s v="SPRINTER NCV3"/>
    <s v="KLBJ75"/>
    <n v="8.8059701492537307E-2"/>
    <x v="16"/>
    <n v="96.610169491525426"/>
    <x v="1"/>
    <x v="37"/>
    <x v="1"/>
  </r>
  <r>
    <x v="46"/>
    <m/>
    <s v="VAN"/>
    <x v="1"/>
    <x v="4"/>
    <x v="0"/>
    <s v="SPRINTER NCV3"/>
    <s v="KLBJ75"/>
    <n v="6.7204301075268818E-3"/>
    <x v="0"/>
    <n v="100"/>
    <x v="2"/>
    <x v="0"/>
    <x v="2"/>
  </r>
  <r>
    <x v="46"/>
    <m/>
    <s v="VAN"/>
    <x v="1"/>
    <x v="4"/>
    <x v="0"/>
    <s v="SPRINTER NCV3"/>
    <s v="KLBJ75"/>
    <n v="0.35694444444444445"/>
    <x v="0"/>
    <n v="100"/>
    <x v="3"/>
    <x v="0"/>
    <x v="3"/>
  </r>
  <r>
    <x v="46"/>
    <m/>
    <s v="VAN"/>
    <x v="1"/>
    <x v="4"/>
    <x v="0"/>
    <s v="SPRINTER NCV3"/>
    <s v="KLBJ75"/>
    <n v="6.1946902654867256E-2"/>
    <x v="75"/>
    <n v="-411.42857142857139"/>
    <x v="4"/>
    <x v="38"/>
    <x v="4"/>
  </r>
  <r>
    <x v="46"/>
    <m/>
    <s v="VAN"/>
    <x v="1"/>
    <x v="4"/>
    <x v="0"/>
    <s v="SPRINTER NCV3"/>
    <s v="KLBJ75"/>
    <n v="0"/>
    <x v="1"/>
    <m/>
    <x v="5"/>
    <x v="1"/>
    <x v="5"/>
  </r>
  <r>
    <x v="46"/>
    <m/>
    <s v="VAN"/>
    <x v="1"/>
    <x v="4"/>
    <x v="0"/>
    <s v="SPRINTER NCV3"/>
    <s v="KLBJ75"/>
    <m/>
    <x v="1"/>
    <m/>
    <x v="6"/>
    <x v="1"/>
    <x v="6"/>
  </r>
  <r>
    <x v="46"/>
    <m/>
    <s v="VAN"/>
    <x v="1"/>
    <x v="4"/>
    <x v="0"/>
    <s v="SPRINTER NCV3"/>
    <s v="KLBJ75"/>
    <m/>
    <x v="1"/>
    <m/>
    <x v="7"/>
    <x v="1"/>
    <x v="7"/>
  </r>
  <r>
    <x v="46"/>
    <m/>
    <s v="VAN"/>
    <x v="1"/>
    <x v="4"/>
    <x v="0"/>
    <s v="SPRINTER NCV3"/>
    <s v="KLBJ75"/>
    <m/>
    <x v="1"/>
    <m/>
    <x v="8"/>
    <x v="1"/>
    <x v="8"/>
  </r>
  <r>
    <x v="46"/>
    <m/>
    <s v="VAN"/>
    <x v="1"/>
    <x v="4"/>
    <x v="0"/>
    <s v="SPRINTER NCV3"/>
    <s v="KLBJ75"/>
    <m/>
    <x v="1"/>
    <m/>
    <x v="9"/>
    <x v="1"/>
    <x v="9"/>
  </r>
  <r>
    <x v="46"/>
    <m/>
    <s v="VAN"/>
    <x v="1"/>
    <x v="4"/>
    <x v="0"/>
    <s v="SPRINTER NCV3"/>
    <s v="KLBJ75"/>
    <m/>
    <x v="1"/>
    <m/>
    <x v="10"/>
    <x v="1"/>
    <x v="10"/>
  </r>
  <r>
    <x v="46"/>
    <m/>
    <s v="VAN"/>
    <x v="1"/>
    <x v="4"/>
    <x v="0"/>
    <s v="SPRINTER NCV3"/>
    <s v="KLBJ75"/>
    <m/>
    <x v="1"/>
    <m/>
    <x v="11"/>
    <x v="1"/>
    <x v="11"/>
  </r>
  <r>
    <x v="47"/>
    <n v="1"/>
    <s v="VAN"/>
    <x v="1"/>
    <x v="4"/>
    <x v="0"/>
    <s v="SPRINTER NCV3"/>
    <s v="KLBJ76"/>
    <n v="0.1417004048582996"/>
    <x v="11"/>
    <n v="97.142857142857139"/>
    <x v="0"/>
    <x v="5"/>
    <x v="0"/>
  </r>
  <r>
    <x v="47"/>
    <m/>
    <s v="VAN"/>
    <x v="1"/>
    <x v="4"/>
    <x v="0"/>
    <s v="SPRINTER NCV3"/>
    <s v="KLBJ76"/>
    <n v="0.20478325859491778"/>
    <x v="60"/>
    <n v="97.810218978102199"/>
    <x v="1"/>
    <x v="37"/>
    <x v="1"/>
  </r>
  <r>
    <x v="47"/>
    <m/>
    <s v="VAN"/>
    <x v="1"/>
    <x v="4"/>
    <x v="0"/>
    <s v="SPRINTER NCV3"/>
    <s v="KLBJ76"/>
    <n v="0.25444596443228457"/>
    <x v="69"/>
    <n v="93.010752688172047"/>
    <x v="2"/>
    <x v="19"/>
    <x v="2"/>
  </r>
  <r>
    <x v="47"/>
    <m/>
    <s v="VAN"/>
    <x v="1"/>
    <x v="4"/>
    <x v="0"/>
    <s v="SPRINTER NCV3"/>
    <s v="KLBJ76"/>
    <n v="0.28004536734951063"/>
    <x v="76"/>
    <n v="97.084999999999994"/>
    <x v="3"/>
    <x v="0"/>
    <x v="3"/>
  </r>
  <r>
    <x v="47"/>
    <m/>
    <s v="VAN"/>
    <x v="1"/>
    <x v="4"/>
    <x v="0"/>
    <s v="SPRINTER NCV3"/>
    <s v="KLBJ76"/>
    <n v="0.37231182795698925"/>
    <x v="0"/>
    <n v="100"/>
    <x v="4"/>
    <x v="0"/>
    <x v="4"/>
  </r>
  <r>
    <x v="47"/>
    <m/>
    <s v="VAN"/>
    <x v="1"/>
    <x v="4"/>
    <x v="0"/>
    <s v="SPRINTER NCV3"/>
    <s v="KLBJ76"/>
    <n v="0"/>
    <x v="1"/>
    <m/>
    <x v="5"/>
    <x v="1"/>
    <x v="5"/>
  </r>
  <r>
    <x v="47"/>
    <m/>
    <s v="VAN"/>
    <x v="1"/>
    <x v="4"/>
    <x v="0"/>
    <s v="SPRINTER NCV3"/>
    <s v="KLBJ76"/>
    <m/>
    <x v="1"/>
    <m/>
    <x v="6"/>
    <x v="1"/>
    <x v="6"/>
  </r>
  <r>
    <x v="47"/>
    <m/>
    <s v="VAN"/>
    <x v="1"/>
    <x v="4"/>
    <x v="0"/>
    <s v="SPRINTER NCV3"/>
    <s v="KLBJ76"/>
    <m/>
    <x v="1"/>
    <m/>
    <x v="7"/>
    <x v="1"/>
    <x v="7"/>
  </r>
  <r>
    <x v="47"/>
    <m/>
    <s v="VAN"/>
    <x v="1"/>
    <x v="4"/>
    <x v="0"/>
    <s v="SPRINTER NCV3"/>
    <s v="KLBJ76"/>
    <m/>
    <x v="1"/>
    <m/>
    <x v="8"/>
    <x v="1"/>
    <x v="8"/>
  </r>
  <r>
    <x v="47"/>
    <m/>
    <s v="VAN"/>
    <x v="1"/>
    <x v="4"/>
    <x v="0"/>
    <s v="SPRINTER NCV3"/>
    <s v="KLBJ76"/>
    <m/>
    <x v="1"/>
    <m/>
    <x v="9"/>
    <x v="1"/>
    <x v="9"/>
  </r>
  <r>
    <x v="47"/>
    <m/>
    <s v="VAN"/>
    <x v="1"/>
    <x v="4"/>
    <x v="0"/>
    <s v="SPRINTER NCV3"/>
    <s v="KLBJ76"/>
    <m/>
    <x v="1"/>
    <m/>
    <x v="10"/>
    <x v="1"/>
    <x v="10"/>
  </r>
  <r>
    <x v="47"/>
    <m/>
    <s v="VAN"/>
    <x v="1"/>
    <x v="4"/>
    <x v="0"/>
    <s v="SPRINTER NCV3"/>
    <s v="KLBJ76"/>
    <m/>
    <x v="1"/>
    <m/>
    <x v="11"/>
    <x v="1"/>
    <x v="11"/>
  </r>
  <r>
    <x v="48"/>
    <n v="1"/>
    <s v="BUS"/>
    <x v="1"/>
    <x v="4"/>
    <x v="0"/>
    <s v="O 500 RS E V"/>
    <s v="PJTJ94"/>
    <n v="0.15353260869565216"/>
    <x v="15"/>
    <n v="92.920353982300881"/>
    <x v="0"/>
    <x v="0"/>
    <x v="0"/>
  </r>
  <r>
    <x v="48"/>
    <m/>
    <s v="BUS"/>
    <x v="1"/>
    <x v="4"/>
    <x v="0"/>
    <s v="O 500 RS E V"/>
    <s v="PJTJ94"/>
    <n v="0.31398809523809523"/>
    <x v="0"/>
    <n v="100"/>
    <x v="1"/>
    <x v="0"/>
    <x v="1"/>
  </r>
  <r>
    <x v="48"/>
    <m/>
    <s v="BUS"/>
    <x v="1"/>
    <x v="4"/>
    <x v="0"/>
    <s v="O 500 RS E V"/>
    <s v="PJTJ94"/>
    <n v="0.33333333333333331"/>
    <x v="0"/>
    <n v="100"/>
    <x v="2"/>
    <x v="0"/>
    <x v="2"/>
  </r>
  <r>
    <x v="48"/>
    <m/>
    <s v="BUS"/>
    <x v="1"/>
    <x v="4"/>
    <x v="0"/>
    <s v="O 500 RS E V"/>
    <s v="PJTJ94"/>
    <n v="0.31549687282835304"/>
    <x v="55"/>
    <n v="99.779735682819378"/>
    <x v="3"/>
    <x v="39"/>
    <x v="3"/>
  </r>
  <r>
    <x v="48"/>
    <m/>
    <s v="BUS"/>
    <x v="1"/>
    <x v="4"/>
    <x v="0"/>
    <s v="O 500 RS E V"/>
    <s v="PJTJ94"/>
    <n v="0.33557951482479786"/>
    <x v="19"/>
    <n v="99.196787148594382"/>
    <x v="4"/>
    <x v="9"/>
    <x v="4"/>
  </r>
  <r>
    <x v="48"/>
    <m/>
    <s v="BUS"/>
    <x v="1"/>
    <x v="4"/>
    <x v="0"/>
    <s v="O 500 RS E V"/>
    <s v="PJTJ94"/>
    <n v="0"/>
    <x v="1"/>
    <m/>
    <x v="5"/>
    <x v="1"/>
    <x v="5"/>
  </r>
  <r>
    <x v="48"/>
    <m/>
    <s v="BUS"/>
    <x v="1"/>
    <x v="4"/>
    <x v="0"/>
    <s v="O 500 RS E V"/>
    <s v="PJTJ94"/>
    <m/>
    <x v="1"/>
    <m/>
    <x v="6"/>
    <x v="1"/>
    <x v="6"/>
  </r>
  <r>
    <x v="48"/>
    <m/>
    <s v="BUS"/>
    <x v="1"/>
    <x v="4"/>
    <x v="0"/>
    <s v="O 500 RS E V"/>
    <s v="PJTJ94"/>
    <m/>
    <x v="1"/>
    <m/>
    <x v="7"/>
    <x v="1"/>
    <x v="7"/>
  </r>
  <r>
    <x v="48"/>
    <m/>
    <s v="BUS"/>
    <x v="1"/>
    <x v="4"/>
    <x v="0"/>
    <s v="O 500 RS E V"/>
    <s v="PJTJ94"/>
    <m/>
    <x v="1"/>
    <m/>
    <x v="8"/>
    <x v="1"/>
    <x v="8"/>
  </r>
  <r>
    <x v="48"/>
    <m/>
    <s v="BUS"/>
    <x v="1"/>
    <x v="4"/>
    <x v="0"/>
    <s v="O 500 RS E V"/>
    <s v="PJTJ94"/>
    <m/>
    <x v="1"/>
    <m/>
    <x v="9"/>
    <x v="1"/>
    <x v="9"/>
  </r>
  <r>
    <x v="48"/>
    <m/>
    <s v="BUS"/>
    <x v="1"/>
    <x v="4"/>
    <x v="0"/>
    <s v="O 500 RS E V"/>
    <s v="PJTJ94"/>
    <m/>
    <x v="1"/>
    <m/>
    <x v="10"/>
    <x v="1"/>
    <x v="10"/>
  </r>
  <r>
    <x v="48"/>
    <m/>
    <s v="BUS"/>
    <x v="1"/>
    <x v="4"/>
    <x v="0"/>
    <s v="O 500 RS E V"/>
    <s v="PJTJ94"/>
    <m/>
    <x v="1"/>
    <m/>
    <x v="11"/>
    <x v="1"/>
    <x v="11"/>
  </r>
  <r>
    <x v="49"/>
    <n v="1"/>
    <s v="BUS"/>
    <x v="1"/>
    <x v="7"/>
    <x v="0"/>
    <s v="O 500 RS E V"/>
    <s v="PJTJ93"/>
    <n v="0.12297297297297298"/>
    <x v="29"/>
    <n v="95.604395604395606"/>
    <x v="0"/>
    <x v="0"/>
    <x v="0"/>
  </r>
  <r>
    <x v="49"/>
    <m/>
    <s v="BUS"/>
    <x v="1"/>
    <x v="7"/>
    <x v="0"/>
    <s v="O 500 RS E V"/>
    <s v="PJTJ93"/>
    <n v="7.067669172932331E-2"/>
    <x v="77"/>
    <n v="85.106382978723403"/>
    <x v="1"/>
    <x v="22"/>
    <x v="1"/>
  </r>
  <r>
    <x v="49"/>
    <m/>
    <s v="BUS"/>
    <x v="1"/>
    <x v="7"/>
    <x v="0"/>
    <s v="O 500 RS E V"/>
    <s v="PJTJ93"/>
    <n v="0.16098226466575716"/>
    <x v="25"/>
    <n v="90.677966101694921"/>
    <x v="2"/>
    <x v="5"/>
    <x v="2"/>
  </r>
  <r>
    <x v="49"/>
    <m/>
    <s v="BUS"/>
    <x v="1"/>
    <x v="7"/>
    <x v="0"/>
    <s v="O 500 RS E V"/>
    <s v="PJTJ93"/>
    <n v="0.18156424581005587"/>
    <x v="13"/>
    <n v="96.92307692307692"/>
    <x v="3"/>
    <x v="0"/>
    <x v="3"/>
  </r>
  <r>
    <x v="49"/>
    <m/>
    <s v="BUS"/>
    <x v="1"/>
    <x v="7"/>
    <x v="0"/>
    <s v="O 500 RS E V"/>
    <s v="PJTJ93"/>
    <n v="0.2703804347826087"/>
    <x v="15"/>
    <n v="95.979899497487438"/>
    <x v="4"/>
    <x v="19"/>
    <x v="4"/>
  </r>
  <r>
    <x v="49"/>
    <m/>
    <s v="BUS"/>
    <x v="1"/>
    <x v="7"/>
    <x v="0"/>
    <s v="O 500 RS E V"/>
    <s v="PJTJ93"/>
    <n v="0"/>
    <x v="1"/>
    <m/>
    <x v="5"/>
    <x v="1"/>
    <x v="5"/>
  </r>
  <r>
    <x v="49"/>
    <m/>
    <s v="BUS"/>
    <x v="1"/>
    <x v="7"/>
    <x v="0"/>
    <s v="O 500 RS E V"/>
    <s v="PJTJ93"/>
    <m/>
    <x v="1"/>
    <m/>
    <x v="6"/>
    <x v="1"/>
    <x v="6"/>
  </r>
  <r>
    <x v="49"/>
    <m/>
    <s v="BUS"/>
    <x v="1"/>
    <x v="7"/>
    <x v="0"/>
    <s v="O 500 RS E V"/>
    <s v="PJTJ93"/>
    <m/>
    <x v="1"/>
    <m/>
    <x v="7"/>
    <x v="1"/>
    <x v="7"/>
  </r>
  <r>
    <x v="49"/>
    <m/>
    <s v="BUS"/>
    <x v="1"/>
    <x v="7"/>
    <x v="0"/>
    <s v="O 500 RS E V"/>
    <s v="PJTJ93"/>
    <m/>
    <x v="1"/>
    <m/>
    <x v="8"/>
    <x v="1"/>
    <x v="8"/>
  </r>
  <r>
    <x v="49"/>
    <m/>
    <s v="BUS"/>
    <x v="1"/>
    <x v="7"/>
    <x v="0"/>
    <s v="O 500 RS E V"/>
    <s v="PJTJ93"/>
    <m/>
    <x v="1"/>
    <m/>
    <x v="9"/>
    <x v="1"/>
    <x v="9"/>
  </r>
  <r>
    <x v="49"/>
    <m/>
    <s v="BUS"/>
    <x v="1"/>
    <x v="7"/>
    <x v="0"/>
    <s v="O 500 RS E V"/>
    <s v="PJTJ93"/>
    <m/>
    <x v="1"/>
    <m/>
    <x v="10"/>
    <x v="1"/>
    <x v="10"/>
  </r>
  <r>
    <x v="49"/>
    <m/>
    <s v="BUS"/>
    <x v="1"/>
    <x v="7"/>
    <x v="0"/>
    <s v="O 500 RS E V"/>
    <s v="PJTJ93"/>
    <m/>
    <x v="1"/>
    <m/>
    <x v="11"/>
    <x v="1"/>
    <x v="11"/>
  </r>
  <r>
    <x v="50"/>
    <n v="1"/>
    <s v="BUS"/>
    <x v="1"/>
    <x v="7"/>
    <x v="0"/>
    <s v="O 500 RS E V"/>
    <s v="PJTJ92"/>
    <n v="0.42297297297297298"/>
    <x v="29"/>
    <n v="98.722044728434511"/>
    <x v="0"/>
    <x v="0"/>
    <x v="0"/>
  </r>
  <r>
    <x v="50"/>
    <m/>
    <s v="BUS"/>
    <x v="1"/>
    <x v="7"/>
    <x v="0"/>
    <s v="O 500 RS E V"/>
    <s v="PJTJ92"/>
    <n v="0.11826347305389222"/>
    <x v="33"/>
    <n v="94.936708860759495"/>
    <x v="1"/>
    <x v="0"/>
    <x v="1"/>
  </r>
  <r>
    <x v="50"/>
    <m/>
    <s v="BUS"/>
    <x v="1"/>
    <x v="7"/>
    <x v="0"/>
    <s v="O 500 RS E V"/>
    <s v="PJTJ92"/>
    <n v="0.26387009472259809"/>
    <x v="21"/>
    <n v="97.435897435897431"/>
    <x v="2"/>
    <x v="19"/>
    <x v="2"/>
  </r>
  <r>
    <x v="50"/>
    <m/>
    <s v="BUS"/>
    <x v="1"/>
    <x v="7"/>
    <x v="0"/>
    <s v="O 500 RS E V"/>
    <s v="PJTJ92"/>
    <n v="0.27259887005649719"/>
    <x v="26"/>
    <n v="93.782383419689126"/>
    <x v="3"/>
    <x v="40"/>
    <x v="3"/>
  </r>
  <r>
    <x v="50"/>
    <m/>
    <s v="BUS"/>
    <x v="1"/>
    <x v="7"/>
    <x v="0"/>
    <s v="O 500 RS E V"/>
    <s v="PJTJ92"/>
    <n v="0.45833333333333331"/>
    <x v="0"/>
    <n v="100"/>
    <x v="4"/>
    <x v="0"/>
    <x v="4"/>
  </r>
  <r>
    <x v="50"/>
    <m/>
    <s v="BUS"/>
    <x v="1"/>
    <x v="7"/>
    <x v="0"/>
    <s v="O 500 RS E V"/>
    <s v="PJTJ92"/>
    <n v="0"/>
    <x v="1"/>
    <m/>
    <x v="5"/>
    <x v="1"/>
    <x v="5"/>
  </r>
  <r>
    <x v="50"/>
    <m/>
    <s v="BUS"/>
    <x v="1"/>
    <x v="7"/>
    <x v="0"/>
    <s v="O 500 RS E V"/>
    <s v="PJTJ92"/>
    <m/>
    <x v="1"/>
    <m/>
    <x v="6"/>
    <x v="1"/>
    <x v="6"/>
  </r>
  <r>
    <x v="50"/>
    <m/>
    <s v="BUS"/>
    <x v="1"/>
    <x v="7"/>
    <x v="0"/>
    <s v="O 500 RS E V"/>
    <s v="PJTJ92"/>
    <m/>
    <x v="1"/>
    <m/>
    <x v="7"/>
    <x v="1"/>
    <x v="7"/>
  </r>
  <r>
    <x v="50"/>
    <m/>
    <s v="BUS"/>
    <x v="1"/>
    <x v="7"/>
    <x v="0"/>
    <s v="O 500 RS E V"/>
    <s v="PJTJ92"/>
    <m/>
    <x v="1"/>
    <m/>
    <x v="8"/>
    <x v="1"/>
    <x v="8"/>
  </r>
  <r>
    <x v="50"/>
    <m/>
    <s v="BUS"/>
    <x v="1"/>
    <x v="7"/>
    <x v="0"/>
    <s v="O 500 RS E V"/>
    <s v="PJTJ92"/>
    <m/>
    <x v="1"/>
    <m/>
    <x v="9"/>
    <x v="1"/>
    <x v="9"/>
  </r>
  <r>
    <x v="50"/>
    <m/>
    <s v="BUS"/>
    <x v="1"/>
    <x v="7"/>
    <x v="0"/>
    <s v="O 500 RS E V"/>
    <s v="PJTJ92"/>
    <m/>
    <x v="1"/>
    <m/>
    <x v="10"/>
    <x v="1"/>
    <x v="10"/>
  </r>
  <r>
    <x v="50"/>
    <m/>
    <s v="BUS"/>
    <x v="1"/>
    <x v="7"/>
    <x v="0"/>
    <s v="O 500 RS E V"/>
    <s v="PJTJ92"/>
    <m/>
    <x v="1"/>
    <m/>
    <x v="11"/>
    <x v="1"/>
    <x v="11"/>
  </r>
  <r>
    <x v="51"/>
    <n v="1"/>
    <s v="BUS"/>
    <x v="1"/>
    <x v="4"/>
    <x v="0"/>
    <s v="O 500 RS E V"/>
    <s v="PJTK12"/>
    <n v="5.8029689608636977E-2"/>
    <x v="11"/>
    <n v="93.023255813953483"/>
    <x v="0"/>
    <x v="0"/>
    <x v="0"/>
  </r>
  <r>
    <x v="51"/>
    <m/>
    <s v="BUS"/>
    <x v="1"/>
    <x v="4"/>
    <x v="0"/>
    <s v="O 500 RS E V"/>
    <s v="PJTK12"/>
    <n v="0.10187265917602996"/>
    <x v="78"/>
    <n v="93.382352941176478"/>
    <x v="1"/>
    <x v="15"/>
    <x v="1"/>
  </r>
  <r>
    <x v="51"/>
    <m/>
    <s v="BUS"/>
    <x v="1"/>
    <x v="4"/>
    <x v="0"/>
    <s v="O 500 RS E V"/>
    <s v="PJTK12"/>
    <n v="0.26486486486486488"/>
    <x v="29"/>
    <n v="97.959183673469383"/>
    <x v="2"/>
    <x v="5"/>
    <x v="2"/>
  </r>
  <r>
    <x v="51"/>
    <m/>
    <s v="BUS"/>
    <x v="1"/>
    <x v="4"/>
    <x v="0"/>
    <s v="O 500 RS E V"/>
    <s v="PJTK12"/>
    <n v="0.30711673227796854"/>
    <x v="79"/>
    <n v="98.336363636363629"/>
    <x v="3"/>
    <x v="12"/>
    <x v="3"/>
  </r>
  <r>
    <x v="51"/>
    <m/>
    <s v="BUS"/>
    <x v="1"/>
    <x v="4"/>
    <x v="0"/>
    <s v="O 500 RS E V"/>
    <s v="PJTK12"/>
    <n v="0.29320780094149296"/>
    <x v="54"/>
    <n v="99.77064220183486"/>
    <x v="4"/>
    <x v="27"/>
    <x v="4"/>
  </r>
  <r>
    <x v="51"/>
    <m/>
    <s v="BUS"/>
    <x v="1"/>
    <x v="4"/>
    <x v="0"/>
    <s v="O 500 RS E V"/>
    <s v="PJTK12"/>
    <n v="0"/>
    <x v="1"/>
    <m/>
    <x v="5"/>
    <x v="1"/>
    <x v="5"/>
  </r>
  <r>
    <x v="51"/>
    <m/>
    <s v="BUS"/>
    <x v="1"/>
    <x v="4"/>
    <x v="0"/>
    <s v="O 500 RS E V"/>
    <s v="PJTK12"/>
    <m/>
    <x v="1"/>
    <m/>
    <x v="6"/>
    <x v="1"/>
    <x v="6"/>
  </r>
  <r>
    <x v="51"/>
    <m/>
    <s v="BUS"/>
    <x v="1"/>
    <x v="4"/>
    <x v="0"/>
    <s v="O 500 RS E V"/>
    <s v="PJTK12"/>
    <m/>
    <x v="1"/>
    <m/>
    <x v="7"/>
    <x v="1"/>
    <x v="7"/>
  </r>
  <r>
    <x v="51"/>
    <m/>
    <s v="BUS"/>
    <x v="1"/>
    <x v="4"/>
    <x v="0"/>
    <s v="O 500 RS E V"/>
    <s v="PJTK12"/>
    <m/>
    <x v="1"/>
    <m/>
    <x v="8"/>
    <x v="1"/>
    <x v="8"/>
  </r>
  <r>
    <x v="51"/>
    <m/>
    <s v="BUS"/>
    <x v="1"/>
    <x v="4"/>
    <x v="0"/>
    <s v="O 500 RS E V"/>
    <s v="PJTK12"/>
    <m/>
    <x v="1"/>
    <m/>
    <x v="9"/>
    <x v="1"/>
    <x v="9"/>
  </r>
  <r>
    <x v="51"/>
    <m/>
    <s v="BUS"/>
    <x v="1"/>
    <x v="4"/>
    <x v="0"/>
    <s v="O 500 RS E V"/>
    <s v="PJTK12"/>
    <m/>
    <x v="1"/>
    <m/>
    <x v="10"/>
    <x v="1"/>
    <x v="10"/>
  </r>
  <r>
    <x v="51"/>
    <m/>
    <s v="BUS"/>
    <x v="1"/>
    <x v="4"/>
    <x v="0"/>
    <s v="O 500 RS E V"/>
    <s v="PJTK12"/>
    <m/>
    <x v="1"/>
    <m/>
    <x v="11"/>
    <x v="1"/>
    <x v="11"/>
  </r>
  <r>
    <x v="52"/>
    <n v="1"/>
    <s v="BUS"/>
    <x v="1"/>
    <x v="4"/>
    <x v="0"/>
    <s v="O 500 RS E V"/>
    <s v="PJTJ97"/>
    <n v="0.30510752688172044"/>
    <x v="0"/>
    <n v="100"/>
    <x v="0"/>
    <x v="0"/>
    <x v="0"/>
  </r>
  <r>
    <x v="52"/>
    <m/>
    <s v="BUS"/>
    <x v="1"/>
    <x v="4"/>
    <x v="0"/>
    <s v="O 500 RS E V"/>
    <s v="PJTJ97"/>
    <n v="0.23981900452488689"/>
    <x v="80"/>
    <n v="94.339622641509436"/>
    <x v="1"/>
    <x v="22"/>
    <x v="1"/>
  </r>
  <r>
    <x v="52"/>
    <m/>
    <s v="BUS"/>
    <x v="1"/>
    <x v="4"/>
    <x v="0"/>
    <s v="O 500 RS E V"/>
    <s v="PJTJ97"/>
    <n v="0.30467163168584971"/>
    <x v="42"/>
    <n v="97.555555555555557"/>
    <x v="2"/>
    <x v="9"/>
    <x v="2"/>
  </r>
  <r>
    <x v="52"/>
    <m/>
    <s v="BUS"/>
    <x v="1"/>
    <x v="4"/>
    <x v="0"/>
    <s v="O 500 RS E V"/>
    <s v="PJTJ97"/>
    <n v="0.32162921348314605"/>
    <x v="23"/>
    <n v="96.506550218340621"/>
    <x v="3"/>
    <x v="8"/>
    <x v="3"/>
  </r>
  <r>
    <x v="52"/>
    <m/>
    <s v="BUS"/>
    <x v="1"/>
    <x v="4"/>
    <x v="0"/>
    <s v="O 500 RS E V"/>
    <s v="PJTJ97"/>
    <n v="0.24525745257452575"/>
    <x v="36"/>
    <n v="96.685082872928177"/>
    <x v="4"/>
    <x v="17"/>
    <x v="4"/>
  </r>
  <r>
    <x v="52"/>
    <m/>
    <s v="BUS"/>
    <x v="1"/>
    <x v="4"/>
    <x v="0"/>
    <s v="O 500 RS E V"/>
    <s v="PJTJ97"/>
    <n v="0"/>
    <x v="1"/>
    <m/>
    <x v="5"/>
    <x v="1"/>
    <x v="5"/>
  </r>
  <r>
    <x v="52"/>
    <m/>
    <s v="BUS"/>
    <x v="1"/>
    <x v="4"/>
    <x v="0"/>
    <s v="O 500 RS E V"/>
    <s v="PJTJ97"/>
    <m/>
    <x v="1"/>
    <m/>
    <x v="6"/>
    <x v="1"/>
    <x v="6"/>
  </r>
  <r>
    <x v="52"/>
    <m/>
    <s v="BUS"/>
    <x v="1"/>
    <x v="4"/>
    <x v="0"/>
    <s v="O 500 RS E V"/>
    <s v="PJTJ97"/>
    <m/>
    <x v="1"/>
    <m/>
    <x v="7"/>
    <x v="1"/>
    <x v="7"/>
  </r>
  <r>
    <x v="52"/>
    <m/>
    <s v="BUS"/>
    <x v="1"/>
    <x v="4"/>
    <x v="0"/>
    <s v="O 500 RS E V"/>
    <s v="PJTJ97"/>
    <m/>
    <x v="1"/>
    <m/>
    <x v="8"/>
    <x v="1"/>
    <x v="8"/>
  </r>
  <r>
    <x v="52"/>
    <m/>
    <s v="BUS"/>
    <x v="1"/>
    <x v="4"/>
    <x v="0"/>
    <s v="O 500 RS E V"/>
    <s v="PJTJ97"/>
    <m/>
    <x v="1"/>
    <m/>
    <x v="9"/>
    <x v="1"/>
    <x v="9"/>
  </r>
  <r>
    <x v="52"/>
    <m/>
    <s v="BUS"/>
    <x v="1"/>
    <x v="4"/>
    <x v="0"/>
    <s v="O 500 RS E V"/>
    <s v="PJTJ97"/>
    <m/>
    <x v="1"/>
    <m/>
    <x v="10"/>
    <x v="1"/>
    <x v="10"/>
  </r>
  <r>
    <x v="52"/>
    <m/>
    <s v="BUS"/>
    <x v="1"/>
    <x v="4"/>
    <x v="0"/>
    <s v="O 500 RS E V"/>
    <s v="PJTJ97"/>
    <m/>
    <x v="1"/>
    <m/>
    <x v="11"/>
    <x v="1"/>
    <x v="11"/>
  </r>
  <r>
    <x v="53"/>
    <n v="1"/>
    <s v="BUS"/>
    <x v="1"/>
    <x v="4"/>
    <x v="0"/>
    <s v="O 500 RS E V"/>
    <s v="PJTJ95"/>
    <n v="0.34641407307171856"/>
    <x v="21"/>
    <n v="98.046875"/>
    <x v="0"/>
    <x v="5"/>
    <x v="0"/>
  </r>
  <r>
    <x v="53"/>
    <m/>
    <s v="BUS"/>
    <x v="1"/>
    <x v="4"/>
    <x v="0"/>
    <s v="O 500 RS E V"/>
    <s v="PJTJ95"/>
    <n v="0.46333333333333332"/>
    <x v="81"/>
    <n v="74.100719424460436"/>
    <x v="1"/>
    <x v="41"/>
    <x v="1"/>
  </r>
  <r>
    <x v="53"/>
    <m/>
    <s v="BUS"/>
    <x v="1"/>
    <x v="4"/>
    <x v="0"/>
    <s v="O 500 RS E V"/>
    <s v="PJTJ95"/>
    <n v="0.39516129032258063"/>
    <x v="0"/>
    <n v="100"/>
    <x v="2"/>
    <x v="0"/>
    <x v="2"/>
  </r>
  <r>
    <x v="53"/>
    <m/>
    <s v="BUS"/>
    <x v="1"/>
    <x v="4"/>
    <x v="0"/>
    <s v="O 500 RS E V"/>
    <s v="PJTJ95"/>
    <n v="0.3888888888888889"/>
    <x v="0"/>
    <n v="100"/>
    <x v="3"/>
    <x v="0"/>
    <x v="3"/>
  </r>
  <r>
    <x v="53"/>
    <m/>
    <s v="BUS"/>
    <x v="1"/>
    <x v="4"/>
    <x v="0"/>
    <s v="O 500 RS E V"/>
    <s v="PJTJ95"/>
    <n v="0.41565452091767879"/>
    <x v="11"/>
    <n v="99.025974025974023"/>
    <x v="4"/>
    <x v="5"/>
    <x v="4"/>
  </r>
  <r>
    <x v="53"/>
    <m/>
    <s v="BUS"/>
    <x v="1"/>
    <x v="4"/>
    <x v="0"/>
    <s v="O 500 RS E V"/>
    <s v="PJTJ95"/>
    <n v="0"/>
    <x v="1"/>
    <m/>
    <x v="5"/>
    <x v="1"/>
    <x v="5"/>
  </r>
  <r>
    <x v="53"/>
    <m/>
    <s v="BUS"/>
    <x v="1"/>
    <x v="4"/>
    <x v="0"/>
    <s v="O 500 RS E V"/>
    <s v="PJTJ95"/>
    <m/>
    <x v="1"/>
    <m/>
    <x v="6"/>
    <x v="1"/>
    <x v="6"/>
  </r>
  <r>
    <x v="53"/>
    <m/>
    <s v="BUS"/>
    <x v="1"/>
    <x v="4"/>
    <x v="0"/>
    <s v="O 500 RS E V"/>
    <s v="PJTJ95"/>
    <m/>
    <x v="1"/>
    <m/>
    <x v="7"/>
    <x v="1"/>
    <x v="7"/>
  </r>
  <r>
    <x v="53"/>
    <m/>
    <s v="BUS"/>
    <x v="1"/>
    <x v="4"/>
    <x v="0"/>
    <s v="O 500 RS E V"/>
    <s v="PJTJ95"/>
    <m/>
    <x v="1"/>
    <m/>
    <x v="8"/>
    <x v="1"/>
    <x v="8"/>
  </r>
  <r>
    <x v="53"/>
    <m/>
    <s v="BUS"/>
    <x v="1"/>
    <x v="4"/>
    <x v="0"/>
    <s v="O 500 RS E V"/>
    <s v="PJTJ95"/>
    <m/>
    <x v="1"/>
    <m/>
    <x v="9"/>
    <x v="1"/>
    <x v="9"/>
  </r>
  <r>
    <x v="53"/>
    <m/>
    <s v="BUS"/>
    <x v="1"/>
    <x v="4"/>
    <x v="0"/>
    <s v="O 500 RS E V"/>
    <s v="PJTJ95"/>
    <m/>
    <x v="1"/>
    <m/>
    <x v="10"/>
    <x v="1"/>
    <x v="10"/>
  </r>
  <r>
    <x v="53"/>
    <m/>
    <s v="BUS"/>
    <x v="1"/>
    <x v="4"/>
    <x v="0"/>
    <s v="O 500 RS E V"/>
    <s v="PJTJ95"/>
    <m/>
    <x v="1"/>
    <m/>
    <x v="11"/>
    <x v="1"/>
    <x v="11"/>
  </r>
  <r>
    <x v="54"/>
    <n v="1"/>
    <s v="BUS"/>
    <x v="1"/>
    <x v="7"/>
    <x v="0"/>
    <s v="K 360B 4X2"/>
    <s v="PSFH58"/>
    <n v="0.14498644986449866"/>
    <x v="36"/>
    <n v="94.392523364485982"/>
    <x v="0"/>
    <x v="9"/>
    <x v="0"/>
  </r>
  <r>
    <x v="54"/>
    <m/>
    <s v="BUS"/>
    <x v="1"/>
    <x v="7"/>
    <x v="0"/>
    <s v="K 360B 4X2"/>
    <s v="PSFH58"/>
    <n v="0.12859304084720122"/>
    <x v="46"/>
    <n v="87.058823529411768"/>
    <x v="1"/>
    <x v="0"/>
    <x v="1"/>
  </r>
  <r>
    <x v="54"/>
    <m/>
    <s v="BUS"/>
    <x v="1"/>
    <x v="7"/>
    <x v="0"/>
    <s v="K 360B 4X2"/>
    <s v="PSFH58"/>
    <n v="0.15582655826558264"/>
    <x v="36"/>
    <n v="94.782608695652172"/>
    <x v="2"/>
    <x v="19"/>
    <x v="2"/>
  </r>
  <r>
    <x v="54"/>
    <m/>
    <s v="BUS"/>
    <x v="1"/>
    <x v="7"/>
    <x v="0"/>
    <s v="K 360B 4X2"/>
    <s v="PSFH58"/>
    <n v="0.17226890756302521"/>
    <x v="82"/>
    <n v="95.121951219512198"/>
    <x v="3"/>
    <x v="28"/>
    <x v="3"/>
  </r>
  <r>
    <x v="54"/>
    <m/>
    <s v="BUS"/>
    <x v="1"/>
    <x v="7"/>
    <x v="0"/>
    <s v="K 360B 4X2"/>
    <s v="PSFH58"/>
    <n v="0.21210061182868797"/>
    <x v="62"/>
    <n v="94.551282051282044"/>
    <x v="4"/>
    <x v="7"/>
    <x v="4"/>
  </r>
  <r>
    <x v="54"/>
    <m/>
    <s v="BUS"/>
    <x v="1"/>
    <x v="7"/>
    <x v="0"/>
    <s v="K 360B 4X2"/>
    <s v="PSFH58"/>
    <n v="0"/>
    <x v="1"/>
    <m/>
    <x v="5"/>
    <x v="1"/>
    <x v="5"/>
  </r>
  <r>
    <x v="54"/>
    <m/>
    <s v="BUS"/>
    <x v="1"/>
    <x v="7"/>
    <x v="0"/>
    <s v="K 360B 4X2"/>
    <s v="PSFH58"/>
    <m/>
    <x v="1"/>
    <m/>
    <x v="6"/>
    <x v="1"/>
    <x v="6"/>
  </r>
  <r>
    <x v="54"/>
    <m/>
    <s v="BUS"/>
    <x v="1"/>
    <x v="7"/>
    <x v="0"/>
    <s v="K 360B 4X2"/>
    <s v="PSFH58"/>
    <m/>
    <x v="1"/>
    <m/>
    <x v="7"/>
    <x v="1"/>
    <x v="7"/>
  </r>
  <r>
    <x v="54"/>
    <m/>
    <s v="BUS"/>
    <x v="1"/>
    <x v="7"/>
    <x v="0"/>
    <s v="K 360B 4X2"/>
    <s v="PSFH58"/>
    <m/>
    <x v="1"/>
    <m/>
    <x v="8"/>
    <x v="1"/>
    <x v="8"/>
  </r>
  <r>
    <x v="54"/>
    <m/>
    <s v="BUS"/>
    <x v="1"/>
    <x v="7"/>
    <x v="0"/>
    <s v="K 360B 4X2"/>
    <s v="PSFH58"/>
    <m/>
    <x v="1"/>
    <m/>
    <x v="9"/>
    <x v="1"/>
    <x v="9"/>
  </r>
  <r>
    <x v="54"/>
    <m/>
    <s v="BUS"/>
    <x v="1"/>
    <x v="7"/>
    <x v="0"/>
    <s v="K 360B 4X2"/>
    <s v="PSFH58"/>
    <m/>
    <x v="1"/>
    <m/>
    <x v="10"/>
    <x v="1"/>
    <x v="10"/>
  </r>
  <r>
    <x v="54"/>
    <m/>
    <s v="BUS"/>
    <x v="1"/>
    <x v="7"/>
    <x v="0"/>
    <s v="K 360B 4X2"/>
    <s v="PSFH58"/>
    <m/>
    <x v="1"/>
    <m/>
    <x v="11"/>
    <x v="1"/>
    <x v="11"/>
  </r>
  <r>
    <x v="55"/>
    <n v="1"/>
    <s v="BUS"/>
    <x v="1"/>
    <x v="7"/>
    <x v="0"/>
    <s v="K 360B 4X2"/>
    <s v="PSFH53"/>
    <n v="0.53179972936400544"/>
    <x v="21"/>
    <n v="98.727735368956743"/>
    <x v="0"/>
    <x v="0"/>
    <x v="0"/>
  </r>
  <r>
    <x v="55"/>
    <m/>
    <s v="BUS"/>
    <x v="1"/>
    <x v="7"/>
    <x v="0"/>
    <s v="K 360B 4X2"/>
    <s v="PSFH53"/>
    <n v="0.60615153788447107"/>
    <x v="47"/>
    <n v="98.638613861386133"/>
    <x v="1"/>
    <x v="6"/>
    <x v="1"/>
  </r>
  <r>
    <x v="55"/>
    <m/>
    <s v="BUS"/>
    <x v="1"/>
    <x v="7"/>
    <x v="0"/>
    <s v="K 360B 4X2"/>
    <s v="PSFH53"/>
    <n v="0.38185511171293163"/>
    <x v="42"/>
    <n v="98.049645390070921"/>
    <x v="2"/>
    <x v="0"/>
    <x v="2"/>
  </r>
  <r>
    <x v="55"/>
    <m/>
    <s v="BUS"/>
    <x v="1"/>
    <x v="7"/>
    <x v="0"/>
    <s v="K 360B 4X2"/>
    <s v="PSFH53"/>
    <n v="0.43447792571829014"/>
    <x v="83"/>
    <n v="97.903225806451616"/>
    <x v="3"/>
    <x v="28"/>
    <x v="3"/>
  </r>
  <r>
    <x v="55"/>
    <m/>
    <s v="BUS"/>
    <x v="1"/>
    <x v="7"/>
    <x v="0"/>
    <s v="K 360B 4X2"/>
    <s v="PSFH53"/>
    <n v="0.33469945355191255"/>
    <x v="14"/>
    <n v="95.102040816326522"/>
    <x v="4"/>
    <x v="7"/>
    <x v="4"/>
  </r>
  <r>
    <x v="55"/>
    <m/>
    <s v="BUS"/>
    <x v="1"/>
    <x v="7"/>
    <x v="0"/>
    <s v="K 360B 4X2"/>
    <s v="PSFH53"/>
    <n v="0"/>
    <x v="1"/>
    <m/>
    <x v="5"/>
    <x v="1"/>
    <x v="5"/>
  </r>
  <r>
    <x v="55"/>
    <m/>
    <s v="BUS"/>
    <x v="1"/>
    <x v="7"/>
    <x v="0"/>
    <s v="K 360B 4X2"/>
    <s v="PSFH53"/>
    <m/>
    <x v="1"/>
    <m/>
    <x v="6"/>
    <x v="1"/>
    <x v="6"/>
  </r>
  <r>
    <x v="55"/>
    <m/>
    <s v="BUS"/>
    <x v="1"/>
    <x v="7"/>
    <x v="0"/>
    <s v="K 360B 4X2"/>
    <s v="PSFH53"/>
    <m/>
    <x v="1"/>
    <m/>
    <x v="7"/>
    <x v="1"/>
    <x v="7"/>
  </r>
  <r>
    <x v="55"/>
    <m/>
    <s v="BUS"/>
    <x v="1"/>
    <x v="7"/>
    <x v="0"/>
    <s v="K 360B 4X2"/>
    <s v="PSFH53"/>
    <m/>
    <x v="1"/>
    <m/>
    <x v="8"/>
    <x v="1"/>
    <x v="8"/>
  </r>
  <r>
    <x v="55"/>
    <m/>
    <s v="BUS"/>
    <x v="1"/>
    <x v="7"/>
    <x v="0"/>
    <s v="K 360B 4X2"/>
    <s v="PSFH53"/>
    <m/>
    <x v="1"/>
    <m/>
    <x v="9"/>
    <x v="1"/>
    <x v="9"/>
  </r>
  <r>
    <x v="55"/>
    <m/>
    <s v="BUS"/>
    <x v="1"/>
    <x v="7"/>
    <x v="0"/>
    <s v="K 360B 4X2"/>
    <s v="PSFH53"/>
    <m/>
    <x v="1"/>
    <m/>
    <x v="10"/>
    <x v="1"/>
    <x v="10"/>
  </r>
  <r>
    <x v="55"/>
    <m/>
    <s v="BUS"/>
    <x v="1"/>
    <x v="7"/>
    <x v="0"/>
    <s v="K 360B 4X2"/>
    <s v="PSFH53"/>
    <m/>
    <x v="1"/>
    <m/>
    <x v="11"/>
    <x v="1"/>
    <x v="11"/>
  </r>
  <r>
    <x v="56"/>
    <n v="1"/>
    <s v="BUS"/>
    <x v="1"/>
    <x v="7"/>
    <x v="0"/>
    <s v="O 500 RS E V"/>
    <s v="PSRC96"/>
    <n v="0.2098849018280298"/>
    <x v="42"/>
    <n v="96.451612903225808"/>
    <x v="0"/>
    <x v="19"/>
    <x v="0"/>
  </r>
  <r>
    <x v="56"/>
    <m/>
    <s v="BUS"/>
    <x v="1"/>
    <x v="7"/>
    <x v="0"/>
    <s v="O 500 RS E V"/>
    <s v="PSRC96"/>
    <n v="0.19790104947526238"/>
    <x v="44"/>
    <n v="96.212121212121218"/>
    <x v="1"/>
    <x v="15"/>
    <x v="1"/>
  </r>
  <r>
    <x v="56"/>
    <m/>
    <s v="BUS"/>
    <x v="1"/>
    <x v="7"/>
    <x v="0"/>
    <s v="O 500 RS E V"/>
    <s v="PSRC96"/>
    <n v="0.29952348536419332"/>
    <x v="37"/>
    <n v="95.681818181818173"/>
    <x v="2"/>
    <x v="7"/>
    <x v="2"/>
  </r>
  <r>
    <x v="56"/>
    <m/>
    <s v="BUS"/>
    <x v="1"/>
    <x v="7"/>
    <x v="0"/>
    <s v="O 500 RS E V"/>
    <s v="PSRC96"/>
    <n v="0.3211267605633803"/>
    <x v="84"/>
    <n v="95.614035087719301"/>
    <x v="3"/>
    <x v="29"/>
    <x v="3"/>
  </r>
  <r>
    <x v="56"/>
    <m/>
    <s v="BUS"/>
    <x v="1"/>
    <x v="7"/>
    <x v="0"/>
    <s v="O 500 RS E V"/>
    <s v="PSRC96"/>
    <n v="0.26811103588354773"/>
    <x v="42"/>
    <n v="97.222222222222214"/>
    <x v="4"/>
    <x v="0"/>
    <x v="4"/>
  </r>
  <r>
    <x v="56"/>
    <m/>
    <s v="BUS"/>
    <x v="1"/>
    <x v="7"/>
    <x v="0"/>
    <s v="O 500 RS E V"/>
    <s v="PSRC96"/>
    <n v="0"/>
    <x v="1"/>
    <m/>
    <x v="5"/>
    <x v="1"/>
    <x v="5"/>
  </r>
  <r>
    <x v="56"/>
    <m/>
    <s v="BUS"/>
    <x v="1"/>
    <x v="7"/>
    <x v="0"/>
    <s v="O 500 RS E V"/>
    <s v="PSRC96"/>
    <m/>
    <x v="1"/>
    <m/>
    <x v="6"/>
    <x v="1"/>
    <x v="6"/>
  </r>
  <r>
    <x v="56"/>
    <m/>
    <s v="BUS"/>
    <x v="1"/>
    <x v="7"/>
    <x v="0"/>
    <s v="O 500 RS E V"/>
    <s v="PSRC96"/>
    <m/>
    <x v="1"/>
    <m/>
    <x v="7"/>
    <x v="1"/>
    <x v="7"/>
  </r>
  <r>
    <x v="56"/>
    <m/>
    <s v="BUS"/>
    <x v="1"/>
    <x v="7"/>
    <x v="0"/>
    <s v="O 500 RS E V"/>
    <s v="PSRC96"/>
    <m/>
    <x v="1"/>
    <m/>
    <x v="8"/>
    <x v="1"/>
    <x v="8"/>
  </r>
  <r>
    <x v="56"/>
    <m/>
    <s v="BUS"/>
    <x v="1"/>
    <x v="7"/>
    <x v="0"/>
    <s v="O 500 RS E V"/>
    <s v="PSRC96"/>
    <m/>
    <x v="1"/>
    <m/>
    <x v="9"/>
    <x v="1"/>
    <x v="9"/>
  </r>
  <r>
    <x v="56"/>
    <m/>
    <s v="BUS"/>
    <x v="1"/>
    <x v="7"/>
    <x v="0"/>
    <s v="O 500 RS E V"/>
    <s v="PSRC96"/>
    <m/>
    <x v="1"/>
    <m/>
    <x v="10"/>
    <x v="1"/>
    <x v="10"/>
  </r>
  <r>
    <x v="56"/>
    <m/>
    <s v="BUS"/>
    <x v="1"/>
    <x v="7"/>
    <x v="0"/>
    <s v="O 500 RS E V"/>
    <s v="PSRC96"/>
    <m/>
    <x v="1"/>
    <m/>
    <x v="11"/>
    <x v="1"/>
    <x v="11"/>
  </r>
  <r>
    <x v="57"/>
    <n v="1"/>
    <s v="BUS"/>
    <x v="1"/>
    <x v="7"/>
    <x v="0"/>
    <s v="O 500 RS E V"/>
    <s v="PSRC91"/>
    <n v="8.3897158322056839E-2"/>
    <x v="21"/>
    <n v="91.935483870967744"/>
    <x v="0"/>
    <x v="0"/>
    <x v="0"/>
  </r>
  <r>
    <x v="57"/>
    <m/>
    <s v="BUS"/>
    <x v="1"/>
    <x v="7"/>
    <x v="0"/>
    <s v="O 500 RS E V"/>
    <s v="PSRC91"/>
    <n v="0.13911742707554225"/>
    <x v="58"/>
    <n v="96.236559139784944"/>
    <x v="1"/>
    <x v="0"/>
    <x v="1"/>
  </r>
  <r>
    <x v="57"/>
    <m/>
    <s v="BUS"/>
    <x v="1"/>
    <x v="7"/>
    <x v="0"/>
    <s v="O 500 RS E V"/>
    <s v="PSRC91"/>
    <n v="0.18365968939905469"/>
    <x v="85"/>
    <n v="97.42647058823529"/>
    <x v="2"/>
    <x v="0"/>
    <x v="2"/>
  </r>
  <r>
    <x v="57"/>
    <m/>
    <s v="BUS"/>
    <x v="1"/>
    <x v="7"/>
    <x v="0"/>
    <s v="O 500 RS E V"/>
    <s v="PSRC91"/>
    <n v="0.11561508635882975"/>
    <x v="86"/>
    <n v="86.890243902439025"/>
    <x v="3"/>
    <x v="28"/>
    <x v="3"/>
  </r>
  <r>
    <x v="57"/>
    <m/>
    <s v="BUS"/>
    <x v="1"/>
    <x v="7"/>
    <x v="0"/>
    <s v="O 500 RS E V"/>
    <s v="PSRC91"/>
    <n v="0.24404761904761904"/>
    <x v="87"/>
    <n v="56.09756097560976"/>
    <x v="4"/>
    <x v="0"/>
    <x v="4"/>
  </r>
  <r>
    <x v="57"/>
    <m/>
    <s v="BUS"/>
    <x v="1"/>
    <x v="7"/>
    <x v="0"/>
    <s v="O 500 RS E V"/>
    <s v="PSRC91"/>
    <n v="0"/>
    <x v="1"/>
    <m/>
    <x v="5"/>
    <x v="1"/>
    <x v="5"/>
  </r>
  <r>
    <x v="57"/>
    <m/>
    <s v="BUS"/>
    <x v="1"/>
    <x v="7"/>
    <x v="0"/>
    <s v="O 500 RS E V"/>
    <s v="PSRC91"/>
    <m/>
    <x v="1"/>
    <m/>
    <x v="6"/>
    <x v="1"/>
    <x v="6"/>
  </r>
  <r>
    <x v="57"/>
    <m/>
    <s v="BUS"/>
    <x v="1"/>
    <x v="7"/>
    <x v="0"/>
    <s v="O 500 RS E V"/>
    <s v="PSRC91"/>
    <m/>
    <x v="1"/>
    <m/>
    <x v="7"/>
    <x v="1"/>
    <x v="7"/>
  </r>
  <r>
    <x v="57"/>
    <m/>
    <s v="BUS"/>
    <x v="1"/>
    <x v="7"/>
    <x v="0"/>
    <s v="O 500 RS E V"/>
    <s v="PSRC91"/>
    <m/>
    <x v="1"/>
    <m/>
    <x v="8"/>
    <x v="1"/>
    <x v="8"/>
  </r>
  <r>
    <x v="57"/>
    <m/>
    <s v="BUS"/>
    <x v="1"/>
    <x v="7"/>
    <x v="0"/>
    <s v="O 500 RS E V"/>
    <s v="PSRC91"/>
    <m/>
    <x v="1"/>
    <m/>
    <x v="9"/>
    <x v="1"/>
    <x v="9"/>
  </r>
  <r>
    <x v="57"/>
    <m/>
    <s v="BUS"/>
    <x v="1"/>
    <x v="7"/>
    <x v="0"/>
    <s v="O 500 RS E V"/>
    <s v="PSRC91"/>
    <m/>
    <x v="1"/>
    <m/>
    <x v="10"/>
    <x v="1"/>
    <x v="10"/>
  </r>
  <r>
    <x v="57"/>
    <m/>
    <s v="BUS"/>
    <x v="1"/>
    <x v="7"/>
    <x v="0"/>
    <s v="O 500 RS E V"/>
    <s v="PSRC91"/>
    <m/>
    <x v="1"/>
    <m/>
    <x v="11"/>
    <x v="1"/>
    <x v="11"/>
  </r>
  <r>
    <x v="58"/>
    <n v="1"/>
    <s v="BUS"/>
    <x v="1"/>
    <x v="7"/>
    <x v="0"/>
    <s v="O 500 RS E V"/>
    <s v="RBFW12"/>
    <n v="0.18970189701897019"/>
    <x v="36"/>
    <n v="95.714285714285722"/>
    <x v="0"/>
    <x v="0"/>
    <x v="0"/>
  </r>
  <r>
    <x v="58"/>
    <m/>
    <s v="BUS"/>
    <x v="1"/>
    <x v="7"/>
    <x v="0"/>
    <s v="O 500 RS E V"/>
    <s v="RBFW12"/>
    <n v="3.5928143712574849E-2"/>
    <x v="33"/>
    <n v="83.333333333333343"/>
    <x v="1"/>
    <x v="0"/>
    <x v="1"/>
  </r>
  <r>
    <x v="58"/>
    <m/>
    <s v="BUS"/>
    <x v="1"/>
    <x v="7"/>
    <x v="0"/>
    <s v="O 500 RS E V"/>
    <s v="RBFW12"/>
    <n v="0.12380952380952381"/>
    <x v="43"/>
    <n v="90.109890109890117"/>
    <x v="2"/>
    <x v="0"/>
    <x v="2"/>
  </r>
  <r>
    <x v="58"/>
    <m/>
    <s v="BUS"/>
    <x v="1"/>
    <x v="7"/>
    <x v="0"/>
    <s v="O 500 RS E V"/>
    <s v="RBFW12"/>
    <n v="0.17647058823529413"/>
    <x v="88"/>
    <n v="-1047.6190476190477"/>
    <x v="3"/>
    <x v="42"/>
    <x v="3"/>
  </r>
  <r>
    <x v="58"/>
    <m/>
    <s v="BUS"/>
    <x v="1"/>
    <x v="7"/>
    <x v="0"/>
    <s v="O 500 RS E V"/>
    <s v="RBFW12"/>
    <n v="0.182328190743338"/>
    <x v="36"/>
    <n v="95.161290322580655"/>
    <x v="4"/>
    <x v="0"/>
    <x v="4"/>
  </r>
  <r>
    <x v="58"/>
    <m/>
    <s v="BUS"/>
    <x v="1"/>
    <x v="7"/>
    <x v="0"/>
    <s v="O 500 RS E V"/>
    <s v="RBFW12"/>
    <n v="0"/>
    <x v="1"/>
    <m/>
    <x v="5"/>
    <x v="1"/>
    <x v="5"/>
  </r>
  <r>
    <x v="58"/>
    <m/>
    <s v="BUS"/>
    <x v="1"/>
    <x v="7"/>
    <x v="0"/>
    <s v="O 500 RS E V"/>
    <s v="RBFW12"/>
    <m/>
    <x v="1"/>
    <m/>
    <x v="6"/>
    <x v="1"/>
    <x v="6"/>
  </r>
  <r>
    <x v="58"/>
    <m/>
    <s v="BUS"/>
    <x v="1"/>
    <x v="7"/>
    <x v="0"/>
    <s v="O 500 RS E V"/>
    <s v="RBFW12"/>
    <m/>
    <x v="1"/>
    <m/>
    <x v="7"/>
    <x v="1"/>
    <x v="7"/>
  </r>
  <r>
    <x v="58"/>
    <m/>
    <s v="BUS"/>
    <x v="1"/>
    <x v="7"/>
    <x v="0"/>
    <s v="O 500 RS E V"/>
    <s v="RBFW12"/>
    <m/>
    <x v="1"/>
    <m/>
    <x v="8"/>
    <x v="1"/>
    <x v="8"/>
  </r>
  <r>
    <x v="58"/>
    <m/>
    <s v="BUS"/>
    <x v="1"/>
    <x v="7"/>
    <x v="0"/>
    <s v="O 500 RS E V"/>
    <s v="RBFW12"/>
    <m/>
    <x v="1"/>
    <m/>
    <x v="9"/>
    <x v="1"/>
    <x v="9"/>
  </r>
  <r>
    <x v="58"/>
    <m/>
    <s v="BUS"/>
    <x v="1"/>
    <x v="7"/>
    <x v="0"/>
    <s v="O 500 RS E V"/>
    <s v="RBFW12"/>
    <m/>
    <x v="1"/>
    <m/>
    <x v="10"/>
    <x v="1"/>
    <x v="10"/>
  </r>
  <r>
    <x v="58"/>
    <m/>
    <s v="BUS"/>
    <x v="1"/>
    <x v="7"/>
    <x v="0"/>
    <s v="O 500 RS E V"/>
    <s v="RBFW12"/>
    <m/>
    <x v="1"/>
    <m/>
    <x v="11"/>
    <x v="1"/>
    <x v="11"/>
  </r>
  <r>
    <x v="59"/>
    <n v="1"/>
    <s v="BUS"/>
    <x v="1"/>
    <x v="7"/>
    <x v="0"/>
    <s v="O 500 RS E V"/>
    <s v="RBFV91"/>
    <n v="0.23306233062330622"/>
    <x v="36"/>
    <n v="96.511627906976756"/>
    <x v="0"/>
    <x v="0"/>
    <x v="0"/>
  </r>
  <r>
    <x v="59"/>
    <m/>
    <s v="BUS"/>
    <x v="1"/>
    <x v="7"/>
    <x v="0"/>
    <s v="O 500 RS E V"/>
    <s v="RBFV91"/>
    <n v="0.35258814703675917"/>
    <x v="47"/>
    <n v="97.659574468085111"/>
    <x v="1"/>
    <x v="6"/>
    <x v="1"/>
  </r>
  <r>
    <x v="59"/>
    <m/>
    <s v="BUS"/>
    <x v="1"/>
    <x v="7"/>
    <x v="0"/>
    <s v="O 500 RS E V"/>
    <s v="RBFV91"/>
    <n v="0.25526137135098437"/>
    <x v="89"/>
    <n v="96.010638297872347"/>
    <x v="2"/>
    <x v="0"/>
    <x v="2"/>
  </r>
  <r>
    <x v="59"/>
    <m/>
    <s v="BUS"/>
    <x v="1"/>
    <x v="7"/>
    <x v="0"/>
    <s v="O 500 RS E V"/>
    <s v="RBFV91"/>
    <n v="0.21720733427362482"/>
    <x v="90"/>
    <n v="94.615384615384613"/>
    <x v="3"/>
    <x v="28"/>
    <x v="3"/>
  </r>
  <r>
    <x v="59"/>
    <m/>
    <s v="BUS"/>
    <x v="1"/>
    <x v="7"/>
    <x v="0"/>
    <s v="O 500 RS E V"/>
    <s v="RBFV91"/>
    <n v="0.16802168021680217"/>
    <x v="15"/>
    <n v="95.744680851063833"/>
    <x v="4"/>
    <x v="9"/>
    <x v="4"/>
  </r>
  <r>
    <x v="59"/>
    <m/>
    <s v="BUS"/>
    <x v="1"/>
    <x v="7"/>
    <x v="0"/>
    <s v="O 500 RS E V"/>
    <s v="RBFV91"/>
    <n v="0"/>
    <x v="1"/>
    <m/>
    <x v="5"/>
    <x v="1"/>
    <x v="5"/>
  </r>
  <r>
    <x v="59"/>
    <m/>
    <s v="BUS"/>
    <x v="1"/>
    <x v="7"/>
    <x v="0"/>
    <s v="O 500 RS E V"/>
    <s v="RBFV91"/>
    <m/>
    <x v="1"/>
    <m/>
    <x v="6"/>
    <x v="1"/>
    <x v="6"/>
  </r>
  <r>
    <x v="59"/>
    <m/>
    <s v="BUS"/>
    <x v="1"/>
    <x v="7"/>
    <x v="0"/>
    <s v="O 500 RS E V"/>
    <s v="RBFV91"/>
    <m/>
    <x v="1"/>
    <m/>
    <x v="7"/>
    <x v="1"/>
    <x v="7"/>
  </r>
  <r>
    <x v="59"/>
    <m/>
    <s v="BUS"/>
    <x v="1"/>
    <x v="7"/>
    <x v="0"/>
    <s v="O 500 RS E V"/>
    <s v="RBFV91"/>
    <m/>
    <x v="1"/>
    <m/>
    <x v="8"/>
    <x v="1"/>
    <x v="8"/>
  </r>
  <r>
    <x v="59"/>
    <m/>
    <s v="BUS"/>
    <x v="1"/>
    <x v="7"/>
    <x v="0"/>
    <s v="O 500 RS E V"/>
    <s v="RBFV91"/>
    <m/>
    <x v="1"/>
    <m/>
    <x v="9"/>
    <x v="1"/>
    <x v="9"/>
  </r>
  <r>
    <x v="59"/>
    <m/>
    <s v="BUS"/>
    <x v="1"/>
    <x v="7"/>
    <x v="0"/>
    <s v="O 500 RS E V"/>
    <s v="RBFV91"/>
    <m/>
    <x v="1"/>
    <m/>
    <x v="10"/>
    <x v="1"/>
    <x v="10"/>
  </r>
  <r>
    <x v="59"/>
    <m/>
    <s v="BUS"/>
    <x v="1"/>
    <x v="7"/>
    <x v="0"/>
    <s v="O 500 RS E V"/>
    <s v="RBFV91"/>
    <m/>
    <x v="1"/>
    <m/>
    <x v="11"/>
    <x v="1"/>
    <x v="11"/>
  </r>
  <r>
    <x v="60"/>
    <n v="1"/>
    <s v="BUS"/>
    <x v="1"/>
    <x v="7"/>
    <x v="0"/>
    <s v="O 500 RS E V"/>
    <s v="RBFV82"/>
    <n v="0.19647696476964768"/>
    <x v="36"/>
    <n v="95.862068965517238"/>
    <x v="0"/>
    <x v="19"/>
    <x v="0"/>
  </r>
  <r>
    <x v="60"/>
    <m/>
    <s v="BUS"/>
    <x v="1"/>
    <x v="7"/>
    <x v="0"/>
    <s v="O 500 RS E V"/>
    <s v="RBFV82"/>
    <n v="0.16578749058025621"/>
    <x v="91"/>
    <n v="92.272727272727266"/>
    <x v="1"/>
    <x v="13"/>
    <x v="1"/>
  </r>
  <r>
    <x v="60"/>
    <m/>
    <s v="BUS"/>
    <x v="1"/>
    <x v="7"/>
    <x v="0"/>
    <s v="O 500 RS E V"/>
    <s v="RBFV82"/>
    <n v="0.18033898305084745"/>
    <x v="57"/>
    <n v="95.112781954887211"/>
    <x v="2"/>
    <x v="19"/>
    <x v="2"/>
  </r>
  <r>
    <x v="60"/>
    <m/>
    <s v="BUS"/>
    <x v="1"/>
    <x v="7"/>
    <x v="0"/>
    <s v="O 500 RS E V"/>
    <s v="RBFV82"/>
    <n v="0.18296089385474859"/>
    <x v="68"/>
    <n v="92.857142857142861"/>
    <x v="3"/>
    <x v="2"/>
    <x v="3"/>
  </r>
  <r>
    <x v="60"/>
    <m/>
    <s v="BUS"/>
    <x v="1"/>
    <x v="7"/>
    <x v="0"/>
    <s v="O 500 RS E V"/>
    <s v="RBFV82"/>
    <n v="0.25543478260869568"/>
    <x v="37"/>
    <n v="95.365853658536579"/>
    <x v="4"/>
    <x v="5"/>
    <x v="4"/>
  </r>
  <r>
    <x v="60"/>
    <m/>
    <s v="BUS"/>
    <x v="1"/>
    <x v="7"/>
    <x v="0"/>
    <s v="O 500 RS E V"/>
    <s v="RBFV82"/>
    <n v="0"/>
    <x v="1"/>
    <m/>
    <x v="5"/>
    <x v="1"/>
    <x v="5"/>
  </r>
  <r>
    <x v="60"/>
    <m/>
    <s v="BUS"/>
    <x v="1"/>
    <x v="7"/>
    <x v="0"/>
    <s v="O 500 RS E V"/>
    <s v="RBFV82"/>
    <m/>
    <x v="1"/>
    <m/>
    <x v="6"/>
    <x v="1"/>
    <x v="6"/>
  </r>
  <r>
    <x v="60"/>
    <m/>
    <s v="BUS"/>
    <x v="1"/>
    <x v="7"/>
    <x v="0"/>
    <s v="O 500 RS E V"/>
    <s v="RBFV82"/>
    <m/>
    <x v="1"/>
    <m/>
    <x v="7"/>
    <x v="1"/>
    <x v="7"/>
  </r>
  <r>
    <x v="60"/>
    <m/>
    <s v="BUS"/>
    <x v="1"/>
    <x v="7"/>
    <x v="0"/>
    <s v="O 500 RS E V"/>
    <s v="RBFV82"/>
    <m/>
    <x v="1"/>
    <m/>
    <x v="8"/>
    <x v="1"/>
    <x v="8"/>
  </r>
  <r>
    <x v="60"/>
    <m/>
    <s v="BUS"/>
    <x v="1"/>
    <x v="7"/>
    <x v="0"/>
    <s v="O 500 RS E V"/>
    <s v="RBFV82"/>
    <m/>
    <x v="1"/>
    <m/>
    <x v="9"/>
    <x v="1"/>
    <x v="9"/>
  </r>
  <r>
    <x v="60"/>
    <m/>
    <s v="BUS"/>
    <x v="1"/>
    <x v="7"/>
    <x v="0"/>
    <s v="O 500 RS E V"/>
    <s v="RBFV82"/>
    <m/>
    <x v="1"/>
    <m/>
    <x v="10"/>
    <x v="1"/>
    <x v="10"/>
  </r>
  <r>
    <x v="60"/>
    <m/>
    <s v="BUS"/>
    <x v="1"/>
    <x v="7"/>
    <x v="0"/>
    <s v="O 500 RS E V"/>
    <s v="RBFV82"/>
    <m/>
    <x v="1"/>
    <m/>
    <x v="11"/>
    <x v="1"/>
    <x v="11"/>
  </r>
  <r>
    <x v="61"/>
    <n v="1"/>
    <s v="BUS"/>
    <x v="1"/>
    <x v="7"/>
    <x v="0"/>
    <s v="O 500 RS E V"/>
    <s v="RBFW11"/>
    <n v="8.4583901773533421E-2"/>
    <x v="25"/>
    <n v="82.258064516129025"/>
    <x v="0"/>
    <x v="43"/>
    <x v="0"/>
  </r>
  <r>
    <x v="61"/>
    <m/>
    <s v="BUS"/>
    <x v="1"/>
    <x v="7"/>
    <x v="0"/>
    <s v="O 500 RS E V"/>
    <s v="RBFW11"/>
    <n v="0.15915915915915915"/>
    <x v="51"/>
    <n v="94.339622641509436"/>
    <x v="1"/>
    <x v="37"/>
    <x v="1"/>
  </r>
  <r>
    <x v="61"/>
    <m/>
    <s v="BUS"/>
    <x v="1"/>
    <x v="7"/>
    <x v="0"/>
    <s v="O 500 RS E V"/>
    <s v="RBFW11"/>
    <n v="0.2062415196743555"/>
    <x v="92"/>
    <n v="95.39473684210526"/>
    <x v="2"/>
    <x v="19"/>
    <x v="2"/>
  </r>
  <r>
    <x v="61"/>
    <m/>
    <s v="BUS"/>
    <x v="1"/>
    <x v="7"/>
    <x v="0"/>
    <s v="O 500 RS E V"/>
    <s v="RBFW11"/>
    <n v="0.18448637316561844"/>
    <x v="13"/>
    <n v="96.946564885496173"/>
    <x v="3"/>
    <x v="39"/>
    <x v="3"/>
  </r>
  <r>
    <x v="61"/>
    <m/>
    <s v="BUS"/>
    <x v="1"/>
    <x v="7"/>
    <x v="0"/>
    <s v="O 500 RS E V"/>
    <s v="RBFW11"/>
    <n v="0.27910142954390743"/>
    <x v="43"/>
    <n v="95.408163265306129"/>
    <x v="4"/>
    <x v="5"/>
    <x v="4"/>
  </r>
  <r>
    <x v="61"/>
    <m/>
    <s v="BUS"/>
    <x v="1"/>
    <x v="7"/>
    <x v="0"/>
    <s v="O 500 RS E V"/>
    <s v="RBFW11"/>
    <n v="0"/>
    <x v="1"/>
    <m/>
    <x v="5"/>
    <x v="1"/>
    <x v="5"/>
  </r>
  <r>
    <x v="61"/>
    <m/>
    <s v="BUS"/>
    <x v="1"/>
    <x v="7"/>
    <x v="0"/>
    <s v="O 500 RS E V"/>
    <s v="RBFW11"/>
    <m/>
    <x v="1"/>
    <m/>
    <x v="6"/>
    <x v="1"/>
    <x v="6"/>
  </r>
  <r>
    <x v="61"/>
    <m/>
    <s v="BUS"/>
    <x v="1"/>
    <x v="7"/>
    <x v="0"/>
    <s v="O 500 RS E V"/>
    <s v="RBFW11"/>
    <m/>
    <x v="1"/>
    <m/>
    <x v="7"/>
    <x v="1"/>
    <x v="7"/>
  </r>
  <r>
    <x v="61"/>
    <m/>
    <s v="BUS"/>
    <x v="1"/>
    <x v="7"/>
    <x v="0"/>
    <s v="O 500 RS E V"/>
    <s v="RBFW11"/>
    <m/>
    <x v="1"/>
    <m/>
    <x v="8"/>
    <x v="1"/>
    <x v="8"/>
  </r>
  <r>
    <x v="61"/>
    <m/>
    <s v="BUS"/>
    <x v="1"/>
    <x v="7"/>
    <x v="0"/>
    <s v="O 500 RS E V"/>
    <s v="RBFW11"/>
    <m/>
    <x v="1"/>
    <m/>
    <x v="9"/>
    <x v="1"/>
    <x v="9"/>
  </r>
  <r>
    <x v="61"/>
    <m/>
    <s v="BUS"/>
    <x v="1"/>
    <x v="7"/>
    <x v="0"/>
    <s v="O 500 RS E V"/>
    <s v="RBFW11"/>
    <m/>
    <x v="1"/>
    <m/>
    <x v="10"/>
    <x v="1"/>
    <x v="10"/>
  </r>
  <r>
    <x v="61"/>
    <m/>
    <s v="BUS"/>
    <x v="1"/>
    <x v="7"/>
    <x v="0"/>
    <s v="O 500 RS E V"/>
    <s v="RBFW11"/>
    <m/>
    <x v="1"/>
    <m/>
    <x v="11"/>
    <x v="1"/>
    <x v="11"/>
  </r>
  <r>
    <x v="62"/>
    <n v="1"/>
    <s v="VAN"/>
    <x v="1"/>
    <x v="7"/>
    <x v="0"/>
    <s v="VS30"/>
    <s v="RHKC64"/>
    <n v="6.5217391304347824E-2"/>
    <x v="15"/>
    <n v="83.333333333333343"/>
    <x v="0"/>
    <x v="0"/>
    <x v="0"/>
  </r>
  <r>
    <x v="62"/>
    <m/>
    <s v="VAN"/>
    <x v="1"/>
    <x v="7"/>
    <x v="0"/>
    <s v="VS30"/>
    <s v="RHKC64"/>
    <n v="5.2434456928838954E-2"/>
    <x v="78"/>
    <n v="87.142857142857139"/>
    <x v="1"/>
    <x v="0"/>
    <x v="1"/>
  </r>
  <r>
    <x v="62"/>
    <m/>
    <s v="VAN"/>
    <x v="1"/>
    <x v="7"/>
    <x v="0"/>
    <s v="VS30"/>
    <s v="RHKC64"/>
    <n v="6.2372881355932205E-2"/>
    <x v="57"/>
    <n v="85.869565217391312"/>
    <x v="2"/>
    <x v="19"/>
    <x v="2"/>
  </r>
  <r>
    <x v="62"/>
    <m/>
    <s v="VAN"/>
    <x v="1"/>
    <x v="7"/>
    <x v="0"/>
    <s v="VS30"/>
    <s v="RHKC64"/>
    <n v="0.18448637316561844"/>
    <x v="61"/>
    <n v="96.590909090909093"/>
    <x v="3"/>
    <x v="0"/>
    <x v="3"/>
  </r>
  <r>
    <x v="62"/>
    <m/>
    <s v="VAN"/>
    <x v="1"/>
    <x v="7"/>
    <x v="0"/>
    <s v="VS30"/>
    <s v="RHKC64"/>
    <n v="1.7579445571331981E-2"/>
    <x v="12"/>
    <n v="65.384615384615387"/>
    <x v="4"/>
    <x v="0"/>
    <x v="4"/>
  </r>
  <r>
    <x v="62"/>
    <m/>
    <s v="VAN"/>
    <x v="1"/>
    <x v="7"/>
    <x v="0"/>
    <s v="VS30"/>
    <s v="RHKC64"/>
    <n v="0"/>
    <x v="1"/>
    <m/>
    <x v="5"/>
    <x v="1"/>
    <x v="5"/>
  </r>
  <r>
    <x v="62"/>
    <m/>
    <s v="VAN"/>
    <x v="1"/>
    <x v="7"/>
    <x v="0"/>
    <s v="VS30"/>
    <s v="RHKC64"/>
    <m/>
    <x v="1"/>
    <m/>
    <x v="6"/>
    <x v="1"/>
    <x v="6"/>
  </r>
  <r>
    <x v="62"/>
    <m/>
    <s v="VAN"/>
    <x v="1"/>
    <x v="7"/>
    <x v="0"/>
    <s v="VS30"/>
    <s v="RHKC64"/>
    <m/>
    <x v="1"/>
    <m/>
    <x v="7"/>
    <x v="1"/>
    <x v="7"/>
  </r>
  <r>
    <x v="62"/>
    <m/>
    <s v="VAN"/>
    <x v="1"/>
    <x v="7"/>
    <x v="0"/>
    <s v="VS30"/>
    <s v="RHKC64"/>
    <m/>
    <x v="1"/>
    <m/>
    <x v="8"/>
    <x v="1"/>
    <x v="8"/>
  </r>
  <r>
    <x v="62"/>
    <m/>
    <s v="VAN"/>
    <x v="1"/>
    <x v="7"/>
    <x v="0"/>
    <s v="VS30"/>
    <s v="RHKC64"/>
    <m/>
    <x v="1"/>
    <m/>
    <x v="9"/>
    <x v="1"/>
    <x v="9"/>
  </r>
  <r>
    <x v="62"/>
    <m/>
    <s v="VAN"/>
    <x v="1"/>
    <x v="7"/>
    <x v="0"/>
    <s v="VS30"/>
    <s v="RHKC64"/>
    <m/>
    <x v="1"/>
    <m/>
    <x v="10"/>
    <x v="1"/>
    <x v="10"/>
  </r>
  <r>
    <x v="62"/>
    <m/>
    <s v="VAN"/>
    <x v="1"/>
    <x v="7"/>
    <x v="0"/>
    <s v="VS30"/>
    <s v="RHKC64"/>
    <m/>
    <x v="1"/>
    <m/>
    <x v="11"/>
    <x v="1"/>
    <x v="11"/>
  </r>
  <r>
    <x v="63"/>
    <n v="1"/>
    <s v="VAN"/>
    <x v="1"/>
    <x v="7"/>
    <x v="0"/>
    <s v="VS30"/>
    <s v="RHKC75"/>
    <n v="0.11752647762213871"/>
    <x v="93"/>
    <n v="85.755813953488371"/>
    <x v="0"/>
    <x v="0"/>
    <x v="0"/>
  </r>
  <r>
    <x v="63"/>
    <m/>
    <s v="VAN"/>
    <x v="1"/>
    <x v="7"/>
    <x v="0"/>
    <s v="VS30"/>
    <s v="RHKC75"/>
    <n v="4.9586776859504134E-2"/>
    <x v="94"/>
    <n v="80.303030303030297"/>
    <x v="1"/>
    <x v="37"/>
    <x v="1"/>
  </r>
  <r>
    <x v="63"/>
    <m/>
    <s v="VAN"/>
    <x v="1"/>
    <x v="7"/>
    <x v="0"/>
    <s v="VS30"/>
    <s v="RHKC75"/>
    <n v="3.5592060232717319E-2"/>
    <x v="95"/>
    <n v="48.076923076923073"/>
    <x v="2"/>
    <x v="3"/>
    <x v="2"/>
  </r>
  <r>
    <x v="63"/>
    <m/>
    <s v="VAN"/>
    <x v="1"/>
    <x v="7"/>
    <x v="0"/>
    <s v="VS30"/>
    <s v="RHKC75"/>
    <n v="6.0097833682739341E-2"/>
    <x v="61"/>
    <n v="89.534883720930239"/>
    <x v="3"/>
    <x v="0"/>
    <x v="3"/>
  </r>
  <r>
    <x v="63"/>
    <m/>
    <s v="VAN"/>
    <x v="1"/>
    <x v="7"/>
    <x v="0"/>
    <s v="VS30"/>
    <s v="RHKC75"/>
    <n v="7.5726842461122379E-2"/>
    <x v="12"/>
    <n v="91.964285714285708"/>
    <x v="4"/>
    <x v="0"/>
    <x v="4"/>
  </r>
  <r>
    <x v="63"/>
    <m/>
    <s v="VAN"/>
    <x v="1"/>
    <x v="7"/>
    <x v="0"/>
    <s v="VS30"/>
    <s v="RHKC75"/>
    <n v="0"/>
    <x v="1"/>
    <m/>
    <x v="5"/>
    <x v="1"/>
    <x v="5"/>
  </r>
  <r>
    <x v="63"/>
    <m/>
    <s v="VAN"/>
    <x v="1"/>
    <x v="7"/>
    <x v="0"/>
    <s v="VS30"/>
    <s v="RHKC75"/>
    <m/>
    <x v="1"/>
    <m/>
    <x v="6"/>
    <x v="1"/>
    <x v="6"/>
  </r>
  <r>
    <x v="63"/>
    <m/>
    <s v="VAN"/>
    <x v="1"/>
    <x v="7"/>
    <x v="0"/>
    <s v="VS30"/>
    <s v="RHKC75"/>
    <m/>
    <x v="1"/>
    <m/>
    <x v="7"/>
    <x v="1"/>
    <x v="7"/>
  </r>
  <r>
    <x v="63"/>
    <m/>
    <s v="VAN"/>
    <x v="1"/>
    <x v="7"/>
    <x v="0"/>
    <s v="VS30"/>
    <s v="RHKC75"/>
    <m/>
    <x v="1"/>
    <m/>
    <x v="8"/>
    <x v="1"/>
    <x v="8"/>
  </r>
  <r>
    <x v="63"/>
    <m/>
    <s v="VAN"/>
    <x v="1"/>
    <x v="7"/>
    <x v="0"/>
    <s v="VS30"/>
    <s v="RHKC75"/>
    <m/>
    <x v="1"/>
    <m/>
    <x v="9"/>
    <x v="1"/>
    <x v="9"/>
  </r>
  <r>
    <x v="63"/>
    <m/>
    <s v="VAN"/>
    <x v="1"/>
    <x v="7"/>
    <x v="0"/>
    <s v="VS30"/>
    <s v="RHKC75"/>
    <m/>
    <x v="1"/>
    <m/>
    <x v="10"/>
    <x v="1"/>
    <x v="10"/>
  </r>
  <r>
    <x v="63"/>
    <m/>
    <s v="VAN"/>
    <x v="1"/>
    <x v="7"/>
    <x v="0"/>
    <s v="VS30"/>
    <s v="RHKC75"/>
    <m/>
    <x v="1"/>
    <m/>
    <x v="11"/>
    <x v="1"/>
    <x v="11"/>
  </r>
  <r>
    <x v="64"/>
    <n v="1"/>
    <s v="BUS"/>
    <x v="0"/>
    <x v="2"/>
    <x v="0"/>
    <s v="K 440B 6X2"/>
    <s v="RPCV19"/>
    <n v="0.22849462365591397"/>
    <x v="0"/>
    <n v="100"/>
    <x v="0"/>
    <x v="0"/>
    <x v="0"/>
  </r>
  <r>
    <x v="64"/>
    <m/>
    <s v="BUS"/>
    <x v="0"/>
    <x v="2"/>
    <x v="0"/>
    <s v="K 440B 6X2"/>
    <s v="RPCV19"/>
    <n v="0.22321428571428573"/>
    <x v="0"/>
    <n v="100"/>
    <x v="1"/>
    <x v="0"/>
    <x v="1"/>
  </r>
  <r>
    <x v="64"/>
    <m/>
    <s v="BUS"/>
    <x v="0"/>
    <x v="2"/>
    <x v="0"/>
    <s v="K 440B 6X2"/>
    <s v="RPCV19"/>
    <n v="0.44715447154471544"/>
    <x v="36"/>
    <n v="98.181818181818187"/>
    <x v="2"/>
    <x v="9"/>
    <x v="2"/>
  </r>
  <r>
    <x v="64"/>
    <m/>
    <s v="BUS"/>
    <x v="0"/>
    <x v="2"/>
    <x v="0"/>
    <s v="K 440B 6X2"/>
    <s v="RPCV19"/>
    <n v="0.39832285115303984"/>
    <x v="61"/>
    <n v="98.421052631578945"/>
    <x v="3"/>
    <x v="0"/>
    <x v="3"/>
  </r>
  <r>
    <x v="64"/>
    <m/>
    <s v="BUS"/>
    <x v="0"/>
    <x v="2"/>
    <x v="0"/>
    <s v="K 440B 6X2"/>
    <s v="RPCV19"/>
    <n v="0.42033898305084744"/>
    <x v="57"/>
    <n v="97.903225806451616"/>
    <x v="4"/>
    <x v="0"/>
    <x v="4"/>
  </r>
  <r>
    <x v="64"/>
    <m/>
    <s v="BUS"/>
    <x v="0"/>
    <x v="2"/>
    <x v="0"/>
    <s v="K 440B 6X2"/>
    <s v="RPCV19"/>
    <n v="0"/>
    <x v="1"/>
    <m/>
    <x v="5"/>
    <x v="1"/>
    <x v="5"/>
  </r>
  <r>
    <x v="64"/>
    <m/>
    <s v="BUS"/>
    <x v="0"/>
    <x v="2"/>
    <x v="0"/>
    <s v="K 440B 6X2"/>
    <s v="RPCV19"/>
    <m/>
    <x v="1"/>
    <m/>
    <x v="6"/>
    <x v="1"/>
    <x v="6"/>
  </r>
  <r>
    <x v="64"/>
    <m/>
    <s v="BUS"/>
    <x v="0"/>
    <x v="2"/>
    <x v="0"/>
    <s v="K 440B 6X2"/>
    <s v="RPCV19"/>
    <m/>
    <x v="1"/>
    <m/>
    <x v="7"/>
    <x v="1"/>
    <x v="7"/>
  </r>
  <r>
    <x v="64"/>
    <m/>
    <s v="BUS"/>
    <x v="0"/>
    <x v="2"/>
    <x v="0"/>
    <s v="K 440B 6X2"/>
    <s v="RPCV19"/>
    <m/>
    <x v="1"/>
    <m/>
    <x v="8"/>
    <x v="1"/>
    <x v="8"/>
  </r>
  <r>
    <x v="64"/>
    <m/>
    <s v="BUS"/>
    <x v="0"/>
    <x v="2"/>
    <x v="0"/>
    <s v="K 440B 6X2"/>
    <s v="RPCV19"/>
    <m/>
    <x v="1"/>
    <m/>
    <x v="9"/>
    <x v="1"/>
    <x v="9"/>
  </r>
  <r>
    <x v="64"/>
    <m/>
    <s v="BUS"/>
    <x v="0"/>
    <x v="2"/>
    <x v="0"/>
    <s v="K 440B 6X2"/>
    <s v="RPCV19"/>
    <m/>
    <x v="1"/>
    <m/>
    <x v="10"/>
    <x v="1"/>
    <x v="10"/>
  </r>
  <r>
    <x v="64"/>
    <m/>
    <s v="BUS"/>
    <x v="0"/>
    <x v="2"/>
    <x v="0"/>
    <s v="K 440B 6X2"/>
    <s v="RPCV19"/>
    <m/>
    <x v="1"/>
    <m/>
    <x v="11"/>
    <x v="1"/>
    <x v="11"/>
  </r>
  <r>
    <x v="65"/>
    <n v="1"/>
    <s v="BUS"/>
    <x v="0"/>
    <x v="2"/>
    <x v="0"/>
    <s v="K 440B 6X2"/>
    <s v="RPCV28"/>
    <n v="0.22880215343203231"/>
    <x v="31"/>
    <n v="99.411764705882348"/>
    <x v="0"/>
    <x v="0"/>
    <x v="0"/>
  </r>
  <r>
    <x v="65"/>
    <m/>
    <s v="BUS"/>
    <x v="0"/>
    <x v="2"/>
    <x v="0"/>
    <s v="K 440B 6X2"/>
    <s v="RPCV28"/>
    <n v="0.24024024024024024"/>
    <x v="51"/>
    <n v="96.25"/>
    <x v="1"/>
    <x v="0"/>
    <x v="1"/>
  </r>
  <r>
    <x v="65"/>
    <m/>
    <s v="BUS"/>
    <x v="0"/>
    <x v="2"/>
    <x v="0"/>
    <s v="K 440B 6X2"/>
    <s v="RPCV28"/>
    <n v="0.45423728813559322"/>
    <x v="57"/>
    <n v="98.059701492537314"/>
    <x v="2"/>
    <x v="5"/>
    <x v="2"/>
  </r>
  <r>
    <x v="65"/>
    <m/>
    <s v="BUS"/>
    <x v="0"/>
    <x v="2"/>
    <x v="0"/>
    <s v="K 440B 6X2"/>
    <s v="RPCV28"/>
    <n v="0.4501209700106904"/>
    <x v="96"/>
    <n v="98.73888888888888"/>
    <x v="3"/>
    <x v="44"/>
    <x v="3"/>
  </r>
  <r>
    <x v="65"/>
    <m/>
    <s v="BUS"/>
    <x v="0"/>
    <x v="2"/>
    <x v="0"/>
    <s v="K 440B 6X2"/>
    <s v="RPCV28"/>
    <n v="0.40136054421768708"/>
    <x v="43"/>
    <n v="96.949152542372886"/>
    <x v="4"/>
    <x v="5"/>
    <x v="4"/>
  </r>
  <r>
    <x v="65"/>
    <m/>
    <s v="BUS"/>
    <x v="0"/>
    <x v="2"/>
    <x v="0"/>
    <s v="K 440B 6X2"/>
    <s v="RPCV28"/>
    <n v="0"/>
    <x v="1"/>
    <m/>
    <x v="5"/>
    <x v="1"/>
    <x v="5"/>
  </r>
  <r>
    <x v="65"/>
    <m/>
    <s v="BUS"/>
    <x v="0"/>
    <x v="2"/>
    <x v="0"/>
    <s v="K 440B 6X2"/>
    <s v="RPCV28"/>
    <m/>
    <x v="1"/>
    <m/>
    <x v="6"/>
    <x v="1"/>
    <x v="6"/>
  </r>
  <r>
    <x v="65"/>
    <m/>
    <s v="BUS"/>
    <x v="0"/>
    <x v="2"/>
    <x v="0"/>
    <s v="K 440B 6X2"/>
    <s v="RPCV28"/>
    <m/>
    <x v="1"/>
    <m/>
    <x v="7"/>
    <x v="1"/>
    <x v="7"/>
  </r>
  <r>
    <x v="65"/>
    <m/>
    <s v="BUS"/>
    <x v="0"/>
    <x v="2"/>
    <x v="0"/>
    <s v="K 440B 6X2"/>
    <s v="RPCV28"/>
    <m/>
    <x v="1"/>
    <m/>
    <x v="8"/>
    <x v="1"/>
    <x v="8"/>
  </r>
  <r>
    <x v="65"/>
    <m/>
    <s v="BUS"/>
    <x v="0"/>
    <x v="2"/>
    <x v="0"/>
    <s v="K 440B 6X2"/>
    <s v="RPCV28"/>
    <m/>
    <x v="1"/>
    <m/>
    <x v="9"/>
    <x v="1"/>
    <x v="9"/>
  </r>
  <r>
    <x v="65"/>
    <m/>
    <s v="BUS"/>
    <x v="0"/>
    <x v="2"/>
    <x v="0"/>
    <s v="K 440B 6X2"/>
    <s v="RPCV28"/>
    <m/>
    <x v="1"/>
    <m/>
    <x v="10"/>
    <x v="1"/>
    <x v="10"/>
  </r>
  <r>
    <x v="65"/>
    <m/>
    <s v="BUS"/>
    <x v="0"/>
    <x v="2"/>
    <x v="0"/>
    <s v="K 440B 6X2"/>
    <s v="RPCV28"/>
    <m/>
    <x v="1"/>
    <m/>
    <x v="1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8FC66-BD3D-4174-A08C-DF5D3CF6E510}" name="TablaDinámica1" cacheId="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5">
  <location ref="X780:Z797" firstHeaderRow="1" firstDataRow="1" firstDataCol="0"/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Tabla14">
        <x15:activeTabTopLevelEntity name="[Tabla1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31802-F190-4FE1-A26C-BF80698CDFE3}" name="TablaDinámica20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108:B111" firstHeaderRow="1" firstDataRow="1" firstDataCol="1"/>
  <pivotFields count="14"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uenta de RECUENTO" fld="1" subtotal="count" showDataAs="percentOfCol" baseField="5" baseItem="0" numFmtId="166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09C03-027F-4D7F-8518-5D107D39FF2A}" name="TablaDinámica5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40:B407" firstHeaderRow="1" firstDataRow="1" firstDataCol="1"/>
  <pivotFields count="1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Promedio de UTILIZACIÓN" fld="8" subtotal="average" baseField="10" baseItem="0" numFmtId="9"/>
  </dataFields>
  <formats count="1">
    <format dxfId="0">
      <pivotArea outline="0" collapsedLevelsAreSubtotals="1" fieldPosition="0"/>
    </format>
  </formats>
  <chartFormats count="2">
    <chartFormat chart="0" format="2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8B66E-0888-4D6E-9CB9-5EC626CF69B2}" name="TablaDinámica16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3:B16" firstHeaderRow="1" firstDataRow="1" firstDataCol="1"/>
  <pivotFields count="14"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dataField="1" showAll="0"/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DISP. MET. PART." fld="10" subtotal="average" baseField="11" baseItem="0"/>
  </dataFields>
  <formats count="1">
    <format dxfId="1">
      <pivotArea outline="0" collapsedLevelsAreSubtotals="1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A23A8-999F-4B45-8B5C-78996C0910D3}" name="TablaDinámica21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220:B287" firstHeaderRow="1" firstDataRow="1" firstDataCol="1"/>
  <pivotFields count="1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Promedio de CONFIABILIDAD" fld="12" subtotal="average" baseField="0" baseItem="0" numFmtId="165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A7907-7BBD-4A03-BC6F-7151DD8CE8A9}" name="TablaDinámica17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24:B37" firstHeaderRow="1" firstDataRow="1" firstDataCol="1"/>
  <pivotFields count="14"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CONFIABILIDAD" fld="12" subtotal="average" baseField="11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A03C0-1B8B-4CB8-898C-58B0BFF4921D}" name="TablaDinámica19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67:B70" firstHeaderRow="1" firstDataRow="1" firstDataCol="1"/>
  <pivotFields count="14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RECUENTO" fld="1" subtotal="count" baseField="3" baseItem="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1F2F7-8376-4DE1-AF7F-652D7DDCC17E}" name="TablaDinámica2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>
  <location ref="A437:B450" firstHeaderRow="1" firstDataRow="1" firstDataCol="1"/>
  <pivotFields count="14"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UTILIZACIÓN" fld="8" subtotal="average" baseField="10" baseItem="0" numFmtId="9"/>
  </dataFields>
  <formats count="1">
    <format dxfId="6">
      <pivotArea outline="0" collapsedLevelsAreSubtotals="1" fieldPosition="0"/>
    </format>
  </formats>
  <chartFormats count="4">
    <chartFormat chart="0" format="2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4B66B-A3CB-4587-BE0E-C57D467EC945}" name="TablaDinámica18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44:B53" firstHeaderRow="1" firstDataRow="1" firstDataCol="1"/>
  <pivotFields count="14"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RECUENTO" fld="1" subtotal="count" baseField="4" baseItem="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3A9EE-466A-4499-BC81-C8B924E1EEB1}" name="TablaDinámica22" cacheId="1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126:B193" firstHeaderRow="1" firstDataRow="1" firstDataCol="1"/>
  <pivotFields count="1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9">
        <item x="1"/>
        <item x="0"/>
        <item x="7"/>
        <item x="4"/>
        <item x="2"/>
        <item x="6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109">
        <item x="88"/>
        <item x="72"/>
        <item x="75"/>
        <item x="66"/>
        <item x="81"/>
        <item x="87"/>
        <item x="71"/>
        <item x="65"/>
        <item x="45"/>
        <item x="17"/>
        <item x="74"/>
        <item x="41"/>
        <item x="27"/>
        <item m="1" x="99"/>
        <item x="49"/>
        <item x="35"/>
        <item m="1" x="102"/>
        <item x="95"/>
        <item x="69"/>
        <item x="20"/>
        <item x="26"/>
        <item x="93"/>
        <item x="46"/>
        <item x="14"/>
        <item x="68"/>
        <item x="86"/>
        <item x="67"/>
        <item x="25"/>
        <item x="84"/>
        <item x="4"/>
        <item x="80"/>
        <item x="37"/>
        <item x="91"/>
        <item x="96"/>
        <item x="56"/>
        <item x="43"/>
        <item x="63"/>
        <item x="62"/>
        <item x="22"/>
        <item x="23"/>
        <item x="15"/>
        <item x="77"/>
        <item x="89"/>
        <item x="90"/>
        <item x="94"/>
        <item x="92"/>
        <item x="83"/>
        <item x="51"/>
        <item x="57"/>
        <item m="1" x="100"/>
        <item x="82"/>
        <item x="47"/>
        <item x="76"/>
        <item x="36"/>
        <item m="1" x="105"/>
        <item m="1" x="104"/>
        <item m="1" x="98"/>
        <item x="44"/>
        <item x="42"/>
        <item x="59"/>
        <item m="1" x="103"/>
        <item x="21"/>
        <item x="78"/>
        <item x="61"/>
        <item x="12"/>
        <item x="33"/>
        <item x="39"/>
        <item x="13"/>
        <item x="24"/>
        <item x="29"/>
        <item x="58"/>
        <item x="79"/>
        <item m="1" x="101"/>
        <item m="1" x="107"/>
        <item x="85"/>
        <item x="60"/>
        <item m="1" x="106"/>
        <item x="11"/>
        <item x="70"/>
        <item x="48"/>
        <item x="50"/>
        <item x="64"/>
        <item x="52"/>
        <item m="1" x="97"/>
        <item x="6"/>
        <item x="16"/>
        <item x="32"/>
        <item x="18"/>
        <item x="3"/>
        <item x="19"/>
        <item x="10"/>
        <item x="30"/>
        <item x="5"/>
        <item x="8"/>
        <item x="7"/>
        <item x="9"/>
        <item x="2"/>
        <item x="73"/>
        <item x="38"/>
        <item x="28"/>
        <item x="31"/>
        <item x="34"/>
        <item x="40"/>
        <item x="55"/>
        <item x="54"/>
        <item x="53"/>
        <item x="0"/>
        <item x="1"/>
        <item t="default"/>
      </items>
    </pivotField>
    <pivotField showAll="0"/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6">
        <item x="42"/>
        <item x="36"/>
        <item x="38"/>
        <item x="41"/>
        <item x="31"/>
        <item x="30"/>
        <item x="16"/>
        <item x="4"/>
        <item x="18"/>
        <item x="26"/>
        <item x="10"/>
        <item x="11"/>
        <item x="25"/>
        <item x="21"/>
        <item x="35"/>
        <item x="23"/>
        <item x="8"/>
        <item x="3"/>
        <item x="40"/>
        <item x="20"/>
        <item x="43"/>
        <item x="34"/>
        <item x="14"/>
        <item x="32"/>
        <item x="17"/>
        <item x="13"/>
        <item x="2"/>
        <item x="7"/>
        <item x="22"/>
        <item x="44"/>
        <item x="5"/>
        <item x="37"/>
        <item x="28"/>
        <item x="9"/>
        <item x="33"/>
        <item x="29"/>
        <item x="24"/>
        <item x="6"/>
        <item x="12"/>
        <item x="19"/>
        <item x="15"/>
        <item x="39"/>
        <item x="27"/>
        <item x="0"/>
        <item x="1"/>
        <item t="default"/>
      </items>
    </pivotField>
    <pivotField numFmtId="17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Promedio de DISPONIBILIDAD" fld="9" subtotal="average" baseField="0" baseItem="0" numFmtId="165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dateBetween" evalOrder="-1" id="50" name="FECHA DISP.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RESA1" xr10:uid="{B801FCE7-B22B-47E7-ACB7-C7B8225362DF}" sourceName="EMPRESA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_OPERACIÓN1" xr10:uid="{1E951D94-9574-43EB-9C34-741CD3A15D6D}" sourceName="ÁREA OPERACIÓN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8">
        <i x="1" s="1"/>
        <i x="0" s="1"/>
        <i x="7" s="1"/>
        <i x="4" s="1"/>
        <i x="2" s="1"/>
        <i x="6" s="1"/>
        <i x="3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BICACIÓN_GEOG." xr10:uid="{829F302B-816A-4A7A-85E0-7326AC5490B5}" sourceName="UBICACIÓN GEOG.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DISP." xr10:uid="{17F66B87-3C40-41BE-BF99-D136D53DD7DF}" sourceName="FECHA DISP.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12">
        <i x="0" s="1"/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PONIBILIDAD" xr10:uid="{633C2B82-D7E6-4782-96CF-0159A0F1A517}" sourceName="DISPONIBILIDAD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108">
        <i x="88" s="1"/>
        <i x="72" s="1"/>
        <i x="75" s="1"/>
        <i x="66" s="1"/>
        <i x="81" s="1"/>
        <i x="87" s="1"/>
        <i x="71" s="1"/>
        <i x="65" s="1"/>
        <i x="45" s="1"/>
        <i x="17" s="1"/>
        <i x="74" s="1"/>
        <i x="41" s="1"/>
        <i x="27" s="1"/>
        <i x="49" s="1"/>
        <i x="35" s="1"/>
        <i x="95" s="1"/>
        <i x="69" s="1"/>
        <i x="20" s="1"/>
        <i x="26" s="1"/>
        <i x="93" s="1"/>
        <i x="46" s="1"/>
        <i x="14" s="1"/>
        <i x="68" s="1"/>
        <i x="86" s="1"/>
        <i x="67" s="1"/>
        <i x="25" s="1"/>
        <i x="84" s="1"/>
        <i x="4" s="1"/>
        <i x="80" s="1"/>
        <i x="37" s="1"/>
        <i x="91" s="1"/>
        <i x="96" s="1"/>
        <i x="56" s="1"/>
        <i x="43" s="1"/>
        <i x="63" s="1"/>
        <i x="62" s="1"/>
        <i x="22" s="1"/>
        <i x="23" s="1"/>
        <i x="15" s="1"/>
        <i x="77" s="1"/>
        <i x="89" s="1"/>
        <i x="90" s="1"/>
        <i x="94" s="1"/>
        <i x="92" s="1"/>
        <i x="83" s="1"/>
        <i x="51" s="1"/>
        <i x="57" s="1"/>
        <i x="82" s="1"/>
        <i x="47" s="1"/>
        <i x="76" s="1"/>
        <i x="36" s="1"/>
        <i x="44" s="1"/>
        <i x="42" s="1"/>
        <i x="59" s="1"/>
        <i x="21" s="1"/>
        <i x="78" s="1"/>
        <i x="61" s="1"/>
        <i x="12" s="1"/>
        <i x="33" s="1"/>
        <i x="39" s="1"/>
        <i x="13" s="1"/>
        <i x="24" s="1"/>
        <i x="29" s="1"/>
        <i x="58" s="1"/>
        <i x="79" s="1"/>
        <i x="85" s="1"/>
        <i x="60" s="1"/>
        <i x="11" s="1"/>
        <i x="70" s="1"/>
        <i x="48" s="1"/>
        <i x="50" s="1"/>
        <i x="64" s="1"/>
        <i x="52" s="1"/>
        <i x="6" s="1"/>
        <i x="16" s="1"/>
        <i x="32" s="1"/>
        <i x="18" s="1"/>
        <i x="3" s="1"/>
        <i x="19" s="1"/>
        <i x="10" s="1"/>
        <i x="30" s="1"/>
        <i x="5" s="1"/>
        <i x="8" s="1"/>
        <i x="7" s="1"/>
        <i x="9" s="1"/>
        <i x="2" s="1"/>
        <i x="73" s="1"/>
        <i x="38" s="1"/>
        <i x="28" s="1"/>
        <i x="31" s="1"/>
        <i x="34" s="1"/>
        <i x="40" s="1"/>
        <i x="55" s="1"/>
        <i x="54" s="1"/>
        <i x="53" s="1"/>
        <i x="0" s="1"/>
        <i x="1" s="1"/>
        <i x="99" s="1" nd="1"/>
        <i x="102" s="1" nd="1"/>
        <i x="100" s="1" nd="1"/>
        <i x="105" s="1" nd="1"/>
        <i x="104" s="1" nd="1"/>
        <i x="98" s="1" nd="1"/>
        <i x="103" s="1" nd="1"/>
        <i x="101" s="1" nd="1"/>
        <i x="107" s="1" nd="1"/>
        <i x="106" s="1" nd="1"/>
        <i x="97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FIABILIDAD" xr10:uid="{7EE98347-5B98-4CEC-8260-7696AC1A178D}" sourceName="CONFIABILIDAD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2"/>
    <pivotTable tabId="45" name="TablaDinámica21"/>
    <pivotTable tabId="45" name="TablaDinámica5"/>
    <pivotTable tabId="45" name="TablaDinámica2"/>
  </pivotTables>
  <data>
    <tabular pivotCacheId="1050182304">
      <items count="45">
        <i x="42" s="1"/>
        <i x="36" s="1"/>
        <i x="38" s="1"/>
        <i x="41" s="1"/>
        <i x="31" s="1"/>
        <i x="30" s="1"/>
        <i x="16" s="1"/>
        <i x="4" s="1"/>
        <i x="18" s="1"/>
        <i x="26" s="1"/>
        <i x="10" s="1"/>
        <i x="11" s="1"/>
        <i x="25" s="1"/>
        <i x="21" s="1"/>
        <i x="35" s="1"/>
        <i x="23" s="1"/>
        <i x="8" s="1"/>
        <i x="3" s="1"/>
        <i x="40" s="1"/>
        <i x="20" s="1"/>
        <i x="43" s="1"/>
        <i x="34" s="1"/>
        <i x="14" s="1"/>
        <i x="32" s="1"/>
        <i x="17" s="1"/>
        <i x="13" s="1"/>
        <i x="2" s="1"/>
        <i x="7" s="1"/>
        <i x="22" s="1"/>
        <i x="44" s="1"/>
        <i x="5" s="1"/>
        <i x="37" s="1"/>
        <i x="28" s="1"/>
        <i x="9" s="1"/>
        <i x="33" s="1"/>
        <i x="29" s="1"/>
        <i x="24" s="1"/>
        <i x="6" s="1"/>
        <i x="12" s="1"/>
        <i x="19" s="1"/>
        <i x="15" s="1"/>
        <i x="39" s="1"/>
        <i x="27" s="1"/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°_INT." xr10:uid="{6F9D08DB-EDA8-4D7A-B9A5-121B2586DB98}" sourceName="N° INT.">
  <pivotTables>
    <pivotTable tabId="45" name="TablaDinámica5"/>
    <pivotTable tabId="45" name="TablaDinámica2"/>
  </pivotTables>
  <data>
    <tabular pivotCacheId="1050182304">
      <items count="6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RESA" xr10:uid="{BBA561F2-55E7-4257-BE09-2E371CA07E26}" cache="SegmentaciónDeDatos_EMPRESA1" caption="EMPRESA" style="Estilo de segmentación de datos 2" rowHeight="220133"/>
  <slicer name="ÁREA OPERACIÓN" xr10:uid="{38A5A9CA-7E40-4944-B6A3-5CA19AFB3924}" cache="SegmentaciónDeDatos_ÁREA_OPERACIÓN1" caption="ÁREA OPERACIÓN" columnCount="4" style="Estilo de segmentación de datos 2" rowHeight="220133"/>
  <slicer name="UBICACIÓN GEOG." xr10:uid="{E7D44866-ABF6-47FB-93E5-FE65858E374F}" cache="SegmentaciónDeDatos_UBICACIÓN_GEOG." caption="UBICACIÓN GEOG." style="Estilo de segmentación de datos 2" rowHeight="220133"/>
  <slicer name="FECHA DISP. 2" xr10:uid="{81030709-8F2F-4481-8A33-606EEFB06F3E}" cache="SegmentaciónDeDatos_FECHA_DISP." caption="FECHA DISP." columnCount="6" style="Estilo de segmentación de datos 2" rowHeight="220133"/>
  <slicer name="DISPONIBILIDAD" xr10:uid="{E778A852-5B11-4BC6-A67E-F490774F1CB2}" cache="SegmentaciónDeDatos_DISPONIBILIDAD" caption="DISPONIBILIDAD" style="Estilo de segmentación de datos 2" rowHeight="220133"/>
  <slicer name="CONFIABILIDAD" xr10:uid="{8DA609F4-C098-42D2-9DB4-C1087AA23DF9}" cache="SegmentaciónDeDatos_CONFIABILIDAD" caption="CONFIABILIDAD" style="Estilo de segmentación de datos 2" rowHeight="220133"/>
  <slicer name="N° INT." xr10:uid="{CFB35EE0-593B-4295-9DA9-C43348403301}" cache="SegmentaciónDeDatos_N°_INT." caption="N° INT." style="Estilo de segmentación de datos 2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4" displayName="Tabla14" ref="A2:N794" totalsRowShown="0" headerRowDxfId="41" dataDxfId="40" totalsRowDxfId="39">
  <autoFilter ref="A2:N794" xr:uid="{00000000-000C-0000-FFFF-FFFF01000000}"/>
  <tableColumns count="14">
    <tableColumn id="2" xr3:uid="{00000000-0010-0000-0100-000002000000}" name="N° INT." dataDxfId="38" totalsRowDxfId="37"/>
    <tableColumn id="8" xr3:uid="{59941184-BEE5-4DC2-AEF4-A0D775D46838}" name="RECUENTO" dataDxfId="36" totalsRowDxfId="35" dataCellStyle="Normal 2"/>
    <tableColumn id="3" xr3:uid="{00000000-0010-0000-0100-000003000000}" name="TIPO VEH." dataDxfId="34" totalsRowDxfId="33"/>
    <tableColumn id="1" xr3:uid="{813AB9B2-9633-45EC-89DC-3A53F91767E8}" name="EMPRESA" dataDxfId="32" totalsRowDxfId="31"/>
    <tableColumn id="9" xr3:uid="{00000000-0010-0000-0100-000009000000}" name="ÁREA OPERACIÓN" dataDxfId="30" totalsRowDxfId="29" dataCellStyle="Normal 2"/>
    <tableColumn id="10" xr3:uid="{6B58DDA1-F491-4807-98F1-31D3102355C5}" name="UBICACIÓN GEOG." dataDxfId="28" totalsRowDxfId="27" dataCellStyle="Normal 2"/>
    <tableColumn id="4" xr3:uid="{00000000-0010-0000-0100-000004000000}" name="MODELO" dataDxfId="26" totalsRowDxfId="25"/>
    <tableColumn id="23" xr3:uid="{00000000-0010-0000-0100-000017000000}" name="PPU" dataDxfId="24" totalsRowDxfId="23"/>
    <tableColumn id="7" xr3:uid="{A953C474-C841-43E1-84FD-C4DDABAC93FC}" name="UTILIZACIÓN" dataDxfId="22" totalsRowDxfId="21"/>
    <tableColumn id="5" xr3:uid="{9361CE37-D9B0-4251-92F0-F7866CCF8168}" name="DISPONIBILIDAD" dataDxfId="20" totalsRowDxfId="19"/>
    <tableColumn id="12" xr3:uid="{B0FFC46A-69D0-40BB-843E-C54E5BF03EB3}" name="DISP. MET. PART." dataDxfId="18" totalsRowDxfId="17"/>
    <tableColumn id="11" xr3:uid="{FA5E304A-393F-43DC-87F5-725D0DC0A7C3}" name="FECHA DISP." dataDxfId="16" totalsRowDxfId="15"/>
    <tableColumn id="6" xr3:uid="{73A0A27D-C2DF-4A5B-A2ED-ADB909824C62}" name="CONFIABILIDAD" dataDxfId="14" totalsRowDxfId="13"/>
    <tableColumn id="13" xr3:uid="{DD88AFA0-82EF-4254-89C3-055D1D7A73D5}" name="FECHA CONF." dataDxfId="12" totalsRow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ISP." xr10:uid="{B37516C4-E7A4-4D37-AAD9-A0B87300FE37}" sourceName="FECHA DISP.">
  <pivotTables>
    <pivotTable tabId="45" name="TablaDinámica16"/>
    <pivotTable tabId="45" name="TablaDinámica17"/>
    <pivotTable tabId="45" name="TablaDinámica18"/>
    <pivotTable tabId="45" name="TablaDinámica19"/>
    <pivotTable tabId="45" name="TablaDinámica20"/>
    <pivotTable tabId="45" name="TablaDinámica21"/>
    <pivotTable tabId="45" name="TablaDinámica22"/>
    <pivotTable tabId="45" name="TablaDinámica5"/>
    <pivotTable tabId="45" name="TablaDinámica2"/>
  </pivotTables>
  <state minimalRefreshVersion="6" lastRefreshVersion="6" pivotCacheId="1050182304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ISP. 1" xr10:uid="{E9B87C32-C914-4801-934E-24199C1A3764}" cache="NativeTimeline_FECHA_DISP." caption="FECHA DISP." showHeader="0" showSelectionLabel="0" showTimeLevel="0" showHorizontalScrollbar="0" level="2" selectionLevel="0" scrollPosition="2023-01-01T00:00:00" style="Estilo de escala de ti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2A85-348E-4EFF-9F9B-A7534847F293}">
  <sheetPr codeName="Hoja2"/>
  <dimension ref="A1:AX76"/>
  <sheetViews>
    <sheetView view="pageBreakPreview" zoomScale="120" zoomScaleNormal="100" zoomScaleSheetLayoutView="120" workbookViewId="0">
      <pane xSplit="3" ySplit="1" topLeftCell="AB52" activePane="bottomRight" state="frozen"/>
      <selection pane="topRight" activeCell="D1" sqref="D1"/>
      <selection pane="bottomLeft" activeCell="A2" sqref="A2"/>
      <selection pane="bottomRight" activeCell="AN68" sqref="AN68"/>
    </sheetView>
  </sheetViews>
  <sheetFormatPr baseColWidth="10" defaultRowHeight="12.5" x14ac:dyDescent="0.25"/>
  <cols>
    <col min="1" max="1" width="5.6328125" customWidth="1"/>
    <col min="2" max="2" width="7.1796875" customWidth="1"/>
    <col min="3" max="3" width="6.90625" customWidth="1"/>
    <col min="4" max="34" width="3.6328125" customWidth="1"/>
    <col min="35" max="46" width="5.36328125" customWidth="1"/>
    <col min="47" max="47" width="4.453125" customWidth="1"/>
  </cols>
  <sheetData>
    <row r="1" spans="1:47" ht="34.5" customHeight="1" x14ac:dyDescent="0.25">
      <c r="A1" s="3" t="s">
        <v>96</v>
      </c>
      <c r="B1" s="3" t="s">
        <v>84</v>
      </c>
      <c r="C1" s="3" t="s">
        <v>97</v>
      </c>
      <c r="D1" s="15">
        <v>1</v>
      </c>
      <c r="E1" s="16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  <c r="W1" s="15">
        <v>20</v>
      </c>
      <c r="X1" s="15">
        <v>21</v>
      </c>
      <c r="Y1" s="15">
        <v>22</v>
      </c>
      <c r="Z1" s="15">
        <v>23</v>
      </c>
      <c r="AA1" s="15">
        <v>24</v>
      </c>
      <c r="AB1" s="15">
        <v>25</v>
      </c>
      <c r="AC1" s="15">
        <v>26</v>
      </c>
      <c r="AD1" s="15">
        <v>27</v>
      </c>
      <c r="AE1" s="15">
        <v>28</v>
      </c>
      <c r="AF1" s="15">
        <v>29</v>
      </c>
      <c r="AG1" s="15">
        <v>30</v>
      </c>
      <c r="AH1" s="15">
        <v>31</v>
      </c>
      <c r="AI1" s="21" t="s">
        <v>83</v>
      </c>
      <c r="AJ1" s="22" t="s">
        <v>111</v>
      </c>
      <c r="AK1" s="22" t="s">
        <v>114</v>
      </c>
      <c r="AL1" s="22" t="s">
        <v>141</v>
      </c>
      <c r="AM1" s="22" t="s">
        <v>113</v>
      </c>
      <c r="AN1" s="22" t="s">
        <v>117</v>
      </c>
      <c r="AO1" s="22" t="s">
        <v>115</v>
      </c>
      <c r="AP1" s="24" t="s">
        <v>81</v>
      </c>
      <c r="AQ1" s="24" t="s">
        <v>82</v>
      </c>
      <c r="AR1" s="23" t="s">
        <v>112</v>
      </c>
      <c r="AS1" s="4" t="s">
        <v>138</v>
      </c>
      <c r="AT1" s="5" t="s">
        <v>116</v>
      </c>
      <c r="AU1" s="5" t="s">
        <v>98</v>
      </c>
    </row>
    <row r="2" spans="1:47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>
        <v>0</v>
      </c>
      <c r="AJ2" s="12">
        <v>0</v>
      </c>
      <c r="AK2" s="12">
        <v>0</v>
      </c>
      <c r="AL2" s="12">
        <f>SUM(AJ2:AK2)</f>
        <v>0</v>
      </c>
      <c r="AM2" s="12">
        <f t="shared" ref="AM2:AM33" si="0">AT2-AJ2-AK2</f>
        <v>744</v>
      </c>
      <c r="AN2" s="12" t="str">
        <f>IFERROR(100*(1-(AL2/AU2)),"100")</f>
        <v>100</v>
      </c>
      <c r="AO2" s="12">
        <f t="shared" ref="AO2:AO33" si="1">IFERROR((AM2/AT2),"0.00")*100</f>
        <v>100</v>
      </c>
      <c r="AP2" s="12" t="str">
        <f>IFERROR(AT2/AI2,"0.00")</f>
        <v>0.00</v>
      </c>
      <c r="AQ2" s="12" t="str">
        <f>IFERROR(AJ2/AI2,"0.00")</f>
        <v>0.00</v>
      </c>
      <c r="AR2" s="12">
        <f>IFERROR(AP2/(AP2+AQ2),AT2/AT2)*100</f>
        <v>100</v>
      </c>
      <c r="AS2" s="62">
        <f t="shared" ref="AS2:AS33" si="2">AU2/AM2</f>
        <v>0</v>
      </c>
      <c r="AT2" s="12">
        <v>744</v>
      </c>
      <c r="AU2" s="12">
        <f t="shared" ref="AU2:AU67" si="3">SUM(D2:AH2)</f>
        <v>0</v>
      </c>
    </row>
    <row r="3" spans="1:47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0</v>
      </c>
      <c r="AJ3" s="12">
        <v>0</v>
      </c>
      <c r="AK3" s="12">
        <v>1.5</v>
      </c>
      <c r="AL3" s="12">
        <f t="shared" ref="AL3:AL66" si="4">SUM(AJ3:AK3)</f>
        <v>1.5</v>
      </c>
      <c r="AM3" s="12">
        <f t="shared" si="0"/>
        <v>742.5</v>
      </c>
      <c r="AN3" s="12" t="str">
        <f t="shared" ref="AN3:AN66" si="5">IFERROR(100*(1-(AL3/AU3)),"100")</f>
        <v>100</v>
      </c>
      <c r="AO3" s="12">
        <f t="shared" si="1"/>
        <v>99.798387096774192</v>
      </c>
      <c r="AP3" s="12" t="str">
        <f t="shared" ref="AP3:AP66" si="6">IFERROR(AT3/AI3,"0.00")</f>
        <v>0.00</v>
      </c>
      <c r="AQ3" s="12" t="str">
        <f t="shared" ref="AQ3:AQ66" si="7">IFERROR(AJ3/AI3,"0.00")</f>
        <v>0.00</v>
      </c>
      <c r="AR3" s="12">
        <f t="shared" ref="AR3:AR66" si="8">IFERROR(AP3/(AP3+AQ3),AT3/AT3)*100</f>
        <v>100</v>
      </c>
      <c r="AS3" s="62">
        <f t="shared" si="2"/>
        <v>0</v>
      </c>
      <c r="AT3" s="12">
        <v>744</v>
      </c>
      <c r="AU3" s="12">
        <f t="shared" si="3"/>
        <v>0</v>
      </c>
    </row>
    <row r="4" spans="1:47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0</v>
      </c>
      <c r="AJ4" s="12">
        <v>0</v>
      </c>
      <c r="AK4" s="12">
        <v>1.66</v>
      </c>
      <c r="AL4" s="12">
        <f t="shared" si="4"/>
        <v>1.66</v>
      </c>
      <c r="AM4" s="12">
        <f t="shared" si="0"/>
        <v>742.34</v>
      </c>
      <c r="AN4" s="12" t="str">
        <f t="shared" si="5"/>
        <v>100</v>
      </c>
      <c r="AO4" s="12">
        <f t="shared" si="1"/>
        <v>99.776881720430111</v>
      </c>
      <c r="AP4" s="12" t="str">
        <f t="shared" si="6"/>
        <v>0.00</v>
      </c>
      <c r="AQ4" s="12" t="str">
        <f t="shared" si="7"/>
        <v>0.00</v>
      </c>
      <c r="AR4" s="12">
        <f t="shared" si="8"/>
        <v>100</v>
      </c>
      <c r="AS4" s="62">
        <f t="shared" si="2"/>
        <v>0</v>
      </c>
      <c r="AT4" s="12">
        <v>744</v>
      </c>
      <c r="AU4" s="12">
        <f t="shared" si="3"/>
        <v>0</v>
      </c>
    </row>
    <row r="5" spans="1:47" x14ac:dyDescent="0.25">
      <c r="A5" s="5">
        <v>175</v>
      </c>
      <c r="B5" s="6" t="s">
        <v>85</v>
      </c>
      <c r="C5" s="4" t="s">
        <v>80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>
        <v>0</v>
      </c>
      <c r="AJ5" s="12">
        <v>0</v>
      </c>
      <c r="AK5" s="12">
        <v>3</v>
      </c>
      <c r="AL5" s="12">
        <f t="shared" si="4"/>
        <v>3</v>
      </c>
      <c r="AM5" s="12">
        <f t="shared" si="0"/>
        <v>741</v>
      </c>
      <c r="AN5" s="12" t="str">
        <f t="shared" si="5"/>
        <v>100</v>
      </c>
      <c r="AO5" s="12">
        <f t="shared" si="1"/>
        <v>99.596774193548384</v>
      </c>
      <c r="AP5" s="12" t="str">
        <f t="shared" si="6"/>
        <v>0.00</v>
      </c>
      <c r="AQ5" s="12" t="str">
        <f t="shared" si="7"/>
        <v>0.00</v>
      </c>
      <c r="AR5" s="12">
        <f t="shared" si="8"/>
        <v>100</v>
      </c>
      <c r="AS5" s="62">
        <f t="shared" si="2"/>
        <v>0</v>
      </c>
      <c r="AT5" s="12">
        <v>744</v>
      </c>
      <c r="AU5" s="12">
        <f t="shared" si="3"/>
        <v>0</v>
      </c>
    </row>
    <row r="6" spans="1:47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>
        <v>2.95</v>
      </c>
      <c r="M6" s="12">
        <v>2.95</v>
      </c>
      <c r="N6" s="12">
        <v>2.95</v>
      </c>
      <c r="O6" s="12">
        <v>2.95</v>
      </c>
      <c r="P6" s="12"/>
      <c r="Q6" s="12"/>
      <c r="R6" s="12"/>
      <c r="S6" s="12"/>
      <c r="T6" s="12"/>
      <c r="U6" s="12"/>
      <c r="V6" s="12">
        <v>2.95</v>
      </c>
      <c r="W6" s="12"/>
      <c r="X6" s="12"/>
      <c r="Y6" s="12"/>
      <c r="Z6" s="12"/>
      <c r="AA6" s="12"/>
      <c r="AB6" s="12"/>
      <c r="AC6" s="12">
        <v>2.95</v>
      </c>
      <c r="AD6" s="12"/>
      <c r="AE6" s="12"/>
      <c r="AF6" s="12"/>
      <c r="AG6" s="12"/>
      <c r="AH6" s="12"/>
      <c r="AI6" s="12">
        <v>0</v>
      </c>
      <c r="AJ6" s="12">
        <v>0</v>
      </c>
      <c r="AK6" s="12">
        <v>8</v>
      </c>
      <c r="AL6" s="12">
        <f t="shared" si="4"/>
        <v>8</v>
      </c>
      <c r="AM6" s="12">
        <f t="shared" si="0"/>
        <v>736</v>
      </c>
      <c r="AN6" s="12">
        <f t="shared" si="5"/>
        <v>54.802259887005647</v>
      </c>
      <c r="AO6" s="12">
        <f t="shared" si="1"/>
        <v>98.924731182795696</v>
      </c>
      <c r="AP6" s="12" t="str">
        <f t="shared" si="6"/>
        <v>0.00</v>
      </c>
      <c r="AQ6" s="12" t="str">
        <f t="shared" si="7"/>
        <v>0.00</v>
      </c>
      <c r="AR6" s="12">
        <f t="shared" si="8"/>
        <v>100</v>
      </c>
      <c r="AS6" s="62">
        <f t="shared" si="2"/>
        <v>2.4048913043478261E-2</v>
      </c>
      <c r="AT6" s="12">
        <v>744</v>
      </c>
      <c r="AU6" s="12">
        <f>SUM(D6:AH6)</f>
        <v>17.7</v>
      </c>
    </row>
    <row r="7" spans="1:47" x14ac:dyDescent="0.25">
      <c r="A7" s="5">
        <v>177</v>
      </c>
      <c r="B7" s="6" t="s">
        <v>85</v>
      </c>
      <c r="C7" s="4" t="s">
        <v>80</v>
      </c>
      <c r="D7" s="12"/>
      <c r="E7" s="12"/>
      <c r="F7" s="12">
        <v>2.95</v>
      </c>
      <c r="G7" s="12">
        <v>2.95</v>
      </c>
      <c r="H7" s="12">
        <v>2.95</v>
      </c>
      <c r="I7" s="12">
        <v>2.95</v>
      </c>
      <c r="J7" s="12">
        <v>2.95</v>
      </c>
      <c r="K7" s="12"/>
      <c r="L7" s="12">
        <v>2.95</v>
      </c>
      <c r="M7" s="12">
        <v>2.95</v>
      </c>
      <c r="N7" s="12">
        <v>2.95</v>
      </c>
      <c r="O7" s="12">
        <v>2.95</v>
      </c>
      <c r="P7" s="12">
        <v>2.95</v>
      </c>
      <c r="Q7" s="12">
        <v>2.95</v>
      </c>
      <c r="R7" s="12">
        <v>2.95</v>
      </c>
      <c r="S7" s="12">
        <v>2.95</v>
      </c>
      <c r="T7" s="12">
        <v>2.95</v>
      </c>
      <c r="U7" s="12">
        <v>2.95</v>
      </c>
      <c r="V7" s="12">
        <v>2.95</v>
      </c>
      <c r="W7" s="12">
        <v>2.95</v>
      </c>
      <c r="X7" s="12">
        <v>2.95</v>
      </c>
      <c r="Y7" s="12">
        <v>2.95</v>
      </c>
      <c r="Z7" s="12">
        <v>2.95</v>
      </c>
      <c r="AA7" s="12">
        <v>2.95</v>
      </c>
      <c r="AB7" s="12">
        <v>2.95</v>
      </c>
      <c r="AC7" s="12">
        <v>2.95</v>
      </c>
      <c r="AD7" s="12">
        <v>2.95</v>
      </c>
      <c r="AE7" s="12">
        <v>2.95</v>
      </c>
      <c r="AF7" s="12">
        <v>2.95</v>
      </c>
      <c r="AG7" s="12">
        <v>2.95</v>
      </c>
      <c r="AH7" s="12">
        <v>2.95</v>
      </c>
      <c r="AI7" s="12">
        <v>0</v>
      </c>
      <c r="AJ7" s="12">
        <v>0</v>
      </c>
      <c r="AK7" s="12">
        <v>0</v>
      </c>
      <c r="AL7" s="12">
        <f t="shared" si="4"/>
        <v>0</v>
      </c>
      <c r="AM7" s="12">
        <f t="shared" si="0"/>
        <v>744</v>
      </c>
      <c r="AN7" s="12">
        <f t="shared" si="5"/>
        <v>100</v>
      </c>
      <c r="AO7" s="12">
        <f t="shared" si="1"/>
        <v>100</v>
      </c>
      <c r="AP7" s="12" t="str">
        <f t="shared" si="6"/>
        <v>0.00</v>
      </c>
      <c r="AQ7" s="12" t="str">
        <f t="shared" si="7"/>
        <v>0.00</v>
      </c>
      <c r="AR7" s="12">
        <f t="shared" si="8"/>
        <v>100</v>
      </c>
      <c r="AS7" s="62">
        <f t="shared" si="2"/>
        <v>0.11102150537634413</v>
      </c>
      <c r="AT7" s="12">
        <v>744</v>
      </c>
      <c r="AU7" s="12">
        <f>SUM(D7:AH7)</f>
        <v>82.600000000000037</v>
      </c>
    </row>
    <row r="8" spans="1:47" x14ac:dyDescent="0.25">
      <c r="A8" s="5">
        <v>178</v>
      </c>
      <c r="B8" s="6" t="s">
        <v>85</v>
      </c>
      <c r="C8" s="4" t="s">
        <v>92</v>
      </c>
      <c r="D8" s="12"/>
      <c r="E8" s="12">
        <v>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v>5</v>
      </c>
      <c r="S8" s="12">
        <v>5</v>
      </c>
      <c r="T8" s="12"/>
      <c r="U8" s="12"/>
      <c r="V8" s="12"/>
      <c r="W8" s="12"/>
      <c r="X8" s="12"/>
      <c r="Y8" s="12">
        <v>5</v>
      </c>
      <c r="Z8" s="12"/>
      <c r="AA8" s="12"/>
      <c r="AB8" s="12"/>
      <c r="AC8" s="12"/>
      <c r="AD8" s="12"/>
      <c r="AE8" s="12"/>
      <c r="AF8" s="12"/>
      <c r="AG8" s="12"/>
      <c r="AH8" s="12"/>
      <c r="AI8" s="12">
        <v>1</v>
      </c>
      <c r="AJ8" s="12">
        <v>8</v>
      </c>
      <c r="AK8" s="12">
        <v>0</v>
      </c>
      <c r="AL8" s="12">
        <f t="shared" si="4"/>
        <v>8</v>
      </c>
      <c r="AM8" s="12">
        <f t="shared" si="0"/>
        <v>736</v>
      </c>
      <c r="AN8" s="12">
        <f t="shared" si="5"/>
        <v>60</v>
      </c>
      <c r="AO8" s="12">
        <f t="shared" si="1"/>
        <v>98.924731182795696</v>
      </c>
      <c r="AP8" s="12">
        <f t="shared" si="6"/>
        <v>744</v>
      </c>
      <c r="AQ8" s="12">
        <f t="shared" si="7"/>
        <v>8</v>
      </c>
      <c r="AR8" s="12">
        <f t="shared" si="8"/>
        <v>98.936170212765958</v>
      </c>
      <c r="AS8" s="62">
        <f t="shared" si="2"/>
        <v>2.717391304347826E-2</v>
      </c>
      <c r="AT8" s="12">
        <v>744</v>
      </c>
      <c r="AU8" s="12">
        <f>SUM(D8:AH8)</f>
        <v>20</v>
      </c>
    </row>
    <row r="9" spans="1:47" x14ac:dyDescent="0.25">
      <c r="A9" s="5">
        <v>179</v>
      </c>
      <c r="B9" s="6" t="s">
        <v>85</v>
      </c>
      <c r="C9" s="4" t="s">
        <v>92</v>
      </c>
      <c r="D9" s="12"/>
      <c r="E9" s="12">
        <v>5</v>
      </c>
      <c r="F9" s="12">
        <v>5</v>
      </c>
      <c r="G9" s="12"/>
      <c r="H9" s="12"/>
      <c r="I9" s="12"/>
      <c r="J9" s="12"/>
      <c r="K9" s="12">
        <v>5</v>
      </c>
      <c r="L9" s="1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>
        <v>5</v>
      </c>
      <c r="Z9" s="12">
        <v>5</v>
      </c>
      <c r="AA9" s="12"/>
      <c r="AB9" s="12"/>
      <c r="AC9" s="12"/>
      <c r="AD9" s="12"/>
      <c r="AE9" s="12"/>
      <c r="AF9" s="12">
        <v>5</v>
      </c>
      <c r="AG9" s="12">
        <v>5</v>
      </c>
      <c r="AH9" s="12"/>
      <c r="AI9" s="12">
        <v>1</v>
      </c>
      <c r="AJ9" s="12">
        <v>2</v>
      </c>
      <c r="AK9" s="12">
        <v>6</v>
      </c>
      <c r="AL9" s="12">
        <f t="shared" si="4"/>
        <v>8</v>
      </c>
      <c r="AM9" s="12">
        <f t="shared" si="0"/>
        <v>736</v>
      </c>
      <c r="AN9" s="12">
        <f t="shared" si="5"/>
        <v>80</v>
      </c>
      <c r="AO9" s="12">
        <f t="shared" si="1"/>
        <v>98.924731182795696</v>
      </c>
      <c r="AP9" s="12">
        <f t="shared" si="6"/>
        <v>744</v>
      </c>
      <c r="AQ9" s="12">
        <f t="shared" si="7"/>
        <v>2</v>
      </c>
      <c r="AR9" s="12">
        <f t="shared" si="8"/>
        <v>99.731903485254691</v>
      </c>
      <c r="AS9" s="62">
        <f t="shared" si="2"/>
        <v>5.434782608695652E-2</v>
      </c>
      <c r="AT9" s="12">
        <v>744</v>
      </c>
      <c r="AU9" s="12">
        <f t="shared" si="3"/>
        <v>40</v>
      </c>
    </row>
    <row r="10" spans="1:47" x14ac:dyDescent="0.25">
      <c r="A10" s="5">
        <v>186</v>
      </c>
      <c r="B10" s="6" t="s">
        <v>85</v>
      </c>
      <c r="C10" s="4" t="s">
        <v>80</v>
      </c>
      <c r="D10" s="12"/>
      <c r="E10" s="12"/>
      <c r="F10" s="12">
        <v>2.95</v>
      </c>
      <c r="G10" s="12">
        <v>2.95</v>
      </c>
      <c r="H10" s="12">
        <v>2.95</v>
      </c>
      <c r="I10" s="12">
        <v>2.95</v>
      </c>
      <c r="J10" s="12">
        <v>2.95</v>
      </c>
      <c r="K10" s="12"/>
      <c r="L10" s="12"/>
      <c r="M10" s="12"/>
      <c r="N10" s="12"/>
      <c r="O10" s="12"/>
      <c r="P10" s="12">
        <v>2.95</v>
      </c>
      <c r="Q10" s="12">
        <v>2.95</v>
      </c>
      <c r="R10" s="12">
        <v>2.95</v>
      </c>
      <c r="S10" s="12">
        <v>2.95</v>
      </c>
      <c r="T10" s="12">
        <v>2.95</v>
      </c>
      <c r="U10" s="12">
        <v>2.95</v>
      </c>
      <c r="V10" s="12">
        <v>2.95</v>
      </c>
      <c r="W10" s="12">
        <v>2.95</v>
      </c>
      <c r="X10" s="12">
        <v>2.95</v>
      </c>
      <c r="Y10" s="12">
        <v>2.95</v>
      </c>
      <c r="Z10" s="12">
        <v>2.95</v>
      </c>
      <c r="AA10" s="12">
        <v>2.95</v>
      </c>
      <c r="AB10" s="12">
        <v>2.95</v>
      </c>
      <c r="AC10" s="12">
        <v>2.95</v>
      </c>
      <c r="AD10" s="12">
        <v>2.95</v>
      </c>
      <c r="AE10" s="12">
        <v>2.95</v>
      </c>
      <c r="AF10" s="12">
        <v>2.95</v>
      </c>
      <c r="AG10" s="12">
        <v>2.95</v>
      </c>
      <c r="AH10" s="12">
        <v>2.95</v>
      </c>
      <c r="AI10" s="12">
        <v>0</v>
      </c>
      <c r="AJ10" s="12">
        <v>0</v>
      </c>
      <c r="AK10" s="12">
        <v>0</v>
      </c>
      <c r="AL10" s="12">
        <f t="shared" si="4"/>
        <v>0</v>
      </c>
      <c r="AM10" s="12">
        <f t="shared" si="0"/>
        <v>744</v>
      </c>
      <c r="AN10" s="12">
        <f t="shared" si="5"/>
        <v>100</v>
      </c>
      <c r="AO10" s="12">
        <f t="shared" si="1"/>
        <v>100</v>
      </c>
      <c r="AP10" s="12" t="str">
        <f t="shared" si="6"/>
        <v>0.00</v>
      </c>
      <c r="AQ10" s="12" t="str">
        <f t="shared" si="7"/>
        <v>0.00</v>
      </c>
      <c r="AR10" s="12">
        <f t="shared" si="8"/>
        <v>100</v>
      </c>
      <c r="AS10" s="62">
        <f t="shared" si="2"/>
        <v>9.516129032258068E-2</v>
      </c>
      <c r="AT10" s="12">
        <v>744</v>
      </c>
      <c r="AU10" s="12">
        <f t="shared" si="3"/>
        <v>70.800000000000026</v>
      </c>
    </row>
    <row r="11" spans="1:47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0</v>
      </c>
      <c r="AJ11" s="12">
        <v>0</v>
      </c>
      <c r="AK11" s="12">
        <v>1.5</v>
      </c>
      <c r="AL11" s="12">
        <f t="shared" si="4"/>
        <v>1.5</v>
      </c>
      <c r="AM11" s="12">
        <f t="shared" si="0"/>
        <v>742.5</v>
      </c>
      <c r="AN11" s="12" t="str">
        <f t="shared" si="5"/>
        <v>100</v>
      </c>
      <c r="AO11" s="12">
        <f t="shared" si="1"/>
        <v>99.798387096774192</v>
      </c>
      <c r="AP11" s="12" t="str">
        <f t="shared" si="6"/>
        <v>0.00</v>
      </c>
      <c r="AQ11" s="12" t="str">
        <f t="shared" si="7"/>
        <v>0.00</v>
      </c>
      <c r="AR11" s="12">
        <f t="shared" si="8"/>
        <v>100</v>
      </c>
      <c r="AS11" s="62">
        <f t="shared" si="2"/>
        <v>0</v>
      </c>
      <c r="AT11" s="12">
        <v>744</v>
      </c>
      <c r="AU11" s="12">
        <v>0</v>
      </c>
    </row>
    <row r="12" spans="1:47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0</v>
      </c>
      <c r="AJ12" s="12">
        <v>0</v>
      </c>
      <c r="AK12" s="12">
        <v>2.13</v>
      </c>
      <c r="AL12" s="12">
        <f t="shared" si="4"/>
        <v>2.13</v>
      </c>
      <c r="AM12" s="12">
        <f t="shared" si="0"/>
        <v>741.87</v>
      </c>
      <c r="AN12" s="12" t="str">
        <f t="shared" si="5"/>
        <v>100</v>
      </c>
      <c r="AO12" s="12">
        <f t="shared" si="1"/>
        <v>99.713709677419359</v>
      </c>
      <c r="AP12" s="12" t="str">
        <f t="shared" si="6"/>
        <v>0.00</v>
      </c>
      <c r="AQ12" s="12" t="str">
        <f t="shared" si="7"/>
        <v>0.00</v>
      </c>
      <c r="AR12" s="12">
        <f t="shared" si="8"/>
        <v>100</v>
      </c>
      <c r="AS12" s="62">
        <f t="shared" si="2"/>
        <v>0</v>
      </c>
      <c r="AT12" s="12">
        <v>744</v>
      </c>
      <c r="AU12" s="12">
        <v>0</v>
      </c>
    </row>
    <row r="13" spans="1:47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/>
      <c r="J13" s="12"/>
      <c r="K13" s="12">
        <v>10</v>
      </c>
      <c r="L13" s="12"/>
      <c r="M13" s="12"/>
      <c r="N13" s="12"/>
      <c r="O13" s="12"/>
      <c r="P13" s="12"/>
      <c r="Q13" s="12"/>
      <c r="R13" s="12">
        <v>5</v>
      </c>
      <c r="S13" s="12"/>
      <c r="T13" s="12"/>
      <c r="U13" s="12"/>
      <c r="V13" s="12"/>
      <c r="W13" s="12"/>
      <c r="X13" s="12"/>
      <c r="Y13" s="12">
        <v>5</v>
      </c>
      <c r="Z13" s="12"/>
      <c r="AA13" s="12"/>
      <c r="AB13" s="12"/>
      <c r="AC13" s="12"/>
      <c r="AD13" s="12"/>
      <c r="AE13" s="12"/>
      <c r="AF13" s="12">
        <v>10</v>
      </c>
      <c r="AG13" s="12"/>
      <c r="AH13" s="12"/>
      <c r="AI13" s="12">
        <v>0</v>
      </c>
      <c r="AJ13" s="12">
        <v>0</v>
      </c>
      <c r="AK13" s="12">
        <v>0</v>
      </c>
      <c r="AL13" s="12">
        <f t="shared" si="4"/>
        <v>0</v>
      </c>
      <c r="AM13" s="12">
        <f t="shared" si="0"/>
        <v>744</v>
      </c>
      <c r="AN13" s="12">
        <f t="shared" si="5"/>
        <v>100</v>
      </c>
      <c r="AO13" s="12">
        <f t="shared" si="1"/>
        <v>100</v>
      </c>
      <c r="AP13" s="12" t="str">
        <f t="shared" si="6"/>
        <v>0.00</v>
      </c>
      <c r="AQ13" s="12" t="str">
        <f t="shared" si="7"/>
        <v>0.00</v>
      </c>
      <c r="AR13" s="12">
        <f t="shared" si="8"/>
        <v>100</v>
      </c>
      <c r="AS13" s="62">
        <f t="shared" si="2"/>
        <v>4.0322580645161289E-2</v>
      </c>
      <c r="AT13" s="12">
        <v>744</v>
      </c>
      <c r="AU13" s="12">
        <f t="shared" si="3"/>
        <v>30</v>
      </c>
    </row>
    <row r="14" spans="1:47" x14ac:dyDescent="0.25">
      <c r="A14" s="5">
        <v>275</v>
      </c>
      <c r="B14" s="6" t="s">
        <v>85</v>
      </c>
      <c r="C14" s="4" t="s">
        <v>80</v>
      </c>
      <c r="D14" s="12"/>
      <c r="E14" s="12"/>
      <c r="F14" s="12">
        <v>2.95</v>
      </c>
      <c r="G14" s="12">
        <v>2.95</v>
      </c>
      <c r="H14" s="12">
        <v>2.95</v>
      </c>
      <c r="I14" s="12">
        <v>2.95</v>
      </c>
      <c r="J14" s="12">
        <v>2.95</v>
      </c>
      <c r="K14" s="12"/>
      <c r="L14" s="12">
        <v>2.95</v>
      </c>
      <c r="M14" s="12">
        <v>2.95</v>
      </c>
      <c r="N14" s="12">
        <v>2.95</v>
      </c>
      <c r="O14" s="12">
        <v>2.95</v>
      </c>
      <c r="P14" s="12">
        <v>2.95</v>
      </c>
      <c r="Q14" s="12">
        <v>2.95</v>
      </c>
      <c r="R14" s="12">
        <v>2.95</v>
      </c>
      <c r="S14" s="12">
        <v>2.95</v>
      </c>
      <c r="T14" s="12">
        <v>2.95</v>
      </c>
      <c r="U14" s="12">
        <v>2.95</v>
      </c>
      <c r="V14" s="12"/>
      <c r="W14" s="12">
        <v>2.95</v>
      </c>
      <c r="X14" s="12">
        <v>2.95</v>
      </c>
      <c r="Y14" s="12">
        <v>2.95</v>
      </c>
      <c r="Z14" s="12">
        <v>2.95</v>
      </c>
      <c r="AA14" s="12">
        <v>2.95</v>
      </c>
      <c r="AB14" s="12">
        <v>2.95</v>
      </c>
      <c r="AC14" s="12"/>
      <c r="AD14" s="12">
        <v>2.95</v>
      </c>
      <c r="AE14" s="12">
        <v>2.95</v>
      </c>
      <c r="AF14" s="12">
        <v>2.95</v>
      </c>
      <c r="AG14" s="12">
        <v>2.95</v>
      </c>
      <c r="AH14" s="12">
        <v>2.95</v>
      </c>
      <c r="AI14" s="12">
        <v>0</v>
      </c>
      <c r="AJ14" s="12">
        <v>0</v>
      </c>
      <c r="AK14" s="12">
        <v>0</v>
      </c>
      <c r="AL14" s="12">
        <f t="shared" si="4"/>
        <v>0</v>
      </c>
      <c r="AM14" s="12">
        <f t="shared" si="0"/>
        <v>744</v>
      </c>
      <c r="AN14" s="12">
        <f t="shared" si="5"/>
        <v>100</v>
      </c>
      <c r="AO14" s="12">
        <f t="shared" si="1"/>
        <v>100</v>
      </c>
      <c r="AP14" s="12" t="str">
        <f t="shared" si="6"/>
        <v>0.00</v>
      </c>
      <c r="AQ14" s="12" t="str">
        <f t="shared" si="7"/>
        <v>0.00</v>
      </c>
      <c r="AR14" s="12">
        <f t="shared" si="8"/>
        <v>100</v>
      </c>
      <c r="AS14" s="62">
        <f t="shared" si="2"/>
        <v>0.1030913978494624</v>
      </c>
      <c r="AT14" s="12">
        <v>744</v>
      </c>
      <c r="AU14" s="12">
        <f t="shared" si="3"/>
        <v>76.700000000000031</v>
      </c>
    </row>
    <row r="15" spans="1:47" x14ac:dyDescent="0.25">
      <c r="A15" s="5">
        <v>276</v>
      </c>
      <c r="B15" s="6" t="s">
        <v>85</v>
      </c>
      <c r="C15" s="4" t="s">
        <v>80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>
        <v>0</v>
      </c>
      <c r="AJ15" s="12">
        <v>0</v>
      </c>
      <c r="AK15" s="12">
        <v>0</v>
      </c>
      <c r="AL15" s="12">
        <f t="shared" si="4"/>
        <v>0</v>
      </c>
      <c r="AM15" s="12">
        <f t="shared" si="0"/>
        <v>744</v>
      </c>
      <c r="AN15" s="12" t="str">
        <f t="shared" si="5"/>
        <v>100</v>
      </c>
      <c r="AO15" s="12">
        <f t="shared" si="1"/>
        <v>100</v>
      </c>
      <c r="AP15" s="12" t="str">
        <f t="shared" si="6"/>
        <v>0.00</v>
      </c>
      <c r="AQ15" s="12" t="str">
        <f t="shared" si="7"/>
        <v>0.00</v>
      </c>
      <c r="AR15" s="12">
        <f t="shared" si="8"/>
        <v>100</v>
      </c>
      <c r="AS15" s="62">
        <f t="shared" si="2"/>
        <v>0</v>
      </c>
      <c r="AT15" s="12">
        <v>744</v>
      </c>
      <c r="AU15" s="12">
        <v>0</v>
      </c>
    </row>
    <row r="16" spans="1:47" x14ac:dyDescent="0.25">
      <c r="A16" s="5">
        <v>312</v>
      </c>
      <c r="B16" s="4" t="s">
        <v>86</v>
      </c>
      <c r="C16" s="7" t="s">
        <v>94</v>
      </c>
      <c r="D16" s="12"/>
      <c r="E16" s="12"/>
      <c r="F16" s="12"/>
      <c r="G16" s="12">
        <v>5</v>
      </c>
      <c r="H16" s="12">
        <v>5</v>
      </c>
      <c r="I16" s="12"/>
      <c r="J16" s="12"/>
      <c r="K16" s="12"/>
      <c r="L16" s="12"/>
      <c r="M16" s="12"/>
      <c r="N16" s="12">
        <v>5</v>
      </c>
      <c r="O16" s="12">
        <v>5</v>
      </c>
      <c r="P16" s="12"/>
      <c r="Q16" s="12"/>
      <c r="R16" s="12"/>
      <c r="S16" s="12"/>
      <c r="T16" s="12"/>
      <c r="U16" s="12">
        <v>5</v>
      </c>
      <c r="V16" s="12">
        <v>5</v>
      </c>
      <c r="W16" s="12"/>
      <c r="X16" s="12"/>
      <c r="Y16" s="12"/>
      <c r="Z16" s="12"/>
      <c r="AA16" s="12"/>
      <c r="AB16" s="12">
        <v>5</v>
      </c>
      <c r="AC16" s="12">
        <v>5</v>
      </c>
      <c r="AD16" s="12"/>
      <c r="AE16" s="12"/>
      <c r="AF16" s="12"/>
      <c r="AG16" s="12"/>
      <c r="AH16" s="12"/>
      <c r="AI16" s="12">
        <v>0</v>
      </c>
      <c r="AJ16" s="12">
        <v>0</v>
      </c>
      <c r="AK16" s="12">
        <v>3</v>
      </c>
      <c r="AL16" s="12">
        <f t="shared" si="4"/>
        <v>3</v>
      </c>
      <c r="AM16" s="12">
        <f>AT16-AJ16-AK16</f>
        <v>741</v>
      </c>
      <c r="AN16" s="12">
        <f t="shared" si="5"/>
        <v>92.5</v>
      </c>
      <c r="AO16" s="12">
        <f t="shared" si="1"/>
        <v>99.596774193548384</v>
      </c>
      <c r="AP16" s="12" t="str">
        <f t="shared" si="6"/>
        <v>0.00</v>
      </c>
      <c r="AQ16" s="12" t="str">
        <f t="shared" si="7"/>
        <v>0.00</v>
      </c>
      <c r="AR16" s="12">
        <f t="shared" si="8"/>
        <v>100</v>
      </c>
      <c r="AS16" s="62">
        <f t="shared" si="2"/>
        <v>5.3981106612685563E-2</v>
      </c>
      <c r="AT16" s="12">
        <v>744</v>
      </c>
      <c r="AU16" s="12">
        <f t="shared" si="3"/>
        <v>40</v>
      </c>
    </row>
    <row r="17" spans="1:47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0</v>
      </c>
      <c r="AJ17" s="12">
        <v>0</v>
      </c>
      <c r="AK17" s="12">
        <v>0</v>
      </c>
      <c r="AL17" s="12">
        <f t="shared" si="4"/>
        <v>0</v>
      </c>
      <c r="AM17" s="12">
        <f t="shared" si="0"/>
        <v>744</v>
      </c>
      <c r="AN17" s="12">
        <f t="shared" si="5"/>
        <v>100</v>
      </c>
      <c r="AO17" s="12">
        <f t="shared" si="1"/>
        <v>100</v>
      </c>
      <c r="AP17" s="12" t="str">
        <f t="shared" si="6"/>
        <v>0.00</v>
      </c>
      <c r="AQ17" s="12" t="str">
        <f t="shared" si="7"/>
        <v>0.00</v>
      </c>
      <c r="AR17" s="12">
        <f t="shared" si="8"/>
        <v>100</v>
      </c>
      <c r="AS17" s="62">
        <f t="shared" si="2"/>
        <v>0.44758064516129031</v>
      </c>
      <c r="AT17" s="12">
        <v>744</v>
      </c>
      <c r="AU17" s="12">
        <v>333</v>
      </c>
    </row>
    <row r="18" spans="1:47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2</v>
      </c>
      <c r="AJ18" s="12">
        <v>6</v>
      </c>
      <c r="AK18" s="12">
        <v>0</v>
      </c>
      <c r="AL18" s="12">
        <f t="shared" si="4"/>
        <v>6</v>
      </c>
      <c r="AM18" s="12">
        <f t="shared" si="0"/>
        <v>738</v>
      </c>
      <c r="AN18" s="12">
        <f t="shared" si="5"/>
        <v>97.379912663755462</v>
      </c>
      <c r="AO18" s="12">
        <f t="shared" si="1"/>
        <v>99.193548387096769</v>
      </c>
      <c r="AP18" s="12">
        <f t="shared" si="6"/>
        <v>372</v>
      </c>
      <c r="AQ18" s="12">
        <f>IFERROR(AJ18/AI18,"0.00")</f>
        <v>3</v>
      </c>
      <c r="AR18" s="12">
        <f t="shared" si="8"/>
        <v>99.2</v>
      </c>
      <c r="AS18" s="62">
        <f t="shared" si="2"/>
        <v>0.31029810298102983</v>
      </c>
      <c r="AT18" s="12">
        <v>744</v>
      </c>
      <c r="AU18" s="12">
        <v>229</v>
      </c>
    </row>
    <row r="19" spans="1:47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3</v>
      </c>
      <c r="AJ19" s="12">
        <v>18</v>
      </c>
      <c r="AK19" s="12">
        <v>0</v>
      </c>
      <c r="AL19" s="12">
        <f t="shared" si="4"/>
        <v>18</v>
      </c>
      <c r="AM19" s="12">
        <f t="shared" si="0"/>
        <v>726</v>
      </c>
      <c r="AN19" s="12">
        <f t="shared" si="5"/>
        <v>93.103448275862064</v>
      </c>
      <c r="AO19" s="12">
        <f t="shared" si="1"/>
        <v>97.58064516129032</v>
      </c>
      <c r="AP19" s="12">
        <f t="shared" si="6"/>
        <v>248</v>
      </c>
      <c r="AQ19" s="12">
        <f t="shared" si="7"/>
        <v>6</v>
      </c>
      <c r="AR19" s="12">
        <f t="shared" si="8"/>
        <v>97.637795275590548</v>
      </c>
      <c r="AS19" s="62">
        <f t="shared" si="2"/>
        <v>0.35950413223140498</v>
      </c>
      <c r="AT19" s="12">
        <v>744</v>
      </c>
      <c r="AU19" s="12">
        <v>261</v>
      </c>
    </row>
    <row r="20" spans="1:47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0</v>
      </c>
      <c r="AJ20" s="12">
        <v>0</v>
      </c>
      <c r="AK20" s="12">
        <v>0</v>
      </c>
      <c r="AL20" s="12">
        <f t="shared" si="4"/>
        <v>0</v>
      </c>
      <c r="AM20" s="12">
        <f t="shared" si="0"/>
        <v>744</v>
      </c>
      <c r="AN20" s="12">
        <f t="shared" si="5"/>
        <v>100</v>
      </c>
      <c r="AO20" s="12">
        <f t="shared" si="1"/>
        <v>100</v>
      </c>
      <c r="AP20" s="12" t="str">
        <f t="shared" si="6"/>
        <v>0.00</v>
      </c>
      <c r="AQ20" s="12" t="str">
        <f t="shared" si="7"/>
        <v>0.00</v>
      </c>
      <c r="AR20" s="12">
        <f t="shared" si="8"/>
        <v>100</v>
      </c>
      <c r="AS20" s="62">
        <f t="shared" si="2"/>
        <v>0.25134408602150538</v>
      </c>
      <c r="AT20" s="12">
        <v>744</v>
      </c>
      <c r="AU20" s="12">
        <v>187</v>
      </c>
    </row>
    <row r="21" spans="1:47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>
        <v>1</v>
      </c>
      <c r="AJ21" s="12">
        <v>7</v>
      </c>
      <c r="AK21" s="12">
        <v>2</v>
      </c>
      <c r="AL21" s="12">
        <f t="shared" si="4"/>
        <v>9</v>
      </c>
      <c r="AM21" s="12">
        <f t="shared" si="0"/>
        <v>735</v>
      </c>
      <c r="AN21" s="12">
        <f t="shared" si="5"/>
        <v>94.193548387096769</v>
      </c>
      <c r="AO21" s="12">
        <f t="shared" si="1"/>
        <v>98.790322580645167</v>
      </c>
      <c r="AP21" s="12">
        <f t="shared" si="6"/>
        <v>744</v>
      </c>
      <c r="AQ21" s="12">
        <f t="shared" si="7"/>
        <v>7</v>
      </c>
      <c r="AR21" s="12">
        <f t="shared" si="8"/>
        <v>99.067909454061251</v>
      </c>
      <c r="AS21" s="62">
        <f t="shared" si="2"/>
        <v>0.21088435374149661</v>
      </c>
      <c r="AT21" s="12">
        <v>744</v>
      </c>
      <c r="AU21" s="12">
        <v>155</v>
      </c>
    </row>
    <row r="22" spans="1:47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2</v>
      </c>
      <c r="AJ22" s="12">
        <v>10</v>
      </c>
      <c r="AK22" s="12">
        <v>2</v>
      </c>
      <c r="AL22" s="12">
        <f t="shared" si="4"/>
        <v>12</v>
      </c>
      <c r="AM22" s="12">
        <f t="shared" si="0"/>
        <v>732</v>
      </c>
      <c r="AN22" s="12">
        <f t="shared" si="5"/>
        <v>93.333333333333329</v>
      </c>
      <c r="AO22" s="12">
        <f t="shared" si="1"/>
        <v>98.387096774193552</v>
      </c>
      <c r="AP22" s="12">
        <f t="shared" si="6"/>
        <v>372</v>
      </c>
      <c r="AQ22" s="12">
        <f t="shared" si="7"/>
        <v>5</v>
      </c>
      <c r="AR22" s="12">
        <f t="shared" si="8"/>
        <v>98.673740053050395</v>
      </c>
      <c r="AS22" s="62">
        <f t="shared" si="2"/>
        <v>0.24590163934426229</v>
      </c>
      <c r="AT22" s="12">
        <v>744</v>
      </c>
      <c r="AU22" s="12">
        <v>180</v>
      </c>
    </row>
    <row r="23" spans="1:47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0</v>
      </c>
      <c r="AJ23" s="12">
        <v>0</v>
      </c>
      <c r="AK23" s="12">
        <v>0</v>
      </c>
      <c r="AL23" s="12">
        <f t="shared" si="4"/>
        <v>0</v>
      </c>
      <c r="AM23" s="12">
        <f t="shared" si="0"/>
        <v>744</v>
      </c>
      <c r="AN23" s="12">
        <f t="shared" si="5"/>
        <v>100</v>
      </c>
      <c r="AO23" s="12">
        <f t="shared" si="1"/>
        <v>100</v>
      </c>
      <c r="AP23" s="12" t="str">
        <f t="shared" si="6"/>
        <v>0.00</v>
      </c>
      <c r="AQ23" s="12" t="str">
        <f t="shared" si="7"/>
        <v>0.00</v>
      </c>
      <c r="AR23" s="12">
        <f t="shared" si="8"/>
        <v>100</v>
      </c>
      <c r="AS23" s="62">
        <f t="shared" si="2"/>
        <v>0.2768817204301075</v>
      </c>
      <c r="AT23" s="12">
        <v>744</v>
      </c>
      <c r="AU23" s="12">
        <v>206</v>
      </c>
    </row>
    <row r="24" spans="1:47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0</v>
      </c>
      <c r="AJ24" s="12">
        <v>0</v>
      </c>
      <c r="AK24" s="12">
        <v>0</v>
      </c>
      <c r="AL24" s="12">
        <f t="shared" si="4"/>
        <v>0</v>
      </c>
      <c r="AM24" s="12">
        <f t="shared" si="0"/>
        <v>744</v>
      </c>
      <c r="AN24" s="12">
        <f t="shared" si="5"/>
        <v>100</v>
      </c>
      <c r="AO24" s="12">
        <f t="shared" si="1"/>
        <v>100</v>
      </c>
      <c r="AP24" s="12" t="str">
        <f t="shared" si="6"/>
        <v>0.00</v>
      </c>
      <c r="AQ24" s="12" t="str">
        <f t="shared" si="7"/>
        <v>0.00</v>
      </c>
      <c r="AR24" s="12">
        <f t="shared" si="8"/>
        <v>100</v>
      </c>
      <c r="AS24" s="62">
        <f t="shared" si="2"/>
        <v>0.24327956989247312</v>
      </c>
      <c r="AT24" s="12">
        <v>744</v>
      </c>
      <c r="AU24" s="12">
        <v>181</v>
      </c>
    </row>
    <row r="25" spans="1:47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0</v>
      </c>
      <c r="AJ25" s="12">
        <v>0</v>
      </c>
      <c r="AK25" s="12">
        <v>0</v>
      </c>
      <c r="AL25" s="12">
        <f t="shared" si="4"/>
        <v>0</v>
      </c>
      <c r="AM25" s="12">
        <f t="shared" si="0"/>
        <v>744</v>
      </c>
      <c r="AN25" s="12">
        <f t="shared" si="5"/>
        <v>100</v>
      </c>
      <c r="AO25" s="12">
        <f t="shared" si="1"/>
        <v>100</v>
      </c>
      <c r="AP25" s="12" t="str">
        <f t="shared" si="6"/>
        <v>0.00</v>
      </c>
      <c r="AQ25" s="12" t="str">
        <f t="shared" si="7"/>
        <v>0.00</v>
      </c>
      <c r="AR25" s="12">
        <f t="shared" si="8"/>
        <v>100</v>
      </c>
      <c r="AS25" s="62">
        <f t="shared" si="2"/>
        <v>0.29301075268817206</v>
      </c>
      <c r="AT25" s="12">
        <v>744</v>
      </c>
      <c r="AU25" s="12">
        <v>218</v>
      </c>
    </row>
    <row r="26" spans="1:47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0</v>
      </c>
      <c r="AJ26" s="12">
        <v>0</v>
      </c>
      <c r="AK26" s="12">
        <v>0</v>
      </c>
      <c r="AL26" s="12">
        <f t="shared" si="4"/>
        <v>0</v>
      </c>
      <c r="AM26" s="12">
        <f t="shared" si="0"/>
        <v>744</v>
      </c>
      <c r="AN26" s="12">
        <f t="shared" si="5"/>
        <v>100</v>
      </c>
      <c r="AO26" s="12">
        <f t="shared" si="1"/>
        <v>100</v>
      </c>
      <c r="AP26" s="12" t="str">
        <f t="shared" si="6"/>
        <v>0.00</v>
      </c>
      <c r="AQ26" s="12" t="str">
        <f t="shared" si="7"/>
        <v>0.00</v>
      </c>
      <c r="AR26" s="12">
        <f t="shared" si="8"/>
        <v>100</v>
      </c>
      <c r="AS26" s="62">
        <f t="shared" si="2"/>
        <v>0.35618279569892475</v>
      </c>
      <c r="AT26" s="12">
        <v>744</v>
      </c>
      <c r="AU26" s="12">
        <v>265</v>
      </c>
    </row>
    <row r="27" spans="1:47" x14ac:dyDescent="0.25">
      <c r="A27" s="5">
        <v>344</v>
      </c>
      <c r="B27" s="6" t="s">
        <v>85</v>
      </c>
      <c r="C27" s="4" t="s">
        <v>79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>
        <v>4.25</v>
      </c>
      <c r="V27" s="12">
        <v>4.25</v>
      </c>
      <c r="W27" s="12">
        <v>4.25</v>
      </c>
      <c r="X27" s="12"/>
      <c r="Y27" s="12"/>
      <c r="Z27" s="12">
        <v>4.25</v>
      </c>
      <c r="AA27" s="12">
        <v>4.25</v>
      </c>
      <c r="AB27" s="12">
        <v>4.25</v>
      </c>
      <c r="AC27" s="12">
        <v>4.25</v>
      </c>
      <c r="AD27" s="12">
        <v>4.25</v>
      </c>
      <c r="AE27" s="12"/>
      <c r="AF27" s="12"/>
      <c r="AG27" s="12">
        <v>6.25</v>
      </c>
      <c r="AH27" s="12">
        <v>6.25</v>
      </c>
      <c r="AI27" s="12">
        <v>1</v>
      </c>
      <c r="AJ27" s="12">
        <v>1</v>
      </c>
      <c r="AK27" s="12">
        <v>3</v>
      </c>
      <c r="AL27" s="12">
        <f t="shared" si="4"/>
        <v>4</v>
      </c>
      <c r="AM27" s="12">
        <f t="shared" si="0"/>
        <v>740</v>
      </c>
      <c r="AN27" s="12">
        <f t="shared" si="5"/>
        <v>91.397849462365585</v>
      </c>
      <c r="AO27" s="12">
        <f t="shared" si="1"/>
        <v>99.462365591397855</v>
      </c>
      <c r="AP27" s="12">
        <f t="shared" si="6"/>
        <v>744</v>
      </c>
      <c r="AQ27" s="12">
        <f t="shared" si="7"/>
        <v>1</v>
      </c>
      <c r="AR27" s="12">
        <f t="shared" si="8"/>
        <v>99.865771812080538</v>
      </c>
      <c r="AS27" s="62">
        <f t="shared" si="2"/>
        <v>6.2837837837837834E-2</v>
      </c>
      <c r="AT27" s="12">
        <v>744</v>
      </c>
      <c r="AU27" s="12">
        <f t="shared" si="3"/>
        <v>46.5</v>
      </c>
    </row>
    <row r="28" spans="1:47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v>1</v>
      </c>
      <c r="AJ28" s="12">
        <v>1</v>
      </c>
      <c r="AK28" s="12">
        <v>5</v>
      </c>
      <c r="AL28" s="12">
        <f t="shared" si="4"/>
        <v>6</v>
      </c>
      <c r="AM28" s="12">
        <f t="shared" si="0"/>
        <v>738</v>
      </c>
      <c r="AN28" s="12">
        <f t="shared" si="5"/>
        <v>94.444444444444443</v>
      </c>
      <c r="AO28" s="12">
        <f t="shared" si="1"/>
        <v>99.193548387096769</v>
      </c>
      <c r="AP28" s="12">
        <f t="shared" si="6"/>
        <v>744</v>
      </c>
      <c r="AQ28" s="12">
        <f t="shared" si="7"/>
        <v>1</v>
      </c>
      <c r="AR28" s="12">
        <f t="shared" si="8"/>
        <v>99.865771812080538</v>
      </c>
      <c r="AS28" s="62">
        <f t="shared" si="2"/>
        <v>0.14634146341463414</v>
      </c>
      <c r="AT28" s="12">
        <v>744</v>
      </c>
      <c r="AU28" s="12">
        <v>108</v>
      </c>
    </row>
    <row r="29" spans="1:47" x14ac:dyDescent="0.25">
      <c r="A29" s="5">
        <v>357</v>
      </c>
      <c r="B29" s="6" t="s">
        <v>85</v>
      </c>
      <c r="C29" s="4" t="s">
        <v>79</v>
      </c>
      <c r="D29" s="12"/>
      <c r="E29" s="12"/>
      <c r="F29" s="12">
        <v>4.25</v>
      </c>
      <c r="G29" s="12">
        <v>4.25</v>
      </c>
      <c r="H29" s="12">
        <v>4.25</v>
      </c>
      <c r="I29" s="12">
        <v>4.25</v>
      </c>
      <c r="J29" s="12"/>
      <c r="K29" s="12"/>
      <c r="L29" s="12">
        <v>6.25</v>
      </c>
      <c r="M29" s="12">
        <v>6.25</v>
      </c>
      <c r="N29" s="12">
        <v>6.25</v>
      </c>
      <c r="O29" s="12">
        <v>6.25</v>
      </c>
      <c r="P29" s="12"/>
      <c r="Q29" s="12"/>
      <c r="R29" s="12"/>
      <c r="S29" s="12">
        <v>4.25</v>
      </c>
      <c r="T29" s="12">
        <v>4.25</v>
      </c>
      <c r="U29" s="12">
        <v>4.25</v>
      </c>
      <c r="V29" s="12">
        <v>4.25</v>
      </c>
      <c r="W29" s="12">
        <v>4.25</v>
      </c>
      <c r="X29" s="12"/>
      <c r="Y29" s="12"/>
      <c r="Z29" s="12">
        <v>4.25</v>
      </c>
      <c r="AA29" s="12">
        <v>4.25</v>
      </c>
      <c r="AB29" s="12">
        <v>4.25</v>
      </c>
      <c r="AC29" s="12">
        <v>4.25</v>
      </c>
      <c r="AD29" s="12">
        <v>4.25</v>
      </c>
      <c r="AE29" s="12"/>
      <c r="AF29" s="12"/>
      <c r="AG29" s="12">
        <v>4.25</v>
      </c>
      <c r="AH29" s="12">
        <v>4.25</v>
      </c>
      <c r="AI29" s="12">
        <v>0</v>
      </c>
      <c r="AJ29" s="12">
        <v>0</v>
      </c>
      <c r="AK29" s="12">
        <v>2</v>
      </c>
      <c r="AL29" s="12">
        <f t="shared" si="4"/>
        <v>2</v>
      </c>
      <c r="AM29" s="12">
        <f t="shared" si="0"/>
        <v>742</v>
      </c>
      <c r="AN29" s="12">
        <f t="shared" si="5"/>
        <v>97.849462365591393</v>
      </c>
      <c r="AO29" s="12">
        <f t="shared" si="1"/>
        <v>99.731182795698928</v>
      </c>
      <c r="AP29" s="12" t="str">
        <f t="shared" si="6"/>
        <v>0.00</v>
      </c>
      <c r="AQ29" s="12" t="str">
        <f t="shared" si="7"/>
        <v>0.00</v>
      </c>
      <c r="AR29" s="12">
        <f t="shared" si="8"/>
        <v>100</v>
      </c>
      <c r="AS29" s="62">
        <f t="shared" si="2"/>
        <v>0.12533692722371967</v>
      </c>
      <c r="AT29" s="12">
        <v>744</v>
      </c>
      <c r="AU29" s="12">
        <f t="shared" si="3"/>
        <v>93</v>
      </c>
    </row>
    <row r="30" spans="1:47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0</v>
      </c>
      <c r="AJ30" s="12">
        <v>0</v>
      </c>
      <c r="AK30" s="12">
        <v>0</v>
      </c>
      <c r="AL30" s="12">
        <f t="shared" si="4"/>
        <v>0</v>
      </c>
      <c r="AM30" s="12">
        <f t="shared" si="0"/>
        <v>744</v>
      </c>
      <c r="AN30" s="12">
        <f t="shared" si="5"/>
        <v>100</v>
      </c>
      <c r="AO30" s="12">
        <f t="shared" si="1"/>
        <v>100</v>
      </c>
      <c r="AP30" s="12" t="str">
        <f t="shared" si="6"/>
        <v>0.00</v>
      </c>
      <c r="AQ30" s="12" t="str">
        <f t="shared" si="7"/>
        <v>0.00</v>
      </c>
      <c r="AR30" s="12">
        <f t="shared" si="8"/>
        <v>100</v>
      </c>
      <c r="AS30" s="62">
        <f t="shared" si="2"/>
        <v>0.3911290322580645</v>
      </c>
      <c r="AT30" s="12">
        <v>744</v>
      </c>
      <c r="AU30" s="12">
        <v>291</v>
      </c>
    </row>
    <row r="31" spans="1:47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>
        <v>0</v>
      </c>
      <c r="AJ31" s="12">
        <v>0</v>
      </c>
      <c r="AK31" s="12">
        <v>0</v>
      </c>
      <c r="AL31" s="12">
        <f t="shared" si="4"/>
        <v>0</v>
      </c>
      <c r="AM31" s="12">
        <f t="shared" si="0"/>
        <v>744</v>
      </c>
      <c r="AN31" s="12" t="str">
        <f t="shared" si="5"/>
        <v>100</v>
      </c>
      <c r="AO31" s="12">
        <f t="shared" si="1"/>
        <v>100</v>
      </c>
      <c r="AP31" s="12" t="str">
        <f t="shared" si="6"/>
        <v>0.00</v>
      </c>
      <c r="AQ31" s="12" t="str">
        <f t="shared" si="7"/>
        <v>0.00</v>
      </c>
      <c r="AR31" s="12">
        <f t="shared" si="8"/>
        <v>100</v>
      </c>
      <c r="AS31" s="62">
        <f t="shared" si="2"/>
        <v>0</v>
      </c>
      <c r="AT31" s="12">
        <v>744</v>
      </c>
      <c r="AU31" s="12">
        <v>0</v>
      </c>
    </row>
    <row r="32" spans="1:47" x14ac:dyDescent="0.25">
      <c r="A32" s="5">
        <v>362</v>
      </c>
      <c r="B32" s="6" t="s">
        <v>85</v>
      </c>
      <c r="C32" s="4" t="s">
        <v>79</v>
      </c>
      <c r="D32" s="12"/>
      <c r="E32" s="12">
        <v>4.25</v>
      </c>
      <c r="F32" s="12">
        <v>6.25</v>
      </c>
      <c r="G32" s="12">
        <v>6.25</v>
      </c>
      <c r="H32" s="12">
        <v>6.25</v>
      </c>
      <c r="I32" s="12">
        <v>4.25</v>
      </c>
      <c r="J32" s="12"/>
      <c r="K32" s="12"/>
      <c r="L32" s="12">
        <v>4.25</v>
      </c>
      <c r="M32" s="12">
        <v>4.25</v>
      </c>
      <c r="N32" s="12">
        <v>4.25</v>
      </c>
      <c r="O32" s="12">
        <v>4.25</v>
      </c>
      <c r="P32" s="12"/>
      <c r="Q32" s="12"/>
      <c r="R32" s="12"/>
      <c r="S32" s="12">
        <v>4.25</v>
      </c>
      <c r="T32" s="12">
        <v>4.25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v>0</v>
      </c>
      <c r="AJ32" s="12">
        <v>0</v>
      </c>
      <c r="AK32" s="12">
        <v>6</v>
      </c>
      <c r="AL32" s="12">
        <f t="shared" si="4"/>
        <v>6</v>
      </c>
      <c r="AM32" s="12">
        <f t="shared" si="0"/>
        <v>738</v>
      </c>
      <c r="AN32" s="12">
        <f t="shared" si="5"/>
        <v>88.625592417061611</v>
      </c>
      <c r="AO32" s="12">
        <f t="shared" si="1"/>
        <v>99.193548387096769</v>
      </c>
      <c r="AP32" s="12" t="str">
        <f t="shared" si="6"/>
        <v>0.00</v>
      </c>
      <c r="AQ32" s="12" t="str">
        <f t="shared" si="7"/>
        <v>0.00</v>
      </c>
      <c r="AR32" s="12">
        <f t="shared" si="8"/>
        <v>100</v>
      </c>
      <c r="AS32" s="62">
        <f t="shared" si="2"/>
        <v>7.1476964769647697E-2</v>
      </c>
      <c r="AT32" s="12">
        <v>744</v>
      </c>
      <c r="AU32" s="12">
        <f t="shared" si="3"/>
        <v>52.75</v>
      </c>
    </row>
    <row r="33" spans="1:47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0</v>
      </c>
      <c r="AJ33" s="12">
        <v>0</v>
      </c>
      <c r="AK33" s="12">
        <v>1</v>
      </c>
      <c r="AL33" s="12">
        <f t="shared" si="4"/>
        <v>1</v>
      </c>
      <c r="AM33" s="12">
        <f t="shared" si="0"/>
        <v>743</v>
      </c>
      <c r="AN33" s="12" t="str">
        <f t="shared" si="5"/>
        <v>100</v>
      </c>
      <c r="AO33" s="12">
        <f t="shared" si="1"/>
        <v>99.865591397849457</v>
      </c>
      <c r="AP33" s="12" t="str">
        <f t="shared" si="6"/>
        <v>0.00</v>
      </c>
      <c r="AQ33" s="12" t="str">
        <f t="shared" si="7"/>
        <v>0.00</v>
      </c>
      <c r="AR33" s="12">
        <f t="shared" si="8"/>
        <v>100</v>
      </c>
      <c r="AS33" s="62">
        <f t="shared" si="2"/>
        <v>0</v>
      </c>
      <c r="AT33" s="12">
        <v>744</v>
      </c>
      <c r="AU33" s="12">
        <v>0</v>
      </c>
    </row>
    <row r="34" spans="1:47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>
        <v>0</v>
      </c>
      <c r="AJ34" s="12">
        <v>0</v>
      </c>
      <c r="AK34" s="12">
        <v>1</v>
      </c>
      <c r="AL34" s="12">
        <f t="shared" si="4"/>
        <v>1</v>
      </c>
      <c r="AM34" s="12">
        <f t="shared" ref="AM34:AM65" si="9">AT34-AJ34-AK34</f>
        <v>743</v>
      </c>
      <c r="AN34" s="12" t="str">
        <f t="shared" si="5"/>
        <v>100</v>
      </c>
      <c r="AO34" s="12">
        <f t="shared" ref="AO34:AO65" si="10">IFERROR((AM34/AT34),"0.00")*100</f>
        <v>99.865591397849457</v>
      </c>
      <c r="AP34" s="12" t="str">
        <f t="shared" si="6"/>
        <v>0.00</v>
      </c>
      <c r="AQ34" s="12" t="str">
        <f t="shared" si="7"/>
        <v>0.00</v>
      </c>
      <c r="AR34" s="12">
        <f t="shared" si="8"/>
        <v>100</v>
      </c>
      <c r="AS34" s="62">
        <f t="shared" ref="AS34:AS67" si="11">AU34/AM34</f>
        <v>0</v>
      </c>
      <c r="AT34" s="12">
        <v>744</v>
      </c>
      <c r="AU34" s="12">
        <v>0</v>
      </c>
    </row>
    <row r="35" spans="1:47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0</v>
      </c>
      <c r="AJ35" s="12">
        <v>0</v>
      </c>
      <c r="AK35" s="12">
        <v>0.5</v>
      </c>
      <c r="AL35" s="12">
        <f t="shared" si="4"/>
        <v>0.5</v>
      </c>
      <c r="AM35" s="12">
        <f t="shared" si="9"/>
        <v>743.5</v>
      </c>
      <c r="AN35" s="12" t="str">
        <f t="shared" si="5"/>
        <v>100</v>
      </c>
      <c r="AO35" s="12">
        <f t="shared" si="10"/>
        <v>99.932795698924721</v>
      </c>
      <c r="AP35" s="12" t="str">
        <f t="shared" si="6"/>
        <v>0.00</v>
      </c>
      <c r="AQ35" s="12" t="str">
        <f t="shared" si="7"/>
        <v>0.00</v>
      </c>
      <c r="AR35" s="12">
        <f t="shared" si="8"/>
        <v>100</v>
      </c>
      <c r="AS35" s="62">
        <f t="shared" si="11"/>
        <v>0</v>
      </c>
      <c r="AT35" s="12">
        <v>744</v>
      </c>
      <c r="AU35" s="12">
        <v>0</v>
      </c>
    </row>
    <row r="36" spans="1:47" x14ac:dyDescent="0.25">
      <c r="A36" s="5">
        <v>377</v>
      </c>
      <c r="B36" s="6" t="s">
        <v>85</v>
      </c>
      <c r="C36" s="4" t="s">
        <v>79</v>
      </c>
      <c r="D36" s="12"/>
      <c r="E36" s="12">
        <v>7.83</v>
      </c>
      <c r="F36" s="12">
        <v>7.83</v>
      </c>
      <c r="G36" s="12">
        <v>7.83</v>
      </c>
      <c r="H36" s="12">
        <v>7.83</v>
      </c>
      <c r="I36" s="12">
        <v>7.83</v>
      </c>
      <c r="J36" s="12">
        <v>7.83</v>
      </c>
      <c r="K36" s="12">
        <v>7.83</v>
      </c>
      <c r="L36" s="12">
        <v>7.83</v>
      </c>
      <c r="M36" s="12">
        <v>7.83</v>
      </c>
      <c r="N36" s="12">
        <v>7.83</v>
      </c>
      <c r="O36" s="12">
        <v>7.83</v>
      </c>
      <c r="P36" s="12">
        <v>7.83</v>
      </c>
      <c r="Q36" s="12">
        <v>7.83</v>
      </c>
      <c r="R36" s="12">
        <v>7.83</v>
      </c>
      <c r="S36" s="12">
        <v>7.83</v>
      </c>
      <c r="T36" s="12">
        <v>7.83</v>
      </c>
      <c r="U36" s="12">
        <v>7.83</v>
      </c>
      <c r="V36" s="12">
        <v>7.83</v>
      </c>
      <c r="W36" s="12">
        <v>7.83</v>
      </c>
      <c r="X36" s="12">
        <v>7.83</v>
      </c>
      <c r="Y36" s="12">
        <v>7.83</v>
      </c>
      <c r="Z36" s="12">
        <v>7.83</v>
      </c>
      <c r="AA36" s="12">
        <v>7.83</v>
      </c>
      <c r="AB36" s="12">
        <v>7.83</v>
      </c>
      <c r="AC36" s="12">
        <v>7.83</v>
      </c>
      <c r="AD36" s="12">
        <v>7.83</v>
      </c>
      <c r="AE36" s="12">
        <v>7.83</v>
      </c>
      <c r="AF36" s="12">
        <v>7.83</v>
      </c>
      <c r="AG36" s="12">
        <v>7.83</v>
      </c>
      <c r="AH36" s="12">
        <v>7.83</v>
      </c>
      <c r="AI36" s="12">
        <v>0</v>
      </c>
      <c r="AJ36" s="12">
        <v>0</v>
      </c>
      <c r="AK36" s="12">
        <v>3</v>
      </c>
      <c r="AL36" s="12">
        <f t="shared" si="4"/>
        <v>3</v>
      </c>
      <c r="AM36" s="12">
        <f t="shared" si="9"/>
        <v>741</v>
      </c>
      <c r="AN36" s="12">
        <f t="shared" si="5"/>
        <v>98.722860791826307</v>
      </c>
      <c r="AO36" s="12">
        <f t="shared" si="10"/>
        <v>99.596774193548384</v>
      </c>
      <c r="AP36" s="12" t="str">
        <f t="shared" si="6"/>
        <v>0.00</v>
      </c>
      <c r="AQ36" s="12" t="str">
        <f t="shared" si="7"/>
        <v>0.00</v>
      </c>
      <c r="AR36" s="12">
        <f t="shared" si="8"/>
        <v>100</v>
      </c>
      <c r="AS36" s="62">
        <f t="shared" si="11"/>
        <v>0.31700404858299613</v>
      </c>
      <c r="AT36" s="12">
        <v>744</v>
      </c>
      <c r="AU36" s="12">
        <f t="shared" si="3"/>
        <v>234.90000000000015</v>
      </c>
    </row>
    <row r="37" spans="1:47" x14ac:dyDescent="0.25">
      <c r="A37" s="5">
        <v>378</v>
      </c>
      <c r="B37" s="6" t="s">
        <v>85</v>
      </c>
      <c r="C37" s="4" t="s">
        <v>79</v>
      </c>
      <c r="D37" s="12"/>
      <c r="E37" s="12"/>
      <c r="F37" s="12">
        <v>4.25</v>
      </c>
      <c r="G37" s="12">
        <v>4.25</v>
      </c>
      <c r="H37" s="12">
        <v>4.25</v>
      </c>
      <c r="I37" s="12">
        <v>4.25</v>
      </c>
      <c r="J37" s="12"/>
      <c r="K37" s="12"/>
      <c r="L37" s="12">
        <v>4.25</v>
      </c>
      <c r="M37" s="12">
        <v>4.25</v>
      </c>
      <c r="N37" s="12">
        <v>4.25</v>
      </c>
      <c r="O37" s="12">
        <v>4.25</v>
      </c>
      <c r="P37" s="12">
        <v>4.25</v>
      </c>
      <c r="Q37" s="12"/>
      <c r="R37" s="12"/>
      <c r="S37" s="12">
        <v>6.25</v>
      </c>
      <c r="T37" s="12">
        <v>6.25</v>
      </c>
      <c r="U37" s="12">
        <v>6.25</v>
      </c>
      <c r="V37" s="12">
        <v>6.25</v>
      </c>
      <c r="W37" s="12">
        <v>4.25</v>
      </c>
      <c r="X37" s="12"/>
      <c r="Y37" s="12"/>
      <c r="Z37" s="12">
        <v>4.25</v>
      </c>
      <c r="AA37" s="12">
        <v>4.25</v>
      </c>
      <c r="AB37" s="12">
        <v>4.25</v>
      </c>
      <c r="AC37" s="12">
        <v>4.25</v>
      </c>
      <c r="AD37" s="12">
        <v>4.25</v>
      </c>
      <c r="AE37" s="12"/>
      <c r="AF37" s="12"/>
      <c r="AG37" s="12">
        <v>4.25</v>
      </c>
      <c r="AH37" s="12">
        <v>4.25</v>
      </c>
      <c r="AI37" s="12">
        <v>1</v>
      </c>
      <c r="AJ37" s="12">
        <v>3</v>
      </c>
      <c r="AK37" s="12">
        <v>1.5</v>
      </c>
      <c r="AL37" s="12">
        <f t="shared" si="4"/>
        <v>4.5</v>
      </c>
      <c r="AM37" s="12">
        <f t="shared" si="9"/>
        <v>739.5</v>
      </c>
      <c r="AN37" s="12">
        <f t="shared" si="5"/>
        <v>95.372750642673523</v>
      </c>
      <c r="AO37" s="12">
        <f t="shared" si="10"/>
        <v>99.395161290322577</v>
      </c>
      <c r="AP37" s="12">
        <f t="shared" si="6"/>
        <v>744</v>
      </c>
      <c r="AQ37" s="12">
        <f t="shared" si="7"/>
        <v>3</v>
      </c>
      <c r="AR37" s="12">
        <f t="shared" si="8"/>
        <v>99.598393574297177</v>
      </c>
      <c r="AS37" s="62">
        <f t="shared" si="11"/>
        <v>0.1315077755240027</v>
      </c>
      <c r="AT37" s="12">
        <v>744</v>
      </c>
      <c r="AU37" s="12">
        <f t="shared" si="3"/>
        <v>97.25</v>
      </c>
    </row>
    <row r="38" spans="1:47" x14ac:dyDescent="0.25">
      <c r="A38" s="5">
        <v>379</v>
      </c>
      <c r="B38" s="6" t="s">
        <v>85</v>
      </c>
      <c r="C38" s="4" t="s">
        <v>79</v>
      </c>
      <c r="D38" s="12"/>
      <c r="E38" s="12">
        <v>4.25</v>
      </c>
      <c r="F38" s="12">
        <v>4.25</v>
      </c>
      <c r="G38" s="12">
        <v>4.25</v>
      </c>
      <c r="H38" s="12">
        <v>4.25</v>
      </c>
      <c r="I38" s="12">
        <v>4.25</v>
      </c>
      <c r="J38" s="12"/>
      <c r="K38" s="12"/>
      <c r="L38" s="12">
        <v>4.25</v>
      </c>
      <c r="M38" s="12">
        <v>4.25</v>
      </c>
      <c r="N38" s="12">
        <v>4.25</v>
      </c>
      <c r="O38" s="12">
        <v>4.25</v>
      </c>
      <c r="P38" s="12">
        <v>4.25</v>
      </c>
      <c r="Q38" s="12"/>
      <c r="R38" s="12"/>
      <c r="S38" s="12">
        <v>4.25</v>
      </c>
      <c r="T38" s="12">
        <v>4.25</v>
      </c>
      <c r="U38" s="12">
        <v>4.25</v>
      </c>
      <c r="V38" s="12">
        <v>4.25</v>
      </c>
      <c r="W38" s="12">
        <v>4.25</v>
      </c>
      <c r="X38" s="12"/>
      <c r="Y38" s="12"/>
      <c r="Z38" s="12">
        <v>6.25</v>
      </c>
      <c r="AA38" s="12">
        <v>6.25</v>
      </c>
      <c r="AB38" s="12">
        <v>6.25</v>
      </c>
      <c r="AC38" s="12">
        <v>6.25</v>
      </c>
      <c r="AD38" s="12">
        <v>4.25</v>
      </c>
      <c r="AE38" s="12"/>
      <c r="AF38" s="12"/>
      <c r="AG38" s="12">
        <v>4.25</v>
      </c>
      <c r="AH38" s="12">
        <v>4.25</v>
      </c>
      <c r="AI38" s="12">
        <v>0</v>
      </c>
      <c r="AJ38" s="12">
        <v>0</v>
      </c>
      <c r="AK38" s="12">
        <v>2</v>
      </c>
      <c r="AL38" s="12">
        <f t="shared" si="4"/>
        <v>2</v>
      </c>
      <c r="AM38" s="12">
        <f t="shared" si="9"/>
        <v>742</v>
      </c>
      <c r="AN38" s="12">
        <f t="shared" si="5"/>
        <v>98.029556650246306</v>
      </c>
      <c r="AO38" s="12">
        <f t="shared" si="10"/>
        <v>99.731182795698928</v>
      </c>
      <c r="AP38" s="12" t="str">
        <f t="shared" si="6"/>
        <v>0.00</v>
      </c>
      <c r="AQ38" s="12" t="str">
        <f t="shared" si="7"/>
        <v>0.00</v>
      </c>
      <c r="AR38" s="12">
        <f t="shared" si="8"/>
        <v>100</v>
      </c>
      <c r="AS38" s="62">
        <f t="shared" si="11"/>
        <v>0.13679245283018868</v>
      </c>
      <c r="AT38" s="12">
        <v>744</v>
      </c>
      <c r="AU38" s="12">
        <f t="shared" si="3"/>
        <v>101.5</v>
      </c>
    </row>
    <row r="39" spans="1:47" x14ac:dyDescent="0.25">
      <c r="A39" s="5">
        <v>380</v>
      </c>
      <c r="B39" s="6" t="s">
        <v>85</v>
      </c>
      <c r="C39" s="4" t="s">
        <v>79</v>
      </c>
      <c r="D39" s="12"/>
      <c r="E39" s="12">
        <v>7.83</v>
      </c>
      <c r="F39" s="12">
        <v>7.83</v>
      </c>
      <c r="G39" s="12">
        <v>7.83</v>
      </c>
      <c r="H39" s="12">
        <v>7.83</v>
      </c>
      <c r="I39" s="12">
        <v>7.83</v>
      </c>
      <c r="J39" s="12">
        <v>7.83</v>
      </c>
      <c r="K39" s="12">
        <v>7.83</v>
      </c>
      <c r="L39" s="12">
        <v>7.83</v>
      </c>
      <c r="M39" s="12">
        <v>7.83</v>
      </c>
      <c r="N39" s="12">
        <v>7.83</v>
      </c>
      <c r="O39" s="12">
        <v>7.83</v>
      </c>
      <c r="P39" s="12">
        <v>7.83</v>
      </c>
      <c r="Q39" s="12">
        <v>7.83</v>
      </c>
      <c r="R39" s="12">
        <v>7.83</v>
      </c>
      <c r="S39" s="12">
        <v>7.83</v>
      </c>
      <c r="T39" s="12">
        <v>7.83</v>
      </c>
      <c r="U39" s="12">
        <v>7.83</v>
      </c>
      <c r="V39" s="12">
        <v>7.83</v>
      </c>
      <c r="W39" s="12">
        <v>7.83</v>
      </c>
      <c r="X39" s="12">
        <v>7.83</v>
      </c>
      <c r="Y39" s="12">
        <v>7.83</v>
      </c>
      <c r="Z39" s="12">
        <v>7.83</v>
      </c>
      <c r="AA39" s="12">
        <v>7.83</v>
      </c>
      <c r="AB39" s="12">
        <v>7.83</v>
      </c>
      <c r="AC39" s="12">
        <v>7.83</v>
      </c>
      <c r="AD39" s="12">
        <v>7.83</v>
      </c>
      <c r="AE39" s="12">
        <v>7.83</v>
      </c>
      <c r="AF39" s="12">
        <v>7.83</v>
      </c>
      <c r="AG39" s="12">
        <v>7.83</v>
      </c>
      <c r="AH39" s="12">
        <v>7.83</v>
      </c>
      <c r="AI39" s="12">
        <v>0</v>
      </c>
      <c r="AJ39" s="12">
        <v>0</v>
      </c>
      <c r="AK39" s="12">
        <v>5</v>
      </c>
      <c r="AL39" s="12">
        <f t="shared" si="4"/>
        <v>5</v>
      </c>
      <c r="AM39" s="12">
        <f t="shared" si="9"/>
        <v>739</v>
      </c>
      <c r="AN39" s="12">
        <f t="shared" si="5"/>
        <v>97.871434653043849</v>
      </c>
      <c r="AO39" s="12">
        <f t="shared" si="10"/>
        <v>99.327956989247312</v>
      </c>
      <c r="AP39" s="12" t="str">
        <f t="shared" si="6"/>
        <v>0.00</v>
      </c>
      <c r="AQ39" s="12" t="str">
        <f t="shared" si="7"/>
        <v>0.00</v>
      </c>
      <c r="AR39" s="12">
        <f t="shared" si="8"/>
        <v>100</v>
      </c>
      <c r="AS39" s="62">
        <f t="shared" si="11"/>
        <v>0.3178619756427607</v>
      </c>
      <c r="AT39" s="12">
        <v>744</v>
      </c>
      <c r="AU39" s="12">
        <f t="shared" si="3"/>
        <v>234.90000000000015</v>
      </c>
    </row>
    <row r="40" spans="1:47" x14ac:dyDescent="0.25">
      <c r="A40" s="5">
        <v>381</v>
      </c>
      <c r="B40" s="6" t="s">
        <v>85</v>
      </c>
      <c r="C40" s="4" t="s">
        <v>79</v>
      </c>
      <c r="D40" s="12"/>
      <c r="E40" s="12">
        <v>7.83</v>
      </c>
      <c r="F40" s="12">
        <v>7.83</v>
      </c>
      <c r="G40" s="12">
        <v>7.83</v>
      </c>
      <c r="H40" s="12">
        <v>7.83</v>
      </c>
      <c r="I40" s="12">
        <v>7.83</v>
      </c>
      <c r="J40" s="12">
        <v>7.83</v>
      </c>
      <c r="K40" s="12">
        <v>7.83</v>
      </c>
      <c r="L40" s="12">
        <v>7.83</v>
      </c>
      <c r="M40" s="12">
        <v>7.83</v>
      </c>
      <c r="N40" s="12">
        <v>7.83</v>
      </c>
      <c r="O40" s="12">
        <v>7.83</v>
      </c>
      <c r="P40" s="12">
        <v>7.83</v>
      </c>
      <c r="Q40" s="12">
        <v>7.83</v>
      </c>
      <c r="R40" s="12">
        <v>7.83</v>
      </c>
      <c r="S40" s="12">
        <v>7.83</v>
      </c>
      <c r="T40" s="12">
        <v>7.83</v>
      </c>
      <c r="U40" s="12">
        <v>7.83</v>
      </c>
      <c r="V40" s="12">
        <v>7.83</v>
      </c>
      <c r="W40" s="12">
        <v>7.83</v>
      </c>
      <c r="X40" s="12">
        <v>7.83</v>
      </c>
      <c r="Y40" s="12">
        <v>7.83</v>
      </c>
      <c r="Z40" s="12">
        <v>7.83</v>
      </c>
      <c r="AA40" s="12">
        <v>7.83</v>
      </c>
      <c r="AB40" s="12">
        <v>7.83</v>
      </c>
      <c r="AC40" s="12">
        <v>7.83</v>
      </c>
      <c r="AD40" s="12">
        <v>7.83</v>
      </c>
      <c r="AE40" s="12">
        <v>7.83</v>
      </c>
      <c r="AF40" s="12">
        <v>7.83</v>
      </c>
      <c r="AG40" s="12">
        <v>7.83</v>
      </c>
      <c r="AH40" s="12">
        <v>7.83</v>
      </c>
      <c r="AI40" s="12">
        <v>0</v>
      </c>
      <c r="AJ40" s="12">
        <v>0</v>
      </c>
      <c r="AK40" s="12">
        <v>4.5</v>
      </c>
      <c r="AL40" s="12">
        <f t="shared" si="4"/>
        <v>4.5</v>
      </c>
      <c r="AM40" s="12">
        <f t="shared" si="9"/>
        <v>739.5</v>
      </c>
      <c r="AN40" s="12">
        <f t="shared" si="5"/>
        <v>98.084291187739467</v>
      </c>
      <c r="AO40" s="12">
        <f t="shared" si="10"/>
        <v>99.395161290322577</v>
      </c>
      <c r="AP40" s="12" t="str">
        <f t="shared" si="6"/>
        <v>0.00</v>
      </c>
      <c r="AQ40" s="12" t="str">
        <f t="shared" si="7"/>
        <v>0.00</v>
      </c>
      <c r="AR40" s="12">
        <f t="shared" si="8"/>
        <v>100</v>
      </c>
      <c r="AS40" s="62">
        <f t="shared" si="11"/>
        <v>0.31764705882352962</v>
      </c>
      <c r="AT40" s="12">
        <v>744</v>
      </c>
      <c r="AU40" s="12">
        <f t="shared" si="3"/>
        <v>234.90000000000015</v>
      </c>
    </row>
    <row r="41" spans="1:47" x14ac:dyDescent="0.25">
      <c r="A41" s="5">
        <v>382</v>
      </c>
      <c r="B41" s="6" t="s">
        <v>85</v>
      </c>
      <c r="C41" s="4" t="s">
        <v>92</v>
      </c>
      <c r="D41" s="12">
        <v>10</v>
      </c>
      <c r="E41" s="12">
        <v>5</v>
      </c>
      <c r="F41" s="12">
        <v>5</v>
      </c>
      <c r="G41" s="12">
        <v>10</v>
      </c>
      <c r="H41" s="12">
        <v>10</v>
      </c>
      <c r="I41" s="12">
        <v>10</v>
      </c>
      <c r="J41" s="12"/>
      <c r="K41" s="12">
        <v>5</v>
      </c>
      <c r="L41" s="12"/>
      <c r="M41" s="12">
        <v>10</v>
      </c>
      <c r="N41" s="12">
        <v>10</v>
      </c>
      <c r="O41" s="12">
        <v>10</v>
      </c>
      <c r="P41" s="12">
        <v>10</v>
      </c>
      <c r="Q41" s="12">
        <v>5</v>
      </c>
      <c r="R41" s="12"/>
      <c r="S41" s="12">
        <v>10</v>
      </c>
      <c r="T41" s="12">
        <v>10</v>
      </c>
      <c r="U41" s="12">
        <v>10</v>
      </c>
      <c r="V41" s="12"/>
      <c r="W41" s="12">
        <v>10</v>
      </c>
      <c r="X41" s="12"/>
      <c r="Y41" s="12"/>
      <c r="Z41" s="12"/>
      <c r="AA41" s="12"/>
      <c r="AB41" s="12">
        <v>10</v>
      </c>
      <c r="AC41" s="12">
        <v>10</v>
      </c>
      <c r="AD41" s="12">
        <v>10</v>
      </c>
      <c r="AE41" s="12">
        <v>10</v>
      </c>
      <c r="AF41" s="12">
        <v>5</v>
      </c>
      <c r="AG41" s="12">
        <v>15</v>
      </c>
      <c r="AH41" s="12">
        <v>10</v>
      </c>
      <c r="AI41" s="12">
        <v>0</v>
      </c>
      <c r="AJ41" s="12">
        <v>0</v>
      </c>
      <c r="AK41" s="12">
        <v>4</v>
      </c>
      <c r="AL41" s="12">
        <f t="shared" si="4"/>
        <v>4</v>
      </c>
      <c r="AM41" s="12">
        <f t="shared" si="9"/>
        <v>740</v>
      </c>
      <c r="AN41" s="12">
        <f t="shared" si="5"/>
        <v>98.095238095238088</v>
      </c>
      <c r="AO41" s="12">
        <f t="shared" si="10"/>
        <v>99.462365591397855</v>
      </c>
      <c r="AP41" s="12" t="str">
        <f t="shared" si="6"/>
        <v>0.00</v>
      </c>
      <c r="AQ41" s="12" t="str">
        <f t="shared" si="7"/>
        <v>0.00</v>
      </c>
      <c r="AR41" s="12">
        <f t="shared" si="8"/>
        <v>100</v>
      </c>
      <c r="AS41" s="62">
        <f t="shared" si="11"/>
        <v>0.28378378378378377</v>
      </c>
      <c r="AT41" s="12">
        <v>744</v>
      </c>
      <c r="AU41" s="12">
        <f t="shared" si="3"/>
        <v>210</v>
      </c>
    </row>
    <row r="42" spans="1:47" x14ac:dyDescent="0.25">
      <c r="A42" s="5">
        <v>383</v>
      </c>
      <c r="B42" s="6" t="s">
        <v>85</v>
      </c>
      <c r="C42" s="4" t="s">
        <v>92</v>
      </c>
      <c r="D42" s="12"/>
      <c r="E42" s="12">
        <v>5</v>
      </c>
      <c r="F42" s="12">
        <v>10</v>
      </c>
      <c r="G42" s="12">
        <v>15</v>
      </c>
      <c r="H42" s="12">
        <v>10</v>
      </c>
      <c r="I42" s="12">
        <v>10</v>
      </c>
      <c r="J42" s="12">
        <v>10</v>
      </c>
      <c r="K42" s="12">
        <v>5</v>
      </c>
      <c r="L42" s="12">
        <v>10</v>
      </c>
      <c r="M42" s="12">
        <v>5</v>
      </c>
      <c r="N42" s="12">
        <v>10</v>
      </c>
      <c r="O42" s="12"/>
      <c r="P42" s="12">
        <v>10</v>
      </c>
      <c r="Q42" s="12">
        <v>10</v>
      </c>
      <c r="R42" s="12">
        <v>5</v>
      </c>
      <c r="S42" s="12">
        <v>5</v>
      </c>
      <c r="T42" s="12">
        <v>10</v>
      </c>
      <c r="U42" s="12">
        <v>5</v>
      </c>
      <c r="V42" s="12">
        <v>10</v>
      </c>
      <c r="W42" s="12">
        <v>5</v>
      </c>
      <c r="X42" s="12"/>
      <c r="Y42" s="12"/>
      <c r="Z42" s="12">
        <v>10</v>
      </c>
      <c r="AA42" s="12">
        <v>10</v>
      </c>
      <c r="AB42" s="12"/>
      <c r="AC42" s="12"/>
      <c r="AD42" s="12">
        <v>10</v>
      </c>
      <c r="AE42" s="12">
        <v>5</v>
      </c>
      <c r="AF42" s="12">
        <v>5</v>
      </c>
      <c r="AG42" s="12">
        <v>10</v>
      </c>
      <c r="AH42" s="12">
        <v>10</v>
      </c>
      <c r="AI42" s="12">
        <v>1</v>
      </c>
      <c r="AJ42" s="12">
        <v>0.5</v>
      </c>
      <c r="AK42" s="12">
        <v>4</v>
      </c>
      <c r="AL42" s="12">
        <f t="shared" si="4"/>
        <v>4.5</v>
      </c>
      <c r="AM42" s="12">
        <f t="shared" si="9"/>
        <v>739.5</v>
      </c>
      <c r="AN42" s="12">
        <f t="shared" si="5"/>
        <v>97.857142857142847</v>
      </c>
      <c r="AO42" s="12">
        <f t="shared" si="10"/>
        <v>99.395161290322577</v>
      </c>
      <c r="AP42" s="12">
        <f t="shared" si="6"/>
        <v>744</v>
      </c>
      <c r="AQ42" s="12">
        <f t="shared" si="7"/>
        <v>0.5</v>
      </c>
      <c r="AR42" s="12">
        <f t="shared" si="8"/>
        <v>99.932840832773678</v>
      </c>
      <c r="AS42" s="62">
        <f t="shared" si="11"/>
        <v>0.28397565922920892</v>
      </c>
      <c r="AT42" s="12">
        <v>744</v>
      </c>
      <c r="AU42" s="12">
        <f t="shared" si="3"/>
        <v>210</v>
      </c>
    </row>
    <row r="43" spans="1:47" x14ac:dyDescent="0.25">
      <c r="A43" s="5">
        <v>384</v>
      </c>
      <c r="B43" s="6" t="s">
        <v>85</v>
      </c>
      <c r="C43" s="4" t="s">
        <v>92</v>
      </c>
      <c r="D43" s="12"/>
      <c r="E43" s="12"/>
      <c r="F43" s="12">
        <v>5</v>
      </c>
      <c r="G43" s="12"/>
      <c r="H43" s="12">
        <v>5</v>
      </c>
      <c r="I43" s="12">
        <v>10</v>
      </c>
      <c r="J43" s="12"/>
      <c r="K43" s="12"/>
      <c r="L43" s="12">
        <v>10</v>
      </c>
      <c r="M43" s="12">
        <v>10</v>
      </c>
      <c r="N43" s="12">
        <v>10</v>
      </c>
      <c r="O43" s="12">
        <v>15</v>
      </c>
      <c r="P43" s="12">
        <v>15</v>
      </c>
      <c r="Q43" s="12">
        <v>10</v>
      </c>
      <c r="R43" s="12"/>
      <c r="S43" s="12"/>
      <c r="T43" s="12">
        <v>5</v>
      </c>
      <c r="U43" s="12">
        <v>10</v>
      </c>
      <c r="V43" s="12">
        <v>10</v>
      </c>
      <c r="W43" s="12">
        <v>10</v>
      </c>
      <c r="X43" s="12">
        <v>10</v>
      </c>
      <c r="Y43" s="12">
        <v>5</v>
      </c>
      <c r="Z43" s="12">
        <v>5</v>
      </c>
      <c r="AA43" s="12">
        <v>10</v>
      </c>
      <c r="AB43" s="12">
        <v>5</v>
      </c>
      <c r="AC43" s="12">
        <v>5</v>
      </c>
      <c r="AD43" s="12">
        <v>5</v>
      </c>
      <c r="AE43" s="12">
        <v>5</v>
      </c>
      <c r="AF43" s="12"/>
      <c r="AG43" s="12"/>
      <c r="AH43" s="12">
        <v>5</v>
      </c>
      <c r="AI43" s="12">
        <v>1</v>
      </c>
      <c r="AJ43" s="12">
        <v>1.5</v>
      </c>
      <c r="AK43" s="12">
        <v>0</v>
      </c>
      <c r="AL43" s="12">
        <f t="shared" si="4"/>
        <v>1.5</v>
      </c>
      <c r="AM43" s="12">
        <f t="shared" si="9"/>
        <v>742.5</v>
      </c>
      <c r="AN43" s="12">
        <f t="shared" si="5"/>
        <v>99.166666666666671</v>
      </c>
      <c r="AO43" s="12">
        <f t="shared" si="10"/>
        <v>99.798387096774192</v>
      </c>
      <c r="AP43" s="12">
        <f t="shared" si="6"/>
        <v>744</v>
      </c>
      <c r="AQ43" s="12">
        <f t="shared" si="7"/>
        <v>1.5</v>
      </c>
      <c r="AR43" s="12">
        <f t="shared" si="8"/>
        <v>99.798792756539228</v>
      </c>
      <c r="AS43" s="62">
        <f t="shared" si="11"/>
        <v>0.24242424242424243</v>
      </c>
      <c r="AT43" s="12">
        <v>744</v>
      </c>
      <c r="AU43" s="12">
        <f t="shared" si="3"/>
        <v>180</v>
      </c>
    </row>
    <row r="44" spans="1:47" x14ac:dyDescent="0.25">
      <c r="A44" s="5">
        <v>385</v>
      </c>
      <c r="B44" s="6" t="s">
        <v>85</v>
      </c>
      <c r="C44" s="4" t="s">
        <v>92</v>
      </c>
      <c r="D44" s="12">
        <v>10</v>
      </c>
      <c r="E44" s="12">
        <v>5</v>
      </c>
      <c r="F44" s="12">
        <v>10</v>
      </c>
      <c r="G44" s="12">
        <v>10</v>
      </c>
      <c r="H44" s="12">
        <v>5</v>
      </c>
      <c r="I44" s="12">
        <v>5</v>
      </c>
      <c r="J44" s="12">
        <v>5</v>
      </c>
      <c r="K44" s="12">
        <v>5</v>
      </c>
      <c r="L44" s="12">
        <v>10</v>
      </c>
      <c r="M44" s="12">
        <v>10</v>
      </c>
      <c r="N44" s="12">
        <v>10</v>
      </c>
      <c r="O44" s="12">
        <v>10</v>
      </c>
      <c r="P44" s="12">
        <v>10</v>
      </c>
      <c r="Q44" s="12"/>
      <c r="R44" s="12">
        <v>5</v>
      </c>
      <c r="S44" s="12">
        <v>10</v>
      </c>
      <c r="T44" s="12">
        <v>10</v>
      </c>
      <c r="U44" s="12">
        <v>5</v>
      </c>
      <c r="V44" s="12">
        <v>5</v>
      </c>
      <c r="W44" s="12">
        <v>10</v>
      </c>
      <c r="X44" s="12">
        <v>10</v>
      </c>
      <c r="Y44" s="12"/>
      <c r="Z44" s="12">
        <v>10</v>
      </c>
      <c r="AA44" s="12">
        <v>10</v>
      </c>
      <c r="AB44" s="12"/>
      <c r="AC44" s="12">
        <v>5</v>
      </c>
      <c r="AD44" s="12">
        <v>10</v>
      </c>
      <c r="AE44" s="12">
        <v>10</v>
      </c>
      <c r="AF44" s="12"/>
      <c r="AG44" s="12"/>
      <c r="AH44" s="12">
        <v>10</v>
      </c>
      <c r="AI44" s="12">
        <v>1</v>
      </c>
      <c r="AJ44" s="12">
        <v>8</v>
      </c>
      <c r="AK44" s="12">
        <v>5</v>
      </c>
      <c r="AL44" s="12">
        <f t="shared" si="4"/>
        <v>13</v>
      </c>
      <c r="AM44" s="12">
        <f t="shared" si="9"/>
        <v>731</v>
      </c>
      <c r="AN44" s="12">
        <f t="shared" si="5"/>
        <v>93.95348837209302</v>
      </c>
      <c r="AO44" s="12">
        <f t="shared" si="10"/>
        <v>98.252688172043008</v>
      </c>
      <c r="AP44" s="12">
        <f t="shared" si="6"/>
        <v>744</v>
      </c>
      <c r="AQ44" s="12">
        <f t="shared" si="7"/>
        <v>8</v>
      </c>
      <c r="AR44" s="12">
        <f t="shared" si="8"/>
        <v>98.936170212765958</v>
      </c>
      <c r="AS44" s="62">
        <f t="shared" si="11"/>
        <v>0.29411764705882354</v>
      </c>
      <c r="AT44" s="12">
        <v>744</v>
      </c>
      <c r="AU44" s="12">
        <f t="shared" si="3"/>
        <v>215</v>
      </c>
    </row>
    <row r="45" spans="1:47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0</v>
      </c>
      <c r="AJ45" s="12">
        <v>0</v>
      </c>
      <c r="AK45" s="12">
        <v>5</v>
      </c>
      <c r="AL45" s="12">
        <f t="shared" si="4"/>
        <v>5</v>
      </c>
      <c r="AM45" s="12">
        <f t="shared" si="9"/>
        <v>739</v>
      </c>
      <c r="AN45" s="12">
        <f t="shared" si="5"/>
        <v>94.252873563218387</v>
      </c>
      <c r="AO45" s="12">
        <f t="shared" si="10"/>
        <v>99.327956989247312</v>
      </c>
      <c r="AP45" s="12" t="str">
        <f t="shared" si="6"/>
        <v>0.00</v>
      </c>
      <c r="AQ45" s="12" t="str">
        <f t="shared" si="7"/>
        <v>0.00</v>
      </c>
      <c r="AR45" s="12">
        <f t="shared" si="8"/>
        <v>100</v>
      </c>
      <c r="AS45" s="62">
        <f t="shared" si="11"/>
        <v>0.11772665764546685</v>
      </c>
      <c r="AT45" s="12">
        <v>744</v>
      </c>
      <c r="AU45" s="12">
        <v>87</v>
      </c>
    </row>
    <row r="46" spans="1:47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>
        <v>2</v>
      </c>
      <c r="AJ46" s="12">
        <v>9</v>
      </c>
      <c r="AK46" s="12">
        <v>0</v>
      </c>
      <c r="AL46" s="12">
        <f t="shared" si="4"/>
        <v>9</v>
      </c>
      <c r="AM46" s="12">
        <f t="shared" si="9"/>
        <v>735</v>
      </c>
      <c r="AN46" s="12">
        <f t="shared" si="5"/>
        <v>94.857142857142861</v>
      </c>
      <c r="AO46" s="12">
        <f t="shared" si="10"/>
        <v>98.790322580645167</v>
      </c>
      <c r="AP46" s="12">
        <f t="shared" si="6"/>
        <v>372</v>
      </c>
      <c r="AQ46" s="12">
        <f t="shared" si="7"/>
        <v>4.5</v>
      </c>
      <c r="AR46" s="12">
        <f t="shared" si="8"/>
        <v>98.804780876494021</v>
      </c>
      <c r="AS46" s="62">
        <f t="shared" si="11"/>
        <v>0.23809523809523808</v>
      </c>
      <c r="AT46" s="12">
        <v>744</v>
      </c>
      <c r="AU46" s="12">
        <v>175</v>
      </c>
    </row>
    <row r="47" spans="1:47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>
        <v>0</v>
      </c>
      <c r="AJ47" s="12">
        <v>0</v>
      </c>
      <c r="AK47" s="12">
        <v>0</v>
      </c>
      <c r="AL47" s="12">
        <f t="shared" si="4"/>
        <v>0</v>
      </c>
      <c r="AM47" s="12">
        <f t="shared" si="9"/>
        <v>744</v>
      </c>
      <c r="AN47" s="12">
        <f t="shared" si="5"/>
        <v>100</v>
      </c>
      <c r="AO47" s="12">
        <f t="shared" si="10"/>
        <v>100</v>
      </c>
      <c r="AP47" s="12" t="str">
        <f t="shared" si="6"/>
        <v>0.00</v>
      </c>
      <c r="AQ47" s="12" t="str">
        <f t="shared" si="7"/>
        <v>0.00</v>
      </c>
      <c r="AR47" s="12">
        <f t="shared" si="8"/>
        <v>100</v>
      </c>
      <c r="AS47" s="62">
        <f t="shared" si="11"/>
        <v>5.510752688172043E-2</v>
      </c>
      <c r="AT47" s="12">
        <v>744</v>
      </c>
      <c r="AU47" s="12">
        <v>41</v>
      </c>
    </row>
    <row r="48" spans="1:47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>
        <v>0</v>
      </c>
      <c r="AJ48" s="12">
        <v>0</v>
      </c>
      <c r="AK48" s="12">
        <v>0</v>
      </c>
      <c r="AL48" s="12">
        <f t="shared" si="4"/>
        <v>0</v>
      </c>
      <c r="AM48" s="12">
        <f t="shared" si="9"/>
        <v>744</v>
      </c>
      <c r="AN48" s="12">
        <f t="shared" si="5"/>
        <v>100</v>
      </c>
      <c r="AO48" s="12">
        <f t="shared" si="10"/>
        <v>100</v>
      </c>
      <c r="AP48" s="12" t="str">
        <f t="shared" si="6"/>
        <v>0.00</v>
      </c>
      <c r="AQ48" s="12" t="str">
        <f t="shared" si="7"/>
        <v>0.00</v>
      </c>
      <c r="AR48" s="12">
        <f t="shared" si="8"/>
        <v>100</v>
      </c>
      <c r="AS48" s="62">
        <f t="shared" si="11"/>
        <v>0.12903225806451613</v>
      </c>
      <c r="AT48" s="12">
        <v>744</v>
      </c>
      <c r="AU48" s="12">
        <v>96</v>
      </c>
    </row>
    <row r="49" spans="1:47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3</v>
      </c>
      <c r="AK49" s="12">
        <v>0</v>
      </c>
      <c r="AL49" s="12">
        <f t="shared" si="4"/>
        <v>3</v>
      </c>
      <c r="AM49" s="12">
        <f t="shared" si="9"/>
        <v>741</v>
      </c>
      <c r="AN49" s="12">
        <f t="shared" si="5"/>
        <v>97.142857142857139</v>
      </c>
      <c r="AO49" s="12">
        <f t="shared" si="10"/>
        <v>99.596774193548384</v>
      </c>
      <c r="AP49" s="12">
        <f t="shared" si="6"/>
        <v>744</v>
      </c>
      <c r="AQ49" s="12">
        <f t="shared" si="7"/>
        <v>3</v>
      </c>
      <c r="AR49" s="12">
        <f t="shared" si="8"/>
        <v>99.598393574297177</v>
      </c>
      <c r="AS49" s="62">
        <f t="shared" si="11"/>
        <v>0.1417004048582996</v>
      </c>
      <c r="AT49" s="12">
        <v>744</v>
      </c>
      <c r="AU49" s="12">
        <v>105</v>
      </c>
    </row>
    <row r="50" spans="1:47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>
        <v>0</v>
      </c>
      <c r="AJ50" s="12">
        <v>0</v>
      </c>
      <c r="AK50" s="12">
        <v>8</v>
      </c>
      <c r="AL50" s="12">
        <f t="shared" si="4"/>
        <v>8</v>
      </c>
      <c r="AM50" s="12">
        <f t="shared" si="9"/>
        <v>736</v>
      </c>
      <c r="AN50" s="12">
        <f t="shared" si="5"/>
        <v>92.920353982300881</v>
      </c>
      <c r="AO50" s="12">
        <f t="shared" si="10"/>
        <v>98.924731182795696</v>
      </c>
      <c r="AP50" s="12" t="str">
        <f t="shared" si="6"/>
        <v>0.00</v>
      </c>
      <c r="AQ50" s="12" t="str">
        <f t="shared" si="7"/>
        <v>0.00</v>
      </c>
      <c r="AR50" s="12">
        <f t="shared" si="8"/>
        <v>100</v>
      </c>
      <c r="AS50" s="62">
        <f t="shared" si="11"/>
        <v>0.15353260869565216</v>
      </c>
      <c r="AT50" s="12">
        <v>744</v>
      </c>
      <c r="AU50" s="12">
        <v>113</v>
      </c>
    </row>
    <row r="51" spans="1:47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>
        <v>0</v>
      </c>
      <c r="AJ51" s="12">
        <v>0</v>
      </c>
      <c r="AK51" s="12">
        <v>4</v>
      </c>
      <c r="AL51" s="12">
        <f t="shared" si="4"/>
        <v>4</v>
      </c>
      <c r="AM51" s="12">
        <f t="shared" si="9"/>
        <v>740</v>
      </c>
      <c r="AN51" s="12">
        <f t="shared" si="5"/>
        <v>95.604395604395606</v>
      </c>
      <c r="AO51" s="12">
        <f t="shared" si="10"/>
        <v>99.462365591397855</v>
      </c>
      <c r="AP51" s="12" t="str">
        <f t="shared" si="6"/>
        <v>0.00</v>
      </c>
      <c r="AQ51" s="12" t="str">
        <f t="shared" si="7"/>
        <v>0.00</v>
      </c>
      <c r="AR51" s="12">
        <f t="shared" si="8"/>
        <v>100</v>
      </c>
      <c r="AS51" s="62">
        <f t="shared" si="11"/>
        <v>0.12297297297297298</v>
      </c>
      <c r="AT51" s="12">
        <v>744</v>
      </c>
      <c r="AU51" s="12">
        <v>91</v>
      </c>
    </row>
    <row r="52" spans="1:47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0</v>
      </c>
      <c r="AJ52" s="12">
        <v>0</v>
      </c>
      <c r="AK52" s="12">
        <v>4</v>
      </c>
      <c r="AL52" s="12">
        <f t="shared" si="4"/>
        <v>4</v>
      </c>
      <c r="AM52" s="12">
        <f t="shared" si="9"/>
        <v>740</v>
      </c>
      <c r="AN52" s="12">
        <f t="shared" si="5"/>
        <v>98.722044728434511</v>
      </c>
      <c r="AO52" s="12">
        <f t="shared" si="10"/>
        <v>99.462365591397855</v>
      </c>
      <c r="AP52" s="12" t="str">
        <f t="shared" si="6"/>
        <v>0.00</v>
      </c>
      <c r="AQ52" s="12" t="str">
        <f t="shared" si="7"/>
        <v>0.00</v>
      </c>
      <c r="AR52" s="12">
        <f t="shared" si="8"/>
        <v>100</v>
      </c>
      <c r="AS52" s="62">
        <f t="shared" si="11"/>
        <v>0.42297297297297298</v>
      </c>
      <c r="AT52" s="12">
        <v>744</v>
      </c>
      <c r="AU52" s="12">
        <v>313</v>
      </c>
    </row>
    <row r="53" spans="1:47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v>0</v>
      </c>
      <c r="AJ53" s="12">
        <v>0</v>
      </c>
      <c r="AK53" s="12">
        <v>3</v>
      </c>
      <c r="AL53" s="12">
        <f t="shared" si="4"/>
        <v>3</v>
      </c>
      <c r="AM53" s="12">
        <f t="shared" si="9"/>
        <v>741</v>
      </c>
      <c r="AN53" s="12">
        <f t="shared" si="5"/>
        <v>93.023255813953483</v>
      </c>
      <c r="AO53" s="12">
        <f t="shared" si="10"/>
        <v>99.596774193548384</v>
      </c>
      <c r="AP53" s="12" t="str">
        <f t="shared" si="6"/>
        <v>0.00</v>
      </c>
      <c r="AQ53" s="12" t="str">
        <f t="shared" si="7"/>
        <v>0.00</v>
      </c>
      <c r="AR53" s="12">
        <f t="shared" si="8"/>
        <v>100</v>
      </c>
      <c r="AS53" s="62">
        <f t="shared" si="11"/>
        <v>5.8029689608636977E-2</v>
      </c>
      <c r="AT53" s="12">
        <v>744</v>
      </c>
      <c r="AU53" s="12">
        <v>43</v>
      </c>
    </row>
    <row r="54" spans="1:47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>
        <v>0</v>
      </c>
      <c r="AJ54" s="12">
        <v>0</v>
      </c>
      <c r="AK54" s="12">
        <v>0</v>
      </c>
      <c r="AL54" s="12">
        <f t="shared" si="4"/>
        <v>0</v>
      </c>
      <c r="AM54" s="12">
        <f t="shared" si="9"/>
        <v>744</v>
      </c>
      <c r="AN54" s="12">
        <f t="shared" si="5"/>
        <v>100</v>
      </c>
      <c r="AO54" s="12">
        <f t="shared" si="10"/>
        <v>100</v>
      </c>
      <c r="AP54" s="12" t="str">
        <f t="shared" si="6"/>
        <v>0.00</v>
      </c>
      <c r="AQ54" s="12" t="str">
        <f t="shared" si="7"/>
        <v>0.00</v>
      </c>
      <c r="AR54" s="12">
        <f t="shared" si="8"/>
        <v>100</v>
      </c>
      <c r="AS54" s="62">
        <f t="shared" si="11"/>
        <v>0.30510752688172044</v>
      </c>
      <c r="AT54" s="12">
        <v>744</v>
      </c>
      <c r="AU54" s="12">
        <v>227</v>
      </c>
    </row>
    <row r="55" spans="1:47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1</v>
      </c>
      <c r="AJ55" s="12">
        <v>3</v>
      </c>
      <c r="AK55" s="12">
        <v>2</v>
      </c>
      <c r="AL55" s="12">
        <f t="shared" si="4"/>
        <v>5</v>
      </c>
      <c r="AM55" s="12">
        <f t="shared" si="9"/>
        <v>739</v>
      </c>
      <c r="AN55" s="12">
        <f t="shared" si="5"/>
        <v>98.046875</v>
      </c>
      <c r="AO55" s="12">
        <f t="shared" si="10"/>
        <v>99.327956989247312</v>
      </c>
      <c r="AP55" s="12">
        <f t="shared" si="6"/>
        <v>744</v>
      </c>
      <c r="AQ55" s="12">
        <f t="shared" si="7"/>
        <v>3</v>
      </c>
      <c r="AR55" s="12">
        <f t="shared" si="8"/>
        <v>99.598393574297177</v>
      </c>
      <c r="AS55" s="62">
        <f t="shared" si="11"/>
        <v>0.34641407307171856</v>
      </c>
      <c r="AT55" s="12">
        <v>744</v>
      </c>
      <c r="AU55" s="12">
        <v>256</v>
      </c>
    </row>
    <row r="56" spans="1:47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>
        <v>2</v>
      </c>
      <c r="AJ56" s="12">
        <v>2</v>
      </c>
      <c r="AK56" s="12">
        <v>4</v>
      </c>
      <c r="AL56" s="12">
        <f t="shared" si="4"/>
        <v>6</v>
      </c>
      <c r="AM56" s="12">
        <f t="shared" si="9"/>
        <v>738</v>
      </c>
      <c r="AN56" s="12">
        <f t="shared" si="5"/>
        <v>94.392523364485982</v>
      </c>
      <c r="AO56" s="12">
        <f t="shared" si="10"/>
        <v>99.193548387096769</v>
      </c>
      <c r="AP56" s="12">
        <f t="shared" si="6"/>
        <v>372</v>
      </c>
      <c r="AQ56" s="12">
        <f t="shared" si="7"/>
        <v>1</v>
      </c>
      <c r="AR56" s="12">
        <f t="shared" si="8"/>
        <v>99.731903485254691</v>
      </c>
      <c r="AS56" s="62">
        <f t="shared" si="11"/>
        <v>0.14498644986449866</v>
      </c>
      <c r="AT56" s="12">
        <v>744</v>
      </c>
      <c r="AU56" s="12">
        <v>107</v>
      </c>
    </row>
    <row r="57" spans="1:47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0</v>
      </c>
      <c r="AJ57" s="12">
        <v>0</v>
      </c>
      <c r="AK57" s="12">
        <v>5</v>
      </c>
      <c r="AL57" s="12">
        <f t="shared" si="4"/>
        <v>5</v>
      </c>
      <c r="AM57" s="12">
        <f t="shared" si="9"/>
        <v>739</v>
      </c>
      <c r="AN57" s="12">
        <f t="shared" si="5"/>
        <v>98.727735368956743</v>
      </c>
      <c r="AO57" s="12">
        <f t="shared" si="10"/>
        <v>99.327956989247312</v>
      </c>
      <c r="AP57" s="12" t="str">
        <f t="shared" si="6"/>
        <v>0.00</v>
      </c>
      <c r="AQ57" s="12" t="str">
        <f t="shared" si="7"/>
        <v>0.00</v>
      </c>
      <c r="AR57" s="12">
        <f t="shared" si="8"/>
        <v>100</v>
      </c>
      <c r="AS57" s="62">
        <f t="shared" si="11"/>
        <v>0.53179972936400544</v>
      </c>
      <c r="AT57" s="12">
        <v>744</v>
      </c>
      <c r="AU57" s="12">
        <v>393</v>
      </c>
    </row>
    <row r="58" spans="1:47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2</v>
      </c>
      <c r="AJ58" s="12">
        <v>1</v>
      </c>
      <c r="AK58" s="12">
        <v>4.5</v>
      </c>
      <c r="AL58" s="12">
        <f t="shared" si="4"/>
        <v>5.5</v>
      </c>
      <c r="AM58" s="12">
        <f t="shared" si="9"/>
        <v>738.5</v>
      </c>
      <c r="AN58" s="12">
        <f t="shared" si="5"/>
        <v>96.451612903225808</v>
      </c>
      <c r="AO58" s="12">
        <f t="shared" si="10"/>
        <v>99.260752688172033</v>
      </c>
      <c r="AP58" s="12">
        <f t="shared" si="6"/>
        <v>372</v>
      </c>
      <c r="AQ58" s="12">
        <f t="shared" si="7"/>
        <v>0.5</v>
      </c>
      <c r="AR58" s="12">
        <f t="shared" si="8"/>
        <v>99.865771812080538</v>
      </c>
      <c r="AS58" s="62">
        <f t="shared" si="11"/>
        <v>0.2098849018280298</v>
      </c>
      <c r="AT58" s="12">
        <v>744</v>
      </c>
      <c r="AU58" s="12">
        <v>155</v>
      </c>
    </row>
    <row r="59" spans="1:47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>
        <v>0</v>
      </c>
      <c r="AJ59" s="12">
        <v>0</v>
      </c>
      <c r="AK59" s="12">
        <v>5</v>
      </c>
      <c r="AL59" s="12">
        <f t="shared" si="4"/>
        <v>5</v>
      </c>
      <c r="AM59" s="12">
        <f t="shared" si="9"/>
        <v>739</v>
      </c>
      <c r="AN59" s="12">
        <f t="shared" si="5"/>
        <v>91.935483870967744</v>
      </c>
      <c r="AO59" s="12">
        <f t="shared" si="10"/>
        <v>99.327956989247312</v>
      </c>
      <c r="AP59" s="12" t="str">
        <f t="shared" si="6"/>
        <v>0.00</v>
      </c>
      <c r="AQ59" s="12" t="str">
        <f t="shared" si="7"/>
        <v>0.00</v>
      </c>
      <c r="AR59" s="12">
        <f t="shared" si="8"/>
        <v>100</v>
      </c>
      <c r="AS59" s="62">
        <f t="shared" si="11"/>
        <v>8.3897158322056839E-2</v>
      </c>
      <c r="AT59" s="12">
        <v>744</v>
      </c>
      <c r="AU59" s="12">
        <v>62</v>
      </c>
    </row>
    <row r="60" spans="1:47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v>0</v>
      </c>
      <c r="AJ60" s="12">
        <v>0</v>
      </c>
      <c r="AK60" s="12">
        <v>6</v>
      </c>
      <c r="AL60" s="12">
        <f t="shared" si="4"/>
        <v>6</v>
      </c>
      <c r="AM60" s="12">
        <f t="shared" si="9"/>
        <v>738</v>
      </c>
      <c r="AN60" s="12">
        <f t="shared" si="5"/>
        <v>95.714285714285722</v>
      </c>
      <c r="AO60" s="12">
        <f t="shared" si="10"/>
        <v>99.193548387096769</v>
      </c>
      <c r="AP60" s="12" t="str">
        <f t="shared" si="6"/>
        <v>0.00</v>
      </c>
      <c r="AQ60" s="12" t="str">
        <f t="shared" si="7"/>
        <v>0.00</v>
      </c>
      <c r="AR60" s="12">
        <f t="shared" si="8"/>
        <v>100</v>
      </c>
      <c r="AS60" s="62">
        <f t="shared" si="11"/>
        <v>0.18970189701897019</v>
      </c>
      <c r="AT60" s="12">
        <v>744</v>
      </c>
      <c r="AU60" s="12">
        <v>140</v>
      </c>
    </row>
    <row r="61" spans="1:47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0</v>
      </c>
      <c r="AJ61" s="12">
        <v>0</v>
      </c>
      <c r="AK61" s="12">
        <v>6</v>
      </c>
      <c r="AL61" s="12">
        <f t="shared" si="4"/>
        <v>6</v>
      </c>
      <c r="AM61" s="12">
        <f t="shared" si="9"/>
        <v>738</v>
      </c>
      <c r="AN61" s="12">
        <f t="shared" si="5"/>
        <v>96.511627906976756</v>
      </c>
      <c r="AO61" s="12">
        <f t="shared" si="10"/>
        <v>99.193548387096769</v>
      </c>
      <c r="AP61" s="12" t="str">
        <f t="shared" si="6"/>
        <v>0.00</v>
      </c>
      <c r="AQ61" s="12" t="str">
        <f t="shared" si="7"/>
        <v>0.00</v>
      </c>
      <c r="AR61" s="12">
        <f t="shared" si="8"/>
        <v>100</v>
      </c>
      <c r="AS61" s="62">
        <f t="shared" si="11"/>
        <v>0.23306233062330622</v>
      </c>
      <c r="AT61" s="12">
        <v>744</v>
      </c>
      <c r="AU61" s="12">
        <v>172</v>
      </c>
    </row>
    <row r="62" spans="1:47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1</v>
      </c>
      <c r="AJ62" s="12">
        <v>1</v>
      </c>
      <c r="AK62" s="12">
        <v>5</v>
      </c>
      <c r="AL62" s="12">
        <f t="shared" si="4"/>
        <v>6</v>
      </c>
      <c r="AM62" s="12">
        <f t="shared" si="9"/>
        <v>738</v>
      </c>
      <c r="AN62" s="12">
        <f t="shared" si="5"/>
        <v>95.862068965517238</v>
      </c>
      <c r="AO62" s="12">
        <f t="shared" si="10"/>
        <v>99.193548387096769</v>
      </c>
      <c r="AP62" s="12">
        <f t="shared" si="6"/>
        <v>744</v>
      </c>
      <c r="AQ62" s="12">
        <f t="shared" si="7"/>
        <v>1</v>
      </c>
      <c r="AR62" s="12">
        <f t="shared" si="8"/>
        <v>99.865771812080538</v>
      </c>
      <c r="AS62" s="62">
        <f t="shared" si="11"/>
        <v>0.19647696476964768</v>
      </c>
      <c r="AT62" s="12">
        <v>744</v>
      </c>
      <c r="AU62" s="12">
        <v>145</v>
      </c>
    </row>
    <row r="63" spans="1:47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v>3</v>
      </c>
      <c r="AJ63" s="12">
        <v>6.5</v>
      </c>
      <c r="AK63" s="12">
        <v>4.5</v>
      </c>
      <c r="AL63" s="12">
        <f t="shared" si="4"/>
        <v>11</v>
      </c>
      <c r="AM63" s="12">
        <f t="shared" si="9"/>
        <v>733</v>
      </c>
      <c r="AN63" s="12">
        <f t="shared" si="5"/>
        <v>82.258064516129025</v>
      </c>
      <c r="AO63" s="12">
        <f t="shared" si="10"/>
        <v>98.521505376344081</v>
      </c>
      <c r="AP63" s="12">
        <f t="shared" si="6"/>
        <v>248</v>
      </c>
      <c r="AQ63" s="12">
        <f t="shared" si="7"/>
        <v>2.1666666666666665</v>
      </c>
      <c r="AR63" s="12">
        <f t="shared" si="8"/>
        <v>99.133910726182549</v>
      </c>
      <c r="AS63" s="62">
        <f t="shared" si="11"/>
        <v>8.4583901773533421E-2</v>
      </c>
      <c r="AT63" s="12">
        <v>744</v>
      </c>
      <c r="AU63" s="12">
        <v>62</v>
      </c>
    </row>
    <row r="64" spans="1:47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0</v>
      </c>
      <c r="AJ64" s="12">
        <v>0</v>
      </c>
      <c r="AK64" s="12">
        <v>8</v>
      </c>
      <c r="AL64" s="12">
        <f t="shared" si="4"/>
        <v>8</v>
      </c>
      <c r="AM64" s="12">
        <f t="shared" si="9"/>
        <v>736</v>
      </c>
      <c r="AN64" s="12">
        <f t="shared" si="5"/>
        <v>83.333333333333343</v>
      </c>
      <c r="AO64" s="12">
        <f t="shared" si="10"/>
        <v>98.924731182795696</v>
      </c>
      <c r="AP64" s="12" t="str">
        <f t="shared" si="6"/>
        <v>0.00</v>
      </c>
      <c r="AQ64" s="12" t="str">
        <f t="shared" si="7"/>
        <v>0.00</v>
      </c>
      <c r="AR64" s="12">
        <f t="shared" si="8"/>
        <v>100</v>
      </c>
      <c r="AS64" s="62">
        <f t="shared" si="11"/>
        <v>6.5217391304347824E-2</v>
      </c>
      <c r="AT64" s="12">
        <v>744</v>
      </c>
      <c r="AU64" s="12">
        <v>48</v>
      </c>
    </row>
    <row r="65" spans="1:50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>
        <v>0</v>
      </c>
      <c r="AI65" s="12">
        <v>0</v>
      </c>
      <c r="AJ65" s="12">
        <v>8</v>
      </c>
      <c r="AK65" s="12">
        <v>4.25</v>
      </c>
      <c r="AL65" s="12">
        <f t="shared" si="4"/>
        <v>12.25</v>
      </c>
      <c r="AM65" s="12">
        <f t="shared" si="9"/>
        <v>731.75</v>
      </c>
      <c r="AN65" s="12">
        <f t="shared" si="5"/>
        <v>85.755813953488371</v>
      </c>
      <c r="AO65" s="12">
        <f t="shared" si="10"/>
        <v>98.353494623655919</v>
      </c>
      <c r="AP65" s="12" t="str">
        <f t="shared" si="6"/>
        <v>0.00</v>
      </c>
      <c r="AQ65" s="12" t="str">
        <f t="shared" si="7"/>
        <v>0.00</v>
      </c>
      <c r="AR65" s="12">
        <f t="shared" si="8"/>
        <v>100</v>
      </c>
      <c r="AS65" s="62">
        <f t="shared" si="11"/>
        <v>0.11752647762213871</v>
      </c>
      <c r="AT65" s="12">
        <v>744</v>
      </c>
      <c r="AU65" s="12">
        <v>86</v>
      </c>
    </row>
    <row r="66" spans="1:50" x14ac:dyDescent="0.25">
      <c r="A66" s="8">
        <v>411</v>
      </c>
      <c r="B66" s="7" t="s">
        <v>85</v>
      </c>
      <c r="C66" s="7" t="s">
        <v>92</v>
      </c>
      <c r="D66" s="12"/>
      <c r="E66" s="12">
        <v>10</v>
      </c>
      <c r="F66" s="12">
        <v>10</v>
      </c>
      <c r="G66" s="12"/>
      <c r="H66" s="12">
        <v>10</v>
      </c>
      <c r="I66" s="12">
        <v>10</v>
      </c>
      <c r="J66" s="12">
        <v>10</v>
      </c>
      <c r="K66" s="12"/>
      <c r="L66" s="12"/>
      <c r="M66" s="12"/>
      <c r="N66" s="12"/>
      <c r="O66" s="12">
        <v>5</v>
      </c>
      <c r="P66" s="12">
        <v>5</v>
      </c>
      <c r="Q66" s="12">
        <v>5</v>
      </c>
      <c r="R66" s="12">
        <v>5</v>
      </c>
      <c r="S66" s="12">
        <v>5</v>
      </c>
      <c r="T66" s="12">
        <v>10</v>
      </c>
      <c r="U66" s="12"/>
      <c r="V66" s="12">
        <v>5</v>
      </c>
      <c r="W66" s="12">
        <v>10</v>
      </c>
      <c r="X66" s="12"/>
      <c r="Y66" s="12">
        <v>5</v>
      </c>
      <c r="Z66" s="12"/>
      <c r="AA66" s="12">
        <v>10</v>
      </c>
      <c r="AB66" s="12">
        <v>10</v>
      </c>
      <c r="AC66" s="12">
        <v>10</v>
      </c>
      <c r="AD66" s="12">
        <v>15</v>
      </c>
      <c r="AE66" s="12"/>
      <c r="AF66" s="12">
        <v>5</v>
      </c>
      <c r="AG66" s="12">
        <v>10</v>
      </c>
      <c r="AH66" s="12">
        <v>5</v>
      </c>
      <c r="AI66" s="12">
        <v>0</v>
      </c>
      <c r="AJ66" s="12">
        <v>0</v>
      </c>
      <c r="AK66" s="12">
        <v>0</v>
      </c>
      <c r="AL66" s="12">
        <f t="shared" si="4"/>
        <v>0</v>
      </c>
      <c r="AM66" s="12">
        <f t="shared" ref="AM66:AM67" si="12">AT66-AJ66-AK66</f>
        <v>744</v>
      </c>
      <c r="AN66" s="12">
        <f t="shared" si="5"/>
        <v>100</v>
      </c>
      <c r="AO66" s="12">
        <f t="shared" ref="AO66:AO67" si="13">IFERROR((AM66/AT66),"0.00")*100</f>
        <v>100</v>
      </c>
      <c r="AP66" s="12" t="str">
        <f t="shared" si="6"/>
        <v>0.00</v>
      </c>
      <c r="AQ66" s="12" t="str">
        <f t="shared" si="7"/>
        <v>0.00</v>
      </c>
      <c r="AR66" s="12">
        <f t="shared" si="8"/>
        <v>100</v>
      </c>
      <c r="AS66" s="62">
        <f t="shared" si="11"/>
        <v>0.22849462365591397</v>
      </c>
      <c r="AT66" s="12">
        <v>744</v>
      </c>
      <c r="AU66" s="12">
        <f t="shared" si="3"/>
        <v>170</v>
      </c>
      <c r="AV66" s="14">
        <v>217</v>
      </c>
      <c r="AW66" s="18">
        <f>AV66-AU66</f>
        <v>47</v>
      </c>
      <c r="AX66" s="19">
        <f>AU66/AV66</f>
        <v>0.78341013824884798</v>
      </c>
    </row>
    <row r="67" spans="1:50" x14ac:dyDescent="0.25">
      <c r="A67" s="8">
        <v>412</v>
      </c>
      <c r="B67" s="7" t="s">
        <v>85</v>
      </c>
      <c r="C67" s="7" t="s">
        <v>92</v>
      </c>
      <c r="D67" s="12"/>
      <c r="E67" s="12">
        <v>5</v>
      </c>
      <c r="F67" s="12"/>
      <c r="G67" s="12">
        <v>5</v>
      </c>
      <c r="H67" s="12"/>
      <c r="I67" s="12">
        <v>10</v>
      </c>
      <c r="J67" s="12">
        <v>5</v>
      </c>
      <c r="K67" s="12">
        <v>5</v>
      </c>
      <c r="L67" s="12">
        <v>10</v>
      </c>
      <c r="M67" s="12">
        <v>5</v>
      </c>
      <c r="N67" s="12"/>
      <c r="O67" s="12"/>
      <c r="P67" s="12">
        <v>10</v>
      </c>
      <c r="Q67" s="12"/>
      <c r="R67" s="12">
        <v>5</v>
      </c>
      <c r="S67" s="12">
        <v>15</v>
      </c>
      <c r="T67" s="12">
        <v>5</v>
      </c>
      <c r="U67" s="12">
        <v>10</v>
      </c>
      <c r="V67" s="12">
        <v>10</v>
      </c>
      <c r="W67" s="12">
        <v>10</v>
      </c>
      <c r="X67" s="12"/>
      <c r="Y67" s="12">
        <v>5</v>
      </c>
      <c r="Z67" s="12">
        <v>15</v>
      </c>
      <c r="AA67" s="12"/>
      <c r="AB67" s="12">
        <v>10</v>
      </c>
      <c r="AC67" s="12">
        <v>10</v>
      </c>
      <c r="AD67" s="12">
        <v>10</v>
      </c>
      <c r="AE67" s="12"/>
      <c r="AF67" s="12"/>
      <c r="AG67" s="12">
        <v>10</v>
      </c>
      <c r="AH67" s="12"/>
      <c r="AI67" s="12">
        <v>0</v>
      </c>
      <c r="AJ67" s="12">
        <v>0</v>
      </c>
      <c r="AK67" s="12">
        <v>1</v>
      </c>
      <c r="AL67" s="12">
        <f t="shared" ref="AL67" si="14">SUM(AJ67:AK67)</f>
        <v>1</v>
      </c>
      <c r="AM67" s="12">
        <f t="shared" si="12"/>
        <v>743</v>
      </c>
      <c r="AN67" s="12">
        <f t="shared" ref="AN67" si="15">IFERROR(100*(1-(AL67/AU67)),"100")</f>
        <v>99.411764705882348</v>
      </c>
      <c r="AO67" s="12">
        <f t="shared" si="13"/>
        <v>99.865591397849457</v>
      </c>
      <c r="AP67" s="12" t="str">
        <f t="shared" ref="AP67" si="16">IFERROR(AT67/AI67,"0.00")</f>
        <v>0.00</v>
      </c>
      <c r="AQ67" s="12" t="str">
        <f t="shared" ref="AQ67" si="17">IFERROR(AJ67/AI67,"0.00")</f>
        <v>0.00</v>
      </c>
      <c r="AR67" s="12">
        <f t="shared" ref="AR67" si="18">IFERROR(AP67/(AP67+AQ67),AT67/AT67)*100</f>
        <v>100</v>
      </c>
      <c r="AS67" s="62">
        <f t="shared" si="11"/>
        <v>0.22880215343203231</v>
      </c>
      <c r="AT67" s="12">
        <v>744</v>
      </c>
      <c r="AU67" s="12">
        <f t="shared" si="3"/>
        <v>170</v>
      </c>
    </row>
    <row r="68" spans="1:50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63">
        <f>AVERAGE(AN2:AN67)</f>
        <v>94.540134444522479</v>
      </c>
      <c r="AO68" s="9"/>
      <c r="AP68" s="9"/>
      <c r="AQ68" s="9"/>
      <c r="AR68" s="9"/>
      <c r="AS68" s="9"/>
      <c r="AT68" s="9"/>
      <c r="AU68" s="9"/>
    </row>
    <row r="69" spans="1:50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50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50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50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50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50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50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50" x14ac:dyDescent="0.25">
      <c r="C76" s="11">
        <f>SUM(C69:C75)</f>
        <v>1</v>
      </c>
    </row>
  </sheetData>
  <conditionalFormatting sqref="D1:AH1">
    <cfRule type="expression" dxfId="86" priority="10" stopIfTrue="1">
      <formula>WEEKDAY(D$1,2)=7</formula>
    </cfRule>
  </conditionalFormatting>
  <conditionalFormatting sqref="AU23:AU67">
    <cfRule type="cellIs" dxfId="85" priority="8" operator="greaterThan">
      <formula>0</formula>
    </cfRule>
  </conditionalFormatting>
  <conditionalFormatting sqref="AU2:AU22">
    <cfRule type="cellIs" dxfId="84" priority="7" operator="greaterThan">
      <formula>0</formula>
    </cfRule>
  </conditionalFormatting>
  <conditionalFormatting sqref="AU2:AU67">
    <cfRule type="cellIs" dxfId="83" priority="6" operator="equal">
      <formula>0</formula>
    </cfRule>
  </conditionalFormatting>
  <conditionalFormatting sqref="AU31">
    <cfRule type="cellIs" dxfId="82" priority="5" operator="greaterThan">
      <formula>0</formula>
    </cfRule>
  </conditionalFormatting>
  <conditionalFormatting sqref="AU33">
    <cfRule type="cellIs" dxfId="81" priority="4" operator="greaterThan">
      <formula>0</formula>
    </cfRule>
  </conditionalFormatting>
  <conditionalFormatting sqref="AU34:AU35">
    <cfRule type="cellIs" dxfId="80" priority="3" operator="greaterThan">
      <formula>0</formula>
    </cfRule>
  </conditionalFormatting>
  <conditionalFormatting sqref="AT2:AT67">
    <cfRule type="cellIs" dxfId="79" priority="2" operator="greaterThan">
      <formula>0</formula>
    </cfRule>
  </conditionalFormatting>
  <conditionalFormatting sqref="AT2:AT67">
    <cfRule type="cellIs" dxfId="78" priority="1" operator="equal">
      <formula>0</formula>
    </cfRule>
  </conditionalFormatting>
  <dataValidations count="4">
    <dataValidation type="list" allowBlank="1" showInputMessage="1" showErrorMessage="1" sqref="C10:C12 C3 B45:B65 B28 B31 B33:B35 C27:C32 C36:C44" xr:uid="{62190A28-F7EF-44E4-B3AB-8E7F41320066}">
      <formula1>HH.OP.SR</formula1>
    </dataValidation>
    <dataValidation type="list" allowBlank="1" showInputMessage="1" showErrorMessage="1" sqref="B16:C26 C35" xr:uid="{4AA0D00C-4C0F-460F-AFBA-F52163A1A537}">
      <formula1>Marca</formula1>
    </dataValidation>
    <dataValidation type="list" allowBlank="1" showInputMessage="1" showErrorMessage="1" sqref="C33 C45:C63 C66:C67" xr:uid="{4B595187-A4E1-4500-96CE-4D6BB44FEFE5}">
      <formula1>Servicio</formula1>
    </dataValidation>
    <dataValidation type="list" allowBlank="1" showInputMessage="1" showErrorMessage="1" sqref="C45:C67" xr:uid="{6CBC90E0-A94D-4FCE-843D-9C1950EC49FB}">
      <formula1>Vehículo</formula1>
    </dataValidation>
  </dataValidations>
  <pageMargins left="0.11811023622047245" right="0.11811023622047245" top="0.15748031496062992" bottom="0.15748031496062992" header="0.31496062992125984" footer="0.31496062992125984"/>
  <pageSetup paperSize="9" scale="51" orientation="portrait" horizontalDpi="300" verticalDpi="300" r:id="rId1"/>
  <ignoredErrors>
    <ignoredError sqref="B69 B74" formula="1"/>
    <ignoredError sqref="AU36:AU37 AU38:AU44 AU2 AU3:AU5 AU16 AU27 AU29 AU32 AU66:AU67 AU9:AU14 AU6:AU8 AL2:AL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769B-1C90-4E2C-A4B0-6019D6288F21}">
  <sheetPr codeName="Hoja3"/>
  <dimension ref="A1:AS76"/>
  <sheetViews>
    <sheetView view="pageBreakPreview" zoomScale="120" zoomScaleNormal="100" zoomScaleSheetLayoutView="120" workbookViewId="0">
      <pane xSplit="3" ySplit="1" topLeftCell="U62" activePane="bottomRight" state="frozen"/>
      <selection pane="topRight" activeCell="D1" sqref="D1"/>
      <selection pane="bottomLeft" activeCell="A2" sqref="A2"/>
      <selection pane="bottomRight" activeCell="AJ72" sqref="AJ72"/>
    </sheetView>
  </sheetViews>
  <sheetFormatPr baseColWidth="10" defaultRowHeight="12.5" x14ac:dyDescent="0.25"/>
  <cols>
    <col min="1" max="1" width="6.81640625" customWidth="1"/>
    <col min="2" max="2" width="7.1796875" customWidth="1"/>
    <col min="3" max="3" width="6.90625" customWidth="1"/>
    <col min="4" max="31" width="3.6328125" customWidth="1"/>
    <col min="32" max="44" width="5.1796875" customWidth="1"/>
  </cols>
  <sheetData>
    <row r="1" spans="1:44" ht="34.5" customHeight="1" x14ac:dyDescent="0.25">
      <c r="A1" s="3" t="s">
        <v>107</v>
      </c>
      <c r="B1" s="3" t="s">
        <v>84</v>
      </c>
      <c r="C1" s="3" t="s">
        <v>97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  <c r="V1" s="13">
        <v>19</v>
      </c>
      <c r="W1" s="13">
        <v>20</v>
      </c>
      <c r="X1" s="13">
        <v>21</v>
      </c>
      <c r="Y1" s="13">
        <v>22</v>
      </c>
      <c r="Z1" s="13">
        <v>23</v>
      </c>
      <c r="AA1" s="13">
        <v>24</v>
      </c>
      <c r="AB1" s="13">
        <v>25</v>
      </c>
      <c r="AC1" s="13">
        <v>26</v>
      </c>
      <c r="AD1" s="13">
        <v>27</v>
      </c>
      <c r="AE1" s="13">
        <v>28</v>
      </c>
      <c r="AF1" s="21" t="s">
        <v>83</v>
      </c>
      <c r="AG1" s="22" t="s">
        <v>121</v>
      </c>
      <c r="AH1" s="22" t="s">
        <v>120</v>
      </c>
      <c r="AI1" s="22" t="s">
        <v>141</v>
      </c>
      <c r="AJ1" s="22" t="s">
        <v>113</v>
      </c>
      <c r="AK1" s="22" t="s">
        <v>117</v>
      </c>
      <c r="AL1" s="22" t="s">
        <v>115</v>
      </c>
      <c r="AM1" s="24" t="s">
        <v>81</v>
      </c>
      <c r="AN1" s="24" t="s">
        <v>82</v>
      </c>
      <c r="AO1" s="23" t="s">
        <v>112</v>
      </c>
      <c r="AP1" s="4" t="s">
        <v>138</v>
      </c>
      <c r="AQ1" s="5" t="s">
        <v>116</v>
      </c>
      <c r="AR1" s="5" t="s">
        <v>98</v>
      </c>
    </row>
    <row r="2" spans="1:44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>
        <v>0</v>
      </c>
      <c r="AG2" s="12">
        <v>0</v>
      </c>
      <c r="AH2" s="12">
        <v>0</v>
      </c>
      <c r="AI2" s="12">
        <f>SUM(AG2:AH2)</f>
        <v>0</v>
      </c>
      <c r="AJ2" s="12">
        <f>AQ2-AG2-AH2</f>
        <v>672</v>
      </c>
      <c r="AK2" s="12" t="str">
        <f>IFERROR(100*(1-(AI2/AR2)),"100")</f>
        <v>100</v>
      </c>
      <c r="AL2" s="12">
        <f>IFERROR((AJ2/AQ2),"0.00")*100</f>
        <v>100</v>
      </c>
      <c r="AM2" s="12" t="str">
        <f>IFERROR(AQ2/AF2,"0.00")</f>
        <v>0.00</v>
      </c>
      <c r="AN2" s="12" t="str">
        <f>IFERROR(AG2/AF2,"0.00")</f>
        <v>0.00</v>
      </c>
      <c r="AO2" s="12">
        <f>IFERROR(AM2/(AM2+AN2),AQ2/AQ2)*100</f>
        <v>100</v>
      </c>
      <c r="AP2" s="46">
        <f t="shared" ref="AP2:AP33" si="0">AR2/AJ2</f>
        <v>0</v>
      </c>
      <c r="AQ2" s="12">
        <v>672</v>
      </c>
      <c r="AR2" s="12">
        <v>0</v>
      </c>
    </row>
    <row r="3" spans="1:44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>
        <v>0</v>
      </c>
      <c r="AG3" s="12">
        <v>0</v>
      </c>
      <c r="AH3" s="12">
        <v>1.83</v>
      </c>
      <c r="AI3" s="12">
        <f t="shared" ref="AI3:AI66" si="1">SUM(AG3:AH3)</f>
        <v>1.83</v>
      </c>
      <c r="AJ3" s="12">
        <f t="shared" ref="AJ3:AJ66" si="2">AQ3-AG3-AH3</f>
        <v>670.17</v>
      </c>
      <c r="AK3" s="12" t="str">
        <f t="shared" ref="AK3:AK66" si="3">IFERROR(100*(1-(AI3/AR3)),"100")</f>
        <v>100</v>
      </c>
      <c r="AL3" s="12">
        <f t="shared" ref="AL3:AL66" si="4">IFERROR((AJ3/AQ3),"0.00")*100</f>
        <v>99.727678571428569</v>
      </c>
      <c r="AM3" s="12" t="str">
        <f t="shared" ref="AM3:AM66" si="5">IFERROR(AQ3/AF3,"0.00")</f>
        <v>0.00</v>
      </c>
      <c r="AN3" s="12" t="str">
        <f t="shared" ref="AN3:AN66" si="6">IFERROR(AG3/AF3,"0.00")</f>
        <v>0.00</v>
      </c>
      <c r="AO3" s="12">
        <f t="shared" ref="AO3:AO66" si="7">IFERROR(AM3/(AM3+AN3),AQ3/AQ3)*100</f>
        <v>100</v>
      </c>
      <c r="AP3" s="46">
        <f t="shared" si="0"/>
        <v>0</v>
      </c>
      <c r="AQ3" s="12">
        <v>672</v>
      </c>
      <c r="AR3" s="12">
        <v>0</v>
      </c>
    </row>
    <row r="4" spans="1:44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v>0</v>
      </c>
      <c r="AG4" s="12">
        <v>0</v>
      </c>
      <c r="AH4" s="12">
        <v>1.5</v>
      </c>
      <c r="AI4" s="12">
        <f t="shared" si="1"/>
        <v>1.5</v>
      </c>
      <c r="AJ4" s="12">
        <f t="shared" si="2"/>
        <v>670.5</v>
      </c>
      <c r="AK4" s="12" t="str">
        <f t="shared" si="3"/>
        <v>100</v>
      </c>
      <c r="AL4" s="12">
        <f t="shared" si="4"/>
        <v>99.776785714285708</v>
      </c>
      <c r="AM4" s="12" t="str">
        <f t="shared" si="5"/>
        <v>0.00</v>
      </c>
      <c r="AN4" s="12" t="str">
        <f t="shared" si="6"/>
        <v>0.00</v>
      </c>
      <c r="AO4" s="12">
        <f t="shared" si="7"/>
        <v>100</v>
      </c>
      <c r="AP4" s="46">
        <f t="shared" si="0"/>
        <v>0</v>
      </c>
      <c r="AQ4" s="12">
        <v>672</v>
      </c>
      <c r="AR4" s="12">
        <v>0</v>
      </c>
    </row>
    <row r="5" spans="1:44" x14ac:dyDescent="0.25">
      <c r="A5" s="5">
        <v>175</v>
      </c>
      <c r="B5" s="6" t="s">
        <v>85</v>
      </c>
      <c r="C5" s="4" t="s">
        <v>80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>
        <v>0</v>
      </c>
      <c r="AG5" s="12">
        <v>0</v>
      </c>
      <c r="AH5" s="12">
        <v>0</v>
      </c>
      <c r="AI5" s="12">
        <f t="shared" si="1"/>
        <v>0</v>
      </c>
      <c r="AJ5" s="12">
        <f t="shared" si="2"/>
        <v>672</v>
      </c>
      <c r="AK5" s="12" t="str">
        <f t="shared" si="3"/>
        <v>100</v>
      </c>
      <c r="AL5" s="12">
        <f t="shared" si="4"/>
        <v>100</v>
      </c>
      <c r="AM5" s="12" t="str">
        <f t="shared" si="5"/>
        <v>0.00</v>
      </c>
      <c r="AN5" s="12" t="str">
        <f t="shared" si="6"/>
        <v>0.00</v>
      </c>
      <c r="AO5" s="12">
        <f t="shared" si="7"/>
        <v>100</v>
      </c>
      <c r="AP5" s="46">
        <f t="shared" si="0"/>
        <v>0</v>
      </c>
      <c r="AQ5" s="12">
        <v>672</v>
      </c>
      <c r="AR5" s="12">
        <v>0</v>
      </c>
    </row>
    <row r="6" spans="1:44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>
        <v>2.95</v>
      </c>
      <c r="M6" s="12">
        <v>2.95</v>
      </c>
      <c r="N6" s="12">
        <v>2.95</v>
      </c>
      <c r="O6" s="12">
        <v>2.95</v>
      </c>
      <c r="P6" s="12"/>
      <c r="Q6" s="12"/>
      <c r="R6" s="12"/>
      <c r="S6" s="12"/>
      <c r="T6" s="12"/>
      <c r="U6" s="12"/>
      <c r="V6" s="12">
        <v>2.95</v>
      </c>
      <c r="W6" s="12"/>
      <c r="X6" s="12"/>
      <c r="Y6" s="12"/>
      <c r="Z6" s="12"/>
      <c r="AA6" s="12"/>
      <c r="AB6" s="12"/>
      <c r="AC6" s="12">
        <v>2.95</v>
      </c>
      <c r="AD6" s="12"/>
      <c r="AE6" s="12"/>
      <c r="AF6" s="12">
        <v>0</v>
      </c>
      <c r="AG6" s="12">
        <v>0</v>
      </c>
      <c r="AH6" s="12">
        <v>2</v>
      </c>
      <c r="AI6" s="12">
        <f t="shared" si="1"/>
        <v>2</v>
      </c>
      <c r="AJ6" s="12">
        <f t="shared" si="2"/>
        <v>670</v>
      </c>
      <c r="AK6" s="12">
        <f t="shared" si="3"/>
        <v>88.700564971751419</v>
      </c>
      <c r="AL6" s="12">
        <f t="shared" si="4"/>
        <v>99.702380952380949</v>
      </c>
      <c r="AM6" s="12" t="str">
        <f t="shared" si="5"/>
        <v>0.00</v>
      </c>
      <c r="AN6" s="12" t="str">
        <f t="shared" si="6"/>
        <v>0.00</v>
      </c>
      <c r="AO6" s="12">
        <f t="shared" si="7"/>
        <v>100</v>
      </c>
      <c r="AP6" s="46">
        <f t="shared" si="0"/>
        <v>2.6417910447761192E-2</v>
      </c>
      <c r="AQ6" s="12">
        <v>672</v>
      </c>
      <c r="AR6" s="12">
        <f t="shared" ref="AR6:AR16" si="8">SUM(D6:AE6)</f>
        <v>17.7</v>
      </c>
    </row>
    <row r="7" spans="1:44" x14ac:dyDescent="0.25">
      <c r="A7" s="5">
        <v>177</v>
      </c>
      <c r="B7" s="6" t="s">
        <v>85</v>
      </c>
      <c r="C7" s="4" t="s">
        <v>80</v>
      </c>
      <c r="D7" s="12"/>
      <c r="E7" s="12"/>
      <c r="F7" s="12">
        <v>2.95</v>
      </c>
      <c r="G7" s="12">
        <v>2.95</v>
      </c>
      <c r="H7" s="12">
        <v>2.95</v>
      </c>
      <c r="I7" s="12">
        <v>2.95</v>
      </c>
      <c r="J7" s="12">
        <v>2.95</v>
      </c>
      <c r="K7" s="12"/>
      <c r="L7" s="12">
        <v>2.95</v>
      </c>
      <c r="M7" s="12">
        <v>2.95</v>
      </c>
      <c r="N7" s="12">
        <v>2.95</v>
      </c>
      <c r="O7" s="12">
        <v>2.95</v>
      </c>
      <c r="P7" s="12">
        <v>2.95</v>
      </c>
      <c r="Q7" s="12">
        <v>2.95</v>
      </c>
      <c r="R7" s="12">
        <v>2.95</v>
      </c>
      <c r="S7" s="12">
        <v>2.95</v>
      </c>
      <c r="T7" s="12">
        <v>2.95</v>
      </c>
      <c r="U7" s="12">
        <v>2.95</v>
      </c>
      <c r="V7" s="12">
        <v>2.95</v>
      </c>
      <c r="W7" s="12">
        <v>2.95</v>
      </c>
      <c r="X7" s="12">
        <v>2.95</v>
      </c>
      <c r="Y7" s="12">
        <v>2.95</v>
      </c>
      <c r="Z7" s="12">
        <v>2.95</v>
      </c>
      <c r="AA7" s="12">
        <v>2.95</v>
      </c>
      <c r="AB7" s="12">
        <v>2.95</v>
      </c>
      <c r="AC7" s="12">
        <v>2.95</v>
      </c>
      <c r="AD7" s="12">
        <v>2.95</v>
      </c>
      <c r="AE7" s="12">
        <v>2.95</v>
      </c>
      <c r="AF7" s="12">
        <v>0</v>
      </c>
      <c r="AG7" s="12">
        <v>0</v>
      </c>
      <c r="AH7" s="12">
        <v>0</v>
      </c>
      <c r="AI7" s="12">
        <f t="shared" si="1"/>
        <v>0</v>
      </c>
      <c r="AJ7" s="12">
        <f t="shared" si="2"/>
        <v>672</v>
      </c>
      <c r="AK7" s="12">
        <f t="shared" si="3"/>
        <v>100</v>
      </c>
      <c r="AL7" s="12">
        <f t="shared" si="4"/>
        <v>100</v>
      </c>
      <c r="AM7" s="12" t="str">
        <f t="shared" si="5"/>
        <v>0.00</v>
      </c>
      <c r="AN7" s="12" t="str">
        <f t="shared" si="6"/>
        <v>0.00</v>
      </c>
      <c r="AO7" s="12">
        <f t="shared" si="7"/>
        <v>100</v>
      </c>
      <c r="AP7" s="46">
        <f t="shared" si="0"/>
        <v>0.10974702380952385</v>
      </c>
      <c r="AQ7" s="12">
        <v>672</v>
      </c>
      <c r="AR7" s="12">
        <f t="shared" si="8"/>
        <v>73.750000000000028</v>
      </c>
    </row>
    <row r="8" spans="1:44" x14ac:dyDescent="0.25">
      <c r="A8" s="5">
        <v>178</v>
      </c>
      <c r="B8" s="6" t="s">
        <v>85</v>
      </c>
      <c r="C8" s="4" t="s">
        <v>92</v>
      </c>
      <c r="D8" s="12"/>
      <c r="E8" s="12">
        <v>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v>5</v>
      </c>
      <c r="S8" s="12">
        <v>5</v>
      </c>
      <c r="T8" s="12"/>
      <c r="U8" s="12"/>
      <c r="V8" s="12"/>
      <c r="W8" s="12"/>
      <c r="X8" s="12"/>
      <c r="Y8" s="12">
        <v>5</v>
      </c>
      <c r="Z8" s="12"/>
      <c r="AA8" s="12"/>
      <c r="AB8" s="12"/>
      <c r="AC8" s="12"/>
      <c r="AD8" s="12"/>
      <c r="AE8" s="12"/>
      <c r="AF8" s="12">
        <v>1</v>
      </c>
      <c r="AG8" s="12">
        <v>1</v>
      </c>
      <c r="AH8" s="12">
        <v>1</v>
      </c>
      <c r="AI8" s="12">
        <f t="shared" si="1"/>
        <v>2</v>
      </c>
      <c r="AJ8" s="12">
        <f t="shared" si="2"/>
        <v>670</v>
      </c>
      <c r="AK8" s="12">
        <f t="shared" si="3"/>
        <v>90</v>
      </c>
      <c r="AL8" s="12">
        <f t="shared" si="4"/>
        <v>99.702380952380949</v>
      </c>
      <c r="AM8" s="12">
        <f t="shared" si="5"/>
        <v>672</v>
      </c>
      <c r="AN8" s="12">
        <f t="shared" si="6"/>
        <v>1</v>
      </c>
      <c r="AO8" s="12">
        <f t="shared" si="7"/>
        <v>99.851411589895989</v>
      </c>
      <c r="AP8" s="46">
        <f t="shared" si="0"/>
        <v>2.9850746268656716E-2</v>
      </c>
      <c r="AQ8" s="12">
        <v>672</v>
      </c>
      <c r="AR8" s="12">
        <f t="shared" si="8"/>
        <v>20</v>
      </c>
    </row>
    <row r="9" spans="1:44" x14ac:dyDescent="0.25">
      <c r="A9" s="5">
        <v>179</v>
      </c>
      <c r="B9" s="6" t="s">
        <v>85</v>
      </c>
      <c r="C9" s="4" t="s">
        <v>92</v>
      </c>
      <c r="D9" s="12"/>
      <c r="E9" s="12">
        <v>5</v>
      </c>
      <c r="F9" s="12">
        <v>5</v>
      </c>
      <c r="G9" s="12"/>
      <c r="H9" s="12"/>
      <c r="I9" s="12"/>
      <c r="J9" s="12"/>
      <c r="K9" s="12">
        <v>5</v>
      </c>
      <c r="L9" s="12">
        <v>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>
        <v>5</v>
      </c>
      <c r="Z9" s="12">
        <v>5</v>
      </c>
      <c r="AA9" s="12"/>
      <c r="AB9" s="12"/>
      <c r="AC9" s="12"/>
      <c r="AD9" s="12"/>
      <c r="AE9" s="12"/>
      <c r="AF9" s="12">
        <v>0</v>
      </c>
      <c r="AG9" s="12">
        <v>0</v>
      </c>
      <c r="AH9" s="12">
        <v>2</v>
      </c>
      <c r="AI9" s="12">
        <f t="shared" si="1"/>
        <v>2</v>
      </c>
      <c r="AJ9" s="12">
        <f t="shared" si="2"/>
        <v>670</v>
      </c>
      <c r="AK9" s="12">
        <f t="shared" si="3"/>
        <v>93.333333333333329</v>
      </c>
      <c r="AL9" s="12">
        <f t="shared" si="4"/>
        <v>99.702380952380949</v>
      </c>
      <c r="AM9" s="12" t="str">
        <f t="shared" si="5"/>
        <v>0.00</v>
      </c>
      <c r="AN9" s="12" t="str">
        <f t="shared" si="6"/>
        <v>0.00</v>
      </c>
      <c r="AO9" s="12">
        <f t="shared" si="7"/>
        <v>100</v>
      </c>
      <c r="AP9" s="46">
        <f t="shared" si="0"/>
        <v>4.4776119402985072E-2</v>
      </c>
      <c r="AQ9" s="12">
        <v>672</v>
      </c>
      <c r="AR9" s="12">
        <f t="shared" si="8"/>
        <v>30</v>
      </c>
    </row>
    <row r="10" spans="1:44" x14ac:dyDescent="0.25">
      <c r="A10" s="5">
        <v>186</v>
      </c>
      <c r="B10" s="6" t="s">
        <v>85</v>
      </c>
      <c r="C10" s="4" t="s">
        <v>80</v>
      </c>
      <c r="D10" s="12"/>
      <c r="E10" s="12"/>
      <c r="F10" s="12">
        <v>2.95</v>
      </c>
      <c r="G10" s="12">
        <v>2.95</v>
      </c>
      <c r="H10" s="12">
        <v>2.95</v>
      </c>
      <c r="I10" s="12">
        <v>2.95</v>
      </c>
      <c r="J10" s="12">
        <v>2.95</v>
      </c>
      <c r="K10" s="12"/>
      <c r="L10" s="12"/>
      <c r="M10" s="12"/>
      <c r="N10" s="12"/>
      <c r="O10" s="12"/>
      <c r="P10" s="12">
        <v>2.95</v>
      </c>
      <c r="Q10" s="12">
        <v>2.95</v>
      </c>
      <c r="R10" s="12">
        <v>2.95</v>
      </c>
      <c r="S10" s="12">
        <v>2.95</v>
      </c>
      <c r="T10" s="12">
        <v>2.95</v>
      </c>
      <c r="U10" s="12">
        <v>2.95</v>
      </c>
      <c r="V10" s="12">
        <v>2.95</v>
      </c>
      <c r="W10" s="12">
        <v>2.95</v>
      </c>
      <c r="X10" s="12">
        <v>2.95</v>
      </c>
      <c r="Y10" s="12">
        <v>2.95</v>
      </c>
      <c r="Z10" s="12">
        <v>2.95</v>
      </c>
      <c r="AA10" s="12">
        <v>2.95</v>
      </c>
      <c r="AB10" s="12">
        <v>2.95</v>
      </c>
      <c r="AC10" s="12">
        <v>2.95</v>
      </c>
      <c r="AD10" s="12">
        <v>2.95</v>
      </c>
      <c r="AE10" s="12">
        <v>2.95</v>
      </c>
      <c r="AF10" s="12">
        <v>0</v>
      </c>
      <c r="AG10" s="12">
        <v>0</v>
      </c>
      <c r="AH10" s="12">
        <v>0</v>
      </c>
      <c r="AI10" s="12">
        <f t="shared" si="1"/>
        <v>0</v>
      </c>
      <c r="AJ10" s="12">
        <f t="shared" si="2"/>
        <v>672</v>
      </c>
      <c r="AK10" s="12">
        <f t="shared" si="3"/>
        <v>100</v>
      </c>
      <c r="AL10" s="12">
        <f t="shared" si="4"/>
        <v>100</v>
      </c>
      <c r="AM10" s="12" t="str">
        <f t="shared" si="5"/>
        <v>0.00</v>
      </c>
      <c r="AN10" s="12" t="str">
        <f t="shared" si="6"/>
        <v>0.00</v>
      </c>
      <c r="AO10" s="12">
        <f t="shared" si="7"/>
        <v>100</v>
      </c>
      <c r="AP10" s="46">
        <f t="shared" si="0"/>
        <v>9.2187500000000033E-2</v>
      </c>
      <c r="AQ10" s="12">
        <v>672</v>
      </c>
      <c r="AR10" s="12">
        <f t="shared" si="8"/>
        <v>61.950000000000024</v>
      </c>
    </row>
    <row r="11" spans="1:44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0</v>
      </c>
      <c r="AG11" s="12">
        <v>0</v>
      </c>
      <c r="AH11" s="12">
        <v>1.66</v>
      </c>
      <c r="AI11" s="12">
        <f t="shared" si="1"/>
        <v>1.66</v>
      </c>
      <c r="AJ11" s="12">
        <f t="shared" si="2"/>
        <v>670.34</v>
      </c>
      <c r="AK11" s="12" t="str">
        <f t="shared" si="3"/>
        <v>100</v>
      </c>
      <c r="AL11" s="12">
        <f t="shared" si="4"/>
        <v>99.75297619047619</v>
      </c>
      <c r="AM11" s="12" t="str">
        <f t="shared" si="5"/>
        <v>0.00</v>
      </c>
      <c r="AN11" s="12" t="str">
        <f t="shared" si="6"/>
        <v>0.00</v>
      </c>
      <c r="AO11" s="12">
        <f t="shared" si="7"/>
        <v>100</v>
      </c>
      <c r="AP11" s="46">
        <f t="shared" si="0"/>
        <v>0</v>
      </c>
      <c r="AQ11" s="12">
        <v>672</v>
      </c>
      <c r="AR11" s="12">
        <v>0</v>
      </c>
    </row>
    <row r="12" spans="1:44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</v>
      </c>
      <c r="AG12" s="12">
        <v>0</v>
      </c>
      <c r="AH12" s="12">
        <v>0</v>
      </c>
      <c r="AI12" s="12">
        <f t="shared" si="1"/>
        <v>0</v>
      </c>
      <c r="AJ12" s="12">
        <f t="shared" si="2"/>
        <v>672</v>
      </c>
      <c r="AK12" s="12" t="str">
        <f t="shared" si="3"/>
        <v>100</v>
      </c>
      <c r="AL12" s="12">
        <f t="shared" si="4"/>
        <v>100</v>
      </c>
      <c r="AM12" s="12" t="str">
        <f t="shared" si="5"/>
        <v>0.00</v>
      </c>
      <c r="AN12" s="12" t="str">
        <f t="shared" si="6"/>
        <v>0.00</v>
      </c>
      <c r="AO12" s="12">
        <f t="shared" si="7"/>
        <v>100</v>
      </c>
      <c r="AP12" s="46">
        <f t="shared" si="0"/>
        <v>0</v>
      </c>
      <c r="AQ12" s="12">
        <v>672</v>
      </c>
      <c r="AR12" s="12">
        <v>0</v>
      </c>
    </row>
    <row r="13" spans="1:44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/>
      <c r="J13" s="12"/>
      <c r="K13" s="12">
        <v>10</v>
      </c>
      <c r="L13" s="12"/>
      <c r="M13" s="12"/>
      <c r="N13" s="12"/>
      <c r="O13" s="12"/>
      <c r="P13" s="12"/>
      <c r="Q13" s="12"/>
      <c r="R13" s="12">
        <v>5</v>
      </c>
      <c r="S13" s="12"/>
      <c r="T13" s="12"/>
      <c r="U13" s="12"/>
      <c r="V13" s="12"/>
      <c r="W13" s="12"/>
      <c r="X13" s="12"/>
      <c r="Y13" s="12">
        <v>5</v>
      </c>
      <c r="Z13" s="12"/>
      <c r="AA13" s="12"/>
      <c r="AB13" s="12"/>
      <c r="AC13" s="12"/>
      <c r="AD13" s="12"/>
      <c r="AE13" s="12"/>
      <c r="AF13" s="12">
        <v>1</v>
      </c>
      <c r="AG13" s="12">
        <v>4</v>
      </c>
      <c r="AH13" s="12">
        <v>0</v>
      </c>
      <c r="AI13" s="12">
        <f t="shared" si="1"/>
        <v>4</v>
      </c>
      <c r="AJ13" s="12">
        <f t="shared" si="2"/>
        <v>668</v>
      </c>
      <c r="AK13" s="12">
        <f t="shared" si="3"/>
        <v>80</v>
      </c>
      <c r="AL13" s="12">
        <f t="shared" si="4"/>
        <v>99.404761904761912</v>
      </c>
      <c r="AM13" s="12">
        <f t="shared" si="5"/>
        <v>672</v>
      </c>
      <c r="AN13" s="12">
        <f t="shared" si="6"/>
        <v>4</v>
      </c>
      <c r="AO13" s="12">
        <f t="shared" si="7"/>
        <v>99.408284023668642</v>
      </c>
      <c r="AP13" s="46">
        <f t="shared" si="0"/>
        <v>2.9940119760479042E-2</v>
      </c>
      <c r="AQ13" s="12">
        <v>672</v>
      </c>
      <c r="AR13" s="12">
        <f t="shared" si="8"/>
        <v>20</v>
      </c>
    </row>
    <row r="14" spans="1:44" x14ac:dyDescent="0.25">
      <c r="A14" s="5">
        <v>275</v>
      </c>
      <c r="B14" s="6" t="s">
        <v>85</v>
      </c>
      <c r="C14" s="4" t="s">
        <v>80</v>
      </c>
      <c r="D14" s="12"/>
      <c r="E14" s="12"/>
      <c r="F14" s="12">
        <v>2.95</v>
      </c>
      <c r="G14" s="12">
        <v>2.95</v>
      </c>
      <c r="H14" s="12">
        <v>2.95</v>
      </c>
      <c r="I14" s="12">
        <v>2.95</v>
      </c>
      <c r="J14" s="12">
        <v>2.95</v>
      </c>
      <c r="K14" s="12"/>
      <c r="L14" s="12">
        <v>2.95</v>
      </c>
      <c r="M14" s="12">
        <v>2.95</v>
      </c>
      <c r="N14" s="12">
        <v>2.95</v>
      </c>
      <c r="O14" s="12">
        <v>2.95</v>
      </c>
      <c r="P14" s="12">
        <v>2.95</v>
      </c>
      <c r="Q14" s="12">
        <v>2.95</v>
      </c>
      <c r="R14" s="12">
        <v>2.95</v>
      </c>
      <c r="S14" s="12">
        <v>2.95</v>
      </c>
      <c r="T14" s="12">
        <v>2.95</v>
      </c>
      <c r="U14" s="12">
        <v>2.95</v>
      </c>
      <c r="V14" s="12"/>
      <c r="W14" s="12">
        <v>2.95</v>
      </c>
      <c r="X14" s="12">
        <v>2.95</v>
      </c>
      <c r="Y14" s="12">
        <v>2.95</v>
      </c>
      <c r="Z14" s="12">
        <v>2.95</v>
      </c>
      <c r="AA14" s="12">
        <v>2.95</v>
      </c>
      <c r="AB14" s="12">
        <v>2.95</v>
      </c>
      <c r="AC14" s="12"/>
      <c r="AD14" s="12">
        <v>2.95</v>
      </c>
      <c r="AE14" s="12">
        <v>2.95</v>
      </c>
      <c r="AF14" s="12">
        <v>0</v>
      </c>
      <c r="AG14" s="12">
        <v>0</v>
      </c>
      <c r="AH14" s="12">
        <v>2</v>
      </c>
      <c r="AI14" s="12">
        <f t="shared" si="1"/>
        <v>2</v>
      </c>
      <c r="AJ14" s="12">
        <f t="shared" si="2"/>
        <v>670</v>
      </c>
      <c r="AK14" s="12">
        <f t="shared" si="3"/>
        <v>97.052321296978633</v>
      </c>
      <c r="AL14" s="12">
        <f t="shared" si="4"/>
        <v>99.702380952380949</v>
      </c>
      <c r="AM14" s="12" t="str">
        <f t="shared" si="5"/>
        <v>0.00</v>
      </c>
      <c r="AN14" s="12" t="str">
        <f t="shared" si="6"/>
        <v>0.00</v>
      </c>
      <c r="AO14" s="12">
        <f t="shared" si="7"/>
        <v>100</v>
      </c>
      <c r="AP14" s="46">
        <f t="shared" si="0"/>
        <v>0.10126865671641795</v>
      </c>
      <c r="AQ14" s="12">
        <v>672</v>
      </c>
      <c r="AR14" s="12">
        <f t="shared" si="8"/>
        <v>67.850000000000023</v>
      </c>
    </row>
    <row r="15" spans="1:44" x14ac:dyDescent="0.25">
      <c r="A15" s="5">
        <v>276</v>
      </c>
      <c r="B15" s="6" t="s">
        <v>85</v>
      </c>
      <c r="C15" s="4" t="s">
        <v>80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>
        <v>0</v>
      </c>
      <c r="AG15" s="12">
        <v>0</v>
      </c>
      <c r="AH15" s="12">
        <v>0</v>
      </c>
      <c r="AI15" s="12">
        <f t="shared" si="1"/>
        <v>0</v>
      </c>
      <c r="AJ15" s="12">
        <f t="shared" si="2"/>
        <v>672</v>
      </c>
      <c r="AK15" s="12" t="str">
        <f t="shared" si="3"/>
        <v>100</v>
      </c>
      <c r="AL15" s="12">
        <f t="shared" si="4"/>
        <v>100</v>
      </c>
      <c r="AM15" s="12" t="str">
        <f t="shared" si="5"/>
        <v>0.00</v>
      </c>
      <c r="AN15" s="12" t="str">
        <f t="shared" si="6"/>
        <v>0.00</v>
      </c>
      <c r="AO15" s="12">
        <f t="shared" si="7"/>
        <v>100</v>
      </c>
      <c r="AP15" s="46">
        <f t="shared" si="0"/>
        <v>0</v>
      </c>
      <c r="AQ15" s="12">
        <v>672</v>
      </c>
      <c r="AR15" s="12">
        <v>0</v>
      </c>
    </row>
    <row r="16" spans="1:44" x14ac:dyDescent="0.25">
      <c r="A16" s="5">
        <v>312</v>
      </c>
      <c r="B16" s="4" t="s">
        <v>86</v>
      </c>
      <c r="C16" s="7" t="s">
        <v>94</v>
      </c>
      <c r="D16" s="12">
        <v>5</v>
      </c>
      <c r="E16" s="12">
        <v>5</v>
      </c>
      <c r="F16" s="12"/>
      <c r="G16" s="12"/>
      <c r="H16" s="12"/>
      <c r="I16" s="12"/>
      <c r="J16" s="12"/>
      <c r="K16" s="12">
        <v>5</v>
      </c>
      <c r="L16" s="12">
        <v>5</v>
      </c>
      <c r="M16" s="12"/>
      <c r="N16" s="12"/>
      <c r="O16" s="12"/>
      <c r="P16" s="12"/>
      <c r="Q16" s="12"/>
      <c r="R16" s="12">
        <v>5</v>
      </c>
      <c r="S16" s="12">
        <v>5</v>
      </c>
      <c r="T16" s="12"/>
      <c r="U16" s="12"/>
      <c r="V16" s="12"/>
      <c r="W16" s="12"/>
      <c r="X16" s="12"/>
      <c r="Y16" s="12">
        <v>5</v>
      </c>
      <c r="Z16" s="12">
        <v>5</v>
      </c>
      <c r="AA16" s="12"/>
      <c r="AB16" s="12"/>
      <c r="AC16" s="12"/>
      <c r="AD16" s="12"/>
      <c r="AE16" s="12"/>
      <c r="AF16" s="12">
        <v>1</v>
      </c>
      <c r="AG16" s="12">
        <v>0.5</v>
      </c>
      <c r="AH16" s="12">
        <v>0</v>
      </c>
      <c r="AI16" s="12">
        <f t="shared" si="1"/>
        <v>0.5</v>
      </c>
      <c r="AJ16" s="12">
        <f t="shared" si="2"/>
        <v>671.5</v>
      </c>
      <c r="AK16" s="12">
        <f t="shared" si="3"/>
        <v>98.75</v>
      </c>
      <c r="AL16" s="12">
        <f t="shared" si="4"/>
        <v>99.925595238095227</v>
      </c>
      <c r="AM16" s="12">
        <f t="shared" si="5"/>
        <v>672</v>
      </c>
      <c r="AN16" s="12">
        <f t="shared" si="6"/>
        <v>0.5</v>
      </c>
      <c r="AO16" s="12">
        <f t="shared" si="7"/>
        <v>99.925650557620813</v>
      </c>
      <c r="AP16" s="46">
        <f t="shared" si="0"/>
        <v>5.9568131049888312E-2</v>
      </c>
      <c r="AQ16" s="12">
        <v>672</v>
      </c>
      <c r="AR16" s="12">
        <f t="shared" si="8"/>
        <v>40</v>
      </c>
    </row>
    <row r="17" spans="1:44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>
        <v>0</v>
      </c>
      <c r="AG17" s="12">
        <v>0</v>
      </c>
      <c r="AH17" s="12">
        <v>0</v>
      </c>
      <c r="AI17" s="12">
        <f t="shared" si="1"/>
        <v>0</v>
      </c>
      <c r="AJ17" s="12">
        <f t="shared" si="2"/>
        <v>672</v>
      </c>
      <c r="AK17" s="12">
        <f t="shared" si="3"/>
        <v>100</v>
      </c>
      <c r="AL17" s="12">
        <f t="shared" si="4"/>
        <v>100</v>
      </c>
      <c r="AM17" s="12" t="str">
        <f t="shared" si="5"/>
        <v>0.00</v>
      </c>
      <c r="AN17" s="12" t="str">
        <f t="shared" si="6"/>
        <v>0.00</v>
      </c>
      <c r="AO17" s="12">
        <f t="shared" si="7"/>
        <v>100</v>
      </c>
      <c r="AP17" s="46">
        <f t="shared" si="0"/>
        <v>0.39434523809523808</v>
      </c>
      <c r="AQ17" s="12">
        <v>672</v>
      </c>
      <c r="AR17" s="12">
        <v>265</v>
      </c>
    </row>
    <row r="18" spans="1:44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>
        <v>0</v>
      </c>
      <c r="AG18" s="12">
        <v>0</v>
      </c>
      <c r="AH18" s="12">
        <v>0</v>
      </c>
      <c r="AI18" s="12">
        <f t="shared" si="1"/>
        <v>0</v>
      </c>
      <c r="AJ18" s="12">
        <f t="shared" si="2"/>
        <v>672</v>
      </c>
      <c r="AK18" s="12">
        <f t="shared" si="3"/>
        <v>100</v>
      </c>
      <c r="AL18" s="12">
        <f t="shared" si="4"/>
        <v>100</v>
      </c>
      <c r="AM18" s="12" t="str">
        <f t="shared" si="5"/>
        <v>0.00</v>
      </c>
      <c r="AN18" s="12" t="str">
        <f t="shared" si="6"/>
        <v>0.00</v>
      </c>
      <c r="AO18" s="12">
        <f t="shared" si="7"/>
        <v>100</v>
      </c>
      <c r="AP18" s="46">
        <f t="shared" si="0"/>
        <v>0.27976190476190477</v>
      </c>
      <c r="AQ18" s="12">
        <v>672</v>
      </c>
      <c r="AR18" s="12">
        <v>188</v>
      </c>
    </row>
    <row r="19" spans="1:44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>
        <v>0</v>
      </c>
      <c r="AG19" s="12">
        <v>0</v>
      </c>
      <c r="AH19" s="12">
        <v>0</v>
      </c>
      <c r="AI19" s="12">
        <f t="shared" si="1"/>
        <v>0</v>
      </c>
      <c r="AJ19" s="12">
        <f t="shared" si="2"/>
        <v>672</v>
      </c>
      <c r="AK19" s="12">
        <f t="shared" si="3"/>
        <v>100</v>
      </c>
      <c r="AL19" s="12">
        <f t="shared" si="4"/>
        <v>100</v>
      </c>
      <c r="AM19" s="12" t="str">
        <f t="shared" si="5"/>
        <v>0.00</v>
      </c>
      <c r="AN19" s="12" t="str">
        <f t="shared" si="6"/>
        <v>0.00</v>
      </c>
      <c r="AO19" s="12">
        <f t="shared" si="7"/>
        <v>100</v>
      </c>
      <c r="AP19" s="46">
        <f t="shared" si="0"/>
        <v>0.39434523809523808</v>
      </c>
      <c r="AQ19" s="12">
        <v>672</v>
      </c>
      <c r="AR19" s="12">
        <v>265</v>
      </c>
    </row>
    <row r="20" spans="1:44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>
        <v>1</v>
      </c>
      <c r="AG20" s="12">
        <v>0.5</v>
      </c>
      <c r="AH20" s="12">
        <v>0</v>
      </c>
      <c r="AI20" s="12">
        <f t="shared" si="1"/>
        <v>0.5</v>
      </c>
      <c r="AJ20" s="12">
        <f t="shared" si="2"/>
        <v>671.5</v>
      </c>
      <c r="AK20" s="12">
        <f t="shared" si="3"/>
        <v>99.731182795698928</v>
      </c>
      <c r="AL20" s="12">
        <f t="shared" si="4"/>
        <v>99.925595238095227</v>
      </c>
      <c r="AM20" s="12">
        <f t="shared" si="5"/>
        <v>672</v>
      </c>
      <c r="AN20" s="12">
        <f t="shared" si="6"/>
        <v>0.5</v>
      </c>
      <c r="AO20" s="12">
        <f t="shared" si="7"/>
        <v>99.925650557620813</v>
      </c>
      <c r="AP20" s="46">
        <f t="shared" si="0"/>
        <v>0.27699180938198065</v>
      </c>
      <c r="AQ20" s="12">
        <v>672</v>
      </c>
      <c r="AR20" s="12">
        <v>186</v>
      </c>
    </row>
    <row r="21" spans="1:44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0</v>
      </c>
      <c r="AG21" s="12">
        <v>0</v>
      </c>
      <c r="AH21" s="12">
        <v>0</v>
      </c>
      <c r="AI21" s="12">
        <f t="shared" si="1"/>
        <v>0</v>
      </c>
      <c r="AJ21" s="12">
        <f t="shared" si="2"/>
        <v>672</v>
      </c>
      <c r="AK21" s="12">
        <f t="shared" si="3"/>
        <v>100</v>
      </c>
      <c r="AL21" s="12">
        <f t="shared" si="4"/>
        <v>100</v>
      </c>
      <c r="AM21" s="12" t="str">
        <f t="shared" si="5"/>
        <v>0.00</v>
      </c>
      <c r="AN21" s="12" t="str">
        <f t="shared" si="6"/>
        <v>0.00</v>
      </c>
      <c r="AO21" s="12">
        <f t="shared" si="7"/>
        <v>100</v>
      </c>
      <c r="AP21" s="46">
        <f t="shared" si="0"/>
        <v>0.38988095238095238</v>
      </c>
      <c r="AQ21" s="12">
        <v>672</v>
      </c>
      <c r="AR21" s="12">
        <v>262</v>
      </c>
    </row>
    <row r="22" spans="1:44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</v>
      </c>
      <c r="AG22" s="12">
        <v>3</v>
      </c>
      <c r="AH22" s="12">
        <v>2</v>
      </c>
      <c r="AI22" s="12">
        <f t="shared" si="1"/>
        <v>5</v>
      </c>
      <c r="AJ22" s="12">
        <f t="shared" si="2"/>
        <v>667</v>
      </c>
      <c r="AK22" s="12">
        <f t="shared" si="3"/>
        <v>97.109826589595372</v>
      </c>
      <c r="AL22" s="12">
        <f t="shared" si="4"/>
        <v>99.25595238095238</v>
      </c>
      <c r="AM22" s="12">
        <f t="shared" si="5"/>
        <v>672</v>
      </c>
      <c r="AN22" s="12">
        <f t="shared" si="6"/>
        <v>3</v>
      </c>
      <c r="AO22" s="12">
        <f t="shared" si="7"/>
        <v>99.555555555555557</v>
      </c>
      <c r="AP22" s="46">
        <f t="shared" si="0"/>
        <v>0.25937031484257872</v>
      </c>
      <c r="AQ22" s="12">
        <v>672</v>
      </c>
      <c r="AR22" s="12">
        <v>173</v>
      </c>
    </row>
    <row r="23" spans="1:44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>
        <v>2</v>
      </c>
      <c r="AG23" s="12">
        <v>8</v>
      </c>
      <c r="AH23" s="12">
        <v>12</v>
      </c>
      <c r="AI23" s="12">
        <f t="shared" si="1"/>
        <v>20</v>
      </c>
      <c r="AJ23" s="12">
        <f t="shared" si="2"/>
        <v>652</v>
      </c>
      <c r="AK23" s="12">
        <f t="shared" si="3"/>
        <v>71.014492753623188</v>
      </c>
      <c r="AL23" s="12">
        <f t="shared" si="4"/>
        <v>97.023809523809518</v>
      </c>
      <c r="AM23" s="12">
        <f t="shared" si="5"/>
        <v>336</v>
      </c>
      <c r="AN23" s="12">
        <f t="shared" si="6"/>
        <v>4</v>
      </c>
      <c r="AO23" s="12">
        <f t="shared" si="7"/>
        <v>98.82352941176471</v>
      </c>
      <c r="AP23" s="46">
        <f t="shared" si="0"/>
        <v>0.10582822085889571</v>
      </c>
      <c r="AQ23" s="12">
        <v>672</v>
      </c>
      <c r="AR23" s="12">
        <v>69</v>
      </c>
    </row>
    <row r="24" spans="1:44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>
        <v>1</v>
      </c>
      <c r="AG24" s="12">
        <v>3</v>
      </c>
      <c r="AH24" s="12">
        <v>8</v>
      </c>
      <c r="AI24" s="12">
        <f t="shared" si="1"/>
        <v>11</v>
      </c>
      <c r="AJ24" s="12">
        <f t="shared" si="2"/>
        <v>661</v>
      </c>
      <c r="AK24" s="12">
        <f t="shared" si="3"/>
        <v>92.617449664429529</v>
      </c>
      <c r="AL24" s="12">
        <f t="shared" si="4"/>
        <v>98.363095238095227</v>
      </c>
      <c r="AM24" s="12">
        <f t="shared" si="5"/>
        <v>672</v>
      </c>
      <c r="AN24" s="12">
        <f t="shared" si="6"/>
        <v>3</v>
      </c>
      <c r="AO24" s="12">
        <f t="shared" si="7"/>
        <v>99.555555555555557</v>
      </c>
      <c r="AP24" s="46">
        <f t="shared" si="0"/>
        <v>0.22541603630862331</v>
      </c>
      <c r="AQ24" s="12">
        <v>672</v>
      </c>
      <c r="AR24" s="12">
        <v>149</v>
      </c>
    </row>
    <row r="25" spans="1:44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>
        <v>0</v>
      </c>
      <c r="AG25" s="12">
        <v>0</v>
      </c>
      <c r="AH25" s="12">
        <v>0</v>
      </c>
      <c r="AI25" s="12">
        <f t="shared" si="1"/>
        <v>0</v>
      </c>
      <c r="AJ25" s="12">
        <f t="shared" si="2"/>
        <v>672</v>
      </c>
      <c r="AK25" s="12">
        <f t="shared" si="3"/>
        <v>100</v>
      </c>
      <c r="AL25" s="12">
        <f t="shared" si="4"/>
        <v>100</v>
      </c>
      <c r="AM25" s="12" t="str">
        <f t="shared" si="5"/>
        <v>0.00</v>
      </c>
      <c r="AN25" s="12" t="str">
        <f t="shared" si="6"/>
        <v>0.00</v>
      </c>
      <c r="AO25" s="12">
        <f t="shared" si="7"/>
        <v>100</v>
      </c>
      <c r="AP25" s="46">
        <f t="shared" si="0"/>
        <v>0.30505952380952384</v>
      </c>
      <c r="AQ25" s="12">
        <v>672</v>
      </c>
      <c r="AR25" s="12">
        <v>205</v>
      </c>
    </row>
    <row r="26" spans="1:44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>
        <v>0</v>
      </c>
      <c r="AG26" s="12">
        <v>0</v>
      </c>
      <c r="AH26" s="12">
        <v>5.5</v>
      </c>
      <c r="AI26" s="12">
        <f t="shared" si="1"/>
        <v>5.5</v>
      </c>
      <c r="AJ26" s="12">
        <f t="shared" si="2"/>
        <v>666.5</v>
      </c>
      <c r="AK26" s="12">
        <f t="shared" si="3"/>
        <v>95.669291338582667</v>
      </c>
      <c r="AL26" s="12">
        <f t="shared" si="4"/>
        <v>99.18154761904762</v>
      </c>
      <c r="AM26" s="12" t="str">
        <f t="shared" si="5"/>
        <v>0.00</v>
      </c>
      <c r="AN26" s="12" t="str">
        <f t="shared" si="6"/>
        <v>0.00</v>
      </c>
      <c r="AO26" s="12">
        <f t="shared" si="7"/>
        <v>100</v>
      </c>
      <c r="AP26" s="46">
        <f t="shared" si="0"/>
        <v>0.1905476369092273</v>
      </c>
      <c r="AQ26" s="12">
        <v>672</v>
      </c>
      <c r="AR26" s="12">
        <v>127</v>
      </c>
    </row>
    <row r="27" spans="1:44" x14ac:dyDescent="0.25">
      <c r="A27" s="5">
        <v>344</v>
      </c>
      <c r="B27" s="6" t="s">
        <v>85</v>
      </c>
      <c r="C27" s="4" t="s">
        <v>79</v>
      </c>
      <c r="D27" s="12">
        <v>4.25</v>
      </c>
      <c r="E27" s="12">
        <v>6.25</v>
      </c>
      <c r="F27" s="12">
        <v>4.25</v>
      </c>
      <c r="G27" s="12"/>
      <c r="H27" s="12"/>
      <c r="I27" s="12">
        <v>4.25</v>
      </c>
      <c r="J27" s="12">
        <v>4.25</v>
      </c>
      <c r="K27" s="12">
        <v>4.25</v>
      </c>
      <c r="L27" s="12">
        <v>6.25</v>
      </c>
      <c r="M27" s="12">
        <v>4.25</v>
      </c>
      <c r="N27" s="12"/>
      <c r="O27" s="12"/>
      <c r="P27" s="12">
        <v>4.25</v>
      </c>
      <c r="Q27" s="12">
        <v>4.25</v>
      </c>
      <c r="R27" s="12">
        <v>4.25</v>
      </c>
      <c r="S27" s="12">
        <v>4.25</v>
      </c>
      <c r="T27" s="12">
        <v>4.25</v>
      </c>
      <c r="U27" s="12"/>
      <c r="V27" s="12"/>
      <c r="W27" s="12">
        <v>4.25</v>
      </c>
      <c r="X27" s="12">
        <v>4.25</v>
      </c>
      <c r="Y27" s="12">
        <v>4.25</v>
      </c>
      <c r="Z27" s="12">
        <v>4.25</v>
      </c>
      <c r="AA27" s="12">
        <v>4.25</v>
      </c>
      <c r="AB27" s="12"/>
      <c r="AC27" s="12"/>
      <c r="AD27" s="12">
        <v>4.25</v>
      </c>
      <c r="AE27" s="12">
        <v>4.25</v>
      </c>
      <c r="AF27" s="12">
        <v>1</v>
      </c>
      <c r="AG27" s="12">
        <v>0.5</v>
      </c>
      <c r="AH27" s="12">
        <v>2</v>
      </c>
      <c r="AI27" s="12">
        <f t="shared" si="1"/>
        <v>2.5</v>
      </c>
      <c r="AJ27" s="12">
        <f t="shared" si="2"/>
        <v>669.5</v>
      </c>
      <c r="AK27" s="12">
        <f t="shared" si="3"/>
        <v>97.19101123595506</v>
      </c>
      <c r="AL27" s="12">
        <f t="shared" si="4"/>
        <v>99.62797619047619</v>
      </c>
      <c r="AM27" s="12">
        <f t="shared" si="5"/>
        <v>672</v>
      </c>
      <c r="AN27" s="12">
        <f t="shared" si="6"/>
        <v>0.5</v>
      </c>
      <c r="AO27" s="12">
        <f t="shared" si="7"/>
        <v>99.925650557620813</v>
      </c>
      <c r="AP27" s="46">
        <f t="shared" si="0"/>
        <v>0.13293502613890965</v>
      </c>
      <c r="AQ27" s="12">
        <v>672</v>
      </c>
      <c r="AR27" s="12">
        <f>SUM(D27:AE27)</f>
        <v>89</v>
      </c>
    </row>
    <row r="28" spans="1:44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>
        <v>0</v>
      </c>
      <c r="AG28" s="12">
        <v>0</v>
      </c>
      <c r="AH28" s="12">
        <v>0</v>
      </c>
      <c r="AI28" s="12">
        <f t="shared" si="1"/>
        <v>0</v>
      </c>
      <c r="AJ28" s="12">
        <f t="shared" si="2"/>
        <v>672</v>
      </c>
      <c r="AK28" s="12">
        <f t="shared" si="3"/>
        <v>100</v>
      </c>
      <c r="AL28" s="12">
        <f t="shared" si="4"/>
        <v>100</v>
      </c>
      <c r="AM28" s="12" t="str">
        <f t="shared" si="5"/>
        <v>0.00</v>
      </c>
      <c r="AN28" s="12" t="str">
        <f t="shared" si="6"/>
        <v>0.00</v>
      </c>
      <c r="AO28" s="12">
        <f t="shared" si="7"/>
        <v>100</v>
      </c>
      <c r="AP28" s="46">
        <f t="shared" si="0"/>
        <v>0.29910714285714285</v>
      </c>
      <c r="AQ28" s="12">
        <v>672</v>
      </c>
      <c r="AR28" s="12">
        <v>201</v>
      </c>
    </row>
    <row r="29" spans="1:44" x14ac:dyDescent="0.25">
      <c r="A29" s="5">
        <v>357</v>
      </c>
      <c r="B29" s="6" t="s">
        <v>85</v>
      </c>
      <c r="C29" s="4" t="s">
        <v>79</v>
      </c>
      <c r="D29" s="12">
        <v>4.25</v>
      </c>
      <c r="E29" s="12">
        <v>4.25</v>
      </c>
      <c r="F29" s="12"/>
      <c r="G29" s="12"/>
      <c r="H29" s="12"/>
      <c r="I29" s="12">
        <v>6.25</v>
      </c>
      <c r="J29" s="12">
        <v>4.25</v>
      </c>
      <c r="K29" s="12">
        <v>4.25</v>
      </c>
      <c r="L29" s="12">
        <v>4.25</v>
      </c>
      <c r="M29" s="12">
        <v>4.25</v>
      </c>
      <c r="N29" s="12"/>
      <c r="O29" s="12"/>
      <c r="P29" s="12">
        <v>4.25</v>
      </c>
      <c r="Q29" s="12">
        <v>4.25</v>
      </c>
      <c r="R29" s="12">
        <v>4.25</v>
      </c>
      <c r="S29" s="12">
        <v>4.25</v>
      </c>
      <c r="T29" s="12">
        <v>4.25</v>
      </c>
      <c r="U29" s="12"/>
      <c r="V29" s="12"/>
      <c r="W29" s="12">
        <v>4.25</v>
      </c>
      <c r="X29" s="12">
        <v>4.25</v>
      </c>
      <c r="Y29" s="12">
        <v>4.25</v>
      </c>
      <c r="Z29" s="12">
        <v>4.25</v>
      </c>
      <c r="AA29" s="12">
        <v>4.25</v>
      </c>
      <c r="AB29" s="12">
        <v>6.25</v>
      </c>
      <c r="AC29" s="12">
        <v>6.25</v>
      </c>
      <c r="AD29" s="12">
        <v>4.25</v>
      </c>
      <c r="AE29" s="12">
        <v>4.25</v>
      </c>
      <c r="AF29" s="12">
        <v>1</v>
      </c>
      <c r="AG29" s="12">
        <v>0.5</v>
      </c>
      <c r="AH29" s="12">
        <v>0</v>
      </c>
      <c r="AI29" s="12">
        <f t="shared" si="1"/>
        <v>0.5</v>
      </c>
      <c r="AJ29" s="12">
        <f t="shared" si="2"/>
        <v>671.5</v>
      </c>
      <c r="AK29" s="12">
        <f t="shared" si="3"/>
        <v>99.475065616797892</v>
      </c>
      <c r="AL29" s="12">
        <f t="shared" si="4"/>
        <v>99.925595238095227</v>
      </c>
      <c r="AM29" s="12">
        <f t="shared" si="5"/>
        <v>672</v>
      </c>
      <c r="AN29" s="12">
        <f t="shared" si="6"/>
        <v>0.5</v>
      </c>
      <c r="AO29" s="12">
        <f t="shared" si="7"/>
        <v>99.925650557620813</v>
      </c>
      <c r="AP29" s="46">
        <f t="shared" si="0"/>
        <v>0.14184661206254653</v>
      </c>
      <c r="AQ29" s="12">
        <v>672</v>
      </c>
      <c r="AR29" s="12">
        <f>SUM(D29:AE29)</f>
        <v>95.25</v>
      </c>
    </row>
    <row r="30" spans="1:44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>
        <v>0</v>
      </c>
      <c r="AG30" s="12">
        <v>0</v>
      </c>
      <c r="AH30" s="12">
        <v>0.5</v>
      </c>
      <c r="AI30" s="12">
        <f t="shared" si="1"/>
        <v>0.5</v>
      </c>
      <c r="AJ30" s="12">
        <f t="shared" si="2"/>
        <v>671.5</v>
      </c>
      <c r="AK30" s="12">
        <f t="shared" si="3"/>
        <v>99.739583333333343</v>
      </c>
      <c r="AL30" s="12">
        <f t="shared" si="4"/>
        <v>99.925595238095227</v>
      </c>
      <c r="AM30" s="12" t="str">
        <f t="shared" si="5"/>
        <v>0.00</v>
      </c>
      <c r="AN30" s="12" t="str">
        <f t="shared" si="6"/>
        <v>0.00</v>
      </c>
      <c r="AO30" s="12">
        <f t="shared" si="7"/>
        <v>100</v>
      </c>
      <c r="AP30" s="46">
        <f t="shared" si="0"/>
        <v>0.28592702903946388</v>
      </c>
      <c r="AQ30" s="12">
        <v>672</v>
      </c>
      <c r="AR30" s="12">
        <v>192</v>
      </c>
    </row>
    <row r="31" spans="1:44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>
        <v>3</v>
      </c>
      <c r="AG31" s="12">
        <v>4</v>
      </c>
      <c r="AH31" s="12">
        <v>2</v>
      </c>
      <c r="AI31" s="12">
        <f t="shared" si="1"/>
        <v>6</v>
      </c>
      <c r="AJ31" s="12">
        <f t="shared" si="2"/>
        <v>666</v>
      </c>
      <c r="AK31" s="12">
        <f t="shared" si="3"/>
        <v>90</v>
      </c>
      <c r="AL31" s="12">
        <f t="shared" si="4"/>
        <v>99.107142857142861</v>
      </c>
      <c r="AM31" s="12">
        <f t="shared" si="5"/>
        <v>224</v>
      </c>
      <c r="AN31" s="12">
        <f t="shared" si="6"/>
        <v>1.3333333333333333</v>
      </c>
      <c r="AO31" s="12">
        <f t="shared" si="7"/>
        <v>99.408284023668642</v>
      </c>
      <c r="AP31" s="46">
        <f t="shared" si="0"/>
        <v>9.0090090090090086E-2</v>
      </c>
      <c r="AQ31" s="12">
        <v>672</v>
      </c>
      <c r="AR31" s="12">
        <v>60</v>
      </c>
    </row>
    <row r="32" spans="1:44" x14ac:dyDescent="0.25">
      <c r="A32" s="5">
        <v>362</v>
      </c>
      <c r="B32" s="6" t="s">
        <v>85</v>
      </c>
      <c r="C32" s="4" t="s">
        <v>79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>
        <v>4.25</v>
      </c>
      <c r="Q32" s="12"/>
      <c r="R32" s="12"/>
      <c r="S32" s="12"/>
      <c r="T32" s="12"/>
      <c r="U32" s="12"/>
      <c r="V32" s="12"/>
      <c r="W32" s="12">
        <v>6.25</v>
      </c>
      <c r="X32" s="12">
        <v>6.25</v>
      </c>
      <c r="Y32" s="12">
        <v>6.25</v>
      </c>
      <c r="Z32" s="12">
        <v>4.25</v>
      </c>
      <c r="AA32" s="12"/>
      <c r="AB32" s="12"/>
      <c r="AC32" s="12"/>
      <c r="AD32" s="12">
        <v>4.25</v>
      </c>
      <c r="AE32" s="12">
        <v>4.25</v>
      </c>
      <c r="AF32" s="12">
        <v>1</v>
      </c>
      <c r="AG32" s="12">
        <v>0.5</v>
      </c>
      <c r="AH32" s="12">
        <v>2</v>
      </c>
      <c r="AI32" s="12">
        <f t="shared" si="1"/>
        <v>2.5</v>
      </c>
      <c r="AJ32" s="12">
        <f t="shared" si="2"/>
        <v>669.5</v>
      </c>
      <c r="AK32" s="12">
        <f t="shared" si="3"/>
        <v>93.006993006993014</v>
      </c>
      <c r="AL32" s="12">
        <f t="shared" si="4"/>
        <v>99.62797619047619</v>
      </c>
      <c r="AM32" s="12">
        <f t="shared" si="5"/>
        <v>672</v>
      </c>
      <c r="AN32" s="12">
        <f t="shared" si="6"/>
        <v>0.5</v>
      </c>
      <c r="AO32" s="12">
        <f t="shared" si="7"/>
        <v>99.925650557620813</v>
      </c>
      <c r="AP32" s="46">
        <f t="shared" si="0"/>
        <v>5.3398058252427182E-2</v>
      </c>
      <c r="AQ32" s="12">
        <v>672</v>
      </c>
      <c r="AR32" s="12">
        <f t="shared" ref="AR32:AR44" si="9">SUM(D32:AE32)</f>
        <v>35.75</v>
      </c>
    </row>
    <row r="33" spans="1:44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>
        <v>0</v>
      </c>
      <c r="AG33" s="12">
        <v>0</v>
      </c>
      <c r="AH33" s="12">
        <v>0.5</v>
      </c>
      <c r="AI33" s="12">
        <f t="shared" si="1"/>
        <v>0.5</v>
      </c>
      <c r="AJ33" s="12">
        <f t="shared" si="2"/>
        <v>671.5</v>
      </c>
      <c r="AK33" s="12" t="str">
        <f t="shared" si="3"/>
        <v>100</v>
      </c>
      <c r="AL33" s="12">
        <f t="shared" si="4"/>
        <v>99.925595238095227</v>
      </c>
      <c r="AM33" s="12" t="str">
        <f t="shared" si="5"/>
        <v>0.00</v>
      </c>
      <c r="AN33" s="12" t="str">
        <f t="shared" si="6"/>
        <v>0.00</v>
      </c>
      <c r="AO33" s="12">
        <f t="shared" si="7"/>
        <v>100</v>
      </c>
      <c r="AP33" s="46">
        <f t="shared" si="0"/>
        <v>0</v>
      </c>
      <c r="AQ33" s="12">
        <v>672</v>
      </c>
      <c r="AR33" s="12">
        <v>0</v>
      </c>
    </row>
    <row r="34" spans="1:44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>
        <v>0</v>
      </c>
      <c r="AG34" s="12">
        <v>0</v>
      </c>
      <c r="AH34" s="12">
        <v>4</v>
      </c>
      <c r="AI34" s="12">
        <f t="shared" si="1"/>
        <v>4</v>
      </c>
      <c r="AJ34" s="12">
        <f t="shared" si="2"/>
        <v>668</v>
      </c>
      <c r="AK34" s="12" t="str">
        <f t="shared" si="3"/>
        <v>100</v>
      </c>
      <c r="AL34" s="12">
        <f t="shared" si="4"/>
        <v>99.404761904761912</v>
      </c>
      <c r="AM34" s="12" t="str">
        <f t="shared" si="5"/>
        <v>0.00</v>
      </c>
      <c r="AN34" s="12" t="str">
        <f t="shared" si="6"/>
        <v>0.00</v>
      </c>
      <c r="AO34" s="12">
        <f t="shared" si="7"/>
        <v>100</v>
      </c>
      <c r="AP34" s="46">
        <f t="shared" ref="AP34:AP67" si="10">AR34/AJ34</f>
        <v>0</v>
      </c>
      <c r="AQ34" s="12">
        <v>672</v>
      </c>
      <c r="AR34" s="12">
        <v>0</v>
      </c>
    </row>
    <row r="35" spans="1:44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>
        <v>0</v>
      </c>
      <c r="AG35" s="12">
        <v>0</v>
      </c>
      <c r="AH35" s="12">
        <v>0.5</v>
      </c>
      <c r="AI35" s="12">
        <f t="shared" si="1"/>
        <v>0.5</v>
      </c>
      <c r="AJ35" s="12">
        <f t="shared" si="2"/>
        <v>671.5</v>
      </c>
      <c r="AK35" s="12" t="str">
        <f t="shared" si="3"/>
        <v>100</v>
      </c>
      <c r="AL35" s="12">
        <f t="shared" si="4"/>
        <v>99.925595238095227</v>
      </c>
      <c r="AM35" s="12" t="str">
        <f t="shared" si="5"/>
        <v>0.00</v>
      </c>
      <c r="AN35" s="12" t="str">
        <f t="shared" si="6"/>
        <v>0.00</v>
      </c>
      <c r="AO35" s="12">
        <f t="shared" si="7"/>
        <v>100</v>
      </c>
      <c r="AP35" s="46">
        <f t="shared" si="10"/>
        <v>0</v>
      </c>
      <c r="AQ35" s="12">
        <v>672</v>
      </c>
      <c r="AR35" s="12">
        <v>0</v>
      </c>
    </row>
    <row r="36" spans="1:44" x14ac:dyDescent="0.25">
      <c r="A36" s="5">
        <v>377</v>
      </c>
      <c r="B36" s="6" t="s">
        <v>85</v>
      </c>
      <c r="C36" s="4" t="s">
        <v>79</v>
      </c>
      <c r="D36" s="12">
        <v>7.83</v>
      </c>
      <c r="E36" s="12">
        <v>7.83</v>
      </c>
      <c r="F36" s="12">
        <v>7.83</v>
      </c>
      <c r="G36" s="12">
        <v>7.83</v>
      </c>
      <c r="H36" s="12">
        <v>7.83</v>
      </c>
      <c r="I36" s="12">
        <v>7.83</v>
      </c>
      <c r="J36" s="12">
        <v>7.83</v>
      </c>
      <c r="K36" s="12">
        <v>7.83</v>
      </c>
      <c r="L36" s="12">
        <v>7.83</v>
      </c>
      <c r="M36" s="12">
        <v>7.83</v>
      </c>
      <c r="N36" s="12">
        <v>7.83</v>
      </c>
      <c r="O36" s="12">
        <v>7.83</v>
      </c>
      <c r="P36" s="12">
        <v>7.83</v>
      </c>
      <c r="Q36" s="12">
        <v>7.83</v>
      </c>
      <c r="R36" s="12">
        <v>7.83</v>
      </c>
      <c r="S36" s="12">
        <v>7.83</v>
      </c>
      <c r="T36" s="12">
        <v>7.83</v>
      </c>
      <c r="U36" s="12">
        <v>7.83</v>
      </c>
      <c r="V36" s="12">
        <v>7.83</v>
      </c>
      <c r="W36" s="12">
        <v>7.83</v>
      </c>
      <c r="X36" s="12">
        <v>7.83</v>
      </c>
      <c r="Y36" s="12">
        <v>7.83</v>
      </c>
      <c r="Z36" s="12">
        <v>7.83</v>
      </c>
      <c r="AA36" s="12">
        <v>7.83</v>
      </c>
      <c r="AB36" s="12">
        <v>7.83</v>
      </c>
      <c r="AC36" s="12">
        <v>7.83</v>
      </c>
      <c r="AD36" s="12">
        <v>7.83</v>
      </c>
      <c r="AE36" s="12">
        <v>7.83</v>
      </c>
      <c r="AF36" s="12">
        <v>0</v>
      </c>
      <c r="AG36" s="12">
        <v>0</v>
      </c>
      <c r="AH36" s="12">
        <v>1.5</v>
      </c>
      <c r="AI36" s="12">
        <f t="shared" si="1"/>
        <v>1.5</v>
      </c>
      <c r="AJ36" s="12">
        <f t="shared" si="2"/>
        <v>670.5</v>
      </c>
      <c r="AK36" s="12">
        <f t="shared" si="3"/>
        <v>99.315818281335524</v>
      </c>
      <c r="AL36" s="12">
        <f t="shared" si="4"/>
        <v>99.776785714285708</v>
      </c>
      <c r="AM36" s="12" t="str">
        <f t="shared" si="5"/>
        <v>0.00</v>
      </c>
      <c r="AN36" s="12" t="str">
        <f t="shared" si="6"/>
        <v>0.00</v>
      </c>
      <c r="AO36" s="12">
        <f t="shared" si="7"/>
        <v>100</v>
      </c>
      <c r="AP36" s="46">
        <f t="shared" si="10"/>
        <v>0.32697986577181226</v>
      </c>
      <c r="AQ36" s="12">
        <v>672</v>
      </c>
      <c r="AR36" s="12">
        <f t="shared" si="9"/>
        <v>219.24000000000012</v>
      </c>
    </row>
    <row r="37" spans="1:44" x14ac:dyDescent="0.25">
      <c r="A37" s="5">
        <v>378</v>
      </c>
      <c r="B37" s="6" t="s">
        <v>85</v>
      </c>
      <c r="C37" s="4" t="s">
        <v>79</v>
      </c>
      <c r="D37" s="12">
        <v>4.25</v>
      </c>
      <c r="E37" s="12">
        <v>4.25</v>
      </c>
      <c r="F37" s="12">
        <v>4.25</v>
      </c>
      <c r="G37" s="12"/>
      <c r="H37" s="12"/>
      <c r="I37" s="12">
        <v>4.25</v>
      </c>
      <c r="J37" s="12">
        <v>6.25</v>
      </c>
      <c r="K37" s="12">
        <v>6.25</v>
      </c>
      <c r="L37" s="12">
        <v>4.25</v>
      </c>
      <c r="M37" s="12">
        <v>4.25</v>
      </c>
      <c r="N37" s="12"/>
      <c r="O37" s="12"/>
      <c r="P37" s="12">
        <v>6.25</v>
      </c>
      <c r="Q37" s="12">
        <v>6.25</v>
      </c>
      <c r="R37" s="12">
        <v>6.25</v>
      </c>
      <c r="S37" s="12">
        <v>6.25</v>
      </c>
      <c r="T37" s="12">
        <v>6.25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>
        <v>4.25</v>
      </c>
      <c r="AF37" s="12">
        <v>1</v>
      </c>
      <c r="AG37" s="12">
        <v>0.5</v>
      </c>
      <c r="AH37" s="12">
        <v>3</v>
      </c>
      <c r="AI37" s="12">
        <f t="shared" si="1"/>
        <v>3.5</v>
      </c>
      <c r="AJ37" s="12">
        <f t="shared" si="2"/>
        <v>668.5</v>
      </c>
      <c r="AK37" s="12">
        <f t="shared" si="3"/>
        <v>95.238095238095227</v>
      </c>
      <c r="AL37" s="12">
        <f t="shared" si="4"/>
        <v>99.479166666666657</v>
      </c>
      <c r="AM37" s="12">
        <f t="shared" si="5"/>
        <v>672</v>
      </c>
      <c r="AN37" s="12">
        <f t="shared" si="6"/>
        <v>0.5</v>
      </c>
      <c r="AO37" s="12">
        <f t="shared" si="7"/>
        <v>99.925650557620813</v>
      </c>
      <c r="AP37" s="46">
        <f t="shared" si="10"/>
        <v>0.1099476439790576</v>
      </c>
      <c r="AQ37" s="12">
        <v>672</v>
      </c>
      <c r="AR37" s="12">
        <f t="shared" si="9"/>
        <v>73.5</v>
      </c>
    </row>
    <row r="38" spans="1:44" x14ac:dyDescent="0.25">
      <c r="A38" s="5">
        <v>379</v>
      </c>
      <c r="B38" s="6" t="s">
        <v>85</v>
      </c>
      <c r="C38" s="4" t="s">
        <v>79</v>
      </c>
      <c r="D38" s="12">
        <v>4.25</v>
      </c>
      <c r="E38" s="12">
        <v>4.25</v>
      </c>
      <c r="F38" s="12"/>
      <c r="G38" s="12"/>
      <c r="H38" s="12"/>
      <c r="I38" s="12">
        <v>4.25</v>
      </c>
      <c r="J38" s="12">
        <v>6.25</v>
      </c>
      <c r="K38" s="12">
        <v>4.25</v>
      </c>
      <c r="L38" s="12">
        <v>4.25</v>
      </c>
      <c r="M38" s="12">
        <v>4.25</v>
      </c>
      <c r="N38" s="12">
        <v>4.25</v>
      </c>
      <c r="O38" s="12">
        <v>6.25</v>
      </c>
      <c r="P38" s="12">
        <v>4.25</v>
      </c>
      <c r="Q38" s="12">
        <v>4.25</v>
      </c>
      <c r="R38" s="12">
        <v>4.25</v>
      </c>
      <c r="S38" s="12">
        <v>4.25</v>
      </c>
      <c r="T38" s="12">
        <v>4.25</v>
      </c>
      <c r="U38" s="12"/>
      <c r="V38" s="12"/>
      <c r="W38" s="12">
        <v>4.25</v>
      </c>
      <c r="X38" s="12">
        <v>4.25</v>
      </c>
      <c r="Y38" s="12">
        <v>6.25</v>
      </c>
      <c r="Z38" s="12">
        <v>6.25</v>
      </c>
      <c r="AA38" s="12">
        <v>4.25</v>
      </c>
      <c r="AB38" s="12"/>
      <c r="AC38" s="12"/>
      <c r="AD38" s="12">
        <v>4.25</v>
      </c>
      <c r="AE38" s="12">
        <v>4.25</v>
      </c>
      <c r="AF38" s="12">
        <v>2</v>
      </c>
      <c r="AG38" s="12">
        <v>1</v>
      </c>
      <c r="AH38" s="12">
        <v>3</v>
      </c>
      <c r="AI38" s="12">
        <f t="shared" si="1"/>
        <v>4</v>
      </c>
      <c r="AJ38" s="12">
        <f t="shared" si="2"/>
        <v>668</v>
      </c>
      <c r="AK38" s="12">
        <f t="shared" si="3"/>
        <v>95.886889460154251</v>
      </c>
      <c r="AL38" s="12">
        <f t="shared" si="4"/>
        <v>99.404761904761912</v>
      </c>
      <c r="AM38" s="12">
        <f t="shared" si="5"/>
        <v>336</v>
      </c>
      <c r="AN38" s="12">
        <f t="shared" si="6"/>
        <v>0.5</v>
      </c>
      <c r="AO38" s="12">
        <f t="shared" si="7"/>
        <v>99.851411589895989</v>
      </c>
      <c r="AP38" s="46">
        <f t="shared" si="10"/>
        <v>0.14558383233532934</v>
      </c>
      <c r="AQ38" s="12">
        <v>672</v>
      </c>
      <c r="AR38" s="12">
        <f t="shared" si="9"/>
        <v>97.25</v>
      </c>
    </row>
    <row r="39" spans="1:44" x14ac:dyDescent="0.25">
      <c r="A39" s="5">
        <v>380</v>
      </c>
      <c r="B39" s="6" t="s">
        <v>85</v>
      </c>
      <c r="C39" s="4" t="s">
        <v>79</v>
      </c>
      <c r="D39" s="12">
        <v>7.83</v>
      </c>
      <c r="E39" s="12">
        <v>7.83</v>
      </c>
      <c r="F39" s="12">
        <v>7.83</v>
      </c>
      <c r="G39" s="12">
        <v>7.83</v>
      </c>
      <c r="H39" s="12">
        <v>7.83</v>
      </c>
      <c r="I39" s="12">
        <v>7.83</v>
      </c>
      <c r="J39" s="12">
        <v>7.83</v>
      </c>
      <c r="K39" s="12">
        <v>7.83</v>
      </c>
      <c r="L39" s="12">
        <v>7.83</v>
      </c>
      <c r="M39" s="12">
        <v>7.83</v>
      </c>
      <c r="N39" s="12">
        <v>7.83</v>
      </c>
      <c r="O39" s="12">
        <v>4.25</v>
      </c>
      <c r="P39" s="12">
        <v>4.25</v>
      </c>
      <c r="Q39" s="12">
        <v>7.83</v>
      </c>
      <c r="R39" s="12">
        <v>7.83</v>
      </c>
      <c r="S39" s="12">
        <v>7.83</v>
      </c>
      <c r="T39" s="12">
        <v>7.83</v>
      </c>
      <c r="U39" s="12">
        <v>7.83</v>
      </c>
      <c r="V39" s="12">
        <v>7.83</v>
      </c>
      <c r="W39" s="12">
        <v>7.83</v>
      </c>
      <c r="X39" s="12">
        <v>7.83</v>
      </c>
      <c r="Y39" s="12">
        <v>7.83</v>
      </c>
      <c r="Z39" s="12">
        <v>7.83</v>
      </c>
      <c r="AA39" s="12">
        <v>7.83</v>
      </c>
      <c r="AB39" s="12">
        <v>7.83</v>
      </c>
      <c r="AC39" s="12">
        <v>7.83</v>
      </c>
      <c r="AD39" s="12">
        <v>7.83</v>
      </c>
      <c r="AE39" s="12">
        <v>7.83</v>
      </c>
      <c r="AF39" s="12">
        <v>0</v>
      </c>
      <c r="AG39" s="12">
        <v>0</v>
      </c>
      <c r="AH39" s="12">
        <v>3</v>
      </c>
      <c r="AI39" s="12">
        <f t="shared" si="1"/>
        <v>3</v>
      </c>
      <c r="AJ39" s="12">
        <f t="shared" si="2"/>
        <v>669</v>
      </c>
      <c r="AK39" s="12">
        <f t="shared" si="3"/>
        <v>98.585439456808757</v>
      </c>
      <c r="AL39" s="12">
        <f t="shared" si="4"/>
        <v>99.553571428571431</v>
      </c>
      <c r="AM39" s="12" t="str">
        <f t="shared" si="5"/>
        <v>0.00</v>
      </c>
      <c r="AN39" s="12" t="str">
        <f t="shared" si="6"/>
        <v>0.00</v>
      </c>
      <c r="AO39" s="12">
        <f t="shared" si="7"/>
        <v>100</v>
      </c>
      <c r="AP39" s="46">
        <f t="shared" si="10"/>
        <v>0.31701046337817657</v>
      </c>
      <c r="AQ39" s="12">
        <v>672</v>
      </c>
      <c r="AR39" s="12">
        <f t="shared" si="9"/>
        <v>212.08000000000013</v>
      </c>
    </row>
    <row r="40" spans="1:44" x14ac:dyDescent="0.25">
      <c r="A40" s="5">
        <v>381</v>
      </c>
      <c r="B40" s="6" t="s">
        <v>85</v>
      </c>
      <c r="C40" s="4" t="s">
        <v>79</v>
      </c>
      <c r="D40" s="12">
        <v>7.83</v>
      </c>
      <c r="E40" s="12">
        <v>7.83</v>
      </c>
      <c r="F40" s="12">
        <v>7.83</v>
      </c>
      <c r="G40" s="12">
        <v>7.83</v>
      </c>
      <c r="H40" s="12">
        <v>7.83</v>
      </c>
      <c r="I40" s="12">
        <v>7.83</v>
      </c>
      <c r="J40" s="12">
        <v>7.83</v>
      </c>
      <c r="K40" s="12">
        <v>7.83</v>
      </c>
      <c r="L40" s="12">
        <v>7.83</v>
      </c>
      <c r="M40" s="12">
        <v>7.83</v>
      </c>
      <c r="N40" s="12">
        <v>4.25</v>
      </c>
      <c r="O40" s="12">
        <v>4.25</v>
      </c>
      <c r="P40" s="12">
        <v>7.83</v>
      </c>
      <c r="Q40" s="12">
        <v>7.83</v>
      </c>
      <c r="R40" s="12">
        <v>7.83</v>
      </c>
      <c r="S40" s="12">
        <v>7.83</v>
      </c>
      <c r="T40" s="12">
        <v>7.83</v>
      </c>
      <c r="U40" s="12">
        <v>7.83</v>
      </c>
      <c r="V40" s="12">
        <v>7.83</v>
      </c>
      <c r="W40" s="12">
        <v>7.83</v>
      </c>
      <c r="X40" s="12">
        <v>7.83</v>
      </c>
      <c r="Y40" s="12">
        <v>7.83</v>
      </c>
      <c r="Z40" s="12">
        <v>7.83</v>
      </c>
      <c r="AA40" s="12">
        <v>7.83</v>
      </c>
      <c r="AB40" s="12">
        <v>7.83</v>
      </c>
      <c r="AC40" s="12">
        <v>7.83</v>
      </c>
      <c r="AD40" s="12">
        <v>7.83</v>
      </c>
      <c r="AE40" s="12">
        <v>7.83</v>
      </c>
      <c r="AF40" s="12">
        <v>0</v>
      </c>
      <c r="AG40" s="12">
        <v>0</v>
      </c>
      <c r="AH40" s="12">
        <v>8</v>
      </c>
      <c r="AI40" s="12">
        <f t="shared" si="1"/>
        <v>8</v>
      </c>
      <c r="AJ40" s="12">
        <f t="shared" si="2"/>
        <v>664</v>
      </c>
      <c r="AK40" s="12">
        <f t="shared" si="3"/>
        <v>96.227838551490009</v>
      </c>
      <c r="AL40" s="12">
        <f t="shared" si="4"/>
        <v>98.80952380952381</v>
      </c>
      <c r="AM40" s="12" t="str">
        <f t="shared" si="5"/>
        <v>0.00</v>
      </c>
      <c r="AN40" s="12" t="str">
        <f t="shared" si="6"/>
        <v>0.00</v>
      </c>
      <c r="AO40" s="12">
        <f t="shared" si="7"/>
        <v>100</v>
      </c>
      <c r="AP40" s="46">
        <f t="shared" si="10"/>
        <v>0.31939759036144599</v>
      </c>
      <c r="AQ40" s="12">
        <v>672</v>
      </c>
      <c r="AR40" s="12">
        <f t="shared" si="9"/>
        <v>212.08000000000013</v>
      </c>
    </row>
    <row r="41" spans="1:44" x14ac:dyDescent="0.25">
      <c r="A41" s="5">
        <v>382</v>
      </c>
      <c r="B41" s="6" t="s">
        <v>85</v>
      </c>
      <c r="C41" s="4" t="s">
        <v>92</v>
      </c>
      <c r="D41" s="12">
        <v>10</v>
      </c>
      <c r="E41" s="12">
        <v>5</v>
      </c>
      <c r="F41" s="12">
        <v>5</v>
      </c>
      <c r="G41" s="12">
        <v>10</v>
      </c>
      <c r="H41" s="12">
        <v>10</v>
      </c>
      <c r="I41" s="12">
        <v>10</v>
      </c>
      <c r="J41" s="12"/>
      <c r="K41" s="12">
        <v>5</v>
      </c>
      <c r="L41" s="12"/>
      <c r="M41" s="12">
        <v>10</v>
      </c>
      <c r="N41" s="12">
        <v>10</v>
      </c>
      <c r="O41" s="12">
        <v>10</v>
      </c>
      <c r="P41" s="12">
        <v>10</v>
      </c>
      <c r="Q41" s="12">
        <v>5</v>
      </c>
      <c r="R41" s="12"/>
      <c r="S41" s="12">
        <v>10</v>
      </c>
      <c r="T41" s="12">
        <v>10</v>
      </c>
      <c r="U41" s="12">
        <v>10</v>
      </c>
      <c r="V41" s="12"/>
      <c r="W41" s="12">
        <v>10</v>
      </c>
      <c r="X41" s="12"/>
      <c r="Y41" s="12"/>
      <c r="Z41" s="12"/>
      <c r="AA41" s="12"/>
      <c r="AB41" s="12">
        <v>10</v>
      </c>
      <c r="AC41" s="12">
        <v>10</v>
      </c>
      <c r="AD41" s="12">
        <v>10</v>
      </c>
      <c r="AE41" s="12">
        <v>10</v>
      </c>
      <c r="AF41" s="12">
        <v>0</v>
      </c>
      <c r="AG41" s="12">
        <v>0</v>
      </c>
      <c r="AH41" s="12">
        <v>2.2799999999999998</v>
      </c>
      <c r="AI41" s="12">
        <f t="shared" si="1"/>
        <v>2.2799999999999998</v>
      </c>
      <c r="AJ41" s="12">
        <f t="shared" si="2"/>
        <v>669.72</v>
      </c>
      <c r="AK41" s="12">
        <f t="shared" si="3"/>
        <v>98.733333333333334</v>
      </c>
      <c r="AL41" s="12">
        <f t="shared" si="4"/>
        <v>99.660714285714292</v>
      </c>
      <c r="AM41" s="12" t="str">
        <f t="shared" si="5"/>
        <v>0.00</v>
      </c>
      <c r="AN41" s="12" t="str">
        <f t="shared" si="6"/>
        <v>0.00</v>
      </c>
      <c r="AO41" s="12">
        <f t="shared" si="7"/>
        <v>100</v>
      </c>
      <c r="AP41" s="46">
        <f t="shared" si="10"/>
        <v>0.26876903780684464</v>
      </c>
      <c r="AQ41" s="12">
        <v>672</v>
      </c>
      <c r="AR41" s="12">
        <f t="shared" si="9"/>
        <v>180</v>
      </c>
    </row>
    <row r="42" spans="1:44" x14ac:dyDescent="0.25">
      <c r="A42" s="5">
        <v>383</v>
      </c>
      <c r="B42" s="6" t="s">
        <v>85</v>
      </c>
      <c r="C42" s="4" t="s">
        <v>92</v>
      </c>
      <c r="D42" s="12"/>
      <c r="E42" s="12">
        <v>5</v>
      </c>
      <c r="F42" s="12">
        <v>10</v>
      </c>
      <c r="G42" s="12">
        <v>15</v>
      </c>
      <c r="H42" s="12">
        <v>10</v>
      </c>
      <c r="I42" s="12">
        <v>10</v>
      </c>
      <c r="J42" s="12">
        <v>10</v>
      </c>
      <c r="K42" s="12">
        <v>5</v>
      </c>
      <c r="L42" s="12">
        <v>10</v>
      </c>
      <c r="M42" s="12">
        <v>5</v>
      </c>
      <c r="N42" s="12">
        <v>10</v>
      </c>
      <c r="O42" s="12"/>
      <c r="P42" s="12">
        <v>10</v>
      </c>
      <c r="Q42" s="12">
        <v>10</v>
      </c>
      <c r="R42" s="12">
        <v>5</v>
      </c>
      <c r="S42" s="12">
        <v>5</v>
      </c>
      <c r="T42" s="12">
        <v>10</v>
      </c>
      <c r="U42" s="12">
        <v>5</v>
      </c>
      <c r="V42" s="12">
        <v>10</v>
      </c>
      <c r="W42" s="12">
        <v>5</v>
      </c>
      <c r="X42" s="12"/>
      <c r="Y42" s="12"/>
      <c r="Z42" s="12">
        <v>10</v>
      </c>
      <c r="AA42" s="12">
        <v>10</v>
      </c>
      <c r="AB42" s="12"/>
      <c r="AC42" s="12"/>
      <c r="AD42" s="12">
        <v>10</v>
      </c>
      <c r="AE42" s="12">
        <v>5</v>
      </c>
      <c r="AF42" s="12">
        <v>0</v>
      </c>
      <c r="AG42" s="12">
        <v>0</v>
      </c>
      <c r="AH42" s="12">
        <v>3</v>
      </c>
      <c r="AI42" s="12">
        <f t="shared" si="1"/>
        <v>3</v>
      </c>
      <c r="AJ42" s="12">
        <f t="shared" si="2"/>
        <v>669</v>
      </c>
      <c r="AK42" s="12">
        <f t="shared" si="3"/>
        <v>98.378378378378372</v>
      </c>
      <c r="AL42" s="12">
        <f t="shared" si="4"/>
        <v>99.553571428571431</v>
      </c>
      <c r="AM42" s="12" t="str">
        <f t="shared" si="5"/>
        <v>0.00</v>
      </c>
      <c r="AN42" s="12" t="str">
        <f t="shared" si="6"/>
        <v>0.00</v>
      </c>
      <c r="AO42" s="12">
        <f t="shared" si="7"/>
        <v>100</v>
      </c>
      <c r="AP42" s="46">
        <f t="shared" si="10"/>
        <v>0.27653213751868461</v>
      </c>
      <c r="AQ42" s="12">
        <v>672</v>
      </c>
      <c r="AR42" s="12">
        <f t="shared" si="9"/>
        <v>185</v>
      </c>
    </row>
    <row r="43" spans="1:44" x14ac:dyDescent="0.25">
      <c r="A43" s="5">
        <v>384</v>
      </c>
      <c r="B43" s="6" t="s">
        <v>85</v>
      </c>
      <c r="C43" s="4" t="s">
        <v>92</v>
      </c>
      <c r="D43" s="12"/>
      <c r="E43" s="12"/>
      <c r="F43" s="12">
        <v>5</v>
      </c>
      <c r="G43" s="12"/>
      <c r="H43" s="12">
        <v>5</v>
      </c>
      <c r="I43" s="12">
        <v>10</v>
      </c>
      <c r="J43" s="12"/>
      <c r="K43" s="12"/>
      <c r="L43" s="12">
        <v>10</v>
      </c>
      <c r="M43" s="12">
        <v>10</v>
      </c>
      <c r="N43" s="12">
        <v>10</v>
      </c>
      <c r="O43" s="12">
        <v>15</v>
      </c>
      <c r="P43" s="12">
        <v>15</v>
      </c>
      <c r="Q43" s="12">
        <v>10</v>
      </c>
      <c r="R43" s="12"/>
      <c r="S43" s="12"/>
      <c r="T43" s="12">
        <v>5</v>
      </c>
      <c r="U43" s="12">
        <v>10</v>
      </c>
      <c r="V43" s="12">
        <v>10</v>
      </c>
      <c r="W43" s="12">
        <v>10</v>
      </c>
      <c r="X43" s="12">
        <v>10</v>
      </c>
      <c r="Y43" s="12">
        <v>5</v>
      </c>
      <c r="Z43" s="12">
        <v>5</v>
      </c>
      <c r="AA43" s="12">
        <v>10</v>
      </c>
      <c r="AB43" s="12">
        <v>5</v>
      </c>
      <c r="AC43" s="12">
        <v>5</v>
      </c>
      <c r="AD43" s="12">
        <v>5</v>
      </c>
      <c r="AE43" s="12">
        <v>5</v>
      </c>
      <c r="AF43" s="12">
        <v>4</v>
      </c>
      <c r="AG43" s="12">
        <v>5</v>
      </c>
      <c r="AH43" s="12">
        <v>5</v>
      </c>
      <c r="AI43" s="12">
        <f t="shared" si="1"/>
        <v>10</v>
      </c>
      <c r="AJ43" s="12">
        <f t="shared" si="2"/>
        <v>662</v>
      </c>
      <c r="AK43" s="12">
        <f t="shared" si="3"/>
        <v>94.285714285714278</v>
      </c>
      <c r="AL43" s="12">
        <f t="shared" si="4"/>
        <v>98.511904761904773</v>
      </c>
      <c r="AM43" s="12">
        <f t="shared" si="5"/>
        <v>168</v>
      </c>
      <c r="AN43" s="12">
        <f t="shared" si="6"/>
        <v>1.25</v>
      </c>
      <c r="AO43" s="12">
        <f t="shared" si="7"/>
        <v>99.261447562776965</v>
      </c>
      <c r="AP43" s="46">
        <f t="shared" si="10"/>
        <v>0.26435045317220546</v>
      </c>
      <c r="AQ43" s="12">
        <v>672</v>
      </c>
      <c r="AR43" s="12">
        <f t="shared" si="9"/>
        <v>175</v>
      </c>
    </row>
    <row r="44" spans="1:44" x14ac:dyDescent="0.25">
      <c r="A44" s="5">
        <v>385</v>
      </c>
      <c r="B44" s="6" t="s">
        <v>85</v>
      </c>
      <c r="C44" s="4" t="s">
        <v>92</v>
      </c>
      <c r="D44" s="12">
        <v>10</v>
      </c>
      <c r="E44" s="12">
        <v>5</v>
      </c>
      <c r="F44" s="12">
        <v>10</v>
      </c>
      <c r="G44" s="12">
        <v>10</v>
      </c>
      <c r="H44" s="12">
        <v>5</v>
      </c>
      <c r="I44" s="12">
        <v>5</v>
      </c>
      <c r="J44" s="12">
        <v>5</v>
      </c>
      <c r="K44" s="12">
        <v>5</v>
      </c>
      <c r="L44" s="12">
        <v>10</v>
      </c>
      <c r="M44" s="12">
        <v>10</v>
      </c>
      <c r="N44" s="12">
        <v>10</v>
      </c>
      <c r="O44" s="12">
        <v>10</v>
      </c>
      <c r="P44" s="12">
        <v>10</v>
      </c>
      <c r="Q44" s="12"/>
      <c r="R44" s="12">
        <v>5</v>
      </c>
      <c r="S44" s="12">
        <v>10</v>
      </c>
      <c r="T44" s="12">
        <v>10</v>
      </c>
      <c r="U44" s="12">
        <v>5</v>
      </c>
      <c r="V44" s="12">
        <v>5</v>
      </c>
      <c r="W44" s="12">
        <v>10</v>
      </c>
      <c r="X44" s="12">
        <v>10</v>
      </c>
      <c r="Y44" s="12"/>
      <c r="Z44" s="12">
        <v>10</v>
      </c>
      <c r="AA44" s="12">
        <v>10</v>
      </c>
      <c r="AB44" s="12"/>
      <c r="AC44" s="12">
        <v>5</v>
      </c>
      <c r="AD44" s="12">
        <v>10</v>
      </c>
      <c r="AE44" s="12">
        <v>10</v>
      </c>
      <c r="AF44" s="12">
        <v>1</v>
      </c>
      <c r="AG44" s="12">
        <v>1.5</v>
      </c>
      <c r="AH44" s="12">
        <v>0</v>
      </c>
      <c r="AI44" s="12">
        <f t="shared" si="1"/>
        <v>1.5</v>
      </c>
      <c r="AJ44" s="12">
        <f t="shared" si="2"/>
        <v>670.5</v>
      </c>
      <c r="AK44" s="12">
        <f t="shared" si="3"/>
        <v>99.268292682926827</v>
      </c>
      <c r="AL44" s="12">
        <f t="shared" si="4"/>
        <v>99.776785714285708</v>
      </c>
      <c r="AM44" s="12">
        <f t="shared" si="5"/>
        <v>672</v>
      </c>
      <c r="AN44" s="12">
        <f t="shared" si="6"/>
        <v>1.5</v>
      </c>
      <c r="AO44" s="12">
        <f t="shared" si="7"/>
        <v>99.777282850779514</v>
      </c>
      <c r="AP44" s="46">
        <f t="shared" si="10"/>
        <v>0.30574198359433258</v>
      </c>
      <c r="AQ44" s="12">
        <v>672</v>
      </c>
      <c r="AR44" s="12">
        <f t="shared" si="9"/>
        <v>205</v>
      </c>
    </row>
    <row r="45" spans="1:44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>
        <v>0</v>
      </c>
      <c r="AG45" s="12">
        <v>0</v>
      </c>
      <c r="AH45" s="12">
        <v>0</v>
      </c>
      <c r="AI45" s="12">
        <f t="shared" si="1"/>
        <v>0</v>
      </c>
      <c r="AJ45" s="12">
        <f t="shared" si="2"/>
        <v>672</v>
      </c>
      <c r="AK45" s="12">
        <f t="shared" si="3"/>
        <v>100</v>
      </c>
      <c r="AL45" s="12">
        <f t="shared" si="4"/>
        <v>100</v>
      </c>
      <c r="AM45" s="12" t="str">
        <f t="shared" si="5"/>
        <v>0.00</v>
      </c>
      <c r="AN45" s="12" t="str">
        <f t="shared" si="6"/>
        <v>0.00</v>
      </c>
      <c r="AO45" s="12">
        <f t="shared" si="7"/>
        <v>100</v>
      </c>
      <c r="AP45" s="46">
        <f t="shared" si="10"/>
        <v>9.0773809523809521E-2</v>
      </c>
      <c r="AQ45" s="12">
        <v>672</v>
      </c>
      <c r="AR45" s="12">
        <v>61</v>
      </c>
    </row>
    <row r="46" spans="1:44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>
        <v>0</v>
      </c>
      <c r="AG46" s="12">
        <v>0</v>
      </c>
      <c r="AH46" s="12">
        <v>0</v>
      </c>
      <c r="AI46" s="12">
        <f t="shared" si="1"/>
        <v>0</v>
      </c>
      <c r="AJ46" s="12">
        <f t="shared" si="2"/>
        <v>672</v>
      </c>
      <c r="AK46" s="12">
        <f t="shared" si="3"/>
        <v>100</v>
      </c>
      <c r="AL46" s="12">
        <f t="shared" si="4"/>
        <v>100</v>
      </c>
      <c r="AM46" s="12" t="str">
        <f t="shared" si="5"/>
        <v>0.00</v>
      </c>
      <c r="AN46" s="12" t="str">
        <f t="shared" si="6"/>
        <v>0.00</v>
      </c>
      <c r="AO46" s="12">
        <f t="shared" si="7"/>
        <v>100</v>
      </c>
      <c r="AP46" s="46">
        <f t="shared" si="10"/>
        <v>0.23511904761904762</v>
      </c>
      <c r="AQ46" s="12">
        <v>672</v>
      </c>
      <c r="AR46" s="12">
        <v>158</v>
      </c>
    </row>
    <row r="47" spans="1:44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>
        <v>0</v>
      </c>
      <c r="AG47" s="12">
        <v>0</v>
      </c>
      <c r="AH47" s="12">
        <v>1</v>
      </c>
      <c r="AI47" s="12">
        <f t="shared" si="1"/>
        <v>1</v>
      </c>
      <c r="AJ47" s="12">
        <f t="shared" si="2"/>
        <v>671</v>
      </c>
      <c r="AK47" s="12">
        <f t="shared" si="3"/>
        <v>99.333333333333329</v>
      </c>
      <c r="AL47" s="12">
        <f t="shared" si="4"/>
        <v>99.851190476190482</v>
      </c>
      <c r="AM47" s="12" t="str">
        <f t="shared" si="5"/>
        <v>0.00</v>
      </c>
      <c r="AN47" s="12" t="str">
        <f t="shared" si="6"/>
        <v>0.00</v>
      </c>
      <c r="AO47" s="12">
        <f t="shared" si="7"/>
        <v>100</v>
      </c>
      <c r="AP47" s="46">
        <f t="shared" si="10"/>
        <v>0.22354694485842028</v>
      </c>
      <c r="AQ47" s="12">
        <v>672</v>
      </c>
      <c r="AR47" s="12">
        <v>150</v>
      </c>
    </row>
    <row r="48" spans="1:44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>
        <v>1</v>
      </c>
      <c r="AG48" s="12">
        <v>2</v>
      </c>
      <c r="AH48" s="12">
        <v>0</v>
      </c>
      <c r="AI48" s="12">
        <f t="shared" si="1"/>
        <v>2</v>
      </c>
      <c r="AJ48" s="12">
        <f t="shared" si="2"/>
        <v>670</v>
      </c>
      <c r="AK48" s="12">
        <f t="shared" si="3"/>
        <v>96.610169491525426</v>
      </c>
      <c r="AL48" s="12">
        <f t="shared" si="4"/>
        <v>99.702380952380949</v>
      </c>
      <c r="AM48" s="12">
        <f t="shared" si="5"/>
        <v>672</v>
      </c>
      <c r="AN48" s="12">
        <f t="shared" si="6"/>
        <v>2</v>
      </c>
      <c r="AO48" s="12">
        <f t="shared" si="7"/>
        <v>99.703264094955486</v>
      </c>
      <c r="AP48" s="46">
        <f t="shared" si="10"/>
        <v>8.8059701492537307E-2</v>
      </c>
      <c r="AQ48" s="12">
        <v>672</v>
      </c>
      <c r="AR48" s="12">
        <v>59</v>
      </c>
    </row>
    <row r="49" spans="1:44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>
        <v>1</v>
      </c>
      <c r="AG49" s="12">
        <v>2</v>
      </c>
      <c r="AH49" s="12">
        <v>1</v>
      </c>
      <c r="AI49" s="12">
        <f t="shared" si="1"/>
        <v>3</v>
      </c>
      <c r="AJ49" s="12">
        <f t="shared" si="2"/>
        <v>669</v>
      </c>
      <c r="AK49" s="12">
        <f t="shared" si="3"/>
        <v>97.810218978102199</v>
      </c>
      <c r="AL49" s="12">
        <f t="shared" si="4"/>
        <v>99.553571428571431</v>
      </c>
      <c r="AM49" s="12">
        <f t="shared" si="5"/>
        <v>672</v>
      </c>
      <c r="AN49" s="12">
        <f t="shared" si="6"/>
        <v>2</v>
      </c>
      <c r="AO49" s="12">
        <f t="shared" si="7"/>
        <v>99.703264094955486</v>
      </c>
      <c r="AP49" s="46">
        <f t="shared" si="10"/>
        <v>0.20478325859491778</v>
      </c>
      <c r="AQ49" s="12">
        <v>672</v>
      </c>
      <c r="AR49" s="12">
        <v>137</v>
      </c>
    </row>
    <row r="50" spans="1:44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>
        <v>0</v>
      </c>
      <c r="AG50" s="12">
        <v>0</v>
      </c>
      <c r="AH50" s="12">
        <v>0</v>
      </c>
      <c r="AI50" s="12">
        <f t="shared" si="1"/>
        <v>0</v>
      </c>
      <c r="AJ50" s="12">
        <f t="shared" si="2"/>
        <v>672</v>
      </c>
      <c r="AK50" s="12">
        <f t="shared" si="3"/>
        <v>100</v>
      </c>
      <c r="AL50" s="12">
        <f t="shared" si="4"/>
        <v>100</v>
      </c>
      <c r="AM50" s="12" t="str">
        <f t="shared" si="5"/>
        <v>0.00</v>
      </c>
      <c r="AN50" s="12" t="str">
        <f t="shared" si="6"/>
        <v>0.00</v>
      </c>
      <c r="AO50" s="12">
        <f t="shared" si="7"/>
        <v>100</v>
      </c>
      <c r="AP50" s="46">
        <f t="shared" si="10"/>
        <v>0.31398809523809523</v>
      </c>
      <c r="AQ50" s="12">
        <v>672</v>
      </c>
      <c r="AR50" s="12">
        <v>211</v>
      </c>
    </row>
    <row r="51" spans="1:44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>
        <v>2</v>
      </c>
      <c r="AG51" s="12">
        <v>3</v>
      </c>
      <c r="AH51" s="12">
        <v>4</v>
      </c>
      <c r="AI51" s="12">
        <f t="shared" si="1"/>
        <v>7</v>
      </c>
      <c r="AJ51" s="12">
        <f t="shared" si="2"/>
        <v>665</v>
      </c>
      <c r="AK51" s="12">
        <f t="shared" si="3"/>
        <v>85.106382978723403</v>
      </c>
      <c r="AL51" s="12">
        <f t="shared" si="4"/>
        <v>98.958333333333343</v>
      </c>
      <c r="AM51" s="12">
        <f t="shared" si="5"/>
        <v>336</v>
      </c>
      <c r="AN51" s="12">
        <f t="shared" si="6"/>
        <v>1.5</v>
      </c>
      <c r="AO51" s="12">
        <f t="shared" si="7"/>
        <v>99.555555555555557</v>
      </c>
      <c r="AP51" s="46">
        <f t="shared" si="10"/>
        <v>7.067669172932331E-2</v>
      </c>
      <c r="AQ51" s="12">
        <v>672</v>
      </c>
      <c r="AR51" s="12">
        <v>47</v>
      </c>
    </row>
    <row r="52" spans="1:44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>
        <v>0</v>
      </c>
      <c r="AG52" s="12">
        <v>0</v>
      </c>
      <c r="AH52" s="12">
        <v>4</v>
      </c>
      <c r="AI52" s="12">
        <f t="shared" si="1"/>
        <v>4</v>
      </c>
      <c r="AJ52" s="12">
        <f t="shared" si="2"/>
        <v>668</v>
      </c>
      <c r="AK52" s="12">
        <f t="shared" si="3"/>
        <v>94.936708860759495</v>
      </c>
      <c r="AL52" s="12">
        <f t="shared" si="4"/>
        <v>99.404761904761912</v>
      </c>
      <c r="AM52" s="12" t="str">
        <f t="shared" si="5"/>
        <v>0.00</v>
      </c>
      <c r="AN52" s="12" t="str">
        <f t="shared" si="6"/>
        <v>0.00</v>
      </c>
      <c r="AO52" s="12">
        <f t="shared" si="7"/>
        <v>100</v>
      </c>
      <c r="AP52" s="46">
        <f t="shared" si="10"/>
        <v>0.11826347305389222</v>
      </c>
      <c r="AQ52" s="12">
        <v>672</v>
      </c>
      <c r="AR52" s="12">
        <v>79</v>
      </c>
    </row>
    <row r="53" spans="1:44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>
        <v>1</v>
      </c>
      <c r="AG53" s="12">
        <v>0.5</v>
      </c>
      <c r="AH53" s="12">
        <v>4</v>
      </c>
      <c r="AI53" s="12">
        <f t="shared" si="1"/>
        <v>4.5</v>
      </c>
      <c r="AJ53" s="12">
        <f t="shared" si="2"/>
        <v>667.5</v>
      </c>
      <c r="AK53" s="12">
        <f t="shared" si="3"/>
        <v>93.382352941176478</v>
      </c>
      <c r="AL53" s="12">
        <f t="shared" si="4"/>
        <v>99.330357142857139</v>
      </c>
      <c r="AM53" s="12">
        <f t="shared" si="5"/>
        <v>672</v>
      </c>
      <c r="AN53" s="12">
        <f t="shared" si="6"/>
        <v>0.5</v>
      </c>
      <c r="AO53" s="12">
        <f t="shared" si="7"/>
        <v>99.925650557620813</v>
      </c>
      <c r="AP53" s="46">
        <f t="shared" si="10"/>
        <v>0.10187265917602996</v>
      </c>
      <c r="AQ53" s="12">
        <v>672</v>
      </c>
      <c r="AR53" s="12">
        <v>68</v>
      </c>
    </row>
    <row r="54" spans="1:44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>
        <v>1</v>
      </c>
      <c r="AG54" s="12">
        <v>3</v>
      </c>
      <c r="AH54" s="12">
        <v>6</v>
      </c>
      <c r="AI54" s="12">
        <f t="shared" si="1"/>
        <v>9</v>
      </c>
      <c r="AJ54" s="12">
        <f t="shared" si="2"/>
        <v>663</v>
      </c>
      <c r="AK54" s="12">
        <f t="shared" si="3"/>
        <v>94.339622641509436</v>
      </c>
      <c r="AL54" s="12">
        <f t="shared" si="4"/>
        <v>98.660714285714292</v>
      </c>
      <c r="AM54" s="12">
        <f t="shared" si="5"/>
        <v>672</v>
      </c>
      <c r="AN54" s="12">
        <f t="shared" si="6"/>
        <v>3</v>
      </c>
      <c r="AO54" s="12">
        <f t="shared" si="7"/>
        <v>99.555555555555557</v>
      </c>
      <c r="AP54" s="46">
        <f t="shared" si="10"/>
        <v>0.23981900452488689</v>
      </c>
      <c r="AQ54" s="12">
        <v>672</v>
      </c>
      <c r="AR54" s="12">
        <v>159</v>
      </c>
    </row>
    <row r="55" spans="1:44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>
        <v>1</v>
      </c>
      <c r="AG55" s="12">
        <v>72</v>
      </c>
      <c r="AH55" s="12">
        <v>0</v>
      </c>
      <c r="AI55" s="12">
        <f t="shared" si="1"/>
        <v>72</v>
      </c>
      <c r="AJ55" s="12">
        <f t="shared" si="2"/>
        <v>600</v>
      </c>
      <c r="AK55" s="12">
        <f t="shared" si="3"/>
        <v>74.100719424460436</v>
      </c>
      <c r="AL55" s="12">
        <f t="shared" si="4"/>
        <v>89.285714285714292</v>
      </c>
      <c r="AM55" s="12">
        <f t="shared" si="5"/>
        <v>672</v>
      </c>
      <c r="AN55" s="12">
        <f t="shared" si="6"/>
        <v>72</v>
      </c>
      <c r="AO55" s="12">
        <f t="shared" si="7"/>
        <v>90.322580645161281</v>
      </c>
      <c r="AP55" s="46">
        <f t="shared" si="10"/>
        <v>0.46333333333333332</v>
      </c>
      <c r="AQ55" s="12">
        <v>672</v>
      </c>
      <c r="AR55" s="12">
        <v>278</v>
      </c>
    </row>
    <row r="56" spans="1:44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>
        <v>0</v>
      </c>
      <c r="AG56" s="12">
        <v>0</v>
      </c>
      <c r="AH56" s="12">
        <v>11</v>
      </c>
      <c r="AI56" s="12">
        <f t="shared" si="1"/>
        <v>11</v>
      </c>
      <c r="AJ56" s="12">
        <f t="shared" si="2"/>
        <v>661</v>
      </c>
      <c r="AK56" s="12">
        <f t="shared" si="3"/>
        <v>87.058823529411768</v>
      </c>
      <c r="AL56" s="12">
        <f t="shared" si="4"/>
        <v>98.363095238095227</v>
      </c>
      <c r="AM56" s="12" t="str">
        <f t="shared" si="5"/>
        <v>0.00</v>
      </c>
      <c r="AN56" s="12" t="str">
        <f t="shared" si="6"/>
        <v>0.00</v>
      </c>
      <c r="AO56" s="12">
        <f t="shared" si="7"/>
        <v>100</v>
      </c>
      <c r="AP56" s="46">
        <f t="shared" si="10"/>
        <v>0.12859304084720122</v>
      </c>
      <c r="AQ56" s="12">
        <v>672</v>
      </c>
      <c r="AR56" s="12">
        <v>85</v>
      </c>
    </row>
    <row r="57" spans="1:44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>
        <v>1</v>
      </c>
      <c r="AG57" s="12">
        <v>1</v>
      </c>
      <c r="AH57" s="12">
        <v>4.5</v>
      </c>
      <c r="AI57" s="12">
        <f t="shared" si="1"/>
        <v>5.5</v>
      </c>
      <c r="AJ57" s="12">
        <f t="shared" si="2"/>
        <v>666.5</v>
      </c>
      <c r="AK57" s="12">
        <f t="shared" si="3"/>
        <v>98.638613861386133</v>
      </c>
      <c r="AL57" s="12">
        <f t="shared" si="4"/>
        <v>99.18154761904762</v>
      </c>
      <c r="AM57" s="12">
        <f t="shared" si="5"/>
        <v>672</v>
      </c>
      <c r="AN57" s="12">
        <f t="shared" si="6"/>
        <v>1</v>
      </c>
      <c r="AO57" s="12">
        <f t="shared" si="7"/>
        <v>99.851411589895989</v>
      </c>
      <c r="AP57" s="46">
        <f t="shared" si="10"/>
        <v>0.60615153788447107</v>
      </c>
      <c r="AQ57" s="12">
        <v>672</v>
      </c>
      <c r="AR57" s="12">
        <v>404</v>
      </c>
    </row>
    <row r="58" spans="1:44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>
        <v>1</v>
      </c>
      <c r="AG58" s="12">
        <v>0.5</v>
      </c>
      <c r="AH58" s="12">
        <v>4.5</v>
      </c>
      <c r="AI58" s="12">
        <f t="shared" si="1"/>
        <v>5</v>
      </c>
      <c r="AJ58" s="12">
        <f t="shared" si="2"/>
        <v>667</v>
      </c>
      <c r="AK58" s="12">
        <f t="shared" si="3"/>
        <v>96.212121212121218</v>
      </c>
      <c r="AL58" s="12">
        <f t="shared" si="4"/>
        <v>99.25595238095238</v>
      </c>
      <c r="AM58" s="12">
        <f t="shared" si="5"/>
        <v>672</v>
      </c>
      <c r="AN58" s="12">
        <f t="shared" si="6"/>
        <v>0.5</v>
      </c>
      <c r="AO58" s="12">
        <f t="shared" si="7"/>
        <v>99.925650557620813</v>
      </c>
      <c r="AP58" s="46">
        <f t="shared" si="10"/>
        <v>0.19790104947526238</v>
      </c>
      <c r="AQ58" s="12">
        <v>672</v>
      </c>
      <c r="AR58" s="12">
        <v>132</v>
      </c>
    </row>
    <row r="59" spans="1:44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>
        <v>0</v>
      </c>
      <c r="AG59" s="12">
        <v>0</v>
      </c>
      <c r="AH59" s="12">
        <v>3.5</v>
      </c>
      <c r="AI59" s="12">
        <f t="shared" si="1"/>
        <v>3.5</v>
      </c>
      <c r="AJ59" s="12">
        <f t="shared" si="2"/>
        <v>668.5</v>
      </c>
      <c r="AK59" s="12">
        <f t="shared" si="3"/>
        <v>96.236559139784944</v>
      </c>
      <c r="AL59" s="12">
        <f t="shared" si="4"/>
        <v>99.479166666666657</v>
      </c>
      <c r="AM59" s="12" t="str">
        <f t="shared" si="5"/>
        <v>0.00</v>
      </c>
      <c r="AN59" s="12" t="str">
        <f t="shared" si="6"/>
        <v>0.00</v>
      </c>
      <c r="AO59" s="12">
        <f t="shared" si="7"/>
        <v>100</v>
      </c>
      <c r="AP59" s="46">
        <f t="shared" si="10"/>
        <v>0.13911742707554225</v>
      </c>
      <c r="AQ59" s="12">
        <v>672</v>
      </c>
      <c r="AR59" s="12">
        <v>93</v>
      </c>
    </row>
    <row r="60" spans="1:44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>
        <v>0</v>
      </c>
      <c r="AG60" s="12">
        <v>0</v>
      </c>
      <c r="AH60" s="12">
        <v>4</v>
      </c>
      <c r="AI60" s="12">
        <f t="shared" si="1"/>
        <v>4</v>
      </c>
      <c r="AJ60" s="12">
        <f t="shared" si="2"/>
        <v>668</v>
      </c>
      <c r="AK60" s="12">
        <f t="shared" si="3"/>
        <v>83.333333333333343</v>
      </c>
      <c r="AL60" s="12">
        <f t="shared" si="4"/>
        <v>99.404761904761912</v>
      </c>
      <c r="AM60" s="12" t="str">
        <f t="shared" si="5"/>
        <v>0.00</v>
      </c>
      <c r="AN60" s="12" t="str">
        <f t="shared" si="6"/>
        <v>0.00</v>
      </c>
      <c r="AO60" s="12">
        <f t="shared" si="7"/>
        <v>100</v>
      </c>
      <c r="AP60" s="46">
        <f t="shared" si="10"/>
        <v>3.5928143712574849E-2</v>
      </c>
      <c r="AQ60" s="12">
        <v>672</v>
      </c>
      <c r="AR60" s="12">
        <v>24</v>
      </c>
    </row>
    <row r="61" spans="1:44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>
        <v>1</v>
      </c>
      <c r="AG61" s="12">
        <v>1</v>
      </c>
      <c r="AH61" s="12">
        <v>4.5</v>
      </c>
      <c r="AI61" s="12">
        <f t="shared" si="1"/>
        <v>5.5</v>
      </c>
      <c r="AJ61" s="12">
        <f t="shared" si="2"/>
        <v>666.5</v>
      </c>
      <c r="AK61" s="12">
        <f t="shared" si="3"/>
        <v>97.659574468085111</v>
      </c>
      <c r="AL61" s="12">
        <f t="shared" si="4"/>
        <v>99.18154761904762</v>
      </c>
      <c r="AM61" s="12">
        <f t="shared" si="5"/>
        <v>672</v>
      </c>
      <c r="AN61" s="12">
        <f t="shared" si="6"/>
        <v>1</v>
      </c>
      <c r="AO61" s="12">
        <f t="shared" si="7"/>
        <v>99.851411589895989</v>
      </c>
      <c r="AP61" s="46">
        <f t="shared" si="10"/>
        <v>0.35258814703675917</v>
      </c>
      <c r="AQ61" s="12">
        <v>672</v>
      </c>
      <c r="AR61" s="12">
        <v>235</v>
      </c>
    </row>
    <row r="62" spans="1:44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>
        <v>2</v>
      </c>
      <c r="AG62" s="12">
        <v>4</v>
      </c>
      <c r="AH62" s="12">
        <v>4.5</v>
      </c>
      <c r="AI62" s="12">
        <f t="shared" si="1"/>
        <v>8.5</v>
      </c>
      <c r="AJ62" s="12">
        <f t="shared" si="2"/>
        <v>663.5</v>
      </c>
      <c r="AK62" s="12">
        <f t="shared" si="3"/>
        <v>92.272727272727266</v>
      </c>
      <c r="AL62" s="12">
        <f t="shared" si="4"/>
        <v>98.735119047619051</v>
      </c>
      <c r="AM62" s="12">
        <f t="shared" si="5"/>
        <v>336</v>
      </c>
      <c r="AN62" s="12">
        <f t="shared" si="6"/>
        <v>2</v>
      </c>
      <c r="AO62" s="12">
        <f t="shared" si="7"/>
        <v>99.408284023668642</v>
      </c>
      <c r="AP62" s="46">
        <f t="shared" si="10"/>
        <v>0.16578749058025621</v>
      </c>
      <c r="AQ62" s="12">
        <v>672</v>
      </c>
      <c r="AR62" s="12">
        <v>110</v>
      </c>
    </row>
    <row r="63" spans="1:44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>
        <v>1</v>
      </c>
      <c r="AG63" s="12">
        <v>2</v>
      </c>
      <c r="AH63" s="12">
        <v>4</v>
      </c>
      <c r="AI63" s="12">
        <f t="shared" si="1"/>
        <v>6</v>
      </c>
      <c r="AJ63" s="12">
        <f t="shared" si="2"/>
        <v>666</v>
      </c>
      <c r="AK63" s="12">
        <f t="shared" si="3"/>
        <v>94.339622641509436</v>
      </c>
      <c r="AL63" s="12">
        <f t="shared" si="4"/>
        <v>99.107142857142861</v>
      </c>
      <c r="AM63" s="12">
        <f t="shared" si="5"/>
        <v>672</v>
      </c>
      <c r="AN63" s="12">
        <f t="shared" si="6"/>
        <v>2</v>
      </c>
      <c r="AO63" s="12">
        <f t="shared" si="7"/>
        <v>99.703264094955486</v>
      </c>
      <c r="AP63" s="46">
        <f t="shared" si="10"/>
        <v>0.15915915915915915</v>
      </c>
      <c r="AQ63" s="12">
        <v>672</v>
      </c>
      <c r="AR63" s="12">
        <v>106</v>
      </c>
    </row>
    <row r="64" spans="1:44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>
        <v>0</v>
      </c>
      <c r="AG64" s="12">
        <v>0</v>
      </c>
      <c r="AH64" s="12">
        <v>4.5</v>
      </c>
      <c r="AI64" s="12">
        <f t="shared" si="1"/>
        <v>4.5</v>
      </c>
      <c r="AJ64" s="12">
        <f t="shared" si="2"/>
        <v>667.5</v>
      </c>
      <c r="AK64" s="12">
        <f t="shared" si="3"/>
        <v>87.142857142857139</v>
      </c>
      <c r="AL64" s="12">
        <f t="shared" si="4"/>
        <v>99.330357142857139</v>
      </c>
      <c r="AM64" s="12" t="str">
        <f t="shared" si="5"/>
        <v>0.00</v>
      </c>
      <c r="AN64" s="12" t="str">
        <f t="shared" si="6"/>
        <v>0.00</v>
      </c>
      <c r="AO64" s="12">
        <f t="shared" si="7"/>
        <v>100</v>
      </c>
      <c r="AP64" s="46">
        <f t="shared" si="10"/>
        <v>5.2434456928838954E-2</v>
      </c>
      <c r="AQ64" s="12">
        <v>672</v>
      </c>
      <c r="AR64" s="12">
        <v>35</v>
      </c>
    </row>
    <row r="65" spans="1:45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>
        <v>2</v>
      </c>
      <c r="AG65" s="12">
        <v>2</v>
      </c>
      <c r="AH65" s="12">
        <v>4.5</v>
      </c>
      <c r="AI65" s="12">
        <f t="shared" si="1"/>
        <v>6.5</v>
      </c>
      <c r="AJ65" s="12">
        <f t="shared" si="2"/>
        <v>665.5</v>
      </c>
      <c r="AK65" s="12">
        <f t="shared" si="3"/>
        <v>80.303030303030297</v>
      </c>
      <c r="AL65" s="12">
        <f t="shared" si="4"/>
        <v>99.032738095238088</v>
      </c>
      <c r="AM65" s="12">
        <f t="shared" si="5"/>
        <v>336</v>
      </c>
      <c r="AN65" s="12">
        <f t="shared" si="6"/>
        <v>1</v>
      </c>
      <c r="AO65" s="12">
        <f t="shared" si="7"/>
        <v>99.703264094955486</v>
      </c>
      <c r="AP65" s="46">
        <f t="shared" si="10"/>
        <v>4.9586776859504134E-2</v>
      </c>
      <c r="AQ65" s="12">
        <v>672</v>
      </c>
      <c r="AR65" s="12">
        <v>33</v>
      </c>
    </row>
    <row r="66" spans="1:45" x14ac:dyDescent="0.25">
      <c r="A66" s="8">
        <v>411</v>
      </c>
      <c r="B66" s="7" t="s">
        <v>85</v>
      </c>
      <c r="C66" s="7" t="s">
        <v>92</v>
      </c>
      <c r="D66" s="12"/>
      <c r="E66" s="12">
        <v>10</v>
      </c>
      <c r="F66" s="12">
        <v>10</v>
      </c>
      <c r="G66" s="12"/>
      <c r="H66" s="12">
        <v>10</v>
      </c>
      <c r="I66" s="12">
        <v>10</v>
      </c>
      <c r="J66" s="12">
        <v>10</v>
      </c>
      <c r="K66" s="12"/>
      <c r="L66" s="12"/>
      <c r="M66" s="12"/>
      <c r="N66" s="12"/>
      <c r="O66" s="12">
        <v>5</v>
      </c>
      <c r="P66" s="12">
        <v>5</v>
      </c>
      <c r="Q66" s="12">
        <v>5</v>
      </c>
      <c r="R66" s="12">
        <v>5</v>
      </c>
      <c r="S66" s="12">
        <v>5</v>
      </c>
      <c r="T66" s="12">
        <v>10</v>
      </c>
      <c r="U66" s="12"/>
      <c r="V66" s="12">
        <v>5</v>
      </c>
      <c r="W66" s="12">
        <v>10</v>
      </c>
      <c r="X66" s="12"/>
      <c r="Y66" s="12">
        <v>5</v>
      </c>
      <c r="Z66" s="12"/>
      <c r="AA66" s="12">
        <v>10</v>
      </c>
      <c r="AB66" s="12">
        <v>10</v>
      </c>
      <c r="AC66" s="12">
        <v>10</v>
      </c>
      <c r="AD66" s="12">
        <v>15</v>
      </c>
      <c r="AE66" s="12"/>
      <c r="AF66" s="12">
        <v>0</v>
      </c>
      <c r="AG66" s="12">
        <v>0</v>
      </c>
      <c r="AH66" s="12">
        <v>0</v>
      </c>
      <c r="AI66" s="12">
        <f t="shared" si="1"/>
        <v>0</v>
      </c>
      <c r="AJ66" s="12">
        <f t="shared" si="2"/>
        <v>672</v>
      </c>
      <c r="AK66" s="12">
        <f t="shared" si="3"/>
        <v>100</v>
      </c>
      <c r="AL66" s="12">
        <f t="shared" si="4"/>
        <v>100</v>
      </c>
      <c r="AM66" s="12" t="str">
        <f t="shared" si="5"/>
        <v>0.00</v>
      </c>
      <c r="AN66" s="12" t="str">
        <f t="shared" si="6"/>
        <v>0.00</v>
      </c>
      <c r="AO66" s="12">
        <f t="shared" si="7"/>
        <v>100</v>
      </c>
      <c r="AP66" s="46">
        <f t="shared" si="10"/>
        <v>0.22321428571428573</v>
      </c>
      <c r="AQ66" s="12">
        <v>672</v>
      </c>
      <c r="AR66" s="12">
        <f>SUM(D66:AE66)</f>
        <v>150</v>
      </c>
      <c r="AS66" s="17">
        <v>283</v>
      </c>
    </row>
    <row r="67" spans="1:45" x14ac:dyDescent="0.25">
      <c r="A67" s="8">
        <v>412</v>
      </c>
      <c r="B67" s="7" t="s">
        <v>85</v>
      </c>
      <c r="C67" s="7" t="s">
        <v>92</v>
      </c>
      <c r="D67" s="12"/>
      <c r="E67" s="12">
        <v>5</v>
      </c>
      <c r="F67" s="12"/>
      <c r="G67" s="12">
        <v>5</v>
      </c>
      <c r="H67" s="12"/>
      <c r="I67" s="12">
        <v>10</v>
      </c>
      <c r="J67" s="12">
        <v>5</v>
      </c>
      <c r="K67" s="12">
        <v>5</v>
      </c>
      <c r="L67" s="12">
        <v>10</v>
      </c>
      <c r="M67" s="12">
        <v>5</v>
      </c>
      <c r="N67" s="12"/>
      <c r="O67" s="12"/>
      <c r="P67" s="12">
        <v>10</v>
      </c>
      <c r="Q67" s="12"/>
      <c r="R67" s="12">
        <v>5</v>
      </c>
      <c r="S67" s="12">
        <v>15</v>
      </c>
      <c r="T67" s="12">
        <v>5</v>
      </c>
      <c r="U67" s="12">
        <v>10</v>
      </c>
      <c r="V67" s="12">
        <v>10</v>
      </c>
      <c r="W67" s="12">
        <v>10</v>
      </c>
      <c r="X67" s="12"/>
      <c r="Y67" s="12">
        <v>5</v>
      </c>
      <c r="Z67" s="12">
        <v>15</v>
      </c>
      <c r="AA67" s="12"/>
      <c r="AB67" s="12">
        <v>10</v>
      </c>
      <c r="AC67" s="12">
        <v>10</v>
      </c>
      <c r="AD67" s="12">
        <v>10</v>
      </c>
      <c r="AE67" s="12"/>
      <c r="AF67" s="12">
        <v>0</v>
      </c>
      <c r="AG67" s="12">
        <v>0</v>
      </c>
      <c r="AH67" s="12">
        <v>6</v>
      </c>
      <c r="AI67" s="12">
        <f t="shared" ref="AI67" si="11">SUM(AG67:AH67)</f>
        <v>6</v>
      </c>
      <c r="AJ67" s="12">
        <f t="shared" ref="AJ67" si="12">AQ67-AG67-AH67</f>
        <v>666</v>
      </c>
      <c r="AK67" s="12">
        <f t="shared" ref="AK67" si="13">IFERROR(100*(1-(AI67/AR67)),"100")</f>
        <v>96.25</v>
      </c>
      <c r="AL67" s="12">
        <f t="shared" ref="AL67" si="14">IFERROR((AJ67/AQ67),"0.00")*100</f>
        <v>99.107142857142861</v>
      </c>
      <c r="AM67" s="12" t="str">
        <f t="shared" ref="AM67" si="15">IFERROR(AQ67/AF67,"0.00")</f>
        <v>0.00</v>
      </c>
      <c r="AN67" s="12" t="str">
        <f t="shared" ref="AN67" si="16">IFERROR(AG67/AF67,"0.00")</f>
        <v>0.00</v>
      </c>
      <c r="AO67" s="12">
        <f t="shared" ref="AO67" si="17">IFERROR(AM67/(AM67+AN67),AQ67/AQ67)*100</f>
        <v>100</v>
      </c>
      <c r="AP67" s="46">
        <f t="shared" si="10"/>
        <v>0.24024024024024024</v>
      </c>
      <c r="AQ67" s="12">
        <v>672</v>
      </c>
      <c r="AR67" s="12">
        <f>SUM(D67:AE67)</f>
        <v>160</v>
      </c>
    </row>
    <row r="68" spans="1:45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63">
        <f>AVERAGE(AK2:AK67)</f>
        <v>94.721030127841885</v>
      </c>
      <c r="AL68" s="9"/>
      <c r="AM68" s="9"/>
      <c r="AN68" s="9"/>
      <c r="AO68" s="9"/>
      <c r="AP68" s="46"/>
      <c r="AQ68" s="9"/>
      <c r="AR68" s="9"/>
    </row>
    <row r="69" spans="1:45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1:45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5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1:45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1:45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1:45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1:45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45" x14ac:dyDescent="0.25">
      <c r="C76" s="11">
        <f>SUM(C69:C75)</f>
        <v>1</v>
      </c>
    </row>
  </sheetData>
  <conditionalFormatting sqref="D1:AD1">
    <cfRule type="expression" dxfId="77" priority="17" stopIfTrue="1">
      <formula>WEEKDAY(F$1,2)=6</formula>
    </cfRule>
  </conditionalFormatting>
  <conditionalFormatting sqref="AR6:AR10 AR13:AR14 AR16:AR32 AR36:AR67">
    <cfRule type="cellIs" dxfId="76" priority="15" operator="equal">
      <formula>0</formula>
    </cfRule>
    <cfRule type="cellIs" dxfId="75" priority="16" operator="greaterThan">
      <formula>0</formula>
    </cfRule>
  </conditionalFormatting>
  <conditionalFormatting sqref="AE1">
    <cfRule type="expression" dxfId="74" priority="21" stopIfTrue="1">
      <formula>WEEKDAY(AR$1,2)=6</formula>
    </cfRule>
  </conditionalFormatting>
  <conditionalFormatting sqref="AQ2:AR2 AQ3:AQ67">
    <cfRule type="cellIs" dxfId="73" priority="14" operator="greaterThan">
      <formula>0</formula>
    </cfRule>
  </conditionalFormatting>
  <conditionalFormatting sqref="AQ2:AR2 AQ3:AQ67">
    <cfRule type="cellIs" dxfId="72" priority="13" operator="equal">
      <formula>0</formula>
    </cfRule>
  </conditionalFormatting>
  <conditionalFormatting sqref="AR33:AR35">
    <cfRule type="cellIs" dxfId="71" priority="2" operator="greaterThan">
      <formula>0</formula>
    </cfRule>
  </conditionalFormatting>
  <conditionalFormatting sqref="AR33:AR35">
    <cfRule type="cellIs" dxfId="70" priority="1" operator="equal">
      <formula>0</formula>
    </cfRule>
  </conditionalFormatting>
  <conditionalFormatting sqref="AR3:AR5">
    <cfRule type="cellIs" dxfId="69" priority="10" operator="greaterThan">
      <formula>0</formula>
    </cfRule>
  </conditionalFormatting>
  <conditionalFormatting sqref="AR3:AR5">
    <cfRule type="cellIs" dxfId="68" priority="9" operator="equal">
      <formula>0</formula>
    </cfRule>
  </conditionalFormatting>
  <conditionalFormatting sqref="AR11:AR12">
    <cfRule type="cellIs" dxfId="67" priority="8" operator="greaterThan">
      <formula>0</formula>
    </cfRule>
  </conditionalFormatting>
  <conditionalFormatting sqref="AR11:AR12">
    <cfRule type="cellIs" dxfId="66" priority="7" operator="equal">
      <formula>0</formula>
    </cfRule>
  </conditionalFormatting>
  <conditionalFormatting sqref="AR15">
    <cfRule type="cellIs" dxfId="65" priority="6" operator="greaterThan">
      <formula>0</formula>
    </cfRule>
  </conditionalFormatting>
  <conditionalFormatting sqref="AR15">
    <cfRule type="cellIs" dxfId="64" priority="5" operator="equal">
      <formula>0</formula>
    </cfRule>
  </conditionalFormatting>
  <dataValidations count="4">
    <dataValidation type="list" allowBlank="1" showInputMessage="1" showErrorMessage="1" sqref="C45:C67" xr:uid="{7AA780BE-137E-47F0-839A-001E22BEDA63}">
      <formula1>Vehículo</formula1>
    </dataValidation>
    <dataValidation type="list" allowBlank="1" showInputMessage="1" showErrorMessage="1" sqref="C33 C45:C63 C66:C67" xr:uid="{90325FFE-9F53-4769-8EC1-3BAF6ED3CF25}">
      <formula1>Servicio</formula1>
    </dataValidation>
    <dataValidation type="list" allowBlank="1" showInputMessage="1" showErrorMessage="1" sqref="B16:C26 C35" xr:uid="{DB9AF3D9-1908-4462-874E-372A10147414}">
      <formula1>Marca</formula1>
    </dataValidation>
    <dataValidation type="list" allowBlank="1" showInputMessage="1" showErrorMessage="1" sqref="C10:C12 C3 B45:B65 B28 B31 B33:B35 C27:C32 C36:C44" xr:uid="{0902FBDC-22E7-4B14-8DBF-F176654567FD}">
      <formula1>HH.OP.SR</formula1>
    </dataValidation>
  </dataValidations>
  <pageMargins left="0.7" right="0.7" top="0.75" bottom="0.75" header="0.3" footer="0.3"/>
  <pageSetup paperSize="9" scale="46" orientation="portrait" horizontalDpi="300" verticalDpi="300" r:id="rId1"/>
  <ignoredErrors>
    <ignoredError sqref="AR6:AR16 AR27 AR29 AR32 AR36:AR44 AR66:AR67 AI2:AI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E026-A46A-462E-BB0B-1E846F729617}">
  <sheetPr codeName="Hoja4"/>
  <dimension ref="A1:AV76"/>
  <sheetViews>
    <sheetView view="pageBreakPreview" zoomScale="120" zoomScaleNormal="100" zoomScaleSheetLayoutView="120" workbookViewId="0">
      <pane xSplit="3" ySplit="1" topLeftCell="V58" activePane="bottomRight" state="frozen"/>
      <selection pane="topRight" activeCell="D1" sqref="D1"/>
      <selection pane="bottomLeft" activeCell="A2" sqref="A2"/>
      <selection pane="bottomRight" activeCell="AN68" sqref="AN68"/>
    </sheetView>
  </sheetViews>
  <sheetFormatPr baseColWidth="10" defaultRowHeight="12.5" x14ac:dyDescent="0.25"/>
  <cols>
    <col min="1" max="1" width="5.36328125" customWidth="1"/>
    <col min="2" max="2" width="7.1796875" customWidth="1"/>
    <col min="3" max="3" width="6.90625" customWidth="1"/>
    <col min="4" max="34" width="3.6328125" customWidth="1"/>
    <col min="35" max="47" width="5.1796875" customWidth="1"/>
  </cols>
  <sheetData>
    <row r="1" spans="1:47" ht="34.5" customHeight="1" x14ac:dyDescent="0.25">
      <c r="A1" s="3" t="s">
        <v>108</v>
      </c>
      <c r="B1" s="3" t="s">
        <v>84</v>
      </c>
      <c r="C1" s="3" t="s">
        <v>97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  <c r="V1" s="13">
        <v>19</v>
      </c>
      <c r="W1" s="13">
        <v>20</v>
      </c>
      <c r="X1" s="13">
        <v>21</v>
      </c>
      <c r="Y1" s="13">
        <v>22</v>
      </c>
      <c r="Z1" s="13">
        <v>23</v>
      </c>
      <c r="AA1" s="13">
        <v>24</v>
      </c>
      <c r="AB1" s="13">
        <v>25</v>
      </c>
      <c r="AC1" s="13">
        <v>26</v>
      </c>
      <c r="AD1" s="13">
        <v>27</v>
      </c>
      <c r="AE1" s="13">
        <v>28</v>
      </c>
      <c r="AF1" s="13">
        <v>29</v>
      </c>
      <c r="AG1" s="13">
        <v>30</v>
      </c>
      <c r="AH1" s="13">
        <v>31</v>
      </c>
      <c r="AI1" s="21" t="s">
        <v>83</v>
      </c>
      <c r="AJ1" s="22" t="s">
        <v>121</v>
      </c>
      <c r="AK1" s="22" t="s">
        <v>120</v>
      </c>
      <c r="AL1" s="22" t="s">
        <v>141</v>
      </c>
      <c r="AM1" s="22" t="s">
        <v>113</v>
      </c>
      <c r="AN1" s="22" t="s">
        <v>117</v>
      </c>
      <c r="AO1" s="22" t="s">
        <v>115</v>
      </c>
      <c r="AP1" s="24" t="s">
        <v>81</v>
      </c>
      <c r="AQ1" s="24" t="s">
        <v>82</v>
      </c>
      <c r="AR1" s="23" t="s">
        <v>112</v>
      </c>
      <c r="AS1" s="4" t="s">
        <v>138</v>
      </c>
      <c r="AT1" s="5" t="s">
        <v>116</v>
      </c>
      <c r="AU1" s="5" t="s">
        <v>98</v>
      </c>
    </row>
    <row r="2" spans="1:47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>
        <v>0</v>
      </c>
      <c r="AJ2" s="12">
        <v>0</v>
      </c>
      <c r="AK2" s="12">
        <v>0</v>
      </c>
      <c r="AL2" s="12">
        <f>SUM(AJ2:AK2)</f>
        <v>0</v>
      </c>
      <c r="AM2" s="12">
        <f>AT2-AJ2-AK2</f>
        <v>744</v>
      </c>
      <c r="AN2" s="12" t="str">
        <f>IFERROR(100*(1-(AL2/AU2)),"100")</f>
        <v>100</v>
      </c>
      <c r="AO2" s="12">
        <f>IFERROR((AM2/AT2),"0.00")*100</f>
        <v>100</v>
      </c>
      <c r="AP2" s="12" t="str">
        <f>IFERROR(AT2/AI2,"0.00")</f>
        <v>0.00</v>
      </c>
      <c r="AQ2" s="12" t="str">
        <f>IFERROR(AJ2/AI2,"0.00")</f>
        <v>0.00</v>
      </c>
      <c r="AR2" s="12">
        <f>IFERROR(AP2/(AP2+AQ2),AT2/AT2)*100</f>
        <v>100</v>
      </c>
      <c r="AS2" s="46">
        <f t="shared" ref="AS2:AS33" si="0">AU2/AM2</f>
        <v>0</v>
      </c>
      <c r="AT2" s="12">
        <v>744</v>
      </c>
      <c r="AU2" s="12">
        <v>0</v>
      </c>
    </row>
    <row r="3" spans="1:47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0</v>
      </c>
      <c r="AJ3" s="12">
        <v>0</v>
      </c>
      <c r="AK3" s="12">
        <v>10</v>
      </c>
      <c r="AL3" s="12">
        <f t="shared" ref="AL3:AL66" si="1">SUM(AJ3:AK3)</f>
        <v>10</v>
      </c>
      <c r="AM3" s="12">
        <f t="shared" ref="AM3:AM66" si="2">AT3-AJ3-AK3</f>
        <v>734</v>
      </c>
      <c r="AN3" s="12" t="str">
        <f>IFERROR(100*(1-(AL3/AU3)),"100")</f>
        <v>100</v>
      </c>
      <c r="AO3" s="12">
        <f t="shared" ref="AO3:AO66" si="3">IFERROR((AM3/AT3),"0.00")*100</f>
        <v>98.655913978494624</v>
      </c>
      <c r="AP3" s="12" t="str">
        <f t="shared" ref="AP3:AP66" si="4">IFERROR(AT3/AI3,"0.00")</f>
        <v>0.00</v>
      </c>
      <c r="AQ3" s="12" t="str">
        <f t="shared" ref="AQ3:AQ66" si="5">IFERROR(AJ3/AI3,"0.00")</f>
        <v>0.00</v>
      </c>
      <c r="AR3" s="12">
        <f t="shared" ref="AR3:AR66" si="6">IFERROR(AP3/(AP3+AQ3),AT3/AT3)*100</f>
        <v>100</v>
      </c>
      <c r="AS3" s="46">
        <f t="shared" si="0"/>
        <v>0</v>
      </c>
      <c r="AT3" s="12">
        <v>744</v>
      </c>
      <c r="AU3" s="12">
        <v>0</v>
      </c>
    </row>
    <row r="4" spans="1:47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0</v>
      </c>
      <c r="AJ4" s="12">
        <v>0</v>
      </c>
      <c r="AK4" s="12">
        <v>1.5</v>
      </c>
      <c r="AL4" s="12">
        <f t="shared" si="1"/>
        <v>1.5</v>
      </c>
      <c r="AM4" s="12">
        <f t="shared" si="2"/>
        <v>742.5</v>
      </c>
      <c r="AN4" s="12" t="str">
        <f t="shared" ref="AN4:AN66" si="7">IFERROR(100*(1-(AL4/AU4)),"100")</f>
        <v>100</v>
      </c>
      <c r="AO4" s="12">
        <f t="shared" si="3"/>
        <v>99.798387096774192</v>
      </c>
      <c r="AP4" s="12" t="str">
        <f t="shared" si="4"/>
        <v>0.00</v>
      </c>
      <c r="AQ4" s="12" t="str">
        <f t="shared" si="5"/>
        <v>0.00</v>
      </c>
      <c r="AR4" s="12">
        <f t="shared" si="6"/>
        <v>100</v>
      </c>
      <c r="AS4" s="46">
        <f t="shared" si="0"/>
        <v>0</v>
      </c>
      <c r="AT4" s="12">
        <v>744</v>
      </c>
      <c r="AU4" s="12">
        <v>0</v>
      </c>
    </row>
    <row r="5" spans="1:47" x14ac:dyDescent="0.25">
      <c r="A5" s="5">
        <v>175</v>
      </c>
      <c r="B5" s="6" t="s">
        <v>85</v>
      </c>
      <c r="C5" s="4" t="s">
        <v>80</v>
      </c>
      <c r="D5" s="12">
        <v>2.95</v>
      </c>
      <c r="E5" s="12">
        <v>2.95</v>
      </c>
      <c r="F5" s="12">
        <v>2.95</v>
      </c>
      <c r="G5" s="12">
        <v>2.95</v>
      </c>
      <c r="H5" s="12"/>
      <c r="I5" s="12">
        <v>2.95</v>
      </c>
      <c r="J5" s="12">
        <v>2.95</v>
      </c>
      <c r="K5" s="12">
        <v>2.95</v>
      </c>
      <c r="L5" s="12">
        <v>2.95</v>
      </c>
      <c r="M5" s="12">
        <v>2.95</v>
      </c>
      <c r="N5" s="12">
        <v>2.95</v>
      </c>
      <c r="O5" s="12"/>
      <c r="P5" s="12">
        <v>2.95</v>
      </c>
      <c r="Q5" s="12">
        <v>2.95</v>
      </c>
      <c r="R5" s="12">
        <v>2.95</v>
      </c>
      <c r="S5" s="12">
        <v>2.95</v>
      </c>
      <c r="T5" s="12">
        <v>2.95</v>
      </c>
      <c r="U5" s="12">
        <v>2.95</v>
      </c>
      <c r="V5" s="12"/>
      <c r="W5" s="12">
        <v>2.95</v>
      </c>
      <c r="X5" s="12">
        <v>2.95</v>
      </c>
      <c r="Y5" s="12">
        <v>2.95</v>
      </c>
      <c r="Z5" s="12">
        <v>2.95</v>
      </c>
      <c r="AA5" s="12">
        <v>2.95</v>
      </c>
      <c r="AB5" s="12">
        <v>2.95</v>
      </c>
      <c r="AC5" s="12"/>
      <c r="AD5" s="12">
        <v>2.95</v>
      </c>
      <c r="AE5" s="12">
        <v>2.95</v>
      </c>
      <c r="AF5" s="12">
        <v>2.95</v>
      </c>
      <c r="AG5" s="12">
        <v>2.95</v>
      </c>
      <c r="AH5" s="12">
        <v>2.95</v>
      </c>
      <c r="AI5" s="12">
        <v>0</v>
      </c>
      <c r="AJ5" s="12">
        <v>0</v>
      </c>
      <c r="AK5" s="12">
        <v>4.5</v>
      </c>
      <c r="AL5" s="12">
        <f t="shared" si="1"/>
        <v>4.5</v>
      </c>
      <c r="AM5" s="12">
        <f t="shared" si="2"/>
        <v>739.5</v>
      </c>
      <c r="AN5" s="12">
        <f t="shared" si="7"/>
        <v>94.350282485875709</v>
      </c>
      <c r="AO5" s="12">
        <f t="shared" si="3"/>
        <v>99.395161290322577</v>
      </c>
      <c r="AP5" s="12" t="str">
        <f t="shared" si="4"/>
        <v>0.00</v>
      </c>
      <c r="AQ5" s="12" t="str">
        <f t="shared" si="5"/>
        <v>0.00</v>
      </c>
      <c r="AR5" s="12">
        <f t="shared" si="6"/>
        <v>100</v>
      </c>
      <c r="AS5" s="46">
        <f t="shared" si="0"/>
        <v>0.10770791075050715</v>
      </c>
      <c r="AT5" s="12">
        <v>744</v>
      </c>
      <c r="AU5" s="12">
        <f t="shared" ref="AU5:AU44" si="8">SUM(D5:AH5)</f>
        <v>79.650000000000034</v>
      </c>
    </row>
    <row r="6" spans="1:47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v>2</v>
      </c>
      <c r="AJ6" s="12">
        <v>20</v>
      </c>
      <c r="AK6" s="12">
        <v>2</v>
      </c>
      <c r="AL6" s="12">
        <f t="shared" si="1"/>
        <v>22</v>
      </c>
      <c r="AM6" s="12">
        <f t="shared" si="2"/>
        <v>722</v>
      </c>
      <c r="AN6" s="12" t="str">
        <f t="shared" si="7"/>
        <v>100</v>
      </c>
      <c r="AO6" s="12">
        <f t="shared" si="3"/>
        <v>97.043010752688176</v>
      </c>
      <c r="AP6" s="12">
        <f t="shared" si="4"/>
        <v>372</v>
      </c>
      <c r="AQ6" s="12">
        <f t="shared" si="5"/>
        <v>10</v>
      </c>
      <c r="AR6" s="12">
        <f t="shared" si="6"/>
        <v>97.382198952879577</v>
      </c>
      <c r="AS6" s="46">
        <f t="shared" si="0"/>
        <v>0</v>
      </c>
      <c r="AT6" s="12">
        <v>744</v>
      </c>
      <c r="AU6" s="12">
        <v>0</v>
      </c>
    </row>
    <row r="7" spans="1:47" x14ac:dyDescent="0.25">
      <c r="A7" s="5">
        <v>177</v>
      </c>
      <c r="B7" s="6" t="s">
        <v>85</v>
      </c>
      <c r="C7" s="4" t="s">
        <v>80</v>
      </c>
      <c r="D7" s="12">
        <v>2.95</v>
      </c>
      <c r="E7" s="12">
        <v>2.95</v>
      </c>
      <c r="F7" s="12">
        <v>2.95</v>
      </c>
      <c r="G7" s="12">
        <v>2.95</v>
      </c>
      <c r="H7" s="12"/>
      <c r="I7" s="12">
        <v>2.95</v>
      </c>
      <c r="J7" s="12">
        <v>2.95</v>
      </c>
      <c r="K7" s="12">
        <v>2.95</v>
      </c>
      <c r="L7" s="12">
        <v>2.95</v>
      </c>
      <c r="M7" s="12">
        <v>2.95</v>
      </c>
      <c r="N7" s="12">
        <v>2.95</v>
      </c>
      <c r="O7" s="12"/>
      <c r="P7" s="12">
        <v>2.95</v>
      </c>
      <c r="Q7" s="12">
        <v>2.95</v>
      </c>
      <c r="R7" s="12">
        <v>2.95</v>
      </c>
      <c r="S7" s="12">
        <v>2.95</v>
      </c>
      <c r="T7" s="12">
        <v>2.95</v>
      </c>
      <c r="U7" s="12">
        <v>2.95</v>
      </c>
      <c r="V7" s="12"/>
      <c r="W7" s="12">
        <v>2.95</v>
      </c>
      <c r="X7" s="12">
        <v>2.95</v>
      </c>
      <c r="Y7" s="12">
        <v>2.95</v>
      </c>
      <c r="Z7" s="12">
        <v>2.95</v>
      </c>
      <c r="AA7" s="12">
        <v>2.95</v>
      </c>
      <c r="AB7" s="12">
        <v>2.95</v>
      </c>
      <c r="AC7" s="12"/>
      <c r="AD7" s="12">
        <v>2.95</v>
      </c>
      <c r="AE7" s="12">
        <v>2.95</v>
      </c>
      <c r="AF7" s="12">
        <v>2.95</v>
      </c>
      <c r="AG7" s="12">
        <v>2.95</v>
      </c>
      <c r="AH7" s="12">
        <v>2.95</v>
      </c>
      <c r="AI7" s="12">
        <v>2</v>
      </c>
      <c r="AJ7" s="12">
        <v>8</v>
      </c>
      <c r="AK7" s="12">
        <v>4.66</v>
      </c>
      <c r="AL7" s="12">
        <f t="shared" si="1"/>
        <v>12.66</v>
      </c>
      <c r="AM7" s="12">
        <f t="shared" si="2"/>
        <v>731.34</v>
      </c>
      <c r="AN7" s="12">
        <f t="shared" si="7"/>
        <v>84.105461393596997</v>
      </c>
      <c r="AO7" s="12">
        <f t="shared" si="3"/>
        <v>98.298387096774192</v>
      </c>
      <c r="AP7" s="12">
        <f t="shared" si="4"/>
        <v>372</v>
      </c>
      <c r="AQ7" s="12">
        <f t="shared" si="5"/>
        <v>4</v>
      </c>
      <c r="AR7" s="12">
        <f t="shared" si="6"/>
        <v>98.936170212765958</v>
      </c>
      <c r="AS7" s="46">
        <f t="shared" si="0"/>
        <v>0.1089096726556732</v>
      </c>
      <c r="AT7" s="12">
        <v>744</v>
      </c>
      <c r="AU7" s="12">
        <f t="shared" si="8"/>
        <v>79.650000000000034</v>
      </c>
    </row>
    <row r="8" spans="1:47" x14ac:dyDescent="0.25">
      <c r="A8" s="5">
        <v>178</v>
      </c>
      <c r="B8" s="6" t="s">
        <v>85</v>
      </c>
      <c r="C8" s="4" t="s">
        <v>92</v>
      </c>
      <c r="D8" s="12"/>
      <c r="E8" s="12"/>
      <c r="F8" s="12">
        <v>5</v>
      </c>
      <c r="G8" s="12"/>
      <c r="H8" s="12">
        <v>15</v>
      </c>
      <c r="I8" s="12">
        <v>15</v>
      </c>
      <c r="J8" s="12">
        <v>15</v>
      </c>
      <c r="K8" s="12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>
        <v>10</v>
      </c>
      <c r="AA8" s="12">
        <v>5</v>
      </c>
      <c r="AB8" s="12"/>
      <c r="AC8" s="12">
        <v>5</v>
      </c>
      <c r="AD8" s="12"/>
      <c r="AE8" s="12"/>
      <c r="AF8" s="12"/>
      <c r="AG8" s="12"/>
      <c r="AH8" s="12"/>
      <c r="AI8" s="12">
        <v>1</v>
      </c>
      <c r="AJ8" s="12">
        <v>4</v>
      </c>
      <c r="AK8" s="12">
        <v>4.33</v>
      </c>
      <c r="AL8" s="12">
        <f t="shared" si="1"/>
        <v>8.33</v>
      </c>
      <c r="AM8" s="12">
        <f t="shared" si="2"/>
        <v>735.67</v>
      </c>
      <c r="AN8" s="12">
        <f t="shared" si="7"/>
        <v>88.893333333333331</v>
      </c>
      <c r="AO8" s="12">
        <f t="shared" si="3"/>
        <v>98.880376344086017</v>
      </c>
      <c r="AP8" s="12">
        <f t="shared" si="4"/>
        <v>744</v>
      </c>
      <c r="AQ8" s="12">
        <f t="shared" si="5"/>
        <v>4</v>
      </c>
      <c r="AR8" s="12">
        <f t="shared" si="6"/>
        <v>99.465240641711233</v>
      </c>
      <c r="AS8" s="46">
        <f t="shared" si="0"/>
        <v>0.10194788424157571</v>
      </c>
      <c r="AT8" s="12">
        <v>744</v>
      </c>
      <c r="AU8" s="12">
        <f t="shared" si="8"/>
        <v>75</v>
      </c>
    </row>
    <row r="9" spans="1:47" x14ac:dyDescent="0.25">
      <c r="A9" s="5">
        <v>179</v>
      </c>
      <c r="B9" s="6" t="s">
        <v>85</v>
      </c>
      <c r="C9" s="4" t="s">
        <v>92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10</v>
      </c>
      <c r="AA9" s="12">
        <v>5</v>
      </c>
      <c r="AB9" s="12"/>
      <c r="AC9" s="12">
        <v>5</v>
      </c>
      <c r="AD9" s="12">
        <v>5</v>
      </c>
      <c r="AE9" s="12">
        <v>15</v>
      </c>
      <c r="AF9" s="12">
        <v>15</v>
      </c>
      <c r="AG9" s="12">
        <v>15</v>
      </c>
      <c r="AH9" s="12">
        <v>15</v>
      </c>
      <c r="AI9" s="12">
        <v>1</v>
      </c>
      <c r="AJ9" s="12">
        <v>8</v>
      </c>
      <c r="AK9" s="12">
        <v>3</v>
      </c>
      <c r="AL9" s="12">
        <f t="shared" si="1"/>
        <v>11</v>
      </c>
      <c r="AM9" s="12">
        <f t="shared" si="2"/>
        <v>733</v>
      </c>
      <c r="AN9" s="12">
        <f t="shared" si="7"/>
        <v>87.058823529411768</v>
      </c>
      <c r="AO9" s="12">
        <f t="shared" si="3"/>
        <v>98.521505376344081</v>
      </c>
      <c r="AP9" s="12">
        <f t="shared" si="4"/>
        <v>744</v>
      </c>
      <c r="AQ9" s="12">
        <f t="shared" si="5"/>
        <v>8</v>
      </c>
      <c r="AR9" s="12">
        <f t="shared" si="6"/>
        <v>98.936170212765958</v>
      </c>
      <c r="AS9" s="46">
        <f t="shared" si="0"/>
        <v>0.11596180081855388</v>
      </c>
      <c r="AT9" s="12">
        <v>744</v>
      </c>
      <c r="AU9" s="12">
        <f t="shared" si="8"/>
        <v>85</v>
      </c>
    </row>
    <row r="10" spans="1:47" x14ac:dyDescent="0.25">
      <c r="A10" s="5">
        <v>186</v>
      </c>
      <c r="B10" s="6" t="s">
        <v>85</v>
      </c>
      <c r="C10" s="4" t="s">
        <v>80</v>
      </c>
      <c r="D10" s="12">
        <v>2.95</v>
      </c>
      <c r="E10" s="12">
        <v>2.95</v>
      </c>
      <c r="F10" s="12">
        <v>2.95</v>
      </c>
      <c r="G10" s="12">
        <v>2.95</v>
      </c>
      <c r="H10" s="12"/>
      <c r="I10" s="12">
        <v>2.95</v>
      </c>
      <c r="J10" s="12">
        <v>2.95</v>
      </c>
      <c r="K10" s="12">
        <v>2.95</v>
      </c>
      <c r="L10" s="12">
        <v>2.95</v>
      </c>
      <c r="M10" s="12">
        <v>2.95</v>
      </c>
      <c r="N10" s="12">
        <v>2.95</v>
      </c>
      <c r="O10" s="12"/>
      <c r="P10" s="12">
        <v>2.95</v>
      </c>
      <c r="Q10" s="12">
        <v>2.95</v>
      </c>
      <c r="R10" s="12">
        <v>2.95</v>
      </c>
      <c r="S10" s="12">
        <v>2.95</v>
      </c>
      <c r="T10" s="12">
        <v>2.95</v>
      </c>
      <c r="U10" s="12">
        <v>2.95</v>
      </c>
      <c r="V10" s="12"/>
      <c r="W10" s="12">
        <v>2.95</v>
      </c>
      <c r="X10" s="12">
        <v>2.95</v>
      </c>
      <c r="Y10" s="12">
        <v>2.95</v>
      </c>
      <c r="Z10" s="12">
        <v>2.95</v>
      </c>
      <c r="AA10" s="12">
        <v>2.95</v>
      </c>
      <c r="AB10" s="12">
        <v>2.95</v>
      </c>
      <c r="AC10" s="12"/>
      <c r="AD10" s="12">
        <v>2.95</v>
      </c>
      <c r="AE10" s="12">
        <v>2.95</v>
      </c>
      <c r="AF10" s="12">
        <v>2.95</v>
      </c>
      <c r="AG10" s="12">
        <v>2.95</v>
      </c>
      <c r="AH10" s="12">
        <v>2.95</v>
      </c>
      <c r="AI10" s="12">
        <v>2</v>
      </c>
      <c r="AJ10" s="12">
        <v>12</v>
      </c>
      <c r="AK10" s="12">
        <v>5.25</v>
      </c>
      <c r="AL10" s="12">
        <f t="shared" si="1"/>
        <v>17.25</v>
      </c>
      <c r="AM10" s="12">
        <f t="shared" si="2"/>
        <v>726.75</v>
      </c>
      <c r="AN10" s="12">
        <f t="shared" si="7"/>
        <v>78.342749529190215</v>
      </c>
      <c r="AO10" s="12">
        <f t="shared" si="3"/>
        <v>97.681451612903231</v>
      </c>
      <c r="AP10" s="12">
        <f t="shared" si="4"/>
        <v>372</v>
      </c>
      <c r="AQ10" s="12">
        <f t="shared" si="5"/>
        <v>6</v>
      </c>
      <c r="AR10" s="12">
        <f t="shared" si="6"/>
        <v>98.412698412698404</v>
      </c>
      <c r="AS10" s="46">
        <f t="shared" si="0"/>
        <v>0.10959752321981429</v>
      </c>
      <c r="AT10" s="12">
        <v>744</v>
      </c>
      <c r="AU10" s="12">
        <f t="shared" si="8"/>
        <v>79.650000000000034</v>
      </c>
    </row>
    <row r="11" spans="1:47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0</v>
      </c>
      <c r="AJ11" s="12">
        <v>0</v>
      </c>
      <c r="AK11" s="12">
        <v>1</v>
      </c>
      <c r="AL11" s="12">
        <f t="shared" si="1"/>
        <v>1</v>
      </c>
      <c r="AM11" s="12">
        <f t="shared" si="2"/>
        <v>743</v>
      </c>
      <c r="AN11" s="12" t="str">
        <f t="shared" si="7"/>
        <v>100</v>
      </c>
      <c r="AO11" s="12">
        <f t="shared" si="3"/>
        <v>99.865591397849457</v>
      </c>
      <c r="AP11" s="12" t="str">
        <f t="shared" si="4"/>
        <v>0.00</v>
      </c>
      <c r="AQ11" s="12" t="str">
        <f t="shared" si="5"/>
        <v>0.00</v>
      </c>
      <c r="AR11" s="12">
        <f t="shared" si="6"/>
        <v>100</v>
      </c>
      <c r="AS11" s="46">
        <f t="shared" si="0"/>
        <v>0</v>
      </c>
      <c r="AT11" s="12">
        <v>744</v>
      </c>
      <c r="AU11" s="12">
        <v>0</v>
      </c>
    </row>
    <row r="12" spans="1:47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0</v>
      </c>
      <c r="AJ12" s="12">
        <v>0</v>
      </c>
      <c r="AK12" s="12">
        <v>0</v>
      </c>
      <c r="AL12" s="12">
        <f t="shared" si="1"/>
        <v>0</v>
      </c>
      <c r="AM12" s="12">
        <f t="shared" si="2"/>
        <v>744</v>
      </c>
      <c r="AN12" s="12" t="str">
        <f t="shared" si="7"/>
        <v>100</v>
      </c>
      <c r="AO12" s="12">
        <f t="shared" si="3"/>
        <v>100</v>
      </c>
      <c r="AP12" s="12" t="str">
        <f t="shared" si="4"/>
        <v>0.00</v>
      </c>
      <c r="AQ12" s="12" t="str">
        <f t="shared" si="5"/>
        <v>0.00</v>
      </c>
      <c r="AR12" s="12">
        <f t="shared" si="6"/>
        <v>100</v>
      </c>
      <c r="AS12" s="46">
        <f t="shared" si="0"/>
        <v>0</v>
      </c>
      <c r="AT12" s="12">
        <v>744</v>
      </c>
      <c r="AU12" s="12">
        <v>0</v>
      </c>
    </row>
    <row r="13" spans="1:47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>
        <v>0</v>
      </c>
      <c r="AJ13" s="12">
        <v>0</v>
      </c>
      <c r="AK13" s="12">
        <v>0.75</v>
      </c>
      <c r="AL13" s="12">
        <f t="shared" si="1"/>
        <v>0.75</v>
      </c>
      <c r="AM13" s="12">
        <f t="shared" si="2"/>
        <v>743.25</v>
      </c>
      <c r="AN13" s="12" t="str">
        <f t="shared" si="7"/>
        <v>100</v>
      </c>
      <c r="AO13" s="12">
        <f t="shared" si="3"/>
        <v>99.899193548387103</v>
      </c>
      <c r="AP13" s="12" t="str">
        <f t="shared" si="4"/>
        <v>0.00</v>
      </c>
      <c r="AQ13" s="12" t="str">
        <f t="shared" si="5"/>
        <v>0.00</v>
      </c>
      <c r="AR13" s="12">
        <f t="shared" si="6"/>
        <v>100</v>
      </c>
      <c r="AS13" s="46">
        <f t="shared" si="0"/>
        <v>0</v>
      </c>
      <c r="AT13" s="12">
        <v>744</v>
      </c>
      <c r="AU13" s="12">
        <v>0</v>
      </c>
    </row>
    <row r="14" spans="1:47" x14ac:dyDescent="0.25">
      <c r="A14" s="5">
        <v>275</v>
      </c>
      <c r="B14" s="6" t="s">
        <v>85</v>
      </c>
      <c r="C14" s="4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>
        <v>1</v>
      </c>
      <c r="AJ14" s="12">
        <v>6</v>
      </c>
      <c r="AK14" s="12">
        <v>3.5</v>
      </c>
      <c r="AL14" s="12">
        <f t="shared" si="1"/>
        <v>9.5</v>
      </c>
      <c r="AM14" s="12">
        <f t="shared" si="2"/>
        <v>734.5</v>
      </c>
      <c r="AN14" s="12" t="str">
        <f t="shared" si="7"/>
        <v>100</v>
      </c>
      <c r="AO14" s="12">
        <f t="shared" si="3"/>
        <v>98.723118279569889</v>
      </c>
      <c r="AP14" s="12">
        <f t="shared" si="4"/>
        <v>744</v>
      </c>
      <c r="AQ14" s="12">
        <f t="shared" si="5"/>
        <v>6</v>
      </c>
      <c r="AR14" s="12">
        <f t="shared" si="6"/>
        <v>99.2</v>
      </c>
      <c r="AS14" s="46">
        <f t="shared" si="0"/>
        <v>0</v>
      </c>
      <c r="AT14" s="12">
        <v>744</v>
      </c>
      <c r="AU14" s="12">
        <v>0</v>
      </c>
    </row>
    <row r="15" spans="1:47" x14ac:dyDescent="0.25">
      <c r="A15" s="5">
        <v>276</v>
      </c>
      <c r="B15" s="6" t="s">
        <v>85</v>
      </c>
      <c r="C15" s="4" t="s">
        <v>80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>
        <v>0</v>
      </c>
      <c r="AJ15" s="12">
        <v>0</v>
      </c>
      <c r="AK15" s="12">
        <v>1.08</v>
      </c>
      <c r="AL15" s="12">
        <f t="shared" si="1"/>
        <v>1.08</v>
      </c>
      <c r="AM15" s="12">
        <f t="shared" si="2"/>
        <v>742.92</v>
      </c>
      <c r="AN15" s="12" t="str">
        <f t="shared" si="7"/>
        <v>100</v>
      </c>
      <c r="AO15" s="12">
        <f t="shared" si="3"/>
        <v>99.854838709677423</v>
      </c>
      <c r="AP15" s="12" t="str">
        <f t="shared" si="4"/>
        <v>0.00</v>
      </c>
      <c r="AQ15" s="12" t="str">
        <f t="shared" si="5"/>
        <v>0.00</v>
      </c>
      <c r="AR15" s="12">
        <f t="shared" si="6"/>
        <v>100</v>
      </c>
      <c r="AS15" s="46">
        <f t="shared" si="0"/>
        <v>0</v>
      </c>
      <c r="AT15" s="12">
        <v>744</v>
      </c>
      <c r="AU15" s="12">
        <v>0</v>
      </c>
    </row>
    <row r="16" spans="1:47" x14ac:dyDescent="0.25">
      <c r="A16" s="5">
        <v>312</v>
      </c>
      <c r="B16" s="4" t="s">
        <v>86</v>
      </c>
      <c r="C16" s="7" t="s">
        <v>94</v>
      </c>
      <c r="D16" s="12">
        <v>5</v>
      </c>
      <c r="E16" s="12">
        <v>5</v>
      </c>
      <c r="F16" s="12"/>
      <c r="G16" s="12"/>
      <c r="H16" s="12"/>
      <c r="I16" s="12"/>
      <c r="J16" s="12"/>
      <c r="K16" s="12">
        <v>5</v>
      </c>
      <c r="L16" s="12">
        <v>5</v>
      </c>
      <c r="M16" s="12"/>
      <c r="N16" s="12"/>
      <c r="O16" s="12"/>
      <c r="P16" s="12"/>
      <c r="Q16" s="12"/>
      <c r="R16" s="12">
        <v>5</v>
      </c>
      <c r="S16" s="12">
        <v>5</v>
      </c>
      <c r="T16" s="12"/>
      <c r="U16" s="12"/>
      <c r="V16" s="12"/>
      <c r="W16" s="12"/>
      <c r="X16" s="12"/>
      <c r="Y16" s="12">
        <v>5</v>
      </c>
      <c r="Z16" s="12">
        <v>5</v>
      </c>
      <c r="AA16" s="12"/>
      <c r="AB16" s="12"/>
      <c r="AC16" s="12"/>
      <c r="AD16" s="12"/>
      <c r="AE16" s="12"/>
      <c r="AF16" s="12">
        <v>5</v>
      </c>
      <c r="AG16" s="12">
        <v>5</v>
      </c>
      <c r="AH16" s="12"/>
      <c r="AI16" s="12">
        <v>3</v>
      </c>
      <c r="AJ16" s="12">
        <v>22</v>
      </c>
      <c r="AK16" s="12">
        <v>0</v>
      </c>
      <c r="AL16" s="12">
        <f t="shared" si="1"/>
        <v>22</v>
      </c>
      <c r="AM16" s="12">
        <f t="shared" si="2"/>
        <v>722</v>
      </c>
      <c r="AN16" s="12">
        <f t="shared" si="7"/>
        <v>56.000000000000007</v>
      </c>
      <c r="AO16" s="12">
        <f t="shared" si="3"/>
        <v>97.043010752688176</v>
      </c>
      <c r="AP16" s="12">
        <f t="shared" si="4"/>
        <v>248</v>
      </c>
      <c r="AQ16" s="12">
        <f t="shared" si="5"/>
        <v>7.333333333333333</v>
      </c>
      <c r="AR16" s="12">
        <f t="shared" si="6"/>
        <v>97.127937336814625</v>
      </c>
      <c r="AS16" s="46">
        <f t="shared" si="0"/>
        <v>6.9252077562326875E-2</v>
      </c>
      <c r="AT16" s="12">
        <v>744</v>
      </c>
      <c r="AU16" s="12">
        <f t="shared" si="8"/>
        <v>50</v>
      </c>
    </row>
    <row r="17" spans="1:47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2</v>
      </c>
      <c r="AJ17" s="12">
        <v>5</v>
      </c>
      <c r="AK17" s="12">
        <v>0</v>
      </c>
      <c r="AL17" s="12">
        <f t="shared" si="1"/>
        <v>5</v>
      </c>
      <c r="AM17" s="12">
        <f t="shared" si="2"/>
        <v>739</v>
      </c>
      <c r="AN17" s="12">
        <f t="shared" si="7"/>
        <v>98.697916666666657</v>
      </c>
      <c r="AO17" s="12">
        <f t="shared" si="3"/>
        <v>99.327956989247312</v>
      </c>
      <c r="AP17" s="12">
        <f t="shared" si="4"/>
        <v>372</v>
      </c>
      <c r="AQ17" s="12">
        <f t="shared" si="5"/>
        <v>2.5</v>
      </c>
      <c r="AR17" s="12">
        <f t="shared" si="6"/>
        <v>99.3324432576769</v>
      </c>
      <c r="AS17" s="46">
        <f t="shared" si="0"/>
        <v>0.51962110960757779</v>
      </c>
      <c r="AT17" s="12">
        <v>744</v>
      </c>
      <c r="AU17" s="12">
        <v>384</v>
      </c>
    </row>
    <row r="18" spans="1:47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0</v>
      </c>
      <c r="AJ18" s="12">
        <v>0</v>
      </c>
      <c r="AK18" s="12">
        <v>0</v>
      </c>
      <c r="AL18" s="12">
        <f t="shared" si="1"/>
        <v>0</v>
      </c>
      <c r="AM18" s="12">
        <f t="shared" si="2"/>
        <v>744</v>
      </c>
      <c r="AN18" s="12">
        <f t="shared" si="7"/>
        <v>100</v>
      </c>
      <c r="AO18" s="12">
        <f t="shared" si="3"/>
        <v>100</v>
      </c>
      <c r="AP18" s="12" t="str">
        <f t="shared" si="4"/>
        <v>0.00</v>
      </c>
      <c r="AQ18" s="12" t="str">
        <f t="shared" si="5"/>
        <v>0.00</v>
      </c>
      <c r="AR18" s="12">
        <f t="shared" si="6"/>
        <v>100</v>
      </c>
      <c r="AS18" s="46">
        <f t="shared" si="0"/>
        <v>0.25672043010752688</v>
      </c>
      <c r="AT18" s="12">
        <v>744</v>
      </c>
      <c r="AU18" s="12">
        <v>191</v>
      </c>
    </row>
    <row r="19" spans="1:47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0</v>
      </c>
      <c r="AJ19" s="12">
        <v>0</v>
      </c>
      <c r="AK19" s="12">
        <v>0</v>
      </c>
      <c r="AL19" s="12">
        <f t="shared" si="1"/>
        <v>0</v>
      </c>
      <c r="AM19" s="12">
        <f t="shared" si="2"/>
        <v>744</v>
      </c>
      <c r="AN19" s="12">
        <f t="shared" si="7"/>
        <v>100</v>
      </c>
      <c r="AO19" s="12">
        <f t="shared" si="3"/>
        <v>100</v>
      </c>
      <c r="AP19" s="12" t="str">
        <f t="shared" si="4"/>
        <v>0.00</v>
      </c>
      <c r="AQ19" s="12" t="str">
        <f t="shared" si="5"/>
        <v>0.00</v>
      </c>
      <c r="AR19" s="12">
        <f t="shared" si="6"/>
        <v>100</v>
      </c>
      <c r="AS19" s="46">
        <f t="shared" si="0"/>
        <v>0.385752688172043</v>
      </c>
      <c r="AT19" s="12">
        <v>744</v>
      </c>
      <c r="AU19" s="12">
        <v>287</v>
      </c>
    </row>
    <row r="20" spans="1:47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1</v>
      </c>
      <c r="AJ20" s="12">
        <v>1</v>
      </c>
      <c r="AK20" s="12">
        <v>4.5</v>
      </c>
      <c r="AL20" s="12">
        <f t="shared" si="1"/>
        <v>5.5</v>
      </c>
      <c r="AM20" s="12">
        <f t="shared" si="2"/>
        <v>738.5</v>
      </c>
      <c r="AN20" s="12">
        <f t="shared" si="7"/>
        <v>97.405660377358487</v>
      </c>
      <c r="AO20" s="12">
        <f t="shared" si="3"/>
        <v>99.260752688172033</v>
      </c>
      <c r="AP20" s="12">
        <f t="shared" si="4"/>
        <v>744</v>
      </c>
      <c r="AQ20" s="12">
        <f t="shared" si="5"/>
        <v>1</v>
      </c>
      <c r="AR20" s="12">
        <f t="shared" si="6"/>
        <v>99.865771812080538</v>
      </c>
      <c r="AS20" s="46">
        <f t="shared" si="0"/>
        <v>0.28706838185511169</v>
      </c>
      <c r="AT20" s="12">
        <v>744</v>
      </c>
      <c r="AU20" s="12">
        <v>212</v>
      </c>
    </row>
    <row r="21" spans="1:47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>
        <v>0</v>
      </c>
      <c r="AJ21" s="12">
        <v>0</v>
      </c>
      <c r="AK21" s="12">
        <v>2</v>
      </c>
      <c r="AL21" s="12">
        <f t="shared" si="1"/>
        <v>2</v>
      </c>
      <c r="AM21" s="12">
        <f t="shared" si="2"/>
        <v>742</v>
      </c>
      <c r="AN21" s="12">
        <f t="shared" si="7"/>
        <v>99.180327868852459</v>
      </c>
      <c r="AO21" s="12">
        <f t="shared" si="3"/>
        <v>99.731182795698928</v>
      </c>
      <c r="AP21" s="12" t="str">
        <f t="shared" si="4"/>
        <v>0.00</v>
      </c>
      <c r="AQ21" s="12" t="str">
        <f t="shared" si="5"/>
        <v>0.00</v>
      </c>
      <c r="AR21" s="12">
        <f t="shared" si="6"/>
        <v>100</v>
      </c>
      <c r="AS21" s="46">
        <f t="shared" si="0"/>
        <v>0.32884097035040433</v>
      </c>
      <c r="AT21" s="12">
        <v>744</v>
      </c>
      <c r="AU21" s="12">
        <v>244</v>
      </c>
    </row>
    <row r="22" spans="1:47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0</v>
      </c>
      <c r="AJ22" s="12">
        <v>0</v>
      </c>
      <c r="AK22" s="12">
        <v>5</v>
      </c>
      <c r="AL22" s="12">
        <f t="shared" si="1"/>
        <v>5</v>
      </c>
      <c r="AM22" s="12">
        <f t="shared" si="2"/>
        <v>739</v>
      </c>
      <c r="AN22" s="12">
        <f t="shared" si="7"/>
        <v>98.062015503875969</v>
      </c>
      <c r="AO22" s="12">
        <f t="shared" si="3"/>
        <v>99.327956989247312</v>
      </c>
      <c r="AP22" s="12" t="str">
        <f t="shared" si="4"/>
        <v>0.00</v>
      </c>
      <c r="AQ22" s="12" t="str">
        <f t="shared" si="5"/>
        <v>0.00</v>
      </c>
      <c r="AR22" s="12">
        <f t="shared" si="6"/>
        <v>100</v>
      </c>
      <c r="AS22" s="46">
        <f t="shared" si="0"/>
        <v>0.34912043301759133</v>
      </c>
      <c r="AT22" s="12">
        <v>744</v>
      </c>
      <c r="AU22" s="12">
        <v>258</v>
      </c>
    </row>
    <row r="23" spans="1:47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1</v>
      </c>
      <c r="AJ23" s="12">
        <v>1.5</v>
      </c>
      <c r="AK23" s="12">
        <v>0</v>
      </c>
      <c r="AL23" s="12">
        <f t="shared" si="1"/>
        <v>1.5</v>
      </c>
      <c r="AM23" s="12">
        <f t="shared" si="2"/>
        <v>742.5</v>
      </c>
      <c r="AN23" s="12">
        <f t="shared" si="7"/>
        <v>98.943661971830991</v>
      </c>
      <c r="AO23" s="12">
        <f t="shared" si="3"/>
        <v>99.798387096774192</v>
      </c>
      <c r="AP23" s="12">
        <f t="shared" si="4"/>
        <v>744</v>
      </c>
      <c r="AQ23" s="12">
        <f t="shared" si="5"/>
        <v>1.5</v>
      </c>
      <c r="AR23" s="12">
        <f t="shared" si="6"/>
        <v>99.798792756539228</v>
      </c>
      <c r="AS23" s="46">
        <f t="shared" si="0"/>
        <v>0.19124579124579125</v>
      </c>
      <c r="AT23" s="12">
        <v>744</v>
      </c>
      <c r="AU23" s="12">
        <v>142</v>
      </c>
    </row>
    <row r="24" spans="1:47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1</v>
      </c>
      <c r="AJ24" s="12">
        <v>6</v>
      </c>
      <c r="AK24" s="12">
        <v>2</v>
      </c>
      <c r="AL24" s="12">
        <f t="shared" si="1"/>
        <v>8</v>
      </c>
      <c r="AM24" s="12">
        <f t="shared" si="2"/>
        <v>736</v>
      </c>
      <c r="AN24" s="12">
        <f t="shared" si="7"/>
        <v>96.981132075471692</v>
      </c>
      <c r="AO24" s="12">
        <f t="shared" si="3"/>
        <v>98.924731182795696</v>
      </c>
      <c r="AP24" s="12">
        <f t="shared" si="4"/>
        <v>744</v>
      </c>
      <c r="AQ24" s="12">
        <f t="shared" si="5"/>
        <v>6</v>
      </c>
      <c r="AR24" s="12">
        <f t="shared" si="6"/>
        <v>99.2</v>
      </c>
      <c r="AS24" s="46">
        <f t="shared" si="0"/>
        <v>0.36005434782608697</v>
      </c>
      <c r="AT24" s="12">
        <v>744</v>
      </c>
      <c r="AU24" s="12">
        <v>265</v>
      </c>
    </row>
    <row r="25" spans="1:47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4</v>
      </c>
      <c r="AJ25" s="12">
        <v>20</v>
      </c>
      <c r="AK25" s="12">
        <v>2</v>
      </c>
      <c r="AL25" s="12">
        <f t="shared" si="1"/>
        <v>22</v>
      </c>
      <c r="AM25" s="12">
        <f t="shared" si="2"/>
        <v>722</v>
      </c>
      <c r="AN25" s="12">
        <f t="shared" si="7"/>
        <v>91.2</v>
      </c>
      <c r="AO25" s="12">
        <f t="shared" si="3"/>
        <v>97.043010752688176</v>
      </c>
      <c r="AP25" s="12">
        <f t="shared" si="4"/>
        <v>186</v>
      </c>
      <c r="AQ25" s="12">
        <f t="shared" si="5"/>
        <v>5</v>
      </c>
      <c r="AR25" s="12">
        <f t="shared" si="6"/>
        <v>97.382198952879577</v>
      </c>
      <c r="AS25" s="46">
        <f t="shared" si="0"/>
        <v>0.34626038781163437</v>
      </c>
      <c r="AT25" s="12">
        <v>744</v>
      </c>
      <c r="AU25" s="12">
        <v>250</v>
      </c>
    </row>
    <row r="26" spans="1:47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0</v>
      </c>
      <c r="AJ26" s="12">
        <v>0</v>
      </c>
      <c r="AK26" s="12">
        <v>0</v>
      </c>
      <c r="AL26" s="12">
        <f t="shared" si="1"/>
        <v>0</v>
      </c>
      <c r="AM26" s="12">
        <f t="shared" si="2"/>
        <v>744</v>
      </c>
      <c r="AN26" s="12">
        <f t="shared" si="7"/>
        <v>100</v>
      </c>
      <c r="AO26" s="12">
        <f t="shared" si="3"/>
        <v>100</v>
      </c>
      <c r="AP26" s="12" t="str">
        <f t="shared" si="4"/>
        <v>0.00</v>
      </c>
      <c r="AQ26" s="12" t="str">
        <f t="shared" si="5"/>
        <v>0.00</v>
      </c>
      <c r="AR26" s="12">
        <f t="shared" si="6"/>
        <v>100</v>
      </c>
      <c r="AS26" s="46">
        <f t="shared" si="0"/>
        <v>0.37768817204301075</v>
      </c>
      <c r="AT26" s="12">
        <v>744</v>
      </c>
      <c r="AU26" s="12">
        <v>281</v>
      </c>
    </row>
    <row r="27" spans="1:47" x14ac:dyDescent="0.25">
      <c r="A27" s="5">
        <v>344</v>
      </c>
      <c r="B27" s="6" t="s">
        <v>85</v>
      </c>
      <c r="C27" s="4" t="s">
        <v>79</v>
      </c>
      <c r="D27" s="12">
        <v>6.25</v>
      </c>
      <c r="E27" s="12">
        <v>4.25</v>
      </c>
      <c r="F27" s="12">
        <v>4.25</v>
      </c>
      <c r="G27" s="12"/>
      <c r="H27" s="12"/>
      <c r="I27" s="12">
        <v>4.25</v>
      </c>
      <c r="J27" s="12">
        <v>4.25</v>
      </c>
      <c r="K27" s="12">
        <v>6.25</v>
      </c>
      <c r="L27" s="12">
        <v>4.25</v>
      </c>
      <c r="M27" s="12">
        <v>4.25</v>
      </c>
      <c r="N27" s="12"/>
      <c r="O27" s="12"/>
      <c r="P27" s="12">
        <v>4.25</v>
      </c>
      <c r="Q27" s="12">
        <v>4.25</v>
      </c>
      <c r="R27" s="12">
        <v>4.25</v>
      </c>
      <c r="S27" s="12">
        <v>4.25</v>
      </c>
      <c r="T27" s="12">
        <v>4.25</v>
      </c>
      <c r="U27" s="12"/>
      <c r="V27" s="12"/>
      <c r="W27" s="12">
        <v>4.25</v>
      </c>
      <c r="X27" s="12">
        <v>4.25</v>
      </c>
      <c r="Y27" s="12">
        <v>4.25</v>
      </c>
      <c r="Z27" s="12">
        <v>4.25</v>
      </c>
      <c r="AA27" s="12">
        <v>4.25</v>
      </c>
      <c r="AB27" s="12"/>
      <c r="AC27" s="12"/>
      <c r="AD27" s="12">
        <v>6.25</v>
      </c>
      <c r="AE27" s="12">
        <v>6.25</v>
      </c>
      <c r="AF27" s="12">
        <v>6.25</v>
      </c>
      <c r="AG27" s="12">
        <v>6.25</v>
      </c>
      <c r="AH27" s="12">
        <v>4.25</v>
      </c>
      <c r="AI27" s="12">
        <v>0</v>
      </c>
      <c r="AJ27" s="12">
        <v>0</v>
      </c>
      <c r="AK27" s="12">
        <v>2</v>
      </c>
      <c r="AL27" s="12">
        <f t="shared" si="1"/>
        <v>2</v>
      </c>
      <c r="AM27" s="12">
        <f t="shared" si="2"/>
        <v>742</v>
      </c>
      <c r="AN27" s="12">
        <f t="shared" si="7"/>
        <v>98.177676537585427</v>
      </c>
      <c r="AO27" s="12">
        <f t="shared" si="3"/>
        <v>99.731182795698928</v>
      </c>
      <c r="AP27" s="12" t="str">
        <f t="shared" si="4"/>
        <v>0.00</v>
      </c>
      <c r="AQ27" s="12" t="str">
        <f t="shared" si="5"/>
        <v>0.00</v>
      </c>
      <c r="AR27" s="12">
        <f t="shared" si="6"/>
        <v>100</v>
      </c>
      <c r="AS27" s="46">
        <f t="shared" si="0"/>
        <v>0.14791105121293802</v>
      </c>
      <c r="AT27" s="12">
        <v>744</v>
      </c>
      <c r="AU27" s="12">
        <f t="shared" si="8"/>
        <v>109.75</v>
      </c>
    </row>
    <row r="28" spans="1:47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v>1</v>
      </c>
      <c r="AJ28" s="12">
        <v>2</v>
      </c>
      <c r="AK28" s="12">
        <v>10</v>
      </c>
      <c r="AL28" s="12">
        <f t="shared" si="1"/>
        <v>12</v>
      </c>
      <c r="AM28" s="12">
        <f t="shared" si="2"/>
        <v>732</v>
      </c>
      <c r="AN28" s="12">
        <f t="shared" si="7"/>
        <v>94.392523364485982</v>
      </c>
      <c r="AO28" s="12">
        <f t="shared" si="3"/>
        <v>98.387096774193552</v>
      </c>
      <c r="AP28" s="12">
        <f t="shared" si="4"/>
        <v>744</v>
      </c>
      <c r="AQ28" s="12">
        <f t="shared" si="5"/>
        <v>2</v>
      </c>
      <c r="AR28" s="12">
        <f t="shared" si="6"/>
        <v>99.731903485254691</v>
      </c>
      <c r="AS28" s="46">
        <f t="shared" si="0"/>
        <v>0.29234972677595628</v>
      </c>
      <c r="AT28" s="12">
        <v>744</v>
      </c>
      <c r="AU28" s="12">
        <v>214</v>
      </c>
    </row>
    <row r="29" spans="1:47" x14ac:dyDescent="0.25">
      <c r="A29" s="5">
        <v>357</v>
      </c>
      <c r="B29" s="6" t="s">
        <v>85</v>
      </c>
      <c r="C29" s="4" t="s">
        <v>79</v>
      </c>
      <c r="D29" s="12">
        <v>4.25</v>
      </c>
      <c r="E29" s="12">
        <v>4.25</v>
      </c>
      <c r="F29" s="12">
        <v>4.25</v>
      </c>
      <c r="G29" s="12"/>
      <c r="H29" s="12"/>
      <c r="I29" s="12">
        <v>4.25</v>
      </c>
      <c r="J29" s="12">
        <v>4.25</v>
      </c>
      <c r="K29" s="12">
        <v>4.25</v>
      </c>
      <c r="L29" s="12">
        <v>4.25</v>
      </c>
      <c r="M29" s="12">
        <v>4.25</v>
      </c>
      <c r="N29" s="12"/>
      <c r="O29" s="12"/>
      <c r="P29" s="12">
        <v>4.25</v>
      </c>
      <c r="Q29" s="12">
        <v>4.25</v>
      </c>
      <c r="R29" s="12">
        <v>4.25</v>
      </c>
      <c r="S29" s="12">
        <v>4.25</v>
      </c>
      <c r="T29" s="12"/>
      <c r="U29" s="12"/>
      <c r="V29" s="12"/>
      <c r="W29" s="12">
        <v>4.25</v>
      </c>
      <c r="X29" s="12">
        <v>4.25</v>
      </c>
      <c r="Y29" s="12"/>
      <c r="Z29" s="12"/>
      <c r="AA29" s="12">
        <v>4.25</v>
      </c>
      <c r="AB29" s="12">
        <v>4.25</v>
      </c>
      <c r="AC29" s="12"/>
      <c r="AD29" s="12">
        <v>4.25</v>
      </c>
      <c r="AE29" s="12">
        <v>4.25</v>
      </c>
      <c r="AF29" s="12">
        <v>4.25</v>
      </c>
      <c r="AG29" s="12">
        <v>4.25</v>
      </c>
      <c r="AH29" s="12"/>
      <c r="AI29" s="12">
        <v>0</v>
      </c>
      <c r="AJ29" s="12">
        <v>0</v>
      </c>
      <c r="AK29" s="12">
        <v>2</v>
      </c>
      <c r="AL29" s="12">
        <f t="shared" si="1"/>
        <v>2</v>
      </c>
      <c r="AM29" s="12">
        <f t="shared" si="2"/>
        <v>742</v>
      </c>
      <c r="AN29" s="12">
        <f t="shared" si="7"/>
        <v>97.647058823529406</v>
      </c>
      <c r="AO29" s="12">
        <f t="shared" si="3"/>
        <v>99.731182795698928</v>
      </c>
      <c r="AP29" s="12" t="str">
        <f t="shared" si="4"/>
        <v>0.00</v>
      </c>
      <c r="AQ29" s="12" t="str">
        <f t="shared" si="5"/>
        <v>0.00</v>
      </c>
      <c r="AR29" s="12">
        <f t="shared" si="6"/>
        <v>100</v>
      </c>
      <c r="AS29" s="46">
        <f t="shared" si="0"/>
        <v>0.11455525606469003</v>
      </c>
      <c r="AT29" s="12">
        <v>744</v>
      </c>
      <c r="AU29" s="12">
        <f t="shared" si="8"/>
        <v>85</v>
      </c>
    </row>
    <row r="30" spans="1:47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0</v>
      </c>
      <c r="AJ30" s="12">
        <v>0</v>
      </c>
      <c r="AK30" s="12">
        <v>0</v>
      </c>
      <c r="AL30" s="12">
        <f t="shared" si="1"/>
        <v>0</v>
      </c>
      <c r="AM30" s="12">
        <f t="shared" si="2"/>
        <v>744</v>
      </c>
      <c r="AN30" s="12">
        <f t="shared" si="7"/>
        <v>100</v>
      </c>
      <c r="AO30" s="12">
        <f t="shared" si="3"/>
        <v>100</v>
      </c>
      <c r="AP30" s="12" t="str">
        <f t="shared" si="4"/>
        <v>0.00</v>
      </c>
      <c r="AQ30" s="12" t="str">
        <f t="shared" si="5"/>
        <v>0.00</v>
      </c>
      <c r="AR30" s="12">
        <f t="shared" si="6"/>
        <v>100</v>
      </c>
      <c r="AS30" s="46">
        <f t="shared" si="0"/>
        <v>0.3481182795698925</v>
      </c>
      <c r="AT30" s="12">
        <v>744</v>
      </c>
      <c r="AU30" s="12">
        <v>259</v>
      </c>
    </row>
    <row r="31" spans="1:47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>
        <v>1</v>
      </c>
      <c r="AJ31" s="12">
        <v>1</v>
      </c>
      <c r="AK31" s="12">
        <v>2</v>
      </c>
      <c r="AL31" s="12">
        <f t="shared" si="1"/>
        <v>3</v>
      </c>
      <c r="AM31" s="12">
        <f t="shared" si="2"/>
        <v>741</v>
      </c>
      <c r="AN31" s="12">
        <f t="shared" si="7"/>
        <v>98.642533936651589</v>
      </c>
      <c r="AO31" s="12">
        <f t="shared" si="3"/>
        <v>99.596774193548384</v>
      </c>
      <c r="AP31" s="12">
        <f t="shared" si="4"/>
        <v>744</v>
      </c>
      <c r="AQ31" s="12">
        <f t="shared" si="5"/>
        <v>1</v>
      </c>
      <c r="AR31" s="12">
        <f t="shared" si="6"/>
        <v>99.865771812080538</v>
      </c>
      <c r="AS31" s="46">
        <f t="shared" si="0"/>
        <v>0.2982456140350877</v>
      </c>
      <c r="AT31" s="12">
        <v>744</v>
      </c>
      <c r="AU31" s="12">
        <v>221</v>
      </c>
    </row>
    <row r="32" spans="1:47" x14ac:dyDescent="0.25">
      <c r="A32" s="5">
        <v>362</v>
      </c>
      <c r="B32" s="6" t="s">
        <v>85</v>
      </c>
      <c r="C32" s="4" t="s">
        <v>79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>
        <v>4.25</v>
      </c>
      <c r="Z32" s="12">
        <v>4.25</v>
      </c>
      <c r="AA32" s="12">
        <v>4.25</v>
      </c>
      <c r="AB32" s="12">
        <v>7.83</v>
      </c>
      <c r="AC32" s="12">
        <v>7.83</v>
      </c>
      <c r="AD32" s="12">
        <v>7.83</v>
      </c>
      <c r="AE32" s="12">
        <v>7.83</v>
      </c>
      <c r="AF32" s="12">
        <v>7.83</v>
      </c>
      <c r="AG32" s="12"/>
      <c r="AH32" s="12"/>
      <c r="AI32" s="12">
        <v>1</v>
      </c>
      <c r="AJ32" s="12">
        <v>0.5</v>
      </c>
      <c r="AK32" s="12">
        <v>2</v>
      </c>
      <c r="AL32" s="12">
        <f t="shared" si="1"/>
        <v>2.5</v>
      </c>
      <c r="AM32" s="12">
        <f t="shared" si="2"/>
        <v>741.5</v>
      </c>
      <c r="AN32" s="12">
        <f t="shared" si="7"/>
        <v>95.183044315992291</v>
      </c>
      <c r="AO32" s="12">
        <f t="shared" si="3"/>
        <v>99.663978494623649</v>
      </c>
      <c r="AP32" s="12">
        <f t="shared" si="4"/>
        <v>744</v>
      </c>
      <c r="AQ32" s="12">
        <f t="shared" si="5"/>
        <v>0.5</v>
      </c>
      <c r="AR32" s="12">
        <f t="shared" si="6"/>
        <v>99.932840832773678</v>
      </c>
      <c r="AS32" s="46">
        <f t="shared" si="0"/>
        <v>6.9993256911665525E-2</v>
      </c>
      <c r="AT32" s="12">
        <v>744</v>
      </c>
      <c r="AU32" s="12">
        <f t="shared" si="8"/>
        <v>51.899999999999991</v>
      </c>
    </row>
    <row r="33" spans="1:47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0</v>
      </c>
      <c r="AJ33" s="12">
        <v>0</v>
      </c>
      <c r="AK33" s="12">
        <v>2</v>
      </c>
      <c r="AL33" s="12">
        <f t="shared" si="1"/>
        <v>2</v>
      </c>
      <c r="AM33" s="12">
        <f t="shared" si="2"/>
        <v>742</v>
      </c>
      <c r="AN33" s="12" t="str">
        <f t="shared" si="7"/>
        <v>100</v>
      </c>
      <c r="AO33" s="12">
        <f t="shared" si="3"/>
        <v>99.731182795698928</v>
      </c>
      <c r="AP33" s="12" t="str">
        <f t="shared" si="4"/>
        <v>0.00</v>
      </c>
      <c r="AQ33" s="12" t="str">
        <f t="shared" si="5"/>
        <v>0.00</v>
      </c>
      <c r="AR33" s="12">
        <f t="shared" si="6"/>
        <v>100</v>
      </c>
      <c r="AS33" s="46">
        <f t="shared" si="0"/>
        <v>0</v>
      </c>
      <c r="AT33" s="12">
        <v>744</v>
      </c>
      <c r="AU33" s="12">
        <v>0</v>
      </c>
    </row>
    <row r="34" spans="1:47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>
        <v>0</v>
      </c>
      <c r="AJ34" s="12">
        <v>0</v>
      </c>
      <c r="AK34" s="12">
        <v>4</v>
      </c>
      <c r="AL34" s="12">
        <f t="shared" si="1"/>
        <v>4</v>
      </c>
      <c r="AM34" s="12">
        <f t="shared" si="2"/>
        <v>740</v>
      </c>
      <c r="AN34" s="12" t="str">
        <f t="shared" si="7"/>
        <v>100</v>
      </c>
      <c r="AO34" s="12">
        <f t="shared" si="3"/>
        <v>99.462365591397855</v>
      </c>
      <c r="AP34" s="12" t="str">
        <f t="shared" si="4"/>
        <v>0.00</v>
      </c>
      <c r="AQ34" s="12" t="str">
        <f t="shared" si="5"/>
        <v>0.00</v>
      </c>
      <c r="AR34" s="12">
        <f t="shared" si="6"/>
        <v>100</v>
      </c>
      <c r="AS34" s="46">
        <f t="shared" ref="AS34:AS67" si="9">AU34/AM34</f>
        <v>0</v>
      </c>
      <c r="AT34" s="12">
        <v>744</v>
      </c>
      <c r="AU34" s="12">
        <v>0</v>
      </c>
    </row>
    <row r="35" spans="1:47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0</v>
      </c>
      <c r="AJ35" s="12">
        <v>0</v>
      </c>
      <c r="AK35" s="12">
        <v>3</v>
      </c>
      <c r="AL35" s="12">
        <f t="shared" si="1"/>
        <v>3</v>
      </c>
      <c r="AM35" s="12">
        <f t="shared" si="2"/>
        <v>741</v>
      </c>
      <c r="AN35" s="12" t="str">
        <f t="shared" si="7"/>
        <v>100</v>
      </c>
      <c r="AO35" s="12">
        <f t="shared" si="3"/>
        <v>99.596774193548384</v>
      </c>
      <c r="AP35" s="12" t="str">
        <f t="shared" si="4"/>
        <v>0.00</v>
      </c>
      <c r="AQ35" s="12" t="str">
        <f t="shared" si="5"/>
        <v>0.00</v>
      </c>
      <c r="AR35" s="12">
        <f t="shared" si="6"/>
        <v>100</v>
      </c>
      <c r="AS35" s="46">
        <f t="shared" si="9"/>
        <v>0</v>
      </c>
      <c r="AT35" s="12">
        <v>744</v>
      </c>
      <c r="AU35" s="12">
        <v>0</v>
      </c>
    </row>
    <row r="36" spans="1:47" x14ac:dyDescent="0.25">
      <c r="A36" s="5">
        <v>377</v>
      </c>
      <c r="B36" s="6" t="s">
        <v>85</v>
      </c>
      <c r="C36" s="4" t="s">
        <v>79</v>
      </c>
      <c r="D36" s="12">
        <v>7.83</v>
      </c>
      <c r="E36" s="12">
        <v>7.83</v>
      </c>
      <c r="F36" s="12">
        <v>7.83</v>
      </c>
      <c r="G36" s="12">
        <v>7.83</v>
      </c>
      <c r="H36" s="12">
        <v>7.83</v>
      </c>
      <c r="I36" s="12">
        <v>7.83</v>
      </c>
      <c r="J36" s="12">
        <v>7.83</v>
      </c>
      <c r="K36" s="12">
        <v>7.83</v>
      </c>
      <c r="L36" s="12">
        <v>7.83</v>
      </c>
      <c r="M36" s="12">
        <v>7.83</v>
      </c>
      <c r="N36" s="12">
        <v>7.83</v>
      </c>
      <c r="O36" s="12">
        <v>7.83</v>
      </c>
      <c r="P36" s="12">
        <v>7.83</v>
      </c>
      <c r="Q36" s="12">
        <v>7.83</v>
      </c>
      <c r="R36" s="12">
        <v>7.83</v>
      </c>
      <c r="S36" s="12">
        <v>7.83</v>
      </c>
      <c r="T36" s="12">
        <v>7.83</v>
      </c>
      <c r="U36" s="12">
        <v>7.83</v>
      </c>
      <c r="V36" s="12">
        <v>7.83</v>
      </c>
      <c r="W36" s="12">
        <v>7.83</v>
      </c>
      <c r="X36" s="12">
        <v>7.83</v>
      </c>
      <c r="Y36" s="12">
        <v>7.83</v>
      </c>
      <c r="Z36" s="12">
        <v>7.83</v>
      </c>
      <c r="AA36" s="12"/>
      <c r="AB36" s="12"/>
      <c r="AC36" s="12"/>
      <c r="AD36" s="12"/>
      <c r="AE36" s="12"/>
      <c r="AF36" s="12"/>
      <c r="AG36" s="12">
        <v>7.83</v>
      </c>
      <c r="AH36" s="12">
        <v>7.83</v>
      </c>
      <c r="AI36" s="12">
        <v>0</v>
      </c>
      <c r="AJ36" s="12">
        <v>0</v>
      </c>
      <c r="AK36" s="12">
        <v>2</v>
      </c>
      <c r="AL36" s="12">
        <f t="shared" si="1"/>
        <v>2</v>
      </c>
      <c r="AM36" s="12">
        <f t="shared" si="2"/>
        <v>742</v>
      </c>
      <c r="AN36" s="12">
        <f t="shared" si="7"/>
        <v>98.978288633461048</v>
      </c>
      <c r="AO36" s="12">
        <f t="shared" si="3"/>
        <v>99.731182795698928</v>
      </c>
      <c r="AP36" s="12" t="str">
        <f t="shared" si="4"/>
        <v>0.00</v>
      </c>
      <c r="AQ36" s="12" t="str">
        <f t="shared" si="5"/>
        <v>0.00</v>
      </c>
      <c r="AR36" s="12">
        <f t="shared" si="6"/>
        <v>100</v>
      </c>
      <c r="AS36" s="46">
        <f t="shared" si="9"/>
        <v>0.26381401617250683</v>
      </c>
      <c r="AT36" s="12">
        <v>744</v>
      </c>
      <c r="AU36" s="12">
        <f t="shared" si="8"/>
        <v>195.75000000000009</v>
      </c>
    </row>
    <row r="37" spans="1:47" x14ac:dyDescent="0.25">
      <c r="A37" s="5">
        <v>378</v>
      </c>
      <c r="B37" s="6" t="s">
        <v>85</v>
      </c>
      <c r="C37" s="4" t="s">
        <v>79</v>
      </c>
      <c r="D37" s="12">
        <v>4.25</v>
      </c>
      <c r="E37" s="12">
        <v>6.25</v>
      </c>
      <c r="F37" s="12">
        <v>4.25</v>
      </c>
      <c r="G37" s="12"/>
      <c r="H37" s="12"/>
      <c r="I37" s="12">
        <v>6.25</v>
      </c>
      <c r="J37" s="12">
        <v>6.25</v>
      </c>
      <c r="K37" s="12">
        <v>4.25</v>
      </c>
      <c r="L37" s="12">
        <v>4.25</v>
      </c>
      <c r="M37" s="12">
        <v>4.25</v>
      </c>
      <c r="N37" s="12"/>
      <c r="O37" s="12"/>
      <c r="P37" s="12">
        <v>6.25</v>
      </c>
      <c r="Q37" s="12">
        <v>6.25</v>
      </c>
      <c r="R37" s="12">
        <v>6.25</v>
      </c>
      <c r="S37" s="12">
        <v>6.25</v>
      </c>
      <c r="T37" s="12">
        <v>4.25</v>
      </c>
      <c r="U37" s="12"/>
      <c r="V37" s="12"/>
      <c r="W37" s="12">
        <v>4.25</v>
      </c>
      <c r="X37" s="12">
        <v>4.25</v>
      </c>
      <c r="Y37" s="12">
        <v>4.25</v>
      </c>
      <c r="Z37" s="12">
        <v>4.25</v>
      </c>
      <c r="AA37" s="12">
        <v>4.25</v>
      </c>
      <c r="AB37" s="12"/>
      <c r="AC37" s="12"/>
      <c r="AD37" s="12">
        <v>4.25</v>
      </c>
      <c r="AE37" s="12">
        <v>4.25</v>
      </c>
      <c r="AF37" s="12">
        <v>4.25</v>
      </c>
      <c r="AG37" s="12">
        <v>4.25</v>
      </c>
      <c r="AH37" s="12">
        <v>4.25</v>
      </c>
      <c r="AI37" s="12">
        <v>0</v>
      </c>
      <c r="AJ37" s="12">
        <v>0</v>
      </c>
      <c r="AK37" s="12">
        <v>1.66</v>
      </c>
      <c r="AL37" s="12">
        <f t="shared" si="1"/>
        <v>1.66</v>
      </c>
      <c r="AM37" s="12">
        <f t="shared" si="2"/>
        <v>742.34</v>
      </c>
      <c r="AN37" s="12">
        <f t="shared" si="7"/>
        <v>98.514541387024607</v>
      </c>
      <c r="AO37" s="12">
        <f t="shared" si="3"/>
        <v>99.776881720430111</v>
      </c>
      <c r="AP37" s="12" t="str">
        <f t="shared" si="4"/>
        <v>0.00</v>
      </c>
      <c r="AQ37" s="12" t="str">
        <f t="shared" si="5"/>
        <v>0.00</v>
      </c>
      <c r="AR37" s="12">
        <f t="shared" si="6"/>
        <v>100</v>
      </c>
      <c r="AS37" s="46">
        <f t="shared" si="9"/>
        <v>0.15053748956003987</v>
      </c>
      <c r="AT37" s="12">
        <v>744</v>
      </c>
      <c r="AU37" s="12">
        <f t="shared" si="8"/>
        <v>111.75</v>
      </c>
    </row>
    <row r="38" spans="1:47" x14ac:dyDescent="0.25">
      <c r="A38" s="5">
        <v>379</v>
      </c>
      <c r="B38" s="6" t="s">
        <v>85</v>
      </c>
      <c r="C38" s="4" t="s">
        <v>79</v>
      </c>
      <c r="D38" s="12">
        <v>4.25</v>
      </c>
      <c r="E38" s="12">
        <v>4.25</v>
      </c>
      <c r="F38" s="12">
        <v>4.25</v>
      </c>
      <c r="G38" s="12"/>
      <c r="H38" s="12"/>
      <c r="I38" s="12">
        <v>4.25</v>
      </c>
      <c r="J38" s="12">
        <v>4.25</v>
      </c>
      <c r="K38" s="12">
        <v>4.25</v>
      </c>
      <c r="L38" s="12">
        <v>4.25</v>
      </c>
      <c r="M38" s="12">
        <v>4.25</v>
      </c>
      <c r="N38" s="12"/>
      <c r="O38" s="12"/>
      <c r="P38" s="12">
        <v>4.25</v>
      </c>
      <c r="Q38" s="12">
        <v>4.25</v>
      </c>
      <c r="R38" s="12">
        <v>4.25</v>
      </c>
      <c r="S38" s="12">
        <v>4.25</v>
      </c>
      <c r="T38" s="12"/>
      <c r="U38" s="12"/>
      <c r="V38" s="12"/>
      <c r="W38" s="12">
        <v>6.25</v>
      </c>
      <c r="X38" s="12">
        <v>6.25</v>
      </c>
      <c r="Y38" s="12">
        <v>6.25</v>
      </c>
      <c r="Z38" s="12">
        <v>6.25</v>
      </c>
      <c r="AA38" s="12">
        <v>4.25</v>
      </c>
      <c r="AB38" s="12"/>
      <c r="AC38" s="12"/>
      <c r="AD38" s="12">
        <v>4.25</v>
      </c>
      <c r="AE38" s="12">
        <v>4.25</v>
      </c>
      <c r="AF38" s="12">
        <v>4.25</v>
      </c>
      <c r="AG38" s="12">
        <v>4.25</v>
      </c>
      <c r="AH38" s="12">
        <v>4.25</v>
      </c>
      <c r="AI38" s="12">
        <v>0</v>
      </c>
      <c r="AJ38" s="12">
        <v>0</v>
      </c>
      <c r="AK38" s="12">
        <v>5</v>
      </c>
      <c r="AL38" s="12">
        <f t="shared" si="1"/>
        <v>5</v>
      </c>
      <c r="AM38" s="12">
        <f t="shared" si="2"/>
        <v>739</v>
      </c>
      <c r="AN38" s="12">
        <f t="shared" si="7"/>
        <v>95.073891625615758</v>
      </c>
      <c r="AO38" s="12">
        <f t="shared" si="3"/>
        <v>99.327956989247312</v>
      </c>
      <c r="AP38" s="12" t="str">
        <f t="shared" si="4"/>
        <v>0.00</v>
      </c>
      <c r="AQ38" s="12" t="str">
        <f t="shared" si="5"/>
        <v>0.00</v>
      </c>
      <c r="AR38" s="12">
        <f t="shared" si="6"/>
        <v>100</v>
      </c>
      <c r="AS38" s="46">
        <f t="shared" si="9"/>
        <v>0.13734776725304465</v>
      </c>
      <c r="AT38" s="12">
        <v>744</v>
      </c>
      <c r="AU38" s="12">
        <f t="shared" si="8"/>
        <v>101.5</v>
      </c>
    </row>
    <row r="39" spans="1:47" x14ac:dyDescent="0.25">
      <c r="A39" s="5">
        <v>380</v>
      </c>
      <c r="B39" s="6" t="s">
        <v>85</v>
      </c>
      <c r="C39" s="4" t="s">
        <v>79</v>
      </c>
      <c r="D39" s="12">
        <v>7.83</v>
      </c>
      <c r="E39" s="12">
        <v>7.83</v>
      </c>
      <c r="F39" s="12">
        <v>7.83</v>
      </c>
      <c r="G39" s="12">
        <v>7.83</v>
      </c>
      <c r="H39" s="12">
        <v>7.83</v>
      </c>
      <c r="I39" s="12">
        <v>7.83</v>
      </c>
      <c r="J39" s="12">
        <v>7.83</v>
      </c>
      <c r="K39" s="12">
        <v>7.83</v>
      </c>
      <c r="L39" s="12">
        <v>7.83</v>
      </c>
      <c r="M39" s="12">
        <v>7.83</v>
      </c>
      <c r="N39" s="12">
        <v>7.83</v>
      </c>
      <c r="O39" s="12">
        <v>7.83</v>
      </c>
      <c r="P39" s="12">
        <v>7.83</v>
      </c>
      <c r="Q39" s="12">
        <v>7.83</v>
      </c>
      <c r="R39" s="12">
        <v>7.83</v>
      </c>
      <c r="S39" s="12">
        <v>7.83</v>
      </c>
      <c r="T39" s="12">
        <v>7.83</v>
      </c>
      <c r="U39" s="12">
        <v>7.83</v>
      </c>
      <c r="V39" s="12">
        <v>7.83</v>
      </c>
      <c r="W39" s="12">
        <v>7.83</v>
      </c>
      <c r="X39" s="12">
        <v>7.83</v>
      </c>
      <c r="Y39" s="12">
        <v>7.83</v>
      </c>
      <c r="Z39" s="12">
        <v>7.83</v>
      </c>
      <c r="AA39" s="12">
        <v>7.83</v>
      </c>
      <c r="AB39" s="12">
        <v>7.83</v>
      </c>
      <c r="AC39" s="12">
        <v>7.83</v>
      </c>
      <c r="AD39" s="12">
        <v>7.83</v>
      </c>
      <c r="AE39" s="12">
        <v>7.83</v>
      </c>
      <c r="AF39" s="12">
        <v>7.83</v>
      </c>
      <c r="AG39" s="12">
        <v>7.83</v>
      </c>
      <c r="AH39" s="12">
        <v>7.83</v>
      </c>
      <c r="AI39" s="12">
        <v>0</v>
      </c>
      <c r="AJ39" s="12">
        <v>0</v>
      </c>
      <c r="AK39" s="12">
        <v>6</v>
      </c>
      <c r="AL39" s="12">
        <f t="shared" si="1"/>
        <v>6</v>
      </c>
      <c r="AM39" s="12">
        <f t="shared" si="2"/>
        <v>738</v>
      </c>
      <c r="AN39" s="12">
        <f t="shared" si="7"/>
        <v>97.52811766159931</v>
      </c>
      <c r="AO39" s="12">
        <f t="shared" si="3"/>
        <v>99.193548387096769</v>
      </c>
      <c r="AP39" s="12" t="str">
        <f t="shared" si="4"/>
        <v>0.00</v>
      </c>
      <c r="AQ39" s="12" t="str">
        <f t="shared" si="5"/>
        <v>0.00</v>
      </c>
      <c r="AR39" s="12">
        <f t="shared" si="6"/>
        <v>100</v>
      </c>
      <c r="AS39" s="46">
        <f t="shared" si="9"/>
        <v>0.32890243902439048</v>
      </c>
      <c r="AT39" s="12">
        <v>744</v>
      </c>
      <c r="AU39" s="12">
        <f t="shared" si="8"/>
        <v>242.73000000000016</v>
      </c>
    </row>
    <row r="40" spans="1:47" x14ac:dyDescent="0.25">
      <c r="A40" s="5">
        <v>381</v>
      </c>
      <c r="B40" s="6" t="s">
        <v>85</v>
      </c>
      <c r="C40" s="4" t="s">
        <v>79</v>
      </c>
      <c r="D40" s="12">
        <v>7.83</v>
      </c>
      <c r="E40" s="12">
        <v>7.83</v>
      </c>
      <c r="F40" s="12">
        <v>7.83</v>
      </c>
      <c r="G40" s="12">
        <v>7.83</v>
      </c>
      <c r="H40" s="12">
        <v>7.83</v>
      </c>
      <c r="I40" s="12">
        <v>7.83</v>
      </c>
      <c r="J40" s="12">
        <v>7.83</v>
      </c>
      <c r="K40" s="12">
        <v>7.83</v>
      </c>
      <c r="L40" s="12">
        <v>7.83</v>
      </c>
      <c r="M40" s="12">
        <v>7.83</v>
      </c>
      <c r="N40" s="12">
        <v>7.83</v>
      </c>
      <c r="O40" s="12">
        <v>7.83</v>
      </c>
      <c r="P40" s="12">
        <v>7.83</v>
      </c>
      <c r="Q40" s="12">
        <v>7.83</v>
      </c>
      <c r="R40" s="12">
        <v>7.83</v>
      </c>
      <c r="S40" s="12">
        <v>7.83</v>
      </c>
      <c r="T40" s="12">
        <v>7.83</v>
      </c>
      <c r="U40" s="12">
        <v>7.83</v>
      </c>
      <c r="V40" s="12">
        <v>7.83</v>
      </c>
      <c r="W40" s="12">
        <v>7.83</v>
      </c>
      <c r="X40" s="12">
        <v>7.83</v>
      </c>
      <c r="Y40" s="12">
        <v>7.83</v>
      </c>
      <c r="Z40" s="12">
        <v>7.83</v>
      </c>
      <c r="AA40" s="12">
        <v>7.83</v>
      </c>
      <c r="AB40" s="12">
        <v>7.83</v>
      </c>
      <c r="AC40" s="12">
        <v>7.83</v>
      </c>
      <c r="AD40" s="12">
        <v>7.83</v>
      </c>
      <c r="AE40" s="12">
        <v>7.83</v>
      </c>
      <c r="AF40" s="12">
        <v>7.83</v>
      </c>
      <c r="AG40" s="12">
        <v>7.83</v>
      </c>
      <c r="AH40" s="12">
        <v>7.83</v>
      </c>
      <c r="AI40" s="12">
        <v>0</v>
      </c>
      <c r="AJ40" s="12">
        <v>0</v>
      </c>
      <c r="AK40" s="12">
        <v>5</v>
      </c>
      <c r="AL40" s="12">
        <f t="shared" si="1"/>
        <v>5</v>
      </c>
      <c r="AM40" s="12">
        <f t="shared" si="2"/>
        <v>739</v>
      </c>
      <c r="AN40" s="12">
        <f t="shared" si="7"/>
        <v>97.940098051332754</v>
      </c>
      <c r="AO40" s="12">
        <f t="shared" si="3"/>
        <v>99.327956989247312</v>
      </c>
      <c r="AP40" s="12" t="str">
        <f t="shared" si="4"/>
        <v>0.00</v>
      </c>
      <c r="AQ40" s="12" t="str">
        <f t="shared" si="5"/>
        <v>0.00</v>
      </c>
      <c r="AR40" s="12">
        <f t="shared" si="6"/>
        <v>100</v>
      </c>
      <c r="AS40" s="46">
        <f t="shared" si="9"/>
        <v>0.32845737483085274</v>
      </c>
      <c r="AT40" s="12">
        <v>744</v>
      </c>
      <c r="AU40" s="12">
        <f t="shared" si="8"/>
        <v>242.73000000000016</v>
      </c>
    </row>
    <row r="41" spans="1:47" x14ac:dyDescent="0.25">
      <c r="A41" s="5">
        <v>382</v>
      </c>
      <c r="B41" s="6" t="s">
        <v>85</v>
      </c>
      <c r="C41" s="4" t="s">
        <v>92</v>
      </c>
      <c r="D41" s="12">
        <v>10</v>
      </c>
      <c r="E41" s="12">
        <v>10</v>
      </c>
      <c r="F41" s="12">
        <v>10</v>
      </c>
      <c r="G41" s="12">
        <v>10</v>
      </c>
      <c r="H41" s="12">
        <v>10</v>
      </c>
      <c r="I41" s="12">
        <v>10</v>
      </c>
      <c r="J41" s="12">
        <v>10</v>
      </c>
      <c r="K41" s="12">
        <v>10</v>
      </c>
      <c r="L41" s="12">
        <v>15</v>
      </c>
      <c r="M41" s="12">
        <v>10</v>
      </c>
      <c r="N41" s="12">
        <v>10</v>
      </c>
      <c r="O41" s="12">
        <v>10</v>
      </c>
      <c r="P41" s="12">
        <v>15</v>
      </c>
      <c r="Q41" s="12">
        <v>10</v>
      </c>
      <c r="R41" s="12">
        <v>10</v>
      </c>
      <c r="S41" s="12">
        <v>10</v>
      </c>
      <c r="T41" s="12">
        <v>10</v>
      </c>
      <c r="U41" s="12">
        <v>10</v>
      </c>
      <c r="V41" s="12">
        <v>10</v>
      </c>
      <c r="W41" s="12">
        <v>10</v>
      </c>
      <c r="X41" s="12">
        <v>10</v>
      </c>
      <c r="Y41" s="12">
        <v>10</v>
      </c>
      <c r="Z41" s="12"/>
      <c r="AA41" s="12">
        <v>10</v>
      </c>
      <c r="AB41" s="12"/>
      <c r="AC41" s="12">
        <v>5</v>
      </c>
      <c r="AD41" s="12"/>
      <c r="AE41" s="12"/>
      <c r="AF41" s="12"/>
      <c r="AG41" s="12"/>
      <c r="AH41" s="12"/>
      <c r="AI41" s="12">
        <v>0</v>
      </c>
      <c r="AJ41" s="12">
        <v>0</v>
      </c>
      <c r="AK41" s="12">
        <v>4.5</v>
      </c>
      <c r="AL41" s="12">
        <f t="shared" si="1"/>
        <v>4.5</v>
      </c>
      <c r="AM41" s="12">
        <f t="shared" si="2"/>
        <v>739.5</v>
      </c>
      <c r="AN41" s="12">
        <f t="shared" si="7"/>
        <v>98.163265306122454</v>
      </c>
      <c r="AO41" s="12">
        <f t="shared" si="3"/>
        <v>99.395161290322577</v>
      </c>
      <c r="AP41" s="12" t="str">
        <f t="shared" si="4"/>
        <v>0.00</v>
      </c>
      <c r="AQ41" s="12" t="str">
        <f t="shared" si="5"/>
        <v>0.00</v>
      </c>
      <c r="AR41" s="12">
        <f t="shared" si="6"/>
        <v>100</v>
      </c>
      <c r="AS41" s="46">
        <f t="shared" si="9"/>
        <v>0.33130493576741044</v>
      </c>
      <c r="AT41" s="12">
        <v>744</v>
      </c>
      <c r="AU41" s="12">
        <f t="shared" si="8"/>
        <v>245</v>
      </c>
    </row>
    <row r="42" spans="1:47" x14ac:dyDescent="0.25">
      <c r="A42" s="5">
        <v>383</v>
      </c>
      <c r="B42" s="6" t="s">
        <v>85</v>
      </c>
      <c r="C42" s="4" t="s">
        <v>92</v>
      </c>
      <c r="D42" s="12">
        <v>10</v>
      </c>
      <c r="E42" s="12">
        <v>10</v>
      </c>
      <c r="F42" s="12">
        <v>5</v>
      </c>
      <c r="G42" s="12"/>
      <c r="H42" s="12"/>
      <c r="I42" s="12"/>
      <c r="J42" s="12"/>
      <c r="K42" s="12"/>
      <c r="L42" s="12">
        <v>15</v>
      </c>
      <c r="M42" s="12">
        <v>15</v>
      </c>
      <c r="N42" s="12">
        <v>5</v>
      </c>
      <c r="O42" s="12">
        <v>10</v>
      </c>
      <c r="P42" s="12">
        <v>10</v>
      </c>
      <c r="Q42" s="12">
        <v>10</v>
      </c>
      <c r="R42" s="12">
        <v>10</v>
      </c>
      <c r="S42" s="12">
        <v>10</v>
      </c>
      <c r="T42" s="12">
        <v>10</v>
      </c>
      <c r="U42" s="12">
        <v>10</v>
      </c>
      <c r="V42" s="12">
        <v>10</v>
      </c>
      <c r="W42" s="12">
        <v>10</v>
      </c>
      <c r="X42" s="12">
        <v>10</v>
      </c>
      <c r="Y42" s="12">
        <v>10</v>
      </c>
      <c r="Z42" s="12"/>
      <c r="AA42" s="12">
        <v>15</v>
      </c>
      <c r="AB42" s="12">
        <v>5</v>
      </c>
      <c r="AC42" s="12">
        <v>10</v>
      </c>
      <c r="AD42" s="12">
        <v>15</v>
      </c>
      <c r="AE42" s="12">
        <v>15</v>
      </c>
      <c r="AF42" s="12">
        <v>15</v>
      </c>
      <c r="AG42" s="12">
        <v>15</v>
      </c>
      <c r="AH42" s="12">
        <v>15</v>
      </c>
      <c r="AI42" s="12">
        <v>2</v>
      </c>
      <c r="AJ42" s="12">
        <v>3</v>
      </c>
      <c r="AK42" s="12">
        <v>0</v>
      </c>
      <c r="AL42" s="12">
        <f t="shared" si="1"/>
        <v>3</v>
      </c>
      <c r="AM42" s="12">
        <f t="shared" si="2"/>
        <v>741</v>
      </c>
      <c r="AN42" s="12">
        <f t="shared" si="7"/>
        <v>98.909090909090907</v>
      </c>
      <c r="AO42" s="12">
        <f t="shared" si="3"/>
        <v>99.596774193548384</v>
      </c>
      <c r="AP42" s="12">
        <f t="shared" si="4"/>
        <v>372</v>
      </c>
      <c r="AQ42" s="12">
        <f t="shared" si="5"/>
        <v>1.5</v>
      </c>
      <c r="AR42" s="12">
        <f t="shared" si="6"/>
        <v>99.598393574297177</v>
      </c>
      <c r="AS42" s="46">
        <f t="shared" si="9"/>
        <v>0.37112010796221323</v>
      </c>
      <c r="AT42" s="12">
        <v>744</v>
      </c>
      <c r="AU42" s="12">
        <f t="shared" si="8"/>
        <v>275</v>
      </c>
    </row>
    <row r="43" spans="1:47" x14ac:dyDescent="0.25">
      <c r="A43" s="5">
        <v>384</v>
      </c>
      <c r="B43" s="6" t="s">
        <v>85</v>
      </c>
      <c r="C43" s="4" t="s">
        <v>92</v>
      </c>
      <c r="D43" s="12">
        <v>10</v>
      </c>
      <c r="E43" s="12">
        <v>10</v>
      </c>
      <c r="F43" s="12">
        <v>10</v>
      </c>
      <c r="G43" s="12">
        <v>15</v>
      </c>
      <c r="H43" s="12">
        <v>10</v>
      </c>
      <c r="I43" s="12">
        <v>10</v>
      </c>
      <c r="J43" s="12">
        <v>5</v>
      </c>
      <c r="K43" s="12">
        <v>10</v>
      </c>
      <c r="L43" s="12">
        <v>15</v>
      </c>
      <c r="M43" s="12">
        <v>10</v>
      </c>
      <c r="N43" s="12">
        <v>10</v>
      </c>
      <c r="O43" s="12">
        <v>10</v>
      </c>
      <c r="P43" s="12">
        <v>10</v>
      </c>
      <c r="Q43" s="12">
        <v>10</v>
      </c>
      <c r="R43" s="12">
        <v>10</v>
      </c>
      <c r="S43" s="12">
        <v>10</v>
      </c>
      <c r="T43" s="12">
        <v>10</v>
      </c>
      <c r="U43" s="12">
        <v>10</v>
      </c>
      <c r="V43" s="12">
        <v>10</v>
      </c>
      <c r="W43" s="12">
        <v>15</v>
      </c>
      <c r="X43" s="12">
        <v>15</v>
      </c>
      <c r="Y43" s="12">
        <v>15</v>
      </c>
      <c r="Z43" s="12">
        <v>15</v>
      </c>
      <c r="AA43" s="12">
        <v>10</v>
      </c>
      <c r="AB43" s="12">
        <v>10</v>
      </c>
      <c r="AC43" s="12">
        <v>10</v>
      </c>
      <c r="AD43" s="12">
        <v>10</v>
      </c>
      <c r="AE43" s="12">
        <v>10</v>
      </c>
      <c r="AF43" s="12">
        <v>10</v>
      </c>
      <c r="AG43" s="12">
        <v>10</v>
      </c>
      <c r="AH43" s="12">
        <v>10</v>
      </c>
      <c r="AI43" s="12">
        <v>0</v>
      </c>
      <c r="AJ43" s="12">
        <v>0</v>
      </c>
      <c r="AK43" s="12">
        <v>5</v>
      </c>
      <c r="AL43" s="12">
        <f t="shared" si="1"/>
        <v>5</v>
      </c>
      <c r="AM43" s="12">
        <f t="shared" si="2"/>
        <v>739</v>
      </c>
      <c r="AN43" s="12">
        <f t="shared" si="7"/>
        <v>98.507462686567166</v>
      </c>
      <c r="AO43" s="12">
        <f t="shared" si="3"/>
        <v>99.327956989247312</v>
      </c>
      <c r="AP43" s="12" t="str">
        <f t="shared" si="4"/>
        <v>0.00</v>
      </c>
      <c r="AQ43" s="12" t="str">
        <f t="shared" si="5"/>
        <v>0.00</v>
      </c>
      <c r="AR43" s="12">
        <f t="shared" si="6"/>
        <v>100</v>
      </c>
      <c r="AS43" s="46">
        <f t="shared" si="9"/>
        <v>0.45331529093369416</v>
      </c>
      <c r="AT43" s="12">
        <v>744</v>
      </c>
      <c r="AU43" s="12">
        <f t="shared" si="8"/>
        <v>335</v>
      </c>
    </row>
    <row r="44" spans="1:47" x14ac:dyDescent="0.25">
      <c r="A44" s="5">
        <v>385</v>
      </c>
      <c r="B44" s="6" t="s">
        <v>85</v>
      </c>
      <c r="C44" s="4" t="s">
        <v>92</v>
      </c>
      <c r="D44" s="12">
        <v>10</v>
      </c>
      <c r="E44" s="12">
        <v>10</v>
      </c>
      <c r="F44" s="12">
        <v>10</v>
      </c>
      <c r="G44" s="12"/>
      <c r="H44" s="12">
        <v>10</v>
      </c>
      <c r="I44" s="12">
        <v>10</v>
      </c>
      <c r="J44" s="12">
        <v>10</v>
      </c>
      <c r="K44" s="12">
        <v>10</v>
      </c>
      <c r="L44" s="12">
        <v>15</v>
      </c>
      <c r="M44" s="12">
        <v>15</v>
      </c>
      <c r="N44" s="12"/>
      <c r="O44" s="12">
        <v>10</v>
      </c>
      <c r="P44" s="12">
        <v>15</v>
      </c>
      <c r="Q44" s="12">
        <v>15</v>
      </c>
      <c r="R44" s="12">
        <v>15</v>
      </c>
      <c r="S44" s="12">
        <v>15</v>
      </c>
      <c r="T44" s="12">
        <v>15</v>
      </c>
      <c r="U44" s="12">
        <v>5</v>
      </c>
      <c r="V44" s="12">
        <v>10</v>
      </c>
      <c r="W44" s="12">
        <v>10</v>
      </c>
      <c r="X44" s="12">
        <v>10</v>
      </c>
      <c r="Y44" s="12">
        <v>10</v>
      </c>
      <c r="Z44" s="12">
        <v>10</v>
      </c>
      <c r="AA44" s="12">
        <v>10</v>
      </c>
      <c r="AB44" s="12">
        <v>10</v>
      </c>
      <c r="AC44" s="12">
        <v>10</v>
      </c>
      <c r="AD44" s="12">
        <v>10</v>
      </c>
      <c r="AE44" s="12">
        <v>10</v>
      </c>
      <c r="AF44" s="12">
        <v>10</v>
      </c>
      <c r="AG44" s="12">
        <v>10</v>
      </c>
      <c r="AH44" s="12">
        <v>10</v>
      </c>
      <c r="AI44" s="12">
        <v>0</v>
      </c>
      <c r="AJ44" s="12">
        <v>0</v>
      </c>
      <c r="AK44" s="12">
        <v>2.91</v>
      </c>
      <c r="AL44" s="12">
        <f t="shared" si="1"/>
        <v>2.91</v>
      </c>
      <c r="AM44" s="12">
        <f t="shared" si="2"/>
        <v>741.09</v>
      </c>
      <c r="AN44" s="12">
        <f t="shared" si="7"/>
        <v>99.090625000000003</v>
      </c>
      <c r="AO44" s="12">
        <f t="shared" si="3"/>
        <v>99.608870967741936</v>
      </c>
      <c r="AP44" s="12" t="str">
        <f t="shared" si="4"/>
        <v>0.00</v>
      </c>
      <c r="AQ44" s="12" t="str">
        <f t="shared" si="5"/>
        <v>0.00</v>
      </c>
      <c r="AR44" s="12">
        <f t="shared" si="6"/>
        <v>100</v>
      </c>
      <c r="AS44" s="46">
        <f t="shared" si="9"/>
        <v>0.431796407993631</v>
      </c>
      <c r="AT44" s="12">
        <v>744</v>
      </c>
      <c r="AU44" s="12">
        <f t="shared" si="8"/>
        <v>320</v>
      </c>
    </row>
    <row r="45" spans="1:47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0</v>
      </c>
      <c r="AJ45" s="12">
        <v>0</v>
      </c>
      <c r="AK45" s="12">
        <v>0</v>
      </c>
      <c r="AL45" s="12">
        <f t="shared" si="1"/>
        <v>0</v>
      </c>
      <c r="AM45" s="12">
        <f t="shared" si="2"/>
        <v>744</v>
      </c>
      <c r="AN45" s="12" t="str">
        <f t="shared" si="7"/>
        <v>100</v>
      </c>
      <c r="AO45" s="12">
        <f t="shared" si="3"/>
        <v>100</v>
      </c>
      <c r="AP45" s="12" t="str">
        <f t="shared" si="4"/>
        <v>0.00</v>
      </c>
      <c r="AQ45" s="12" t="str">
        <f t="shared" si="5"/>
        <v>0.00</v>
      </c>
      <c r="AR45" s="12">
        <f t="shared" si="6"/>
        <v>100</v>
      </c>
      <c r="AS45" s="46">
        <f t="shared" si="9"/>
        <v>0</v>
      </c>
      <c r="AT45" s="12">
        <v>744</v>
      </c>
      <c r="AU45" s="12">
        <v>0</v>
      </c>
    </row>
    <row r="46" spans="1:47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>
        <v>0</v>
      </c>
      <c r="AJ46" s="12">
        <v>0</v>
      </c>
      <c r="AK46" s="12">
        <v>0</v>
      </c>
      <c r="AL46" s="12">
        <f t="shared" si="1"/>
        <v>0</v>
      </c>
      <c r="AM46" s="12">
        <f t="shared" si="2"/>
        <v>744</v>
      </c>
      <c r="AN46" s="12">
        <f t="shared" si="7"/>
        <v>100</v>
      </c>
      <c r="AO46" s="12">
        <f t="shared" si="3"/>
        <v>100</v>
      </c>
      <c r="AP46" s="12" t="str">
        <f t="shared" si="4"/>
        <v>0.00</v>
      </c>
      <c r="AQ46" s="12" t="str">
        <f t="shared" si="5"/>
        <v>0.00</v>
      </c>
      <c r="AR46" s="12">
        <f t="shared" si="6"/>
        <v>100</v>
      </c>
      <c r="AS46" s="46">
        <f t="shared" si="9"/>
        <v>8.3333333333333329E-2</v>
      </c>
      <c r="AT46" s="12">
        <v>744</v>
      </c>
      <c r="AU46" s="12">
        <v>62</v>
      </c>
    </row>
    <row r="47" spans="1:47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>
        <v>0</v>
      </c>
      <c r="AJ47" s="12">
        <v>0</v>
      </c>
      <c r="AK47" s="12">
        <v>0</v>
      </c>
      <c r="AL47" s="12">
        <f t="shared" si="1"/>
        <v>0</v>
      </c>
      <c r="AM47" s="12">
        <f t="shared" si="2"/>
        <v>744</v>
      </c>
      <c r="AN47" s="12">
        <f t="shared" si="7"/>
        <v>100</v>
      </c>
      <c r="AO47" s="12">
        <f t="shared" si="3"/>
        <v>100</v>
      </c>
      <c r="AP47" s="12" t="str">
        <f t="shared" si="4"/>
        <v>0.00</v>
      </c>
      <c r="AQ47" s="12" t="str">
        <f t="shared" si="5"/>
        <v>0.00</v>
      </c>
      <c r="AR47" s="12">
        <f t="shared" si="6"/>
        <v>100</v>
      </c>
      <c r="AS47" s="46">
        <f t="shared" si="9"/>
        <v>0.34274193548387094</v>
      </c>
      <c r="AT47" s="12">
        <v>744</v>
      </c>
      <c r="AU47" s="12">
        <v>255</v>
      </c>
    </row>
    <row r="48" spans="1:47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>
        <v>0</v>
      </c>
      <c r="AJ48" s="12">
        <v>0</v>
      </c>
      <c r="AK48" s="12">
        <v>0</v>
      </c>
      <c r="AL48" s="12">
        <f t="shared" si="1"/>
        <v>0</v>
      </c>
      <c r="AM48" s="12">
        <f t="shared" si="2"/>
        <v>744</v>
      </c>
      <c r="AN48" s="12">
        <f t="shared" si="7"/>
        <v>100</v>
      </c>
      <c r="AO48" s="12">
        <f t="shared" si="3"/>
        <v>100</v>
      </c>
      <c r="AP48" s="12" t="str">
        <f t="shared" si="4"/>
        <v>0.00</v>
      </c>
      <c r="AQ48" s="12" t="str">
        <f t="shared" si="5"/>
        <v>0.00</v>
      </c>
      <c r="AR48" s="12">
        <f t="shared" si="6"/>
        <v>100</v>
      </c>
      <c r="AS48" s="46">
        <f t="shared" si="9"/>
        <v>6.7204301075268818E-3</v>
      </c>
      <c r="AT48" s="12">
        <v>744</v>
      </c>
      <c r="AU48" s="12">
        <v>5</v>
      </c>
    </row>
    <row r="49" spans="1:47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1</v>
      </c>
      <c r="AJ49" s="12">
        <v>1</v>
      </c>
      <c r="AK49" s="12">
        <v>12</v>
      </c>
      <c r="AL49" s="12">
        <f t="shared" si="1"/>
        <v>13</v>
      </c>
      <c r="AM49" s="12">
        <f t="shared" si="2"/>
        <v>731</v>
      </c>
      <c r="AN49" s="12">
        <f t="shared" si="7"/>
        <v>93.010752688172047</v>
      </c>
      <c r="AO49" s="12">
        <f t="shared" si="3"/>
        <v>98.252688172043008</v>
      </c>
      <c r="AP49" s="12">
        <f t="shared" si="4"/>
        <v>744</v>
      </c>
      <c r="AQ49" s="12">
        <f t="shared" si="5"/>
        <v>1</v>
      </c>
      <c r="AR49" s="12">
        <f t="shared" si="6"/>
        <v>99.865771812080538</v>
      </c>
      <c r="AS49" s="46">
        <f t="shared" si="9"/>
        <v>0.25444596443228457</v>
      </c>
      <c r="AT49" s="12">
        <v>744</v>
      </c>
      <c r="AU49" s="12">
        <v>186</v>
      </c>
    </row>
    <row r="50" spans="1:47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>
        <v>0</v>
      </c>
      <c r="AJ50" s="12">
        <v>0</v>
      </c>
      <c r="AK50" s="12">
        <v>0</v>
      </c>
      <c r="AL50" s="12">
        <f t="shared" si="1"/>
        <v>0</v>
      </c>
      <c r="AM50" s="12">
        <f t="shared" si="2"/>
        <v>744</v>
      </c>
      <c r="AN50" s="12">
        <f t="shared" si="7"/>
        <v>100</v>
      </c>
      <c r="AO50" s="12">
        <f t="shared" si="3"/>
        <v>100</v>
      </c>
      <c r="AP50" s="12" t="str">
        <f t="shared" si="4"/>
        <v>0.00</v>
      </c>
      <c r="AQ50" s="12" t="str">
        <f t="shared" si="5"/>
        <v>0.00</v>
      </c>
      <c r="AR50" s="12">
        <f t="shared" si="6"/>
        <v>100</v>
      </c>
      <c r="AS50" s="46">
        <f t="shared" si="9"/>
        <v>0.33333333333333331</v>
      </c>
      <c r="AT50" s="12">
        <v>744</v>
      </c>
      <c r="AU50" s="12">
        <v>248</v>
      </c>
    </row>
    <row r="51" spans="1:47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>
        <v>1</v>
      </c>
      <c r="AJ51" s="12">
        <v>3</v>
      </c>
      <c r="AK51" s="12">
        <v>8</v>
      </c>
      <c r="AL51" s="12">
        <f t="shared" si="1"/>
        <v>11</v>
      </c>
      <c r="AM51" s="12">
        <f t="shared" si="2"/>
        <v>733</v>
      </c>
      <c r="AN51" s="12">
        <f t="shared" si="7"/>
        <v>90.677966101694921</v>
      </c>
      <c r="AO51" s="12">
        <f t="shared" si="3"/>
        <v>98.521505376344081</v>
      </c>
      <c r="AP51" s="12">
        <f t="shared" si="4"/>
        <v>744</v>
      </c>
      <c r="AQ51" s="12">
        <f t="shared" si="5"/>
        <v>3</v>
      </c>
      <c r="AR51" s="12">
        <f t="shared" si="6"/>
        <v>99.598393574297177</v>
      </c>
      <c r="AS51" s="46">
        <f t="shared" si="9"/>
        <v>0.16098226466575716</v>
      </c>
      <c r="AT51" s="12">
        <v>744</v>
      </c>
      <c r="AU51" s="12">
        <v>118</v>
      </c>
    </row>
    <row r="52" spans="1:47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1</v>
      </c>
      <c r="AJ52" s="12">
        <v>1</v>
      </c>
      <c r="AK52" s="12">
        <v>4</v>
      </c>
      <c r="AL52" s="12">
        <f t="shared" si="1"/>
        <v>5</v>
      </c>
      <c r="AM52" s="12">
        <f t="shared" si="2"/>
        <v>739</v>
      </c>
      <c r="AN52" s="12">
        <f t="shared" si="7"/>
        <v>97.435897435897431</v>
      </c>
      <c r="AO52" s="12">
        <f t="shared" si="3"/>
        <v>99.327956989247312</v>
      </c>
      <c r="AP52" s="12">
        <f t="shared" si="4"/>
        <v>744</v>
      </c>
      <c r="AQ52" s="12">
        <f t="shared" si="5"/>
        <v>1</v>
      </c>
      <c r="AR52" s="12">
        <f t="shared" si="6"/>
        <v>99.865771812080538</v>
      </c>
      <c r="AS52" s="46">
        <f t="shared" si="9"/>
        <v>0.26387009472259809</v>
      </c>
      <c r="AT52" s="12">
        <v>744</v>
      </c>
      <c r="AU52" s="12">
        <v>195</v>
      </c>
    </row>
    <row r="53" spans="1:47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v>1</v>
      </c>
      <c r="AJ53" s="12">
        <v>3</v>
      </c>
      <c r="AK53" s="12">
        <v>1</v>
      </c>
      <c r="AL53" s="12">
        <f t="shared" si="1"/>
        <v>4</v>
      </c>
      <c r="AM53" s="12">
        <f t="shared" si="2"/>
        <v>740</v>
      </c>
      <c r="AN53" s="12">
        <f t="shared" si="7"/>
        <v>97.959183673469383</v>
      </c>
      <c r="AO53" s="12">
        <f t="shared" si="3"/>
        <v>99.462365591397855</v>
      </c>
      <c r="AP53" s="12">
        <f t="shared" si="4"/>
        <v>744</v>
      </c>
      <c r="AQ53" s="12">
        <f t="shared" si="5"/>
        <v>3</v>
      </c>
      <c r="AR53" s="12">
        <f t="shared" si="6"/>
        <v>99.598393574297177</v>
      </c>
      <c r="AS53" s="46">
        <f t="shared" si="9"/>
        <v>0.26486486486486488</v>
      </c>
      <c r="AT53" s="12">
        <v>744</v>
      </c>
      <c r="AU53" s="12">
        <v>196</v>
      </c>
    </row>
    <row r="54" spans="1:47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>
        <v>2</v>
      </c>
      <c r="AJ54" s="12">
        <v>2</v>
      </c>
      <c r="AK54" s="12">
        <v>3.5</v>
      </c>
      <c r="AL54" s="12">
        <f t="shared" si="1"/>
        <v>5.5</v>
      </c>
      <c r="AM54" s="12">
        <f t="shared" si="2"/>
        <v>738.5</v>
      </c>
      <c r="AN54" s="12">
        <f t="shared" si="7"/>
        <v>97.555555555555557</v>
      </c>
      <c r="AO54" s="12">
        <f t="shared" si="3"/>
        <v>99.260752688172033</v>
      </c>
      <c r="AP54" s="12">
        <f t="shared" si="4"/>
        <v>372</v>
      </c>
      <c r="AQ54" s="12">
        <f t="shared" si="5"/>
        <v>1</v>
      </c>
      <c r="AR54" s="12">
        <f t="shared" si="6"/>
        <v>99.731903485254691</v>
      </c>
      <c r="AS54" s="46">
        <f t="shared" si="9"/>
        <v>0.30467163168584971</v>
      </c>
      <c r="AT54" s="12">
        <v>744</v>
      </c>
      <c r="AU54" s="12">
        <v>225</v>
      </c>
    </row>
    <row r="55" spans="1:47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0</v>
      </c>
      <c r="AJ55" s="12">
        <v>0</v>
      </c>
      <c r="AK55" s="12">
        <v>0</v>
      </c>
      <c r="AL55" s="12">
        <f t="shared" si="1"/>
        <v>0</v>
      </c>
      <c r="AM55" s="12">
        <f t="shared" si="2"/>
        <v>744</v>
      </c>
      <c r="AN55" s="12">
        <f t="shared" si="7"/>
        <v>100</v>
      </c>
      <c r="AO55" s="12">
        <f t="shared" si="3"/>
        <v>100</v>
      </c>
      <c r="AP55" s="12" t="str">
        <f t="shared" si="4"/>
        <v>0.00</v>
      </c>
      <c r="AQ55" s="12" t="str">
        <f t="shared" si="5"/>
        <v>0.00</v>
      </c>
      <c r="AR55" s="12">
        <f t="shared" si="6"/>
        <v>100</v>
      </c>
      <c r="AS55" s="46">
        <f t="shared" si="9"/>
        <v>0.39516129032258063</v>
      </c>
      <c r="AT55" s="12">
        <v>744</v>
      </c>
      <c r="AU55" s="12">
        <v>294</v>
      </c>
    </row>
    <row r="56" spans="1:47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>
        <v>1</v>
      </c>
      <c r="AJ56" s="12">
        <v>1</v>
      </c>
      <c r="AK56" s="12">
        <v>5</v>
      </c>
      <c r="AL56" s="12">
        <f t="shared" si="1"/>
        <v>6</v>
      </c>
      <c r="AM56" s="12">
        <f t="shared" si="2"/>
        <v>738</v>
      </c>
      <c r="AN56" s="12">
        <f t="shared" si="7"/>
        <v>94.782608695652172</v>
      </c>
      <c r="AO56" s="12">
        <f t="shared" si="3"/>
        <v>99.193548387096769</v>
      </c>
      <c r="AP56" s="12">
        <f t="shared" si="4"/>
        <v>744</v>
      </c>
      <c r="AQ56" s="12">
        <f t="shared" si="5"/>
        <v>1</v>
      </c>
      <c r="AR56" s="12">
        <f t="shared" si="6"/>
        <v>99.865771812080538</v>
      </c>
      <c r="AS56" s="46">
        <f t="shared" si="9"/>
        <v>0.15582655826558264</v>
      </c>
      <c r="AT56" s="12">
        <v>744</v>
      </c>
      <c r="AU56" s="12">
        <v>115</v>
      </c>
    </row>
    <row r="57" spans="1:47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0</v>
      </c>
      <c r="AJ57" s="12">
        <v>0</v>
      </c>
      <c r="AK57" s="12">
        <v>5.5</v>
      </c>
      <c r="AL57" s="12">
        <f t="shared" si="1"/>
        <v>5.5</v>
      </c>
      <c r="AM57" s="12">
        <f t="shared" si="2"/>
        <v>738.5</v>
      </c>
      <c r="AN57" s="12">
        <f t="shared" si="7"/>
        <v>98.049645390070921</v>
      </c>
      <c r="AO57" s="12">
        <f t="shared" si="3"/>
        <v>99.260752688172033</v>
      </c>
      <c r="AP57" s="12" t="str">
        <f t="shared" si="4"/>
        <v>0.00</v>
      </c>
      <c r="AQ57" s="12" t="str">
        <f t="shared" si="5"/>
        <v>0.00</v>
      </c>
      <c r="AR57" s="12">
        <f t="shared" si="6"/>
        <v>100</v>
      </c>
      <c r="AS57" s="46">
        <f t="shared" si="9"/>
        <v>0.38185511171293163</v>
      </c>
      <c r="AT57" s="12">
        <v>744</v>
      </c>
      <c r="AU57" s="12">
        <v>282</v>
      </c>
    </row>
    <row r="58" spans="1:47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2</v>
      </c>
      <c r="AJ58" s="12">
        <v>4</v>
      </c>
      <c r="AK58" s="12">
        <v>5.5</v>
      </c>
      <c r="AL58" s="12">
        <f t="shared" si="1"/>
        <v>9.5</v>
      </c>
      <c r="AM58" s="12">
        <f t="shared" si="2"/>
        <v>734.5</v>
      </c>
      <c r="AN58" s="12">
        <f t="shared" si="7"/>
        <v>95.681818181818173</v>
      </c>
      <c r="AO58" s="12">
        <f t="shared" si="3"/>
        <v>98.723118279569889</v>
      </c>
      <c r="AP58" s="12">
        <f t="shared" si="4"/>
        <v>372</v>
      </c>
      <c r="AQ58" s="12">
        <f t="shared" si="5"/>
        <v>2</v>
      </c>
      <c r="AR58" s="12">
        <f t="shared" si="6"/>
        <v>99.465240641711233</v>
      </c>
      <c r="AS58" s="46">
        <f t="shared" si="9"/>
        <v>0.29952348536419332</v>
      </c>
      <c r="AT58" s="12">
        <v>744</v>
      </c>
      <c r="AU58" s="12">
        <v>220</v>
      </c>
    </row>
    <row r="59" spans="1:47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>
        <v>0</v>
      </c>
      <c r="AJ59" s="12">
        <v>0</v>
      </c>
      <c r="AK59" s="12">
        <v>3.5</v>
      </c>
      <c r="AL59" s="12">
        <f t="shared" si="1"/>
        <v>3.5</v>
      </c>
      <c r="AM59" s="12">
        <f t="shared" si="2"/>
        <v>740.5</v>
      </c>
      <c r="AN59" s="12">
        <f t="shared" si="7"/>
        <v>97.42647058823529</v>
      </c>
      <c r="AO59" s="12">
        <f t="shared" si="3"/>
        <v>99.52956989247312</v>
      </c>
      <c r="AP59" s="12" t="str">
        <f t="shared" si="4"/>
        <v>0.00</v>
      </c>
      <c r="AQ59" s="12" t="str">
        <f t="shared" si="5"/>
        <v>0.00</v>
      </c>
      <c r="AR59" s="12">
        <f t="shared" si="6"/>
        <v>100</v>
      </c>
      <c r="AS59" s="46">
        <f t="shared" si="9"/>
        <v>0.18365968939905469</v>
      </c>
      <c r="AT59" s="12">
        <v>744</v>
      </c>
      <c r="AU59" s="12">
        <v>136</v>
      </c>
    </row>
    <row r="60" spans="1:47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v>0</v>
      </c>
      <c r="AJ60" s="12">
        <v>0</v>
      </c>
      <c r="AK60" s="12">
        <v>9</v>
      </c>
      <c r="AL60" s="12">
        <f t="shared" si="1"/>
        <v>9</v>
      </c>
      <c r="AM60" s="12">
        <f t="shared" si="2"/>
        <v>735</v>
      </c>
      <c r="AN60" s="12">
        <f t="shared" si="7"/>
        <v>90.109890109890117</v>
      </c>
      <c r="AO60" s="12">
        <f t="shared" si="3"/>
        <v>98.790322580645167</v>
      </c>
      <c r="AP60" s="12" t="str">
        <f t="shared" si="4"/>
        <v>0.00</v>
      </c>
      <c r="AQ60" s="12" t="str">
        <f t="shared" si="5"/>
        <v>0.00</v>
      </c>
      <c r="AR60" s="12">
        <f t="shared" si="6"/>
        <v>100</v>
      </c>
      <c r="AS60" s="46">
        <f t="shared" si="9"/>
        <v>0.12380952380952381</v>
      </c>
      <c r="AT60" s="12">
        <v>744</v>
      </c>
      <c r="AU60" s="12">
        <v>91</v>
      </c>
    </row>
    <row r="61" spans="1:47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0</v>
      </c>
      <c r="AJ61" s="12">
        <v>0</v>
      </c>
      <c r="AK61" s="12">
        <v>7.5</v>
      </c>
      <c r="AL61" s="12">
        <f t="shared" si="1"/>
        <v>7.5</v>
      </c>
      <c r="AM61" s="12">
        <f t="shared" si="2"/>
        <v>736.5</v>
      </c>
      <c r="AN61" s="12">
        <f t="shared" si="7"/>
        <v>96.010638297872347</v>
      </c>
      <c r="AO61" s="12">
        <f t="shared" si="3"/>
        <v>98.991935483870961</v>
      </c>
      <c r="AP61" s="12" t="str">
        <f t="shared" si="4"/>
        <v>0.00</v>
      </c>
      <c r="AQ61" s="12" t="str">
        <f t="shared" si="5"/>
        <v>0.00</v>
      </c>
      <c r="AR61" s="12">
        <f t="shared" si="6"/>
        <v>100</v>
      </c>
      <c r="AS61" s="46">
        <f t="shared" si="9"/>
        <v>0.25526137135098437</v>
      </c>
      <c r="AT61" s="12">
        <v>744</v>
      </c>
      <c r="AU61" s="12">
        <v>188</v>
      </c>
    </row>
    <row r="62" spans="1:47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1</v>
      </c>
      <c r="AJ62" s="12">
        <v>1</v>
      </c>
      <c r="AK62" s="12">
        <v>5.5</v>
      </c>
      <c r="AL62" s="12">
        <f t="shared" si="1"/>
        <v>6.5</v>
      </c>
      <c r="AM62" s="12">
        <f t="shared" si="2"/>
        <v>737.5</v>
      </c>
      <c r="AN62" s="12">
        <f t="shared" si="7"/>
        <v>95.112781954887211</v>
      </c>
      <c r="AO62" s="12">
        <f t="shared" si="3"/>
        <v>99.126344086021504</v>
      </c>
      <c r="AP62" s="12">
        <f t="shared" si="4"/>
        <v>744</v>
      </c>
      <c r="AQ62" s="12">
        <f t="shared" si="5"/>
        <v>1</v>
      </c>
      <c r="AR62" s="12">
        <f t="shared" si="6"/>
        <v>99.865771812080538</v>
      </c>
      <c r="AS62" s="46">
        <f t="shared" si="9"/>
        <v>0.18033898305084745</v>
      </c>
      <c r="AT62" s="12">
        <v>744</v>
      </c>
      <c r="AU62" s="12">
        <v>133</v>
      </c>
    </row>
    <row r="63" spans="1:47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v>1</v>
      </c>
      <c r="AJ63" s="12">
        <v>1</v>
      </c>
      <c r="AK63" s="12">
        <v>6</v>
      </c>
      <c r="AL63" s="12">
        <f t="shared" si="1"/>
        <v>7</v>
      </c>
      <c r="AM63" s="12">
        <f t="shared" si="2"/>
        <v>737</v>
      </c>
      <c r="AN63" s="12">
        <f t="shared" si="7"/>
        <v>95.39473684210526</v>
      </c>
      <c r="AO63" s="12">
        <f t="shared" si="3"/>
        <v>99.05913978494624</v>
      </c>
      <c r="AP63" s="12">
        <f t="shared" si="4"/>
        <v>744</v>
      </c>
      <c r="AQ63" s="12">
        <f t="shared" si="5"/>
        <v>1</v>
      </c>
      <c r="AR63" s="12">
        <f t="shared" si="6"/>
        <v>99.865771812080538</v>
      </c>
      <c r="AS63" s="46">
        <f t="shared" si="9"/>
        <v>0.2062415196743555</v>
      </c>
      <c r="AT63" s="12">
        <v>744</v>
      </c>
      <c r="AU63" s="12">
        <v>152</v>
      </c>
    </row>
    <row r="64" spans="1:47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1</v>
      </c>
      <c r="AJ64" s="12">
        <v>1</v>
      </c>
      <c r="AK64" s="12">
        <v>5.5</v>
      </c>
      <c r="AL64" s="12">
        <f t="shared" si="1"/>
        <v>6.5</v>
      </c>
      <c r="AM64" s="12">
        <f t="shared" si="2"/>
        <v>737.5</v>
      </c>
      <c r="AN64" s="12">
        <f t="shared" si="7"/>
        <v>85.869565217391312</v>
      </c>
      <c r="AO64" s="12">
        <f t="shared" si="3"/>
        <v>99.126344086021504</v>
      </c>
      <c r="AP64" s="12">
        <f t="shared" si="4"/>
        <v>744</v>
      </c>
      <c r="AQ64" s="12">
        <f t="shared" si="5"/>
        <v>1</v>
      </c>
      <c r="AR64" s="12">
        <f t="shared" si="6"/>
        <v>99.865771812080538</v>
      </c>
      <c r="AS64" s="46">
        <f t="shared" si="9"/>
        <v>6.2372881355932205E-2</v>
      </c>
      <c r="AT64" s="12">
        <v>744</v>
      </c>
      <c r="AU64" s="12">
        <v>46</v>
      </c>
    </row>
    <row r="65" spans="1:48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v>1</v>
      </c>
      <c r="AJ65" s="12">
        <v>8</v>
      </c>
      <c r="AK65" s="12">
        <v>5.5</v>
      </c>
      <c r="AL65" s="12">
        <f t="shared" si="1"/>
        <v>13.5</v>
      </c>
      <c r="AM65" s="12">
        <f t="shared" si="2"/>
        <v>730.5</v>
      </c>
      <c r="AN65" s="12">
        <f t="shared" si="7"/>
        <v>48.076923076923073</v>
      </c>
      <c r="AO65" s="12">
        <f t="shared" si="3"/>
        <v>98.185483870967744</v>
      </c>
      <c r="AP65" s="12">
        <f t="shared" si="4"/>
        <v>744</v>
      </c>
      <c r="AQ65" s="12">
        <f t="shared" si="5"/>
        <v>8</v>
      </c>
      <c r="AR65" s="12">
        <f t="shared" si="6"/>
        <v>98.936170212765958</v>
      </c>
      <c r="AS65" s="46">
        <f t="shared" si="9"/>
        <v>3.5592060232717319E-2</v>
      </c>
      <c r="AT65" s="12">
        <v>744</v>
      </c>
      <c r="AU65" s="12">
        <v>26</v>
      </c>
    </row>
    <row r="66" spans="1:48" x14ac:dyDescent="0.25">
      <c r="A66" s="8">
        <v>411</v>
      </c>
      <c r="B66" s="7" t="s">
        <v>85</v>
      </c>
      <c r="C66" s="7" t="s">
        <v>92</v>
      </c>
      <c r="D66" s="12">
        <v>10</v>
      </c>
      <c r="E66" s="12">
        <v>10</v>
      </c>
      <c r="F66" s="12">
        <v>10</v>
      </c>
      <c r="G66" s="12">
        <v>10</v>
      </c>
      <c r="H66" s="12">
        <v>10</v>
      </c>
      <c r="I66" s="12">
        <v>15</v>
      </c>
      <c r="J66" s="12">
        <v>15</v>
      </c>
      <c r="K66" s="12">
        <v>10</v>
      </c>
      <c r="L66" s="12">
        <v>10</v>
      </c>
      <c r="M66" s="12">
        <v>10</v>
      </c>
      <c r="N66" s="12">
        <v>10</v>
      </c>
      <c r="O66" s="12">
        <v>10</v>
      </c>
      <c r="P66" s="12">
        <v>10</v>
      </c>
      <c r="Q66" s="12">
        <v>10</v>
      </c>
      <c r="R66" s="12">
        <v>10</v>
      </c>
      <c r="S66" s="12">
        <v>10</v>
      </c>
      <c r="T66" s="12">
        <v>10</v>
      </c>
      <c r="U66" s="12"/>
      <c r="V66" s="12">
        <v>10</v>
      </c>
      <c r="W66" s="12">
        <v>15</v>
      </c>
      <c r="X66" s="12">
        <v>15</v>
      </c>
      <c r="Y66" s="12">
        <v>15</v>
      </c>
      <c r="Z66" s="12">
        <v>10</v>
      </c>
      <c r="AA66" s="12">
        <v>10</v>
      </c>
      <c r="AB66" s="12">
        <v>15</v>
      </c>
      <c r="AC66" s="12">
        <v>10</v>
      </c>
      <c r="AD66" s="12">
        <v>10</v>
      </c>
      <c r="AE66" s="12">
        <v>10</v>
      </c>
      <c r="AF66" s="12">
        <v>10</v>
      </c>
      <c r="AG66" s="12">
        <v>10</v>
      </c>
      <c r="AH66" s="12">
        <v>10</v>
      </c>
      <c r="AI66" s="12">
        <v>1</v>
      </c>
      <c r="AJ66" s="12">
        <v>2</v>
      </c>
      <c r="AK66" s="12">
        <v>4</v>
      </c>
      <c r="AL66" s="12">
        <f t="shared" si="1"/>
        <v>6</v>
      </c>
      <c r="AM66" s="12">
        <f t="shared" si="2"/>
        <v>738</v>
      </c>
      <c r="AN66" s="12">
        <f t="shared" si="7"/>
        <v>98.181818181818187</v>
      </c>
      <c r="AO66" s="12">
        <f t="shared" si="3"/>
        <v>99.193548387096769</v>
      </c>
      <c r="AP66" s="12">
        <f t="shared" si="4"/>
        <v>744</v>
      </c>
      <c r="AQ66" s="12">
        <f t="shared" si="5"/>
        <v>2</v>
      </c>
      <c r="AR66" s="12">
        <f t="shared" si="6"/>
        <v>99.731903485254691</v>
      </c>
      <c r="AS66" s="46">
        <f t="shared" si="9"/>
        <v>0.44715447154471544</v>
      </c>
      <c r="AT66" s="12">
        <v>744</v>
      </c>
      <c r="AU66" s="12">
        <f>SUM(D66:AH66)</f>
        <v>330</v>
      </c>
      <c r="AV66" s="17">
        <v>363</v>
      </c>
    </row>
    <row r="67" spans="1:48" x14ac:dyDescent="0.25">
      <c r="A67" s="8">
        <v>412</v>
      </c>
      <c r="B67" s="7" t="s">
        <v>85</v>
      </c>
      <c r="C67" s="7" t="s">
        <v>92</v>
      </c>
      <c r="D67" s="12">
        <v>10</v>
      </c>
      <c r="E67" s="12">
        <v>10</v>
      </c>
      <c r="F67" s="12">
        <v>10</v>
      </c>
      <c r="G67" s="12">
        <v>15</v>
      </c>
      <c r="H67" s="12">
        <v>10</v>
      </c>
      <c r="I67" s="12">
        <v>10</v>
      </c>
      <c r="J67" s="12">
        <v>10</v>
      </c>
      <c r="K67" s="12">
        <v>10</v>
      </c>
      <c r="L67" s="12">
        <v>5</v>
      </c>
      <c r="M67" s="12">
        <v>10</v>
      </c>
      <c r="N67" s="12">
        <v>10</v>
      </c>
      <c r="O67" s="12">
        <v>10</v>
      </c>
      <c r="P67" s="12">
        <v>10</v>
      </c>
      <c r="Q67" s="12">
        <v>15</v>
      </c>
      <c r="R67" s="12">
        <v>15</v>
      </c>
      <c r="S67" s="12">
        <v>15</v>
      </c>
      <c r="T67" s="12">
        <v>15</v>
      </c>
      <c r="U67" s="12">
        <v>15</v>
      </c>
      <c r="V67" s="12">
        <v>10</v>
      </c>
      <c r="W67" s="12">
        <v>10</v>
      </c>
      <c r="X67" s="12">
        <v>10</v>
      </c>
      <c r="Y67" s="12">
        <v>10</v>
      </c>
      <c r="Z67" s="12">
        <v>10</v>
      </c>
      <c r="AA67" s="12">
        <v>10</v>
      </c>
      <c r="AB67" s="12">
        <v>10</v>
      </c>
      <c r="AC67" s="12">
        <v>10</v>
      </c>
      <c r="AD67" s="12">
        <v>10</v>
      </c>
      <c r="AE67" s="12">
        <v>10</v>
      </c>
      <c r="AF67" s="12">
        <v>10</v>
      </c>
      <c r="AG67" s="12">
        <v>10</v>
      </c>
      <c r="AH67" s="12">
        <v>10</v>
      </c>
      <c r="AI67" s="12">
        <v>1</v>
      </c>
      <c r="AJ67" s="12">
        <v>3</v>
      </c>
      <c r="AK67" s="12">
        <v>3.5</v>
      </c>
      <c r="AL67" s="12">
        <f t="shared" ref="AL67" si="10">SUM(AJ67:AK67)</f>
        <v>6.5</v>
      </c>
      <c r="AM67" s="12">
        <f t="shared" ref="AM67" si="11">AT67-AJ67-AK67</f>
        <v>737.5</v>
      </c>
      <c r="AN67" s="12">
        <f t="shared" ref="AN67" si="12">IFERROR(100*(1-(AL67/AU67)),"100")</f>
        <v>98.059701492537314</v>
      </c>
      <c r="AO67" s="12">
        <f t="shared" ref="AO67" si="13">IFERROR((AM67/AT67),"0.00")*100</f>
        <v>99.126344086021504</v>
      </c>
      <c r="AP67" s="12">
        <f t="shared" ref="AP67" si="14">IFERROR(AT67/AI67,"0.00")</f>
        <v>744</v>
      </c>
      <c r="AQ67" s="12">
        <f t="shared" ref="AQ67" si="15">IFERROR(AJ67/AI67,"0.00")</f>
        <v>3</v>
      </c>
      <c r="AR67" s="12">
        <f t="shared" ref="AR67" si="16">IFERROR(AP67/(AP67+AQ67),AT67/AT67)*100</f>
        <v>99.598393574297177</v>
      </c>
      <c r="AS67" s="46">
        <f t="shared" si="9"/>
        <v>0.45423728813559322</v>
      </c>
      <c r="AT67" s="12">
        <v>744</v>
      </c>
      <c r="AU67" s="12">
        <f t="shared" ref="AU67" si="17">SUM(D67:AH67)</f>
        <v>335</v>
      </c>
    </row>
    <row r="68" spans="1:48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63">
        <f>AVERAGE(AN2:AN67)</f>
        <v>94.440859178462489</v>
      </c>
      <c r="AO68" s="9"/>
      <c r="AP68" s="9"/>
      <c r="AQ68" s="9"/>
      <c r="AR68" s="9"/>
      <c r="AS68" s="46"/>
      <c r="AT68" s="9"/>
      <c r="AU68" s="9"/>
    </row>
    <row r="69" spans="1:48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8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8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8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8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8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8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48" x14ac:dyDescent="0.25">
      <c r="C76" s="11">
        <f>SUM(C69:C75)</f>
        <v>1</v>
      </c>
    </row>
  </sheetData>
  <conditionalFormatting sqref="D1:AG1">
    <cfRule type="expression" dxfId="63" priority="3" stopIfTrue="1">
      <formula>WEEKDAY(F$1,2)=6</formula>
    </cfRule>
  </conditionalFormatting>
  <conditionalFormatting sqref="AT2:AU67">
    <cfRule type="cellIs" dxfId="62" priority="1" operator="equal">
      <formula>0</formula>
    </cfRule>
    <cfRule type="cellIs" dxfId="61" priority="2" operator="greaterThan">
      <formula>0</formula>
    </cfRule>
  </conditionalFormatting>
  <conditionalFormatting sqref="AH1">
    <cfRule type="expression" dxfId="60" priority="9" stopIfTrue="1">
      <formula>WEEKDAY(AU$1,2)=6</formula>
    </cfRule>
  </conditionalFormatting>
  <dataValidations disablePrompts="1" count="4">
    <dataValidation type="list" allowBlank="1" showInputMessage="1" showErrorMessage="1" sqref="C10:C12 C3 B45:B65 B28 B31 B33:B35 C27:C32 C36:C44" xr:uid="{DDF3F9E7-5148-400C-937C-ABB753FCF793}">
      <formula1>HH.OP.SR</formula1>
    </dataValidation>
    <dataValidation type="list" allowBlank="1" showInputMessage="1" showErrorMessage="1" sqref="B16:C26 C35" xr:uid="{62764725-A34E-4427-83A8-C0A7AD57F9EB}">
      <formula1>Marca</formula1>
    </dataValidation>
    <dataValidation type="list" allowBlank="1" showInputMessage="1" showErrorMessage="1" sqref="C33 C45:C63 C66:C67" xr:uid="{A10E7801-D588-4C3C-9AD9-F0A75F589E79}">
      <formula1>Servicio</formula1>
    </dataValidation>
    <dataValidation type="list" allowBlank="1" showInputMessage="1" showErrorMessage="1" sqref="C45:C67" xr:uid="{61C545AC-31BE-476E-9279-78592B413072}">
      <formula1>Vehículo</formula1>
    </dataValidation>
  </dataValidations>
  <pageMargins left="0.7" right="0.7" top="0.75" bottom="0.75" header="0.3" footer="0.3"/>
  <pageSetup paperSize="9" scale="45" orientation="portrait" horizontalDpi="300" verticalDpi="300" r:id="rId1"/>
  <ignoredErrors>
    <ignoredError sqref="AU5:AU10 AU16 AU27 AU29 AU32 AU36:AU38 AU39:AU44 AU66:AU67 AL2:AL6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F3C4-1F48-4637-98CD-4753D286E613}">
  <sheetPr codeName="Hoja5"/>
  <dimension ref="A1:AU76"/>
  <sheetViews>
    <sheetView view="pageBreakPreview" zoomScale="120" zoomScaleNormal="100" zoomScaleSheetLayoutView="12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M60" sqref="AM60"/>
    </sheetView>
  </sheetViews>
  <sheetFormatPr baseColWidth="10" defaultRowHeight="12.5" x14ac:dyDescent="0.25"/>
  <cols>
    <col min="1" max="1" width="4.90625" customWidth="1"/>
    <col min="2" max="2" width="7.1796875" customWidth="1"/>
    <col min="3" max="3" width="6.90625" customWidth="1"/>
    <col min="4" max="33" width="3.6328125" customWidth="1"/>
    <col min="34" max="45" width="5.1796875" customWidth="1"/>
    <col min="46" max="46" width="4.453125" customWidth="1"/>
  </cols>
  <sheetData>
    <row r="1" spans="1:46" ht="34.5" customHeight="1" x14ac:dyDescent="0.25">
      <c r="A1" s="3" t="s">
        <v>109</v>
      </c>
      <c r="B1" s="3" t="s">
        <v>84</v>
      </c>
      <c r="C1" s="3" t="s">
        <v>97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20">
        <v>7</v>
      </c>
      <c r="K1" s="20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  <c r="V1" s="13">
        <v>19</v>
      </c>
      <c r="W1" s="13">
        <v>20</v>
      </c>
      <c r="X1" s="13">
        <v>21</v>
      </c>
      <c r="Y1" s="13">
        <v>22</v>
      </c>
      <c r="Z1" s="13">
        <v>23</v>
      </c>
      <c r="AA1" s="13">
        <v>24</v>
      </c>
      <c r="AB1" s="13">
        <v>25</v>
      </c>
      <c r="AC1" s="13">
        <v>26</v>
      </c>
      <c r="AD1" s="13">
        <v>27</v>
      </c>
      <c r="AE1" s="13">
        <v>28</v>
      </c>
      <c r="AF1" s="13">
        <v>29</v>
      </c>
      <c r="AG1" s="13">
        <v>30</v>
      </c>
      <c r="AH1" s="21" t="s">
        <v>83</v>
      </c>
      <c r="AI1" s="22" t="s">
        <v>121</v>
      </c>
      <c r="AJ1" s="22" t="s">
        <v>120</v>
      </c>
      <c r="AK1" s="22" t="s">
        <v>141</v>
      </c>
      <c r="AL1" s="22" t="s">
        <v>113</v>
      </c>
      <c r="AM1" s="22" t="s">
        <v>117</v>
      </c>
      <c r="AN1" s="22" t="s">
        <v>115</v>
      </c>
      <c r="AO1" s="24" t="s">
        <v>81</v>
      </c>
      <c r="AP1" s="24" t="s">
        <v>82</v>
      </c>
      <c r="AQ1" s="23" t="s">
        <v>112</v>
      </c>
      <c r="AR1" s="4" t="s">
        <v>138</v>
      </c>
      <c r="AS1" s="5" t="s">
        <v>116</v>
      </c>
      <c r="AT1" s="5" t="s">
        <v>98</v>
      </c>
    </row>
    <row r="2" spans="1:46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>
        <v>0</v>
      </c>
      <c r="AI2" s="12">
        <v>0</v>
      </c>
      <c r="AJ2" s="12">
        <v>0</v>
      </c>
      <c r="AK2" s="12">
        <f>SUM(AI2:AJ2)</f>
        <v>0</v>
      </c>
      <c r="AL2" s="12">
        <f>AS2-AI2-AJ2</f>
        <v>720</v>
      </c>
      <c r="AM2" s="12" t="str">
        <f>IFERROR(100*(1-(AK2/AT2)),"100")</f>
        <v>100</v>
      </c>
      <c r="AN2" s="12">
        <f>IFERROR((AL2/AS2),"0.00")*100</f>
        <v>100</v>
      </c>
      <c r="AO2" s="12" t="str">
        <f>IFERROR(AS2/AH2,"0.00")</f>
        <v>0.00</v>
      </c>
      <c r="AP2" s="12" t="str">
        <f>IFERROR(AI2/AH2,"0.00")</f>
        <v>0.00</v>
      </c>
      <c r="AQ2" s="12">
        <f>IFERROR(AO2/(AO2+AP2),AS2/AS2)*100</f>
        <v>100</v>
      </c>
      <c r="AR2" s="46">
        <f t="shared" ref="AR2:AR33" si="0">AT2/AL2</f>
        <v>0</v>
      </c>
      <c r="AS2" s="12">
        <v>720</v>
      </c>
      <c r="AT2" s="12">
        <v>0</v>
      </c>
    </row>
    <row r="3" spans="1:46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>
        <v>0</v>
      </c>
      <c r="AI3" s="12">
        <v>0</v>
      </c>
      <c r="AJ3" s="12">
        <v>1.66</v>
      </c>
      <c r="AK3" s="12">
        <f t="shared" ref="AK3:AK66" si="1">SUM(AI3:AJ3)</f>
        <v>1.66</v>
      </c>
      <c r="AL3" s="12">
        <f t="shared" ref="AL3:AL66" si="2">AS3-AI3-AJ3</f>
        <v>718.34</v>
      </c>
      <c r="AM3" s="12" t="str">
        <f t="shared" ref="AM3:AM66" si="3">IFERROR(100*(1-(AK3/AT3)),"100")</f>
        <v>100</v>
      </c>
      <c r="AN3" s="12">
        <f t="shared" ref="AN3:AN66" si="4">IFERROR((AL3/AS3),"0.00")*100</f>
        <v>99.769444444444446</v>
      </c>
      <c r="AO3" s="12" t="str">
        <f t="shared" ref="AO3:AO66" si="5">IFERROR(AS3/AH3,"0.00")</f>
        <v>0.00</v>
      </c>
      <c r="AP3" s="12" t="str">
        <f t="shared" ref="AP3:AP66" si="6">IFERROR(AI3/AH3,"0.00")</f>
        <v>0.00</v>
      </c>
      <c r="AQ3" s="12">
        <f t="shared" ref="AQ3:AQ66" si="7">IFERROR(AO3/(AO3+AP3),AS3/AS3)*100</f>
        <v>100</v>
      </c>
      <c r="AR3" s="46">
        <f t="shared" si="0"/>
        <v>0</v>
      </c>
      <c r="AS3" s="12">
        <v>720</v>
      </c>
      <c r="AT3" s="12">
        <v>0</v>
      </c>
    </row>
    <row r="4" spans="1:46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>
        <v>0</v>
      </c>
      <c r="AI4" s="12">
        <v>0</v>
      </c>
      <c r="AJ4" s="12">
        <v>1.5</v>
      </c>
      <c r="AK4" s="12">
        <f t="shared" si="1"/>
        <v>1.5</v>
      </c>
      <c r="AL4" s="12">
        <f t="shared" si="2"/>
        <v>718.5</v>
      </c>
      <c r="AM4" s="12" t="str">
        <f t="shared" si="3"/>
        <v>100</v>
      </c>
      <c r="AN4" s="12">
        <f t="shared" si="4"/>
        <v>99.791666666666671</v>
      </c>
      <c r="AO4" s="12" t="str">
        <f t="shared" si="5"/>
        <v>0.00</v>
      </c>
      <c r="AP4" s="12" t="str">
        <f t="shared" si="6"/>
        <v>0.00</v>
      </c>
      <c r="AQ4" s="12">
        <f t="shared" si="7"/>
        <v>100</v>
      </c>
      <c r="AR4" s="46">
        <f t="shared" si="0"/>
        <v>0</v>
      </c>
      <c r="AS4" s="12">
        <v>720</v>
      </c>
      <c r="AT4" s="12">
        <v>0</v>
      </c>
    </row>
    <row r="5" spans="1:46" x14ac:dyDescent="0.25">
      <c r="A5" s="5">
        <v>175</v>
      </c>
      <c r="B5" s="6" t="s">
        <v>85</v>
      </c>
      <c r="C5" s="4" t="s">
        <v>80</v>
      </c>
      <c r="D5" s="12">
        <v>2.95</v>
      </c>
      <c r="E5" s="12"/>
      <c r="F5" s="12">
        <v>2.95</v>
      </c>
      <c r="G5" s="12">
        <v>6</v>
      </c>
      <c r="H5" s="12">
        <v>2.95</v>
      </c>
      <c r="I5" s="12">
        <v>2.95</v>
      </c>
      <c r="J5" s="12"/>
      <c r="K5" s="12"/>
      <c r="L5" s="12"/>
      <c r="M5" s="12">
        <v>2.95</v>
      </c>
      <c r="N5" s="12">
        <v>2.95</v>
      </c>
      <c r="O5" s="12">
        <v>2.95</v>
      </c>
      <c r="P5" s="12">
        <v>2.95</v>
      </c>
      <c r="Q5" s="12">
        <v>2.95</v>
      </c>
      <c r="R5" s="12">
        <v>2.95</v>
      </c>
      <c r="S5" s="12"/>
      <c r="T5" s="12">
        <v>2.95</v>
      </c>
      <c r="U5" s="12">
        <v>2.95</v>
      </c>
      <c r="V5" s="12">
        <v>2.95</v>
      </c>
      <c r="W5" s="12">
        <v>2.95</v>
      </c>
      <c r="X5" s="12">
        <v>2.95</v>
      </c>
      <c r="Y5" s="12">
        <v>2.95</v>
      </c>
      <c r="Z5" s="12"/>
      <c r="AA5" s="12">
        <v>2.95</v>
      </c>
      <c r="AB5" s="12">
        <v>2.95</v>
      </c>
      <c r="AC5" s="12">
        <v>2.95</v>
      </c>
      <c r="AD5" s="12">
        <v>2.95</v>
      </c>
      <c r="AE5" s="12">
        <v>2.95</v>
      </c>
      <c r="AF5" s="12">
        <v>2.95</v>
      </c>
      <c r="AG5" s="12"/>
      <c r="AH5" s="12">
        <v>1</v>
      </c>
      <c r="AI5" s="12">
        <v>4</v>
      </c>
      <c r="AJ5" s="12">
        <v>0</v>
      </c>
      <c r="AK5" s="12">
        <f t="shared" si="1"/>
        <v>4</v>
      </c>
      <c r="AL5" s="12">
        <f t="shared" si="2"/>
        <v>716</v>
      </c>
      <c r="AM5" s="12">
        <f t="shared" si="3"/>
        <v>94.358251057827928</v>
      </c>
      <c r="AN5" s="12">
        <f t="shared" si="4"/>
        <v>99.444444444444443</v>
      </c>
      <c r="AO5" s="12">
        <f t="shared" si="5"/>
        <v>720</v>
      </c>
      <c r="AP5" s="12">
        <f t="shared" si="6"/>
        <v>4</v>
      </c>
      <c r="AQ5" s="12">
        <f t="shared" si="7"/>
        <v>99.447513812154696</v>
      </c>
      <c r="AR5" s="46">
        <f t="shared" si="0"/>
        <v>9.9022346368715125E-2</v>
      </c>
      <c r="AS5" s="12">
        <v>720</v>
      </c>
      <c r="AT5" s="12">
        <f>SUM(D5:AG5)</f>
        <v>70.900000000000034</v>
      </c>
    </row>
    <row r="6" spans="1:46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>
        <v>0</v>
      </c>
      <c r="AI6" s="12">
        <v>0</v>
      </c>
      <c r="AJ6" s="12">
        <v>2</v>
      </c>
      <c r="AK6" s="12">
        <f t="shared" si="1"/>
        <v>2</v>
      </c>
      <c r="AL6" s="12">
        <f t="shared" si="2"/>
        <v>718</v>
      </c>
      <c r="AM6" s="12" t="str">
        <f t="shared" si="3"/>
        <v>100</v>
      </c>
      <c r="AN6" s="12">
        <f t="shared" si="4"/>
        <v>99.722222222222229</v>
      </c>
      <c r="AO6" s="12" t="str">
        <f t="shared" si="5"/>
        <v>0.00</v>
      </c>
      <c r="AP6" s="12" t="str">
        <f t="shared" si="6"/>
        <v>0.00</v>
      </c>
      <c r="AQ6" s="12">
        <f t="shared" si="7"/>
        <v>100</v>
      </c>
      <c r="AR6" s="46">
        <f t="shared" si="0"/>
        <v>0</v>
      </c>
      <c r="AS6" s="12">
        <v>720</v>
      </c>
      <c r="AT6" s="12">
        <v>0</v>
      </c>
    </row>
    <row r="7" spans="1:46" x14ac:dyDescent="0.25">
      <c r="A7" s="5">
        <v>177</v>
      </c>
      <c r="B7" s="6" t="s">
        <v>85</v>
      </c>
      <c r="C7" s="4" t="s">
        <v>80</v>
      </c>
      <c r="D7" s="12">
        <v>2.95</v>
      </c>
      <c r="E7" s="12"/>
      <c r="F7" s="12">
        <v>2.95</v>
      </c>
      <c r="G7" s="12">
        <v>6</v>
      </c>
      <c r="H7" s="12">
        <v>2.95</v>
      </c>
      <c r="I7" s="12">
        <v>2.95</v>
      </c>
      <c r="J7" s="12"/>
      <c r="K7" s="12"/>
      <c r="L7" s="12"/>
      <c r="M7" s="12">
        <v>2.95</v>
      </c>
      <c r="N7" s="12">
        <v>2.95</v>
      </c>
      <c r="O7" s="12">
        <v>2.95</v>
      </c>
      <c r="P7" s="12">
        <v>2.95</v>
      </c>
      <c r="Q7" s="12">
        <v>2.95</v>
      </c>
      <c r="R7" s="12">
        <v>2.95</v>
      </c>
      <c r="S7" s="12"/>
      <c r="T7" s="12">
        <v>2.95</v>
      </c>
      <c r="U7" s="12">
        <v>2.95</v>
      </c>
      <c r="V7" s="12">
        <v>2.95</v>
      </c>
      <c r="W7" s="12">
        <v>2.95</v>
      </c>
      <c r="X7" s="12">
        <v>2.95</v>
      </c>
      <c r="Y7" s="12">
        <v>2.95</v>
      </c>
      <c r="Z7" s="12"/>
      <c r="AA7" s="12">
        <v>2.95</v>
      </c>
      <c r="AB7" s="12">
        <v>2.95</v>
      </c>
      <c r="AC7" s="12">
        <v>2.95</v>
      </c>
      <c r="AD7" s="12">
        <v>2.95</v>
      </c>
      <c r="AE7" s="12">
        <v>2.95</v>
      </c>
      <c r="AF7" s="12">
        <v>2.95</v>
      </c>
      <c r="AG7" s="12"/>
      <c r="AH7" s="12">
        <v>0</v>
      </c>
      <c r="AI7" s="12">
        <v>0</v>
      </c>
      <c r="AJ7" s="12">
        <v>0</v>
      </c>
      <c r="AK7" s="12">
        <f t="shared" si="1"/>
        <v>0</v>
      </c>
      <c r="AL7" s="12">
        <f t="shared" si="2"/>
        <v>720</v>
      </c>
      <c r="AM7" s="12">
        <f t="shared" si="3"/>
        <v>100</v>
      </c>
      <c r="AN7" s="12">
        <f t="shared" si="4"/>
        <v>100</v>
      </c>
      <c r="AO7" s="12" t="str">
        <f t="shared" si="5"/>
        <v>0.00</v>
      </c>
      <c r="AP7" s="12" t="str">
        <f t="shared" si="6"/>
        <v>0.00</v>
      </c>
      <c r="AQ7" s="12">
        <f t="shared" si="7"/>
        <v>100</v>
      </c>
      <c r="AR7" s="46">
        <f t="shared" si="0"/>
        <v>9.8472222222222267E-2</v>
      </c>
      <c r="AS7" s="12">
        <v>720</v>
      </c>
      <c r="AT7" s="12">
        <f>SUM(D7:AG7)</f>
        <v>70.900000000000034</v>
      </c>
    </row>
    <row r="8" spans="1:46" x14ac:dyDescent="0.25">
      <c r="A8" s="5">
        <v>178</v>
      </c>
      <c r="B8" s="6" t="s">
        <v>85</v>
      </c>
      <c r="C8" s="4" t="s">
        <v>92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>
        <v>2</v>
      </c>
      <c r="AI8" s="12">
        <v>8</v>
      </c>
      <c r="AJ8" s="12">
        <v>0</v>
      </c>
      <c r="AK8" s="12">
        <f t="shared" si="1"/>
        <v>8</v>
      </c>
      <c r="AL8" s="12">
        <f t="shared" si="2"/>
        <v>712</v>
      </c>
      <c r="AM8" s="12" t="str">
        <f t="shared" si="3"/>
        <v>100</v>
      </c>
      <c r="AN8" s="12">
        <f t="shared" si="4"/>
        <v>98.888888888888886</v>
      </c>
      <c r="AO8" s="12">
        <f t="shared" si="5"/>
        <v>360</v>
      </c>
      <c r="AP8" s="12">
        <f t="shared" si="6"/>
        <v>4</v>
      </c>
      <c r="AQ8" s="12">
        <f t="shared" si="7"/>
        <v>98.901098901098905</v>
      </c>
      <c r="AR8" s="46">
        <f t="shared" si="0"/>
        <v>0</v>
      </c>
      <c r="AS8" s="12">
        <v>720</v>
      </c>
      <c r="AT8" s="12">
        <v>0</v>
      </c>
    </row>
    <row r="9" spans="1:46" x14ac:dyDescent="0.25">
      <c r="A9" s="5">
        <v>179</v>
      </c>
      <c r="B9" s="6" t="s">
        <v>85</v>
      </c>
      <c r="C9" s="4" t="s">
        <v>92</v>
      </c>
      <c r="D9" s="12">
        <v>10</v>
      </c>
      <c r="E9" s="12"/>
      <c r="F9" s="12"/>
      <c r="G9" s="12"/>
      <c r="H9" s="12">
        <v>10</v>
      </c>
      <c r="I9" s="12">
        <v>10</v>
      </c>
      <c r="J9" s="12">
        <v>15</v>
      </c>
      <c r="K9" s="12">
        <v>5</v>
      </c>
      <c r="L9" s="12">
        <v>5</v>
      </c>
      <c r="M9" s="12"/>
      <c r="N9" s="12"/>
      <c r="O9" s="12"/>
      <c r="P9" s="12">
        <v>2.95</v>
      </c>
      <c r="Q9" s="12"/>
      <c r="R9" s="12"/>
      <c r="S9" s="12"/>
      <c r="T9" s="12">
        <v>10</v>
      </c>
      <c r="U9" s="12">
        <v>10</v>
      </c>
      <c r="V9" s="12">
        <v>10</v>
      </c>
      <c r="W9" s="12">
        <v>10</v>
      </c>
      <c r="X9" s="12"/>
      <c r="Y9" s="12"/>
      <c r="Z9" s="12">
        <v>10</v>
      </c>
      <c r="AA9" s="12">
        <v>10</v>
      </c>
      <c r="AB9" s="12">
        <v>10</v>
      </c>
      <c r="AC9" s="12">
        <v>5</v>
      </c>
      <c r="AD9" s="12">
        <v>2.95</v>
      </c>
      <c r="AE9" s="12">
        <v>5</v>
      </c>
      <c r="AF9" s="12"/>
      <c r="AG9" s="12"/>
      <c r="AH9" s="12">
        <v>2</v>
      </c>
      <c r="AI9" s="12">
        <v>12</v>
      </c>
      <c r="AJ9" s="12">
        <v>0</v>
      </c>
      <c r="AK9" s="12">
        <f t="shared" si="1"/>
        <v>12</v>
      </c>
      <c r="AL9" s="12">
        <f t="shared" si="2"/>
        <v>708</v>
      </c>
      <c r="AM9" s="12">
        <f t="shared" si="3"/>
        <v>91.483321504613201</v>
      </c>
      <c r="AN9" s="12">
        <f t="shared" si="4"/>
        <v>98.333333333333329</v>
      </c>
      <c r="AO9" s="12">
        <f t="shared" si="5"/>
        <v>360</v>
      </c>
      <c r="AP9" s="12">
        <f t="shared" si="6"/>
        <v>6</v>
      </c>
      <c r="AQ9" s="12">
        <f t="shared" si="7"/>
        <v>98.360655737704917</v>
      </c>
      <c r="AR9" s="46">
        <f t="shared" si="0"/>
        <v>0.19901129943502821</v>
      </c>
      <c r="AS9" s="12">
        <v>720</v>
      </c>
      <c r="AT9" s="12">
        <f>SUM(D9:AG9)</f>
        <v>140.89999999999998</v>
      </c>
    </row>
    <row r="10" spans="1:46" x14ac:dyDescent="0.25">
      <c r="A10" s="5">
        <v>186</v>
      </c>
      <c r="B10" s="6" t="s">
        <v>85</v>
      </c>
      <c r="C10" s="4" t="s">
        <v>80</v>
      </c>
      <c r="D10" s="12">
        <v>2.95</v>
      </c>
      <c r="E10" s="12"/>
      <c r="F10" s="12">
        <v>2.95</v>
      </c>
      <c r="G10" s="12">
        <v>6</v>
      </c>
      <c r="H10" s="12">
        <v>2.95</v>
      </c>
      <c r="I10" s="12">
        <v>2.95</v>
      </c>
      <c r="J10" s="12"/>
      <c r="K10" s="12"/>
      <c r="L10" s="12"/>
      <c r="M10" s="12">
        <v>2.95</v>
      </c>
      <c r="N10" s="12">
        <v>2.95</v>
      </c>
      <c r="O10" s="12">
        <v>2.95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>
        <v>1</v>
      </c>
      <c r="AI10" s="12">
        <v>1</v>
      </c>
      <c r="AJ10" s="12">
        <v>0</v>
      </c>
      <c r="AK10" s="12">
        <f t="shared" si="1"/>
        <v>1</v>
      </c>
      <c r="AL10" s="12">
        <f t="shared" si="2"/>
        <v>719</v>
      </c>
      <c r="AM10" s="12">
        <f t="shared" si="3"/>
        <v>96.247654784240154</v>
      </c>
      <c r="AN10" s="12">
        <f t="shared" si="4"/>
        <v>99.861111111111114</v>
      </c>
      <c r="AO10" s="12">
        <f t="shared" si="5"/>
        <v>720</v>
      </c>
      <c r="AP10" s="12">
        <f t="shared" si="6"/>
        <v>1</v>
      </c>
      <c r="AQ10" s="12">
        <f t="shared" si="7"/>
        <v>99.861303744798889</v>
      </c>
      <c r="AR10" s="46">
        <f t="shared" si="0"/>
        <v>3.70653685674548E-2</v>
      </c>
      <c r="AS10" s="12">
        <v>720</v>
      </c>
      <c r="AT10" s="12">
        <f>SUM(D10:AG10)</f>
        <v>26.65</v>
      </c>
    </row>
    <row r="11" spans="1:46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>
        <v>0</v>
      </c>
      <c r="AI11" s="12">
        <v>0</v>
      </c>
      <c r="AJ11" s="12">
        <v>1.5</v>
      </c>
      <c r="AK11" s="12">
        <f t="shared" si="1"/>
        <v>1.5</v>
      </c>
      <c r="AL11" s="12">
        <f t="shared" si="2"/>
        <v>718.5</v>
      </c>
      <c r="AM11" s="12" t="str">
        <f t="shared" si="3"/>
        <v>100</v>
      </c>
      <c r="AN11" s="12">
        <f t="shared" si="4"/>
        <v>99.791666666666671</v>
      </c>
      <c r="AO11" s="12" t="str">
        <f t="shared" si="5"/>
        <v>0.00</v>
      </c>
      <c r="AP11" s="12" t="str">
        <f t="shared" si="6"/>
        <v>0.00</v>
      </c>
      <c r="AQ11" s="12">
        <f t="shared" si="7"/>
        <v>100</v>
      </c>
      <c r="AR11" s="46">
        <f t="shared" si="0"/>
        <v>0</v>
      </c>
      <c r="AS11" s="12">
        <v>720</v>
      </c>
      <c r="AT11" s="12">
        <v>0</v>
      </c>
    </row>
    <row r="12" spans="1:46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0</v>
      </c>
      <c r="AI12" s="12">
        <v>0</v>
      </c>
      <c r="AJ12" s="12">
        <v>0</v>
      </c>
      <c r="AK12" s="12">
        <f t="shared" si="1"/>
        <v>0</v>
      </c>
      <c r="AL12" s="12">
        <f t="shared" si="2"/>
        <v>720</v>
      </c>
      <c r="AM12" s="12" t="str">
        <f t="shared" si="3"/>
        <v>100</v>
      </c>
      <c r="AN12" s="12">
        <f t="shared" si="4"/>
        <v>100</v>
      </c>
      <c r="AO12" s="12" t="str">
        <f t="shared" si="5"/>
        <v>0.00</v>
      </c>
      <c r="AP12" s="12" t="str">
        <f t="shared" si="6"/>
        <v>0.00</v>
      </c>
      <c r="AQ12" s="12">
        <f t="shared" si="7"/>
        <v>100</v>
      </c>
      <c r="AR12" s="46">
        <f t="shared" si="0"/>
        <v>0</v>
      </c>
      <c r="AS12" s="12">
        <v>720</v>
      </c>
      <c r="AT12" s="12">
        <v>0</v>
      </c>
    </row>
    <row r="13" spans="1:46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>
        <v>1</v>
      </c>
      <c r="AI13" s="12">
        <v>8</v>
      </c>
      <c r="AJ13" s="12">
        <v>6</v>
      </c>
      <c r="AK13" s="12">
        <f t="shared" si="1"/>
        <v>14</v>
      </c>
      <c r="AL13" s="12">
        <f t="shared" si="2"/>
        <v>706</v>
      </c>
      <c r="AM13" s="12" t="str">
        <f t="shared" si="3"/>
        <v>100</v>
      </c>
      <c r="AN13" s="12">
        <f t="shared" si="4"/>
        <v>98.055555555555557</v>
      </c>
      <c r="AO13" s="12">
        <f t="shared" si="5"/>
        <v>720</v>
      </c>
      <c r="AP13" s="12">
        <f t="shared" si="6"/>
        <v>8</v>
      </c>
      <c r="AQ13" s="12">
        <f t="shared" si="7"/>
        <v>98.901098901098905</v>
      </c>
      <c r="AR13" s="46">
        <f t="shared" si="0"/>
        <v>0</v>
      </c>
      <c r="AS13" s="12">
        <v>720</v>
      </c>
      <c r="AT13" s="12">
        <v>0</v>
      </c>
    </row>
    <row r="14" spans="1:46" x14ac:dyDescent="0.25">
      <c r="A14" s="5">
        <v>275</v>
      </c>
      <c r="B14" s="6" t="s">
        <v>85</v>
      </c>
      <c r="C14" s="4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>
        <v>0</v>
      </c>
      <c r="AI14" s="12">
        <v>0</v>
      </c>
      <c r="AJ14" s="12">
        <v>0</v>
      </c>
      <c r="AK14" s="12">
        <f t="shared" si="1"/>
        <v>0</v>
      </c>
      <c r="AL14" s="12">
        <f t="shared" si="2"/>
        <v>720</v>
      </c>
      <c r="AM14" s="12" t="str">
        <f t="shared" si="3"/>
        <v>100</v>
      </c>
      <c r="AN14" s="12">
        <f t="shared" si="4"/>
        <v>100</v>
      </c>
      <c r="AO14" s="12" t="str">
        <f t="shared" si="5"/>
        <v>0.00</v>
      </c>
      <c r="AP14" s="12" t="str">
        <f t="shared" si="6"/>
        <v>0.00</v>
      </c>
      <c r="AQ14" s="12">
        <f t="shared" si="7"/>
        <v>100</v>
      </c>
      <c r="AR14" s="46">
        <f t="shared" si="0"/>
        <v>0</v>
      </c>
      <c r="AS14" s="12">
        <v>720</v>
      </c>
      <c r="AT14" s="12">
        <v>0</v>
      </c>
    </row>
    <row r="15" spans="1:46" x14ac:dyDescent="0.25">
      <c r="A15" s="5">
        <v>276</v>
      </c>
      <c r="B15" s="6" t="s">
        <v>85</v>
      </c>
      <c r="C15" s="4" t="s">
        <v>80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v>2.95</v>
      </c>
      <c r="Q15" s="12">
        <v>2.95</v>
      </c>
      <c r="R15" s="12">
        <v>2.95</v>
      </c>
      <c r="S15" s="12"/>
      <c r="T15" s="12">
        <v>2.95</v>
      </c>
      <c r="U15" s="12">
        <v>2.95</v>
      </c>
      <c r="V15" s="12">
        <v>2.95</v>
      </c>
      <c r="W15" s="12">
        <v>2.95</v>
      </c>
      <c r="X15" s="12">
        <v>2.95</v>
      </c>
      <c r="Y15" s="12">
        <v>2.95</v>
      </c>
      <c r="Z15" s="12"/>
      <c r="AA15" s="12">
        <v>2.95</v>
      </c>
      <c r="AB15" s="12">
        <v>2.95</v>
      </c>
      <c r="AC15" s="12">
        <v>2.95</v>
      </c>
      <c r="AD15" s="12">
        <v>2.95</v>
      </c>
      <c r="AE15" s="12">
        <v>2.95</v>
      </c>
      <c r="AF15" s="12">
        <v>2.95</v>
      </c>
      <c r="AG15" s="12"/>
      <c r="AH15" s="12">
        <v>0</v>
      </c>
      <c r="AI15" s="12">
        <v>0</v>
      </c>
      <c r="AJ15" s="12">
        <v>0</v>
      </c>
      <c r="AK15" s="12">
        <f t="shared" si="1"/>
        <v>0</v>
      </c>
      <c r="AL15" s="12">
        <f t="shared" si="2"/>
        <v>720</v>
      </c>
      <c r="AM15" s="12">
        <f t="shared" si="3"/>
        <v>100</v>
      </c>
      <c r="AN15" s="12">
        <f t="shared" si="4"/>
        <v>100</v>
      </c>
      <c r="AO15" s="12" t="str">
        <f t="shared" si="5"/>
        <v>0.00</v>
      </c>
      <c r="AP15" s="12" t="str">
        <f t="shared" si="6"/>
        <v>0.00</v>
      </c>
      <c r="AQ15" s="12">
        <f t="shared" si="7"/>
        <v>100</v>
      </c>
      <c r="AR15" s="46">
        <f t="shared" si="0"/>
        <v>6.1458333333333344E-2</v>
      </c>
      <c r="AS15" s="12">
        <v>720</v>
      </c>
      <c r="AT15" s="12">
        <f>SUM(D15:AG15)</f>
        <v>44.250000000000007</v>
      </c>
    </row>
    <row r="16" spans="1:46" x14ac:dyDescent="0.25">
      <c r="A16" s="5">
        <v>312</v>
      </c>
      <c r="B16" s="4" t="s">
        <v>86</v>
      </c>
      <c r="C16" s="7" t="s">
        <v>94</v>
      </c>
      <c r="D16" s="12"/>
      <c r="E16" s="12"/>
      <c r="F16" s="12"/>
      <c r="G16" s="12"/>
      <c r="H16" s="12">
        <v>5</v>
      </c>
      <c r="I16" s="12">
        <v>5</v>
      </c>
      <c r="J16" s="12"/>
      <c r="K16" s="12"/>
      <c r="L16" s="12"/>
      <c r="M16" s="12"/>
      <c r="N16" s="12"/>
      <c r="O16" s="12">
        <v>5</v>
      </c>
      <c r="P16" s="12">
        <v>5</v>
      </c>
      <c r="Q16" s="12"/>
      <c r="R16" s="12"/>
      <c r="S16" s="12"/>
      <c r="T16" s="12"/>
      <c r="U16" s="12"/>
      <c r="V16" s="12">
        <v>5</v>
      </c>
      <c r="W16" s="12">
        <v>5</v>
      </c>
      <c r="X16" s="12"/>
      <c r="Y16" s="12"/>
      <c r="Z16" s="12"/>
      <c r="AA16" s="12"/>
      <c r="AB16" s="12"/>
      <c r="AC16" s="12">
        <v>5</v>
      </c>
      <c r="AD16" s="12">
        <v>5</v>
      </c>
      <c r="AE16" s="12"/>
      <c r="AF16" s="12"/>
      <c r="AG16" s="12"/>
      <c r="AH16" s="12">
        <v>0</v>
      </c>
      <c r="AI16" s="12">
        <v>0</v>
      </c>
      <c r="AJ16" s="12">
        <v>0</v>
      </c>
      <c r="AK16" s="12">
        <f t="shared" si="1"/>
        <v>0</v>
      </c>
      <c r="AL16" s="12">
        <f t="shared" si="2"/>
        <v>720</v>
      </c>
      <c r="AM16" s="12">
        <f t="shared" si="3"/>
        <v>100</v>
      </c>
      <c r="AN16" s="12">
        <f t="shared" si="4"/>
        <v>100</v>
      </c>
      <c r="AO16" s="12" t="str">
        <f t="shared" si="5"/>
        <v>0.00</v>
      </c>
      <c r="AP16" s="12" t="str">
        <f t="shared" si="6"/>
        <v>0.00</v>
      </c>
      <c r="AQ16" s="12">
        <f t="shared" si="7"/>
        <v>100</v>
      </c>
      <c r="AR16" s="46">
        <f t="shared" si="0"/>
        <v>5.5555555555555552E-2</v>
      </c>
      <c r="AS16" s="12">
        <v>720</v>
      </c>
      <c r="AT16" s="12">
        <f>SUM(D16:AG16)</f>
        <v>40</v>
      </c>
    </row>
    <row r="17" spans="1:46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0</v>
      </c>
      <c r="AI17" s="12">
        <v>0</v>
      </c>
      <c r="AJ17" s="12">
        <v>0</v>
      </c>
      <c r="AK17" s="12">
        <f t="shared" si="1"/>
        <v>0</v>
      </c>
      <c r="AL17" s="12">
        <f t="shared" si="2"/>
        <v>720</v>
      </c>
      <c r="AM17" s="12">
        <f t="shared" si="3"/>
        <v>100</v>
      </c>
      <c r="AN17" s="12">
        <f t="shared" si="4"/>
        <v>100</v>
      </c>
      <c r="AO17" s="12" t="str">
        <f t="shared" si="5"/>
        <v>0.00</v>
      </c>
      <c r="AP17" s="12" t="str">
        <f t="shared" si="6"/>
        <v>0.00</v>
      </c>
      <c r="AQ17" s="12">
        <f t="shared" si="7"/>
        <v>100</v>
      </c>
      <c r="AR17" s="46">
        <f t="shared" si="0"/>
        <v>0.40416666666666667</v>
      </c>
      <c r="AS17" s="12">
        <v>720</v>
      </c>
      <c r="AT17" s="12">
        <v>291</v>
      </c>
    </row>
    <row r="18" spans="1:46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>
        <v>0</v>
      </c>
      <c r="AI18" s="12">
        <v>0</v>
      </c>
      <c r="AJ18" s="12">
        <v>0</v>
      </c>
      <c r="AK18" s="12">
        <f t="shared" si="1"/>
        <v>0</v>
      </c>
      <c r="AL18" s="12">
        <f t="shared" si="2"/>
        <v>720</v>
      </c>
      <c r="AM18" s="12">
        <f t="shared" si="3"/>
        <v>100</v>
      </c>
      <c r="AN18" s="12">
        <f t="shared" si="4"/>
        <v>100</v>
      </c>
      <c r="AO18" s="12" t="str">
        <f t="shared" si="5"/>
        <v>0.00</v>
      </c>
      <c r="AP18" s="12" t="str">
        <f t="shared" si="6"/>
        <v>0.00</v>
      </c>
      <c r="AQ18" s="12">
        <f t="shared" si="7"/>
        <v>100</v>
      </c>
      <c r="AR18" s="46">
        <f t="shared" si="0"/>
        <v>0.29722222222222222</v>
      </c>
      <c r="AS18" s="12">
        <v>720</v>
      </c>
      <c r="AT18" s="12">
        <v>214</v>
      </c>
    </row>
    <row r="19" spans="1:46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>
        <v>0</v>
      </c>
      <c r="AI19" s="12">
        <v>0</v>
      </c>
      <c r="AJ19" s="12">
        <v>0</v>
      </c>
      <c r="AK19" s="12">
        <f t="shared" si="1"/>
        <v>0</v>
      </c>
      <c r="AL19" s="12">
        <f t="shared" si="2"/>
        <v>720</v>
      </c>
      <c r="AM19" s="12">
        <f t="shared" si="3"/>
        <v>100</v>
      </c>
      <c r="AN19" s="12">
        <f t="shared" si="4"/>
        <v>100</v>
      </c>
      <c r="AO19" s="12" t="str">
        <f t="shared" si="5"/>
        <v>0.00</v>
      </c>
      <c r="AP19" s="12" t="str">
        <f t="shared" si="6"/>
        <v>0.00</v>
      </c>
      <c r="AQ19" s="12">
        <f t="shared" si="7"/>
        <v>100</v>
      </c>
      <c r="AR19" s="46">
        <f t="shared" si="0"/>
        <v>0.35833333333333334</v>
      </c>
      <c r="AS19" s="12">
        <v>720</v>
      </c>
      <c r="AT19" s="12">
        <v>258</v>
      </c>
    </row>
    <row r="20" spans="1:46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>
        <v>0</v>
      </c>
      <c r="AI20" s="12">
        <v>0</v>
      </c>
      <c r="AJ20" s="12">
        <v>0</v>
      </c>
      <c r="AK20" s="12">
        <f t="shared" si="1"/>
        <v>0</v>
      </c>
      <c r="AL20" s="12">
        <f t="shared" si="2"/>
        <v>720</v>
      </c>
      <c r="AM20" s="12">
        <f t="shared" si="3"/>
        <v>100</v>
      </c>
      <c r="AN20" s="12">
        <f t="shared" si="4"/>
        <v>100</v>
      </c>
      <c r="AO20" s="12" t="str">
        <f t="shared" si="5"/>
        <v>0.00</v>
      </c>
      <c r="AP20" s="12" t="str">
        <f t="shared" si="6"/>
        <v>0.00</v>
      </c>
      <c r="AQ20" s="12">
        <f t="shared" si="7"/>
        <v>100</v>
      </c>
      <c r="AR20" s="46">
        <f t="shared" si="0"/>
        <v>0.2388888888888889</v>
      </c>
      <c r="AS20" s="12">
        <v>720</v>
      </c>
      <c r="AT20" s="12">
        <v>172</v>
      </c>
    </row>
    <row r="21" spans="1:46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>
        <v>0</v>
      </c>
      <c r="AI21" s="12">
        <v>0</v>
      </c>
      <c r="AJ21" s="12">
        <v>0</v>
      </c>
      <c r="AK21" s="12">
        <f t="shared" si="1"/>
        <v>0</v>
      </c>
      <c r="AL21" s="12">
        <f t="shared" si="2"/>
        <v>720</v>
      </c>
      <c r="AM21" s="12">
        <f t="shared" si="3"/>
        <v>100</v>
      </c>
      <c r="AN21" s="12">
        <f t="shared" si="4"/>
        <v>100</v>
      </c>
      <c r="AO21" s="12" t="str">
        <f t="shared" si="5"/>
        <v>0.00</v>
      </c>
      <c r="AP21" s="12" t="str">
        <f t="shared" si="6"/>
        <v>0.00</v>
      </c>
      <c r="AQ21" s="12">
        <f t="shared" si="7"/>
        <v>100</v>
      </c>
      <c r="AR21" s="46">
        <f t="shared" si="0"/>
        <v>0.27638888888888891</v>
      </c>
      <c r="AS21" s="12">
        <v>720</v>
      </c>
      <c r="AT21" s="12">
        <v>199</v>
      </c>
    </row>
    <row r="22" spans="1:46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>
        <v>0</v>
      </c>
      <c r="AI22" s="12">
        <v>0</v>
      </c>
      <c r="AJ22" s="12">
        <v>0</v>
      </c>
      <c r="AK22" s="12">
        <f t="shared" si="1"/>
        <v>0</v>
      </c>
      <c r="AL22" s="12">
        <f t="shared" si="2"/>
        <v>720</v>
      </c>
      <c r="AM22" s="12">
        <f t="shared" si="3"/>
        <v>100</v>
      </c>
      <c r="AN22" s="12">
        <f t="shared" si="4"/>
        <v>100</v>
      </c>
      <c r="AO22" s="12" t="str">
        <f t="shared" si="5"/>
        <v>0.00</v>
      </c>
      <c r="AP22" s="12" t="str">
        <f t="shared" si="6"/>
        <v>0.00</v>
      </c>
      <c r="AQ22" s="12">
        <f t="shared" si="7"/>
        <v>100</v>
      </c>
      <c r="AR22" s="46">
        <f t="shared" si="0"/>
        <v>0.24583333333333332</v>
      </c>
      <c r="AS22" s="12">
        <v>720</v>
      </c>
      <c r="AT22" s="12">
        <v>177</v>
      </c>
    </row>
    <row r="23" spans="1:46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0</v>
      </c>
      <c r="AI23" s="12">
        <v>0</v>
      </c>
      <c r="AJ23" s="12">
        <v>0</v>
      </c>
      <c r="AK23" s="12">
        <f t="shared" si="1"/>
        <v>0</v>
      </c>
      <c r="AL23" s="12">
        <f t="shared" si="2"/>
        <v>720</v>
      </c>
      <c r="AM23" s="12">
        <f t="shared" si="3"/>
        <v>100</v>
      </c>
      <c r="AN23" s="12">
        <f t="shared" si="4"/>
        <v>100</v>
      </c>
      <c r="AO23" s="12" t="str">
        <f t="shared" si="5"/>
        <v>0.00</v>
      </c>
      <c r="AP23" s="12" t="str">
        <f t="shared" si="6"/>
        <v>0.00</v>
      </c>
      <c r="AQ23" s="12">
        <f t="shared" si="7"/>
        <v>100</v>
      </c>
      <c r="AR23" s="46">
        <f t="shared" si="0"/>
        <v>0.27361111111111114</v>
      </c>
      <c r="AS23" s="12">
        <v>720</v>
      </c>
      <c r="AT23" s="12">
        <v>197</v>
      </c>
    </row>
    <row r="24" spans="1:46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>
        <v>0</v>
      </c>
      <c r="AI24" s="12">
        <v>0</v>
      </c>
      <c r="AJ24" s="12">
        <v>0</v>
      </c>
      <c r="AK24" s="12">
        <f t="shared" si="1"/>
        <v>0</v>
      </c>
      <c r="AL24" s="12">
        <f t="shared" si="2"/>
        <v>720</v>
      </c>
      <c r="AM24" s="12">
        <f t="shared" si="3"/>
        <v>100</v>
      </c>
      <c r="AN24" s="12">
        <f t="shared" si="4"/>
        <v>100</v>
      </c>
      <c r="AO24" s="12" t="str">
        <f t="shared" si="5"/>
        <v>0.00</v>
      </c>
      <c r="AP24" s="12" t="str">
        <f t="shared" si="6"/>
        <v>0.00</v>
      </c>
      <c r="AQ24" s="12">
        <f t="shared" si="7"/>
        <v>100</v>
      </c>
      <c r="AR24" s="46">
        <f t="shared" si="0"/>
        <v>0.16805555555555557</v>
      </c>
      <c r="AS24" s="12">
        <v>720</v>
      </c>
      <c r="AT24" s="12">
        <v>121</v>
      </c>
    </row>
    <row r="25" spans="1:46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>
        <v>0</v>
      </c>
      <c r="AI25" s="12">
        <v>0</v>
      </c>
      <c r="AJ25" s="12">
        <v>0</v>
      </c>
      <c r="AK25" s="12">
        <f t="shared" si="1"/>
        <v>0</v>
      </c>
      <c r="AL25" s="12">
        <f t="shared" si="2"/>
        <v>720</v>
      </c>
      <c r="AM25" s="12">
        <f t="shared" si="3"/>
        <v>100</v>
      </c>
      <c r="AN25" s="12">
        <f t="shared" si="4"/>
        <v>100</v>
      </c>
      <c r="AO25" s="12" t="str">
        <f t="shared" si="5"/>
        <v>0.00</v>
      </c>
      <c r="AP25" s="12" t="str">
        <f t="shared" si="6"/>
        <v>0.00</v>
      </c>
      <c r="AQ25" s="12">
        <f t="shared" si="7"/>
        <v>100</v>
      </c>
      <c r="AR25" s="46">
        <f t="shared" si="0"/>
        <v>0.2638888888888889</v>
      </c>
      <c r="AS25" s="12">
        <v>720</v>
      </c>
      <c r="AT25" s="12">
        <v>190</v>
      </c>
    </row>
    <row r="26" spans="1:46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>
        <v>0</v>
      </c>
      <c r="AI26" s="12">
        <v>0</v>
      </c>
      <c r="AJ26" s="12">
        <v>0</v>
      </c>
      <c r="AK26" s="12">
        <f t="shared" si="1"/>
        <v>0</v>
      </c>
      <c r="AL26" s="12">
        <f t="shared" si="2"/>
        <v>720</v>
      </c>
      <c r="AM26" s="12">
        <f t="shared" si="3"/>
        <v>100</v>
      </c>
      <c r="AN26" s="12">
        <f t="shared" si="4"/>
        <v>100</v>
      </c>
      <c r="AO26" s="12" t="str">
        <f t="shared" si="5"/>
        <v>0.00</v>
      </c>
      <c r="AP26" s="12" t="str">
        <f t="shared" si="6"/>
        <v>0.00</v>
      </c>
      <c r="AQ26" s="12">
        <f t="shared" si="7"/>
        <v>100</v>
      </c>
      <c r="AR26" s="46">
        <f t="shared" si="0"/>
        <v>0.29444444444444445</v>
      </c>
      <c r="AS26" s="12">
        <v>720</v>
      </c>
      <c r="AT26" s="12">
        <v>212</v>
      </c>
    </row>
    <row r="27" spans="1:46" x14ac:dyDescent="0.25">
      <c r="A27" s="5">
        <v>344</v>
      </c>
      <c r="B27" s="6" t="s">
        <v>85</v>
      </c>
      <c r="C27" s="4" t="s">
        <v>79</v>
      </c>
      <c r="D27" s="12"/>
      <c r="E27" s="12"/>
      <c r="F27" s="12">
        <v>4.25</v>
      </c>
      <c r="G27" s="12">
        <v>4.25</v>
      </c>
      <c r="H27" s="12">
        <v>6.25</v>
      </c>
      <c r="I27" s="12">
        <v>4.25</v>
      </c>
      <c r="J27" s="12"/>
      <c r="K27" s="12"/>
      <c r="L27" s="12"/>
      <c r="M27" s="12">
        <v>4.25</v>
      </c>
      <c r="N27" s="12">
        <v>6.25</v>
      </c>
      <c r="O27" s="12">
        <v>4.25</v>
      </c>
      <c r="P27" s="12">
        <v>4.25</v>
      </c>
      <c r="Q27" s="12"/>
      <c r="R27" s="12"/>
      <c r="S27" s="12"/>
      <c r="T27" s="12">
        <v>4.25</v>
      </c>
      <c r="U27" s="12">
        <v>4.25</v>
      </c>
      <c r="V27" s="12">
        <v>4.25</v>
      </c>
      <c r="W27" s="12">
        <v>4.25</v>
      </c>
      <c r="X27" s="12">
        <v>4.25</v>
      </c>
      <c r="Y27" s="12"/>
      <c r="Z27" s="12"/>
      <c r="AA27" s="12">
        <v>6.25</v>
      </c>
      <c r="AB27" s="12">
        <v>6.25</v>
      </c>
      <c r="AC27" s="12">
        <v>6.25</v>
      </c>
      <c r="AD27" s="12">
        <v>6.25</v>
      </c>
      <c r="AE27" s="12">
        <v>4.25</v>
      </c>
      <c r="AF27" s="12"/>
      <c r="AG27" s="12"/>
      <c r="AH27" s="12">
        <v>2</v>
      </c>
      <c r="AI27" s="12">
        <v>10</v>
      </c>
      <c r="AJ27" s="12">
        <v>2</v>
      </c>
      <c r="AK27" s="12">
        <f t="shared" si="1"/>
        <v>12</v>
      </c>
      <c r="AL27" s="12">
        <f t="shared" si="2"/>
        <v>708</v>
      </c>
      <c r="AM27" s="12">
        <f t="shared" si="3"/>
        <v>86.440677966101703</v>
      </c>
      <c r="AN27" s="12">
        <f t="shared" si="4"/>
        <v>98.333333333333329</v>
      </c>
      <c r="AO27" s="12">
        <f t="shared" si="5"/>
        <v>360</v>
      </c>
      <c r="AP27" s="12">
        <f t="shared" si="6"/>
        <v>5</v>
      </c>
      <c r="AQ27" s="12">
        <f t="shared" si="7"/>
        <v>98.630136986301366</v>
      </c>
      <c r="AR27" s="46">
        <f t="shared" si="0"/>
        <v>0.125</v>
      </c>
      <c r="AS27" s="12">
        <v>720</v>
      </c>
      <c r="AT27" s="12">
        <f>SUM(D27:AG27)</f>
        <v>88.5</v>
      </c>
    </row>
    <row r="28" spans="1:46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0</v>
      </c>
      <c r="AI28" s="12">
        <v>0</v>
      </c>
      <c r="AJ28" s="12">
        <v>0</v>
      </c>
      <c r="AK28" s="12">
        <f t="shared" si="1"/>
        <v>0</v>
      </c>
      <c r="AL28" s="12">
        <f t="shared" si="2"/>
        <v>720</v>
      </c>
      <c r="AM28" s="12">
        <f t="shared" si="3"/>
        <v>100</v>
      </c>
      <c r="AN28" s="12">
        <f t="shared" si="4"/>
        <v>100</v>
      </c>
      <c r="AO28" s="12" t="str">
        <f t="shared" si="5"/>
        <v>0.00</v>
      </c>
      <c r="AP28" s="12" t="str">
        <f t="shared" si="6"/>
        <v>0.00</v>
      </c>
      <c r="AQ28" s="12">
        <f t="shared" si="7"/>
        <v>100</v>
      </c>
      <c r="AR28" s="46">
        <f t="shared" si="0"/>
        <v>0.30972222222222223</v>
      </c>
      <c r="AS28" s="12">
        <v>720</v>
      </c>
      <c r="AT28" s="12">
        <v>223</v>
      </c>
    </row>
    <row r="29" spans="1:46" x14ac:dyDescent="0.25">
      <c r="A29" s="5">
        <v>357</v>
      </c>
      <c r="B29" s="6" t="s">
        <v>85</v>
      </c>
      <c r="C29" s="4" t="s">
        <v>79</v>
      </c>
      <c r="D29" s="12"/>
      <c r="E29" s="12"/>
      <c r="F29" s="12">
        <v>4.25</v>
      </c>
      <c r="G29" s="12">
        <v>4.25</v>
      </c>
      <c r="H29" s="12">
        <v>4.25</v>
      </c>
      <c r="I29" s="12">
        <v>6.25</v>
      </c>
      <c r="J29" s="12"/>
      <c r="K29" s="12"/>
      <c r="L29" s="12"/>
      <c r="M29" s="12">
        <v>6.25</v>
      </c>
      <c r="N29" s="12">
        <v>4.25</v>
      </c>
      <c r="O29" s="12">
        <v>4.25</v>
      </c>
      <c r="P29" s="12">
        <v>4.25</v>
      </c>
      <c r="Q29" s="12">
        <v>4.25</v>
      </c>
      <c r="R29" s="12"/>
      <c r="S29" s="12"/>
      <c r="T29" s="12">
        <v>4.25</v>
      </c>
      <c r="U29" s="12">
        <v>4.25</v>
      </c>
      <c r="V29" s="12">
        <v>4.25</v>
      </c>
      <c r="W29" s="12">
        <v>4.25</v>
      </c>
      <c r="X29" s="12">
        <v>4.25</v>
      </c>
      <c r="Y29" s="12"/>
      <c r="Z29" s="12"/>
      <c r="AA29" s="12">
        <v>4.25</v>
      </c>
      <c r="AB29" s="12">
        <v>4.25</v>
      </c>
      <c r="AC29" s="12">
        <v>4.25</v>
      </c>
      <c r="AD29" s="12">
        <v>4.25</v>
      </c>
      <c r="AE29" s="12">
        <v>4.25</v>
      </c>
      <c r="AF29" s="12"/>
      <c r="AG29" s="12">
        <v>4.25</v>
      </c>
      <c r="AH29" s="12">
        <v>1</v>
      </c>
      <c r="AI29" s="12">
        <v>1</v>
      </c>
      <c r="AJ29" s="12">
        <v>1.5</v>
      </c>
      <c r="AK29" s="12">
        <f t="shared" si="1"/>
        <v>2.5</v>
      </c>
      <c r="AL29" s="12">
        <f t="shared" si="2"/>
        <v>717.5</v>
      </c>
      <c r="AM29" s="12">
        <f t="shared" si="3"/>
        <v>97.19101123595506</v>
      </c>
      <c r="AN29" s="12">
        <f t="shared" si="4"/>
        <v>99.652777777777786</v>
      </c>
      <c r="AO29" s="12">
        <f t="shared" si="5"/>
        <v>720</v>
      </c>
      <c r="AP29" s="12">
        <f t="shared" si="6"/>
        <v>1</v>
      </c>
      <c r="AQ29" s="12">
        <f t="shared" si="7"/>
        <v>99.861303744798889</v>
      </c>
      <c r="AR29" s="46">
        <f t="shared" si="0"/>
        <v>0.1240418118466899</v>
      </c>
      <c r="AS29" s="12">
        <v>720</v>
      </c>
      <c r="AT29" s="12">
        <f>SUM(D29:AG29)</f>
        <v>89</v>
      </c>
    </row>
    <row r="30" spans="1:46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>
        <v>0</v>
      </c>
      <c r="AI30" s="12">
        <v>0</v>
      </c>
      <c r="AJ30" s="12">
        <v>0</v>
      </c>
      <c r="AK30" s="12">
        <f t="shared" si="1"/>
        <v>0</v>
      </c>
      <c r="AL30" s="12">
        <f t="shared" si="2"/>
        <v>720</v>
      </c>
      <c r="AM30" s="12">
        <f t="shared" si="3"/>
        <v>100</v>
      </c>
      <c r="AN30" s="12">
        <f t="shared" si="4"/>
        <v>100</v>
      </c>
      <c r="AO30" s="12" t="str">
        <f t="shared" si="5"/>
        <v>0.00</v>
      </c>
      <c r="AP30" s="12" t="str">
        <f t="shared" si="6"/>
        <v>0.00</v>
      </c>
      <c r="AQ30" s="12">
        <f t="shared" si="7"/>
        <v>100</v>
      </c>
      <c r="AR30" s="46">
        <f t="shared" si="0"/>
        <v>0.27638888888888891</v>
      </c>
      <c r="AS30" s="12">
        <v>720</v>
      </c>
      <c r="AT30" s="12">
        <v>199</v>
      </c>
    </row>
    <row r="31" spans="1:46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>
        <v>0</v>
      </c>
      <c r="AI31" s="12">
        <v>0</v>
      </c>
      <c r="AJ31" s="12">
        <v>0</v>
      </c>
      <c r="AK31" s="12">
        <f t="shared" si="1"/>
        <v>0</v>
      </c>
      <c r="AL31" s="12">
        <f t="shared" si="2"/>
        <v>720</v>
      </c>
      <c r="AM31" s="12">
        <f t="shared" si="3"/>
        <v>100</v>
      </c>
      <c r="AN31" s="12">
        <f t="shared" si="4"/>
        <v>100</v>
      </c>
      <c r="AO31" s="12" t="str">
        <f t="shared" si="5"/>
        <v>0.00</v>
      </c>
      <c r="AP31" s="12" t="str">
        <f t="shared" si="6"/>
        <v>0.00</v>
      </c>
      <c r="AQ31" s="12">
        <f t="shared" si="7"/>
        <v>100</v>
      </c>
      <c r="AR31" s="46">
        <f t="shared" si="0"/>
        <v>0.25694444444444442</v>
      </c>
      <c r="AS31" s="12">
        <v>720</v>
      </c>
      <c r="AT31" s="12">
        <v>185</v>
      </c>
    </row>
    <row r="32" spans="1:46" x14ac:dyDescent="0.25">
      <c r="A32" s="5">
        <v>362</v>
      </c>
      <c r="B32" s="6" t="s">
        <v>85</v>
      </c>
      <c r="C32" s="4" t="s">
        <v>79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>
        <v>0</v>
      </c>
      <c r="AI32" s="12">
        <v>0</v>
      </c>
      <c r="AJ32" s="12">
        <v>1.5</v>
      </c>
      <c r="AK32" s="12">
        <f t="shared" si="1"/>
        <v>1.5</v>
      </c>
      <c r="AL32" s="12">
        <f t="shared" si="2"/>
        <v>718.5</v>
      </c>
      <c r="AM32" s="12" t="str">
        <f t="shared" si="3"/>
        <v>100</v>
      </c>
      <c r="AN32" s="12">
        <f t="shared" si="4"/>
        <v>99.791666666666671</v>
      </c>
      <c r="AO32" s="12" t="str">
        <f t="shared" si="5"/>
        <v>0.00</v>
      </c>
      <c r="AP32" s="12" t="str">
        <f t="shared" si="6"/>
        <v>0.00</v>
      </c>
      <c r="AQ32" s="12">
        <f t="shared" si="7"/>
        <v>100</v>
      </c>
      <c r="AR32" s="46">
        <f t="shared" si="0"/>
        <v>0</v>
      </c>
      <c r="AS32" s="12">
        <v>720</v>
      </c>
      <c r="AT32" s="12">
        <f t="shared" ref="AT32" si="8">SUM(D32:AG32)</f>
        <v>0</v>
      </c>
    </row>
    <row r="33" spans="1:46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>
        <v>0</v>
      </c>
      <c r="AI33" s="12">
        <v>0</v>
      </c>
      <c r="AJ33" s="12">
        <v>0.33</v>
      </c>
      <c r="AK33" s="12">
        <f t="shared" si="1"/>
        <v>0.33</v>
      </c>
      <c r="AL33" s="12">
        <f t="shared" si="2"/>
        <v>719.67</v>
      </c>
      <c r="AM33" s="12" t="str">
        <f t="shared" si="3"/>
        <v>100</v>
      </c>
      <c r="AN33" s="12">
        <f t="shared" si="4"/>
        <v>99.954166666666666</v>
      </c>
      <c r="AO33" s="12" t="str">
        <f t="shared" si="5"/>
        <v>0.00</v>
      </c>
      <c r="AP33" s="12" t="str">
        <f t="shared" si="6"/>
        <v>0.00</v>
      </c>
      <c r="AQ33" s="12">
        <f t="shared" si="7"/>
        <v>100</v>
      </c>
      <c r="AR33" s="46">
        <f t="shared" si="0"/>
        <v>0</v>
      </c>
      <c r="AS33" s="12">
        <v>720</v>
      </c>
      <c r="AT33" s="12">
        <v>0</v>
      </c>
    </row>
    <row r="34" spans="1:46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>
        <v>0</v>
      </c>
      <c r="AI34" s="12">
        <v>0</v>
      </c>
      <c r="AJ34" s="12">
        <v>2</v>
      </c>
      <c r="AK34" s="12">
        <f t="shared" si="1"/>
        <v>2</v>
      </c>
      <c r="AL34" s="12">
        <f t="shared" si="2"/>
        <v>718</v>
      </c>
      <c r="AM34" s="12" t="str">
        <f t="shared" si="3"/>
        <v>100</v>
      </c>
      <c r="AN34" s="12">
        <f t="shared" si="4"/>
        <v>99.722222222222229</v>
      </c>
      <c r="AO34" s="12" t="str">
        <f t="shared" si="5"/>
        <v>0.00</v>
      </c>
      <c r="AP34" s="12" t="str">
        <f t="shared" si="6"/>
        <v>0.00</v>
      </c>
      <c r="AQ34" s="12">
        <f t="shared" si="7"/>
        <v>100</v>
      </c>
      <c r="AR34" s="46">
        <f t="shared" ref="AR34:AR67" si="9">AT34/AL34</f>
        <v>0</v>
      </c>
      <c r="AS34" s="12">
        <v>720</v>
      </c>
      <c r="AT34" s="12">
        <v>0</v>
      </c>
    </row>
    <row r="35" spans="1:46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>
        <v>0</v>
      </c>
      <c r="AI35" s="12">
        <v>0</v>
      </c>
      <c r="AJ35" s="12">
        <v>0.5</v>
      </c>
      <c r="AK35" s="12">
        <f t="shared" si="1"/>
        <v>0.5</v>
      </c>
      <c r="AL35" s="12">
        <f t="shared" si="2"/>
        <v>719.5</v>
      </c>
      <c r="AM35" s="12" t="str">
        <f t="shared" si="3"/>
        <v>100</v>
      </c>
      <c r="AN35" s="12">
        <f t="shared" si="4"/>
        <v>99.930555555555557</v>
      </c>
      <c r="AO35" s="12" t="str">
        <f t="shared" si="5"/>
        <v>0.00</v>
      </c>
      <c r="AP35" s="12" t="str">
        <f t="shared" si="6"/>
        <v>0.00</v>
      </c>
      <c r="AQ35" s="12">
        <f t="shared" si="7"/>
        <v>100</v>
      </c>
      <c r="AR35" s="46">
        <f t="shared" si="9"/>
        <v>0</v>
      </c>
      <c r="AS35" s="12">
        <v>720</v>
      </c>
      <c r="AT35" s="12">
        <v>0</v>
      </c>
    </row>
    <row r="36" spans="1:46" x14ac:dyDescent="0.25">
      <c r="A36" s="5">
        <v>377</v>
      </c>
      <c r="B36" s="6" t="s">
        <v>85</v>
      </c>
      <c r="C36" s="4" t="s">
        <v>79</v>
      </c>
      <c r="D36" s="12">
        <v>7.83</v>
      </c>
      <c r="E36" s="12">
        <v>7.83</v>
      </c>
      <c r="F36" s="12">
        <v>7.83</v>
      </c>
      <c r="G36" s="12">
        <v>7.83</v>
      </c>
      <c r="H36" s="12">
        <v>7.83</v>
      </c>
      <c r="I36" s="12">
        <v>7.83</v>
      </c>
      <c r="J36" s="12">
        <v>7.83</v>
      </c>
      <c r="K36" s="12">
        <v>7.83</v>
      </c>
      <c r="L36" s="12">
        <v>7.83</v>
      </c>
      <c r="M36" s="12">
        <v>7.83</v>
      </c>
      <c r="N36" s="12">
        <v>7.83</v>
      </c>
      <c r="O36" s="12">
        <v>7.83</v>
      </c>
      <c r="P36" s="12">
        <v>7.83</v>
      </c>
      <c r="Q36" s="12">
        <v>7.83</v>
      </c>
      <c r="R36" s="12">
        <v>7.83</v>
      </c>
      <c r="S36" s="12">
        <v>7.83</v>
      </c>
      <c r="T36" s="12">
        <v>7.83</v>
      </c>
      <c r="U36" s="12">
        <v>7.83</v>
      </c>
      <c r="V36" s="12">
        <v>7.83</v>
      </c>
      <c r="W36" s="12">
        <v>7.83</v>
      </c>
      <c r="X36" s="12">
        <v>7.83</v>
      </c>
      <c r="Y36" s="12">
        <v>7.83</v>
      </c>
      <c r="Z36" s="12">
        <v>7.83</v>
      </c>
      <c r="AA36" s="12">
        <v>7.83</v>
      </c>
      <c r="AB36" s="12">
        <v>7.83</v>
      </c>
      <c r="AC36" s="12">
        <v>7.83</v>
      </c>
      <c r="AD36" s="12">
        <v>7.83</v>
      </c>
      <c r="AE36" s="12">
        <v>7.83</v>
      </c>
      <c r="AF36" s="12">
        <v>7.83</v>
      </c>
      <c r="AG36" s="12">
        <v>7.83</v>
      </c>
      <c r="AH36" s="12">
        <v>1</v>
      </c>
      <c r="AI36" s="12">
        <v>2</v>
      </c>
      <c r="AJ36" s="12">
        <v>7</v>
      </c>
      <c r="AK36" s="12">
        <f t="shared" si="1"/>
        <v>9</v>
      </c>
      <c r="AL36" s="12">
        <f t="shared" si="2"/>
        <v>711</v>
      </c>
      <c r="AM36" s="12">
        <f t="shared" si="3"/>
        <v>96.168582375478934</v>
      </c>
      <c r="AN36" s="12">
        <f t="shared" si="4"/>
        <v>98.75</v>
      </c>
      <c r="AO36" s="12">
        <f t="shared" si="5"/>
        <v>720</v>
      </c>
      <c r="AP36" s="12">
        <f t="shared" si="6"/>
        <v>2</v>
      </c>
      <c r="AQ36" s="12">
        <f t="shared" si="7"/>
        <v>99.7229916897507</v>
      </c>
      <c r="AR36" s="46">
        <f t="shared" si="9"/>
        <v>0.33037974683544324</v>
      </c>
      <c r="AS36" s="12">
        <v>720</v>
      </c>
      <c r="AT36" s="12">
        <f t="shared" ref="AT36:AT44" si="10">SUM(D36:AG36)</f>
        <v>234.90000000000015</v>
      </c>
    </row>
    <row r="37" spans="1:46" x14ac:dyDescent="0.25">
      <c r="A37" s="5">
        <v>378</v>
      </c>
      <c r="B37" s="6" t="s">
        <v>85</v>
      </c>
      <c r="C37" s="4" t="s">
        <v>79</v>
      </c>
      <c r="D37" s="12"/>
      <c r="E37" s="12"/>
      <c r="F37" s="12">
        <v>6.25</v>
      </c>
      <c r="G37" s="12">
        <v>6.25</v>
      </c>
      <c r="H37" s="12">
        <v>4.25</v>
      </c>
      <c r="I37" s="12">
        <v>4.25</v>
      </c>
      <c r="J37" s="12"/>
      <c r="K37" s="12"/>
      <c r="L37" s="12"/>
      <c r="M37" s="12">
        <v>4.25</v>
      </c>
      <c r="N37" s="12">
        <v>4.25</v>
      </c>
      <c r="O37" s="12">
        <v>6.25</v>
      </c>
      <c r="P37" s="12">
        <v>4.25</v>
      </c>
      <c r="Q37" s="12">
        <v>4.25</v>
      </c>
      <c r="R37" s="12"/>
      <c r="S37" s="12"/>
      <c r="T37" s="12">
        <v>4.25</v>
      </c>
      <c r="U37" s="12">
        <v>4.25</v>
      </c>
      <c r="V37" s="12">
        <v>4.25</v>
      </c>
      <c r="W37" s="12">
        <v>4.25</v>
      </c>
      <c r="X37" s="12"/>
      <c r="Y37" s="12"/>
      <c r="Z37" s="12"/>
      <c r="AA37" s="12">
        <v>4.25</v>
      </c>
      <c r="AB37" s="12">
        <v>4.25</v>
      </c>
      <c r="AC37" s="12">
        <v>4.25</v>
      </c>
      <c r="AD37" s="12">
        <v>4.25</v>
      </c>
      <c r="AE37" s="12">
        <v>4.25</v>
      </c>
      <c r="AF37" s="12"/>
      <c r="AG37" s="12">
        <v>6.25</v>
      </c>
      <c r="AH37" s="12">
        <v>1</v>
      </c>
      <c r="AI37" s="12">
        <v>1</v>
      </c>
      <c r="AJ37" s="12">
        <v>4</v>
      </c>
      <c r="AK37" s="12">
        <f t="shared" si="1"/>
        <v>5</v>
      </c>
      <c r="AL37" s="12">
        <f t="shared" si="2"/>
        <v>715</v>
      </c>
      <c r="AM37" s="12">
        <f t="shared" si="3"/>
        <v>94.366197183098592</v>
      </c>
      <c r="AN37" s="12">
        <f t="shared" si="4"/>
        <v>99.305555555555557</v>
      </c>
      <c r="AO37" s="12">
        <f t="shared" si="5"/>
        <v>720</v>
      </c>
      <c r="AP37" s="12">
        <f t="shared" si="6"/>
        <v>1</v>
      </c>
      <c r="AQ37" s="12">
        <f t="shared" si="7"/>
        <v>99.861303744798889</v>
      </c>
      <c r="AR37" s="46">
        <f t="shared" si="9"/>
        <v>0.12412587412587413</v>
      </c>
      <c r="AS37" s="12">
        <v>720</v>
      </c>
      <c r="AT37" s="12">
        <f t="shared" si="10"/>
        <v>88.75</v>
      </c>
    </row>
    <row r="38" spans="1:46" x14ac:dyDescent="0.25">
      <c r="A38" s="5">
        <v>379</v>
      </c>
      <c r="B38" s="6" t="s">
        <v>85</v>
      </c>
      <c r="C38" s="4" t="s">
        <v>79</v>
      </c>
      <c r="D38" s="12"/>
      <c r="E38" s="12"/>
      <c r="F38" s="12">
        <v>4.25</v>
      </c>
      <c r="G38" s="12">
        <v>4.25</v>
      </c>
      <c r="H38" s="12">
        <v>4.25</v>
      </c>
      <c r="I38" s="12">
        <v>4.25</v>
      </c>
      <c r="J38" s="12"/>
      <c r="K38" s="12"/>
      <c r="L38" s="12"/>
      <c r="M38" s="12">
        <v>4.25</v>
      </c>
      <c r="N38" s="12">
        <v>4.25</v>
      </c>
      <c r="O38" s="12">
        <v>6.25</v>
      </c>
      <c r="P38" s="12">
        <v>4.25</v>
      </c>
      <c r="Q38" s="12">
        <v>4.25</v>
      </c>
      <c r="R38" s="12"/>
      <c r="S38" s="12"/>
      <c r="T38" s="12">
        <v>6.25</v>
      </c>
      <c r="U38" s="12">
        <v>6.25</v>
      </c>
      <c r="V38" s="12">
        <v>6.25</v>
      </c>
      <c r="W38" s="12">
        <v>6.25</v>
      </c>
      <c r="X38" s="12">
        <v>6.25</v>
      </c>
      <c r="Y38" s="12"/>
      <c r="Z38" s="12"/>
      <c r="AA38" s="12">
        <v>4.25</v>
      </c>
      <c r="AB38" s="12">
        <v>4.25</v>
      </c>
      <c r="AC38" s="12">
        <v>4.25</v>
      </c>
      <c r="AD38" s="12">
        <v>4.25</v>
      </c>
      <c r="AE38" s="12">
        <v>4.25</v>
      </c>
      <c r="AF38" s="12"/>
      <c r="AG38" s="12">
        <v>4.25</v>
      </c>
      <c r="AH38" s="12">
        <v>1</v>
      </c>
      <c r="AI38" s="12">
        <v>1.5</v>
      </c>
      <c r="AJ38" s="12">
        <v>2.5</v>
      </c>
      <c r="AK38" s="12">
        <f t="shared" si="1"/>
        <v>4</v>
      </c>
      <c r="AL38" s="12">
        <f t="shared" si="2"/>
        <v>716</v>
      </c>
      <c r="AM38" s="12">
        <f>IFERROR(100*(1-(AK38/AT38)),"100")</f>
        <v>95.876288659793815</v>
      </c>
      <c r="AN38" s="12">
        <f t="shared" si="4"/>
        <v>99.444444444444443</v>
      </c>
      <c r="AO38" s="12">
        <f t="shared" si="5"/>
        <v>720</v>
      </c>
      <c r="AP38" s="12">
        <f t="shared" si="6"/>
        <v>1.5</v>
      </c>
      <c r="AQ38" s="12">
        <f t="shared" si="7"/>
        <v>99.792099792099805</v>
      </c>
      <c r="AR38" s="46">
        <f t="shared" si="9"/>
        <v>0.13547486033519554</v>
      </c>
      <c r="AS38" s="12">
        <v>720</v>
      </c>
      <c r="AT38" s="12">
        <f t="shared" si="10"/>
        <v>97</v>
      </c>
    </row>
    <row r="39" spans="1:46" x14ac:dyDescent="0.25">
      <c r="A39" s="5">
        <v>380</v>
      </c>
      <c r="B39" s="6" t="s">
        <v>85</v>
      </c>
      <c r="C39" s="4" t="s">
        <v>79</v>
      </c>
      <c r="D39" s="12">
        <v>7.83</v>
      </c>
      <c r="E39" s="12">
        <v>7.83</v>
      </c>
      <c r="F39" s="12">
        <v>7.83</v>
      </c>
      <c r="G39" s="12">
        <v>7.83</v>
      </c>
      <c r="H39" s="12">
        <v>7.83</v>
      </c>
      <c r="I39" s="12">
        <v>7.83</v>
      </c>
      <c r="J39" s="12">
        <v>7.83</v>
      </c>
      <c r="K39" s="12">
        <v>7.83</v>
      </c>
      <c r="L39" s="12">
        <v>7.83</v>
      </c>
      <c r="M39" s="12">
        <v>7.83</v>
      </c>
      <c r="N39" s="12">
        <v>7.83</v>
      </c>
      <c r="O39" s="12">
        <v>7.83</v>
      </c>
      <c r="P39" s="12">
        <v>7.83</v>
      </c>
      <c r="Q39" s="12">
        <v>7.83</v>
      </c>
      <c r="R39" s="12">
        <v>7.83</v>
      </c>
      <c r="S39" s="12">
        <v>7.83</v>
      </c>
      <c r="T39" s="12">
        <v>7.83</v>
      </c>
      <c r="U39" s="12">
        <v>7.83</v>
      </c>
      <c r="V39" s="12">
        <v>7.83</v>
      </c>
      <c r="W39" s="12">
        <v>7.83</v>
      </c>
      <c r="X39" s="12">
        <v>7.83</v>
      </c>
      <c r="Y39" s="12">
        <v>7.83</v>
      </c>
      <c r="Z39" s="12">
        <v>7.83</v>
      </c>
      <c r="AA39" s="12">
        <v>7.83</v>
      </c>
      <c r="AB39" s="12">
        <v>7.83</v>
      </c>
      <c r="AC39" s="12">
        <v>7.83</v>
      </c>
      <c r="AD39" s="12">
        <v>7.83</v>
      </c>
      <c r="AE39" s="12">
        <v>7.83</v>
      </c>
      <c r="AF39" s="12">
        <v>7.83</v>
      </c>
      <c r="AG39" s="12">
        <v>7.83</v>
      </c>
      <c r="AH39" s="12">
        <v>0</v>
      </c>
      <c r="AI39" s="12">
        <v>0</v>
      </c>
      <c r="AJ39" s="12">
        <v>4.5</v>
      </c>
      <c r="AK39" s="12">
        <f t="shared" si="1"/>
        <v>4.5</v>
      </c>
      <c r="AL39" s="12">
        <f t="shared" si="2"/>
        <v>715.5</v>
      </c>
      <c r="AM39" s="12">
        <f t="shared" si="3"/>
        <v>98.084291187739467</v>
      </c>
      <c r="AN39" s="12">
        <f t="shared" si="4"/>
        <v>99.375</v>
      </c>
      <c r="AO39" s="12" t="str">
        <f t="shared" si="5"/>
        <v>0.00</v>
      </c>
      <c r="AP39" s="12" t="str">
        <f t="shared" si="6"/>
        <v>0.00</v>
      </c>
      <c r="AQ39" s="12">
        <f t="shared" si="7"/>
        <v>100</v>
      </c>
      <c r="AR39" s="46">
        <f t="shared" si="9"/>
        <v>0.32830188679245303</v>
      </c>
      <c r="AS39" s="12">
        <v>720</v>
      </c>
      <c r="AT39" s="12">
        <f t="shared" si="10"/>
        <v>234.90000000000015</v>
      </c>
    </row>
    <row r="40" spans="1:46" x14ac:dyDescent="0.25">
      <c r="A40" s="5">
        <v>381</v>
      </c>
      <c r="B40" s="6" t="s">
        <v>85</v>
      </c>
      <c r="C40" s="4" t="s">
        <v>79</v>
      </c>
      <c r="D40" s="12">
        <v>7.83</v>
      </c>
      <c r="E40" s="12">
        <v>7.83</v>
      </c>
      <c r="F40" s="12">
        <v>7.83</v>
      </c>
      <c r="G40" s="12">
        <v>7.83</v>
      </c>
      <c r="H40" s="12">
        <v>7.83</v>
      </c>
      <c r="I40" s="12">
        <v>7.83</v>
      </c>
      <c r="J40" s="12">
        <v>7.83</v>
      </c>
      <c r="K40" s="12">
        <v>7.83</v>
      </c>
      <c r="L40" s="12">
        <v>7.83</v>
      </c>
      <c r="M40" s="12">
        <v>7.83</v>
      </c>
      <c r="N40" s="12">
        <v>7.83</v>
      </c>
      <c r="O40" s="12">
        <v>7.83</v>
      </c>
      <c r="P40" s="12">
        <v>7.83</v>
      </c>
      <c r="Q40" s="12">
        <v>7.83</v>
      </c>
      <c r="R40" s="12">
        <v>7.83</v>
      </c>
      <c r="S40" s="12">
        <v>7.83</v>
      </c>
      <c r="T40" s="12">
        <v>7.83</v>
      </c>
      <c r="U40" s="12">
        <v>7.83</v>
      </c>
      <c r="V40" s="12">
        <v>7.83</v>
      </c>
      <c r="W40" s="12">
        <v>7.83</v>
      </c>
      <c r="X40" s="12">
        <v>7.83</v>
      </c>
      <c r="Y40" s="12">
        <v>7.83</v>
      </c>
      <c r="Z40" s="12">
        <v>7.83</v>
      </c>
      <c r="AA40" s="12">
        <v>7.83</v>
      </c>
      <c r="AB40" s="12">
        <v>7.83</v>
      </c>
      <c r="AC40" s="12">
        <v>7.83</v>
      </c>
      <c r="AD40" s="12">
        <v>7.83</v>
      </c>
      <c r="AE40" s="12">
        <v>7.83</v>
      </c>
      <c r="AF40" s="12">
        <v>7.83</v>
      </c>
      <c r="AG40" s="12">
        <v>7.83</v>
      </c>
      <c r="AH40" s="12">
        <v>1</v>
      </c>
      <c r="AI40" s="12">
        <v>1</v>
      </c>
      <c r="AJ40" s="12">
        <v>3</v>
      </c>
      <c r="AK40" s="12">
        <f t="shared" si="1"/>
        <v>4</v>
      </c>
      <c r="AL40" s="12">
        <f t="shared" si="2"/>
        <v>716</v>
      </c>
      <c r="AM40" s="12">
        <f t="shared" si="3"/>
        <v>98.297147722435071</v>
      </c>
      <c r="AN40" s="12">
        <f t="shared" si="4"/>
        <v>99.444444444444443</v>
      </c>
      <c r="AO40" s="12">
        <f t="shared" si="5"/>
        <v>720</v>
      </c>
      <c r="AP40" s="12">
        <f t="shared" si="6"/>
        <v>1</v>
      </c>
      <c r="AQ40" s="12">
        <f t="shared" si="7"/>
        <v>99.861303744798889</v>
      </c>
      <c r="AR40" s="46">
        <f t="shared" si="9"/>
        <v>0.32807262569832424</v>
      </c>
      <c r="AS40" s="12">
        <v>720</v>
      </c>
      <c r="AT40" s="12">
        <f t="shared" si="10"/>
        <v>234.90000000000015</v>
      </c>
    </row>
    <row r="41" spans="1:46" x14ac:dyDescent="0.25">
      <c r="A41" s="5">
        <v>382</v>
      </c>
      <c r="B41" s="6" t="s">
        <v>85</v>
      </c>
      <c r="C41" s="4" t="s">
        <v>92</v>
      </c>
      <c r="D41" s="12">
        <v>5</v>
      </c>
      <c r="E41" s="12">
        <v>5</v>
      </c>
      <c r="F41" s="12">
        <v>15</v>
      </c>
      <c r="G41" s="12">
        <v>15</v>
      </c>
      <c r="H41" s="12">
        <v>15</v>
      </c>
      <c r="I41" s="12">
        <v>15</v>
      </c>
      <c r="J41" s="12">
        <v>15</v>
      </c>
      <c r="K41" s="12">
        <v>10</v>
      </c>
      <c r="L41" s="12">
        <v>10</v>
      </c>
      <c r="M41" s="12">
        <v>10</v>
      </c>
      <c r="N41" s="12">
        <v>10</v>
      </c>
      <c r="O41" s="12">
        <v>10</v>
      </c>
      <c r="P41" s="12">
        <v>10</v>
      </c>
      <c r="Q41" s="12">
        <v>15</v>
      </c>
      <c r="R41" s="12">
        <v>10</v>
      </c>
      <c r="S41" s="12">
        <v>10</v>
      </c>
      <c r="T41" s="12">
        <v>10</v>
      </c>
      <c r="U41" s="12">
        <v>15</v>
      </c>
      <c r="V41" s="12">
        <v>10</v>
      </c>
      <c r="W41" s="12">
        <v>10</v>
      </c>
      <c r="X41" s="12">
        <v>10</v>
      </c>
      <c r="Y41" s="12">
        <v>5</v>
      </c>
      <c r="Z41" s="12"/>
      <c r="AA41" s="12"/>
      <c r="AB41" s="12"/>
      <c r="AC41" s="12">
        <v>10</v>
      </c>
      <c r="AD41" s="12">
        <v>15</v>
      </c>
      <c r="AE41" s="12">
        <v>10</v>
      </c>
      <c r="AF41" s="12">
        <v>10</v>
      </c>
      <c r="AG41" s="12">
        <v>10</v>
      </c>
      <c r="AH41" s="12">
        <v>2</v>
      </c>
      <c r="AI41" s="12">
        <v>24</v>
      </c>
      <c r="AJ41" s="12">
        <v>3.5</v>
      </c>
      <c r="AK41" s="12">
        <f t="shared" si="1"/>
        <v>27.5</v>
      </c>
      <c r="AL41" s="12">
        <f t="shared" si="2"/>
        <v>692.5</v>
      </c>
      <c r="AM41" s="12">
        <f t="shared" si="3"/>
        <v>90.677966101694921</v>
      </c>
      <c r="AN41" s="12">
        <f t="shared" si="4"/>
        <v>96.180555555555557</v>
      </c>
      <c r="AO41" s="12">
        <f t="shared" si="5"/>
        <v>360</v>
      </c>
      <c r="AP41" s="12">
        <f t="shared" si="6"/>
        <v>12</v>
      </c>
      <c r="AQ41" s="12">
        <f t="shared" si="7"/>
        <v>96.774193548387103</v>
      </c>
      <c r="AR41" s="46">
        <f t="shared" si="9"/>
        <v>0.4259927797833935</v>
      </c>
      <c r="AS41" s="12">
        <v>720</v>
      </c>
      <c r="AT41" s="12">
        <f t="shared" si="10"/>
        <v>295</v>
      </c>
    </row>
    <row r="42" spans="1:46" x14ac:dyDescent="0.25">
      <c r="A42" s="5">
        <v>383</v>
      </c>
      <c r="B42" s="6" t="s">
        <v>85</v>
      </c>
      <c r="C42" s="4" t="s">
        <v>92</v>
      </c>
      <c r="D42" s="12">
        <v>5</v>
      </c>
      <c r="E42" s="12">
        <v>5</v>
      </c>
      <c r="F42" s="12">
        <v>15</v>
      </c>
      <c r="G42" s="12">
        <v>15</v>
      </c>
      <c r="H42" s="12">
        <v>10</v>
      </c>
      <c r="I42" s="12">
        <v>10</v>
      </c>
      <c r="J42" s="12">
        <v>10</v>
      </c>
      <c r="K42" s="12">
        <v>10</v>
      </c>
      <c r="L42" s="12">
        <v>10</v>
      </c>
      <c r="M42" s="12"/>
      <c r="N42" s="12">
        <v>10</v>
      </c>
      <c r="O42" s="12">
        <v>10</v>
      </c>
      <c r="P42" s="12">
        <v>10</v>
      </c>
      <c r="Q42" s="12">
        <v>10</v>
      </c>
      <c r="R42" s="12">
        <v>15</v>
      </c>
      <c r="S42" s="12">
        <v>10</v>
      </c>
      <c r="T42" s="12"/>
      <c r="U42" s="12"/>
      <c r="V42" s="12"/>
      <c r="W42" s="12"/>
      <c r="X42" s="12">
        <v>10</v>
      </c>
      <c r="Y42" s="12">
        <v>15</v>
      </c>
      <c r="Z42" s="12">
        <v>10</v>
      </c>
      <c r="AA42" s="12">
        <v>15</v>
      </c>
      <c r="AB42" s="12">
        <v>10</v>
      </c>
      <c r="AC42" s="12">
        <v>10</v>
      </c>
      <c r="AD42" s="12">
        <v>10</v>
      </c>
      <c r="AE42" s="12">
        <v>10</v>
      </c>
      <c r="AF42" s="12">
        <v>10</v>
      </c>
      <c r="AG42" s="12">
        <v>10</v>
      </c>
      <c r="AH42" s="12">
        <v>3</v>
      </c>
      <c r="AI42" s="12">
        <v>72</v>
      </c>
      <c r="AJ42" s="12">
        <v>10</v>
      </c>
      <c r="AK42" s="12">
        <f t="shared" si="1"/>
        <v>82</v>
      </c>
      <c r="AL42" s="12">
        <f t="shared" si="2"/>
        <v>638</v>
      </c>
      <c r="AM42" s="12">
        <f t="shared" si="3"/>
        <v>69.056603773584911</v>
      </c>
      <c r="AN42" s="12">
        <f t="shared" si="4"/>
        <v>88.611111111111114</v>
      </c>
      <c r="AO42" s="12">
        <f t="shared" si="5"/>
        <v>240</v>
      </c>
      <c r="AP42" s="12">
        <f t="shared" si="6"/>
        <v>24</v>
      </c>
      <c r="AQ42" s="12">
        <f t="shared" si="7"/>
        <v>90.909090909090907</v>
      </c>
      <c r="AR42" s="46">
        <f t="shared" si="9"/>
        <v>0.41536050156739812</v>
      </c>
      <c r="AS42" s="12">
        <v>720</v>
      </c>
      <c r="AT42" s="12">
        <f t="shared" si="10"/>
        <v>265</v>
      </c>
    </row>
    <row r="43" spans="1:46" x14ac:dyDescent="0.25">
      <c r="A43" s="5">
        <v>384</v>
      </c>
      <c r="B43" s="6" t="s">
        <v>85</v>
      </c>
      <c r="C43" s="4" t="s">
        <v>92</v>
      </c>
      <c r="D43" s="12">
        <v>10</v>
      </c>
      <c r="E43" s="12">
        <v>10</v>
      </c>
      <c r="F43" s="12">
        <v>10</v>
      </c>
      <c r="G43" s="12">
        <v>10</v>
      </c>
      <c r="H43" s="12">
        <v>10</v>
      </c>
      <c r="I43" s="12">
        <v>5</v>
      </c>
      <c r="J43" s="12"/>
      <c r="K43" s="12">
        <v>10</v>
      </c>
      <c r="L43" s="12">
        <v>10</v>
      </c>
      <c r="M43" s="12">
        <v>15</v>
      </c>
      <c r="N43" s="12">
        <v>15</v>
      </c>
      <c r="O43" s="12">
        <v>5</v>
      </c>
      <c r="P43" s="12">
        <v>10</v>
      </c>
      <c r="Q43" s="12">
        <v>15</v>
      </c>
      <c r="R43" s="12">
        <v>10</v>
      </c>
      <c r="S43" s="12">
        <v>10</v>
      </c>
      <c r="T43" s="12">
        <v>10</v>
      </c>
      <c r="U43" s="12">
        <v>10</v>
      </c>
      <c r="V43" s="12">
        <v>10</v>
      </c>
      <c r="W43" s="12">
        <v>10</v>
      </c>
      <c r="X43" s="12">
        <v>5</v>
      </c>
      <c r="Y43" s="12">
        <v>5</v>
      </c>
      <c r="Z43" s="12">
        <v>10</v>
      </c>
      <c r="AA43" s="12">
        <v>15</v>
      </c>
      <c r="AB43" s="12">
        <v>10</v>
      </c>
      <c r="AC43" s="12">
        <v>10</v>
      </c>
      <c r="AD43" s="12">
        <v>10</v>
      </c>
      <c r="AE43" s="12">
        <v>15</v>
      </c>
      <c r="AF43" s="12">
        <v>5</v>
      </c>
      <c r="AG43" s="12"/>
      <c r="AH43" s="12">
        <v>2</v>
      </c>
      <c r="AI43" s="12">
        <v>8</v>
      </c>
      <c r="AJ43" s="12">
        <v>3</v>
      </c>
      <c r="AK43" s="12">
        <f t="shared" si="1"/>
        <v>11</v>
      </c>
      <c r="AL43" s="12">
        <f t="shared" si="2"/>
        <v>709</v>
      </c>
      <c r="AM43" s="12">
        <f t="shared" si="3"/>
        <v>96.071428571428569</v>
      </c>
      <c r="AN43" s="12">
        <f t="shared" si="4"/>
        <v>98.472222222222229</v>
      </c>
      <c r="AO43" s="12">
        <f t="shared" si="5"/>
        <v>360</v>
      </c>
      <c r="AP43" s="12">
        <f t="shared" si="6"/>
        <v>4</v>
      </c>
      <c r="AQ43" s="12">
        <f t="shared" si="7"/>
        <v>98.901098901098905</v>
      </c>
      <c r="AR43" s="46">
        <f t="shared" si="9"/>
        <v>0.39492242595204513</v>
      </c>
      <c r="AS43" s="12">
        <v>720</v>
      </c>
      <c r="AT43" s="12">
        <f t="shared" si="10"/>
        <v>280</v>
      </c>
    </row>
    <row r="44" spans="1:46" x14ac:dyDescent="0.25">
      <c r="A44" s="5">
        <v>385</v>
      </c>
      <c r="B44" s="6" t="s">
        <v>85</v>
      </c>
      <c r="C44" s="4" t="s">
        <v>92</v>
      </c>
      <c r="D44" s="12">
        <v>10</v>
      </c>
      <c r="E44" s="12">
        <v>10</v>
      </c>
      <c r="F44" s="12">
        <v>10</v>
      </c>
      <c r="G44" s="12">
        <v>10</v>
      </c>
      <c r="H44" s="12"/>
      <c r="I44" s="12">
        <v>10</v>
      </c>
      <c r="J44" s="12">
        <v>15</v>
      </c>
      <c r="K44" s="12"/>
      <c r="L44" s="12">
        <v>10</v>
      </c>
      <c r="M44" s="12">
        <v>10</v>
      </c>
      <c r="N44" s="12">
        <v>10</v>
      </c>
      <c r="O44" s="12">
        <v>10</v>
      </c>
      <c r="P44" s="12">
        <v>15</v>
      </c>
      <c r="Q44" s="12">
        <v>10</v>
      </c>
      <c r="R44" s="12"/>
      <c r="S44" s="12">
        <v>10</v>
      </c>
      <c r="T44" s="12">
        <v>15</v>
      </c>
      <c r="U44" s="12">
        <v>15</v>
      </c>
      <c r="V44" s="12">
        <v>15</v>
      </c>
      <c r="W44" s="12">
        <v>15</v>
      </c>
      <c r="X44" s="12">
        <v>15</v>
      </c>
      <c r="Y44" s="12">
        <v>10</v>
      </c>
      <c r="Z44" s="12">
        <v>10</v>
      </c>
      <c r="AA44" s="12">
        <v>10</v>
      </c>
      <c r="AB44" s="12">
        <v>15</v>
      </c>
      <c r="AC44" s="12">
        <v>10</v>
      </c>
      <c r="AD44" s="12">
        <v>10</v>
      </c>
      <c r="AE44" s="12">
        <v>10</v>
      </c>
      <c r="AF44" s="12">
        <v>10</v>
      </c>
      <c r="AG44" s="12">
        <v>10</v>
      </c>
      <c r="AH44" s="12">
        <v>3</v>
      </c>
      <c r="AI44" s="12">
        <v>6</v>
      </c>
      <c r="AJ44" s="12">
        <v>22</v>
      </c>
      <c r="AK44" s="12">
        <f t="shared" si="1"/>
        <v>28</v>
      </c>
      <c r="AL44" s="12">
        <f t="shared" si="2"/>
        <v>692</v>
      </c>
      <c r="AM44" s="12">
        <f t="shared" si="3"/>
        <v>90.967741935483872</v>
      </c>
      <c r="AN44" s="12">
        <f t="shared" si="4"/>
        <v>96.111111111111114</v>
      </c>
      <c r="AO44" s="12">
        <f t="shared" si="5"/>
        <v>240</v>
      </c>
      <c r="AP44" s="12">
        <f t="shared" si="6"/>
        <v>2</v>
      </c>
      <c r="AQ44" s="12">
        <f t="shared" si="7"/>
        <v>99.173553719008268</v>
      </c>
      <c r="AR44" s="46">
        <f t="shared" si="9"/>
        <v>0.44797687861271679</v>
      </c>
      <c r="AS44" s="12">
        <v>720</v>
      </c>
      <c r="AT44" s="12">
        <f t="shared" si="10"/>
        <v>310</v>
      </c>
    </row>
    <row r="45" spans="1:46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>
        <v>0</v>
      </c>
      <c r="AI45" s="12">
        <v>0</v>
      </c>
      <c r="AJ45" s="12">
        <v>0</v>
      </c>
      <c r="AK45" s="12">
        <f t="shared" si="1"/>
        <v>0</v>
      </c>
      <c r="AL45" s="12">
        <f t="shared" si="2"/>
        <v>720</v>
      </c>
      <c r="AM45" s="12" t="str">
        <f t="shared" si="3"/>
        <v>100</v>
      </c>
      <c r="AN45" s="12">
        <f t="shared" si="4"/>
        <v>100</v>
      </c>
      <c r="AO45" s="12" t="str">
        <f t="shared" si="5"/>
        <v>0.00</v>
      </c>
      <c r="AP45" s="12" t="str">
        <f t="shared" si="6"/>
        <v>0.00</v>
      </c>
      <c r="AQ45" s="12">
        <f t="shared" si="7"/>
        <v>100</v>
      </c>
      <c r="AR45" s="46">
        <f t="shared" si="9"/>
        <v>0</v>
      </c>
      <c r="AS45" s="12">
        <v>720</v>
      </c>
      <c r="AT45" s="12">
        <v>0</v>
      </c>
    </row>
    <row r="46" spans="1:46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>
        <v>4</v>
      </c>
      <c r="AI46" s="12">
        <v>216</v>
      </c>
      <c r="AJ46" s="12">
        <v>2</v>
      </c>
      <c r="AK46" s="12">
        <f t="shared" si="1"/>
        <v>218</v>
      </c>
      <c r="AL46" s="12">
        <f t="shared" si="2"/>
        <v>502</v>
      </c>
      <c r="AM46" s="12">
        <f t="shared" si="3"/>
        <v>-1182.3529411764707</v>
      </c>
      <c r="AN46" s="12">
        <f t="shared" si="4"/>
        <v>69.722222222222214</v>
      </c>
      <c r="AO46" s="12">
        <f t="shared" si="5"/>
        <v>180</v>
      </c>
      <c r="AP46" s="12">
        <f t="shared" si="6"/>
        <v>54</v>
      </c>
      <c r="AQ46" s="12">
        <f t="shared" si="7"/>
        <v>76.923076923076934</v>
      </c>
      <c r="AR46" s="46">
        <f t="shared" si="9"/>
        <v>3.386454183266932E-2</v>
      </c>
      <c r="AS46" s="12">
        <v>720</v>
      </c>
      <c r="AT46" s="12">
        <v>17</v>
      </c>
    </row>
    <row r="47" spans="1:46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>
        <v>4</v>
      </c>
      <c r="AI47" s="12">
        <v>10</v>
      </c>
      <c r="AJ47" s="12">
        <v>10</v>
      </c>
      <c r="AK47" s="12">
        <f t="shared" si="1"/>
        <v>20</v>
      </c>
      <c r="AL47" s="12">
        <f t="shared" si="2"/>
        <v>700</v>
      </c>
      <c r="AM47" s="12">
        <f t="shared" si="3"/>
        <v>83.050847457627114</v>
      </c>
      <c r="AN47" s="12">
        <f t="shared" si="4"/>
        <v>97.222222222222214</v>
      </c>
      <c r="AO47" s="12">
        <f t="shared" si="5"/>
        <v>180</v>
      </c>
      <c r="AP47" s="12">
        <f t="shared" si="6"/>
        <v>2.5</v>
      </c>
      <c r="AQ47" s="12">
        <f t="shared" si="7"/>
        <v>98.630136986301366</v>
      </c>
      <c r="AR47" s="46">
        <f t="shared" si="9"/>
        <v>0.16857142857142857</v>
      </c>
      <c r="AS47" s="12">
        <v>720</v>
      </c>
      <c r="AT47" s="12">
        <v>118</v>
      </c>
    </row>
    <row r="48" spans="1:46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>
        <v>0</v>
      </c>
      <c r="AI48" s="12">
        <v>0</v>
      </c>
      <c r="AJ48" s="12">
        <v>0</v>
      </c>
      <c r="AK48" s="12">
        <f t="shared" si="1"/>
        <v>0</v>
      </c>
      <c r="AL48" s="12">
        <f t="shared" si="2"/>
        <v>720</v>
      </c>
      <c r="AM48" s="12">
        <f t="shared" si="3"/>
        <v>100</v>
      </c>
      <c r="AN48" s="12">
        <f t="shared" si="4"/>
        <v>100</v>
      </c>
      <c r="AO48" s="12" t="str">
        <f t="shared" si="5"/>
        <v>0.00</v>
      </c>
      <c r="AP48" s="12" t="str">
        <f t="shared" si="6"/>
        <v>0.00</v>
      </c>
      <c r="AQ48" s="12">
        <f t="shared" si="7"/>
        <v>100</v>
      </c>
      <c r="AR48" s="46">
        <f t="shared" si="9"/>
        <v>0.35694444444444445</v>
      </c>
      <c r="AS48" s="12">
        <v>720</v>
      </c>
      <c r="AT48" s="12">
        <v>257</v>
      </c>
    </row>
    <row r="49" spans="1:46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>
        <v>0</v>
      </c>
      <c r="AI49" s="12">
        <v>0</v>
      </c>
      <c r="AJ49" s="12">
        <v>5.83</v>
      </c>
      <c r="AK49" s="12">
        <f t="shared" si="1"/>
        <v>5.83</v>
      </c>
      <c r="AL49" s="12">
        <f t="shared" si="2"/>
        <v>714.17</v>
      </c>
      <c r="AM49" s="12">
        <f t="shared" si="3"/>
        <v>97.084999999999994</v>
      </c>
      <c r="AN49" s="12">
        <f t="shared" si="4"/>
        <v>99.190277777777766</v>
      </c>
      <c r="AO49" s="12" t="str">
        <f t="shared" si="5"/>
        <v>0.00</v>
      </c>
      <c r="AP49" s="12" t="str">
        <f t="shared" si="6"/>
        <v>0.00</v>
      </c>
      <c r="AQ49" s="12">
        <f t="shared" si="7"/>
        <v>100</v>
      </c>
      <c r="AR49" s="46">
        <f t="shared" si="9"/>
        <v>0.28004536734951063</v>
      </c>
      <c r="AS49" s="12">
        <v>720</v>
      </c>
      <c r="AT49" s="12">
        <v>200</v>
      </c>
    </row>
    <row r="50" spans="1:46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>
        <v>1</v>
      </c>
      <c r="AI50" s="12">
        <v>0.5</v>
      </c>
      <c r="AJ50" s="12">
        <v>0</v>
      </c>
      <c r="AK50" s="12">
        <f t="shared" si="1"/>
        <v>0.5</v>
      </c>
      <c r="AL50" s="12">
        <f t="shared" si="2"/>
        <v>719.5</v>
      </c>
      <c r="AM50" s="12">
        <f t="shared" si="3"/>
        <v>99.779735682819378</v>
      </c>
      <c r="AN50" s="12">
        <f t="shared" si="4"/>
        <v>99.930555555555557</v>
      </c>
      <c r="AO50" s="12">
        <f t="shared" si="5"/>
        <v>720</v>
      </c>
      <c r="AP50" s="12">
        <f t="shared" si="6"/>
        <v>0.5</v>
      </c>
      <c r="AQ50" s="12">
        <f t="shared" si="7"/>
        <v>99.93060374739764</v>
      </c>
      <c r="AR50" s="46">
        <f t="shared" si="9"/>
        <v>0.31549687282835304</v>
      </c>
      <c r="AS50" s="12">
        <v>720</v>
      </c>
      <c r="AT50" s="12">
        <v>227</v>
      </c>
    </row>
    <row r="51" spans="1:46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>
        <v>0</v>
      </c>
      <c r="AI51" s="12">
        <v>0</v>
      </c>
      <c r="AJ51" s="12">
        <v>4</v>
      </c>
      <c r="AK51" s="12">
        <f t="shared" si="1"/>
        <v>4</v>
      </c>
      <c r="AL51" s="12">
        <f t="shared" si="2"/>
        <v>716</v>
      </c>
      <c r="AM51" s="12">
        <f t="shared" si="3"/>
        <v>96.92307692307692</v>
      </c>
      <c r="AN51" s="12">
        <f t="shared" si="4"/>
        <v>99.444444444444443</v>
      </c>
      <c r="AO51" s="12" t="str">
        <f t="shared" si="5"/>
        <v>0.00</v>
      </c>
      <c r="AP51" s="12" t="str">
        <f t="shared" si="6"/>
        <v>0.00</v>
      </c>
      <c r="AQ51" s="12">
        <f t="shared" si="7"/>
        <v>100</v>
      </c>
      <c r="AR51" s="46">
        <f t="shared" si="9"/>
        <v>0.18156424581005587</v>
      </c>
      <c r="AS51" s="12">
        <v>720</v>
      </c>
      <c r="AT51" s="12">
        <v>130</v>
      </c>
    </row>
    <row r="52" spans="1:46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>
        <v>7</v>
      </c>
      <c r="AI52" s="12">
        <v>7</v>
      </c>
      <c r="AJ52" s="12">
        <v>5</v>
      </c>
      <c r="AK52" s="12">
        <f t="shared" si="1"/>
        <v>12</v>
      </c>
      <c r="AL52" s="12">
        <f t="shared" si="2"/>
        <v>708</v>
      </c>
      <c r="AM52" s="12">
        <f t="shared" si="3"/>
        <v>93.782383419689126</v>
      </c>
      <c r="AN52" s="12">
        <f t="shared" si="4"/>
        <v>98.333333333333329</v>
      </c>
      <c r="AO52" s="12">
        <f t="shared" si="5"/>
        <v>102.85714285714286</v>
      </c>
      <c r="AP52" s="12">
        <f t="shared" si="6"/>
        <v>1</v>
      </c>
      <c r="AQ52" s="12">
        <f t="shared" si="7"/>
        <v>99.037138927097658</v>
      </c>
      <c r="AR52" s="46">
        <f t="shared" si="9"/>
        <v>0.27259887005649719</v>
      </c>
      <c r="AS52" s="12">
        <v>720</v>
      </c>
      <c r="AT52" s="12">
        <v>193</v>
      </c>
    </row>
    <row r="53" spans="1:46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>
        <v>1</v>
      </c>
      <c r="AI53" s="12">
        <v>1</v>
      </c>
      <c r="AJ53" s="12">
        <v>2.66</v>
      </c>
      <c r="AK53" s="12">
        <f t="shared" si="1"/>
        <v>3.66</v>
      </c>
      <c r="AL53" s="12">
        <f t="shared" si="2"/>
        <v>716.34</v>
      </c>
      <c r="AM53" s="12">
        <f t="shared" si="3"/>
        <v>98.336363636363629</v>
      </c>
      <c r="AN53" s="12">
        <f t="shared" si="4"/>
        <v>99.491666666666674</v>
      </c>
      <c r="AO53" s="12">
        <f t="shared" si="5"/>
        <v>720</v>
      </c>
      <c r="AP53" s="12">
        <f t="shared" si="6"/>
        <v>1</v>
      </c>
      <c r="AQ53" s="12">
        <f t="shared" si="7"/>
        <v>99.861303744798889</v>
      </c>
      <c r="AR53" s="46">
        <f t="shared" si="9"/>
        <v>0.30711673227796854</v>
      </c>
      <c r="AS53" s="12">
        <v>720</v>
      </c>
      <c r="AT53" s="12">
        <v>220</v>
      </c>
    </row>
    <row r="54" spans="1:46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>
        <v>2</v>
      </c>
      <c r="AI54" s="12">
        <v>8</v>
      </c>
      <c r="AJ54" s="12">
        <v>0</v>
      </c>
      <c r="AK54" s="12">
        <f t="shared" si="1"/>
        <v>8</v>
      </c>
      <c r="AL54" s="12">
        <f t="shared" si="2"/>
        <v>712</v>
      </c>
      <c r="AM54" s="12">
        <f t="shared" si="3"/>
        <v>96.506550218340621</v>
      </c>
      <c r="AN54" s="12">
        <f t="shared" si="4"/>
        <v>98.888888888888886</v>
      </c>
      <c r="AO54" s="12">
        <f t="shared" si="5"/>
        <v>360</v>
      </c>
      <c r="AP54" s="12">
        <f t="shared" si="6"/>
        <v>4</v>
      </c>
      <c r="AQ54" s="12">
        <f t="shared" si="7"/>
        <v>98.901098901098905</v>
      </c>
      <c r="AR54" s="46">
        <f t="shared" si="9"/>
        <v>0.32162921348314605</v>
      </c>
      <c r="AS54" s="12">
        <v>720</v>
      </c>
      <c r="AT54" s="12">
        <v>229</v>
      </c>
    </row>
    <row r="55" spans="1:46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>
        <v>0</v>
      </c>
      <c r="AI55" s="12">
        <v>0</v>
      </c>
      <c r="AJ55" s="12">
        <v>0</v>
      </c>
      <c r="AK55" s="12">
        <f t="shared" si="1"/>
        <v>0</v>
      </c>
      <c r="AL55" s="12">
        <f t="shared" si="2"/>
        <v>720</v>
      </c>
      <c r="AM55" s="12">
        <f t="shared" si="3"/>
        <v>100</v>
      </c>
      <c r="AN55" s="12">
        <f t="shared" si="4"/>
        <v>100</v>
      </c>
      <c r="AO55" s="12" t="str">
        <f t="shared" si="5"/>
        <v>0.00</v>
      </c>
      <c r="AP55" s="12" t="str">
        <f t="shared" si="6"/>
        <v>0.00</v>
      </c>
      <c r="AQ55" s="12">
        <f t="shared" si="7"/>
        <v>100</v>
      </c>
      <c r="AR55" s="46">
        <f t="shared" si="9"/>
        <v>0.3888888888888889</v>
      </c>
      <c r="AS55" s="12">
        <v>720</v>
      </c>
      <c r="AT55" s="12">
        <v>280</v>
      </c>
    </row>
    <row r="56" spans="1:46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>
        <v>2</v>
      </c>
      <c r="AI56" s="12">
        <v>2</v>
      </c>
      <c r="AJ56" s="12">
        <v>4</v>
      </c>
      <c r="AK56" s="12">
        <f t="shared" si="1"/>
        <v>6</v>
      </c>
      <c r="AL56" s="12">
        <f t="shared" si="2"/>
        <v>714</v>
      </c>
      <c r="AM56" s="12">
        <f t="shared" si="3"/>
        <v>95.121951219512198</v>
      </c>
      <c r="AN56" s="12">
        <f t="shared" si="4"/>
        <v>99.166666666666671</v>
      </c>
      <c r="AO56" s="12">
        <f t="shared" si="5"/>
        <v>360</v>
      </c>
      <c r="AP56" s="12">
        <f t="shared" si="6"/>
        <v>1</v>
      </c>
      <c r="AQ56" s="12">
        <f t="shared" si="7"/>
        <v>99.7229916897507</v>
      </c>
      <c r="AR56" s="46">
        <f t="shared" si="9"/>
        <v>0.17226890756302521</v>
      </c>
      <c r="AS56" s="12">
        <v>720</v>
      </c>
      <c r="AT56" s="12">
        <v>123</v>
      </c>
    </row>
    <row r="57" spans="1:46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>
        <v>1</v>
      </c>
      <c r="AI57" s="12">
        <v>2</v>
      </c>
      <c r="AJ57" s="12">
        <v>4.5</v>
      </c>
      <c r="AK57" s="12">
        <f t="shared" si="1"/>
        <v>6.5</v>
      </c>
      <c r="AL57" s="12">
        <f t="shared" si="2"/>
        <v>713.5</v>
      </c>
      <c r="AM57" s="12">
        <f t="shared" si="3"/>
        <v>97.903225806451616</v>
      </c>
      <c r="AN57" s="12">
        <f t="shared" si="4"/>
        <v>99.097222222222229</v>
      </c>
      <c r="AO57" s="12">
        <f t="shared" si="5"/>
        <v>720</v>
      </c>
      <c r="AP57" s="12">
        <f t="shared" si="6"/>
        <v>2</v>
      </c>
      <c r="AQ57" s="12">
        <f t="shared" si="7"/>
        <v>99.7229916897507</v>
      </c>
      <c r="AR57" s="46">
        <f t="shared" si="9"/>
        <v>0.43447792571829014</v>
      </c>
      <c r="AS57" s="12">
        <v>720</v>
      </c>
      <c r="AT57" s="12">
        <v>310</v>
      </c>
    </row>
    <row r="58" spans="1:46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>
        <v>2</v>
      </c>
      <c r="AI58" s="12">
        <v>1.5</v>
      </c>
      <c r="AJ58" s="12">
        <v>8.5</v>
      </c>
      <c r="AK58" s="12">
        <f t="shared" si="1"/>
        <v>10</v>
      </c>
      <c r="AL58" s="12">
        <f t="shared" si="2"/>
        <v>710</v>
      </c>
      <c r="AM58" s="12">
        <f t="shared" si="3"/>
        <v>95.614035087719301</v>
      </c>
      <c r="AN58" s="12">
        <f t="shared" si="4"/>
        <v>98.611111111111114</v>
      </c>
      <c r="AO58" s="12">
        <f t="shared" si="5"/>
        <v>360</v>
      </c>
      <c r="AP58" s="12">
        <f t="shared" si="6"/>
        <v>0.75</v>
      </c>
      <c r="AQ58" s="12">
        <f t="shared" si="7"/>
        <v>99.792099792099805</v>
      </c>
      <c r="AR58" s="46">
        <f t="shared" si="9"/>
        <v>0.3211267605633803</v>
      </c>
      <c r="AS58" s="12">
        <v>720</v>
      </c>
      <c r="AT58" s="12">
        <v>228</v>
      </c>
    </row>
    <row r="59" spans="1:46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>
        <v>2</v>
      </c>
      <c r="AI59" s="12">
        <v>2</v>
      </c>
      <c r="AJ59" s="12">
        <v>8.75</v>
      </c>
      <c r="AK59" s="12">
        <f t="shared" si="1"/>
        <v>10.75</v>
      </c>
      <c r="AL59" s="12">
        <f t="shared" si="2"/>
        <v>709.25</v>
      </c>
      <c r="AM59" s="12">
        <f t="shared" si="3"/>
        <v>86.890243902439025</v>
      </c>
      <c r="AN59" s="12">
        <f t="shared" si="4"/>
        <v>98.506944444444443</v>
      </c>
      <c r="AO59" s="12">
        <f t="shared" si="5"/>
        <v>360</v>
      </c>
      <c r="AP59" s="12">
        <f t="shared" si="6"/>
        <v>1</v>
      </c>
      <c r="AQ59" s="12">
        <f t="shared" si="7"/>
        <v>99.7229916897507</v>
      </c>
      <c r="AR59" s="46">
        <f t="shared" si="9"/>
        <v>0.11561508635882975</v>
      </c>
      <c r="AS59" s="12">
        <v>720</v>
      </c>
      <c r="AT59" s="12">
        <v>82</v>
      </c>
    </row>
    <row r="60" spans="1:46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>
        <v>1</v>
      </c>
      <c r="AI60" s="12">
        <v>480</v>
      </c>
      <c r="AJ60" s="12">
        <v>2</v>
      </c>
      <c r="AK60" s="12">
        <f t="shared" si="1"/>
        <v>482</v>
      </c>
      <c r="AL60" s="12">
        <f t="shared" si="2"/>
        <v>238</v>
      </c>
      <c r="AM60" s="12">
        <f t="shared" si="3"/>
        <v>-1047.6190476190477</v>
      </c>
      <c r="AN60" s="12">
        <f t="shared" si="4"/>
        <v>33.055555555555557</v>
      </c>
      <c r="AO60" s="12">
        <f t="shared" si="5"/>
        <v>720</v>
      </c>
      <c r="AP60" s="12">
        <f t="shared" si="6"/>
        <v>480</v>
      </c>
      <c r="AQ60" s="12">
        <f t="shared" si="7"/>
        <v>60</v>
      </c>
      <c r="AR60" s="46">
        <f t="shared" si="9"/>
        <v>0.17647058823529413</v>
      </c>
      <c r="AS60" s="12">
        <v>720</v>
      </c>
      <c r="AT60" s="12">
        <v>42</v>
      </c>
    </row>
    <row r="61" spans="1:46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>
        <v>3</v>
      </c>
      <c r="AI61" s="12">
        <v>2</v>
      </c>
      <c r="AJ61" s="12">
        <v>5</v>
      </c>
      <c r="AK61" s="12">
        <f t="shared" si="1"/>
        <v>7</v>
      </c>
      <c r="AL61" s="12">
        <f t="shared" si="2"/>
        <v>713</v>
      </c>
      <c r="AM61" s="12">
        <f t="shared" si="3"/>
        <v>94.615384615384613</v>
      </c>
      <c r="AN61" s="12">
        <f t="shared" si="4"/>
        <v>99.027777777777786</v>
      </c>
      <c r="AO61" s="12">
        <f t="shared" si="5"/>
        <v>240</v>
      </c>
      <c r="AP61" s="12">
        <f t="shared" si="6"/>
        <v>0.66666666666666663</v>
      </c>
      <c r="AQ61" s="12">
        <f t="shared" si="7"/>
        <v>99.7229916897507</v>
      </c>
      <c r="AR61" s="46">
        <f t="shared" si="9"/>
        <v>0.182328190743338</v>
      </c>
      <c r="AS61" s="12">
        <v>720</v>
      </c>
      <c r="AT61" s="12">
        <v>130</v>
      </c>
    </row>
    <row r="62" spans="1:46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>
        <v>3</v>
      </c>
      <c r="AI62" s="12">
        <v>4</v>
      </c>
      <c r="AJ62" s="12">
        <v>7</v>
      </c>
      <c r="AK62" s="12">
        <f t="shared" si="1"/>
        <v>11</v>
      </c>
      <c r="AL62" s="12">
        <f t="shared" si="2"/>
        <v>709</v>
      </c>
      <c r="AM62" s="12">
        <f t="shared" si="3"/>
        <v>92.857142857142861</v>
      </c>
      <c r="AN62" s="12">
        <f t="shared" si="4"/>
        <v>98.472222222222229</v>
      </c>
      <c r="AO62" s="12">
        <f t="shared" si="5"/>
        <v>240</v>
      </c>
      <c r="AP62" s="12">
        <f t="shared" si="6"/>
        <v>1.3333333333333333</v>
      </c>
      <c r="AQ62" s="12">
        <f t="shared" si="7"/>
        <v>99.447513812154696</v>
      </c>
      <c r="AR62" s="46">
        <f t="shared" si="9"/>
        <v>0.21720733427362482</v>
      </c>
      <c r="AS62" s="12">
        <v>720</v>
      </c>
      <c r="AT62" s="12">
        <v>154</v>
      </c>
    </row>
    <row r="63" spans="1:46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>
        <v>1</v>
      </c>
      <c r="AI63" s="12">
        <v>0.5</v>
      </c>
      <c r="AJ63" s="12">
        <v>3.5</v>
      </c>
      <c r="AK63" s="12">
        <f t="shared" si="1"/>
        <v>4</v>
      </c>
      <c r="AL63" s="12">
        <f t="shared" si="2"/>
        <v>716</v>
      </c>
      <c r="AM63" s="12">
        <f t="shared" si="3"/>
        <v>96.946564885496173</v>
      </c>
      <c r="AN63" s="12">
        <f t="shared" si="4"/>
        <v>99.444444444444443</v>
      </c>
      <c r="AO63" s="12">
        <f t="shared" si="5"/>
        <v>720</v>
      </c>
      <c r="AP63" s="12">
        <f t="shared" si="6"/>
        <v>0.5</v>
      </c>
      <c r="AQ63" s="12">
        <f t="shared" si="7"/>
        <v>99.93060374739764</v>
      </c>
      <c r="AR63" s="46">
        <f t="shared" si="9"/>
        <v>0.18296089385474859</v>
      </c>
      <c r="AS63" s="12">
        <v>720</v>
      </c>
      <c r="AT63" s="12">
        <v>131</v>
      </c>
    </row>
    <row r="64" spans="1:46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>
        <v>0</v>
      </c>
      <c r="AI64" s="12">
        <v>0</v>
      </c>
      <c r="AJ64" s="12">
        <v>4.5</v>
      </c>
      <c r="AK64" s="12">
        <f t="shared" si="1"/>
        <v>4.5</v>
      </c>
      <c r="AL64" s="12">
        <f t="shared" si="2"/>
        <v>715.5</v>
      </c>
      <c r="AM64" s="12">
        <f t="shared" si="3"/>
        <v>96.590909090909093</v>
      </c>
      <c r="AN64" s="12">
        <f t="shared" si="4"/>
        <v>99.375</v>
      </c>
      <c r="AO64" s="12" t="str">
        <f t="shared" si="5"/>
        <v>0.00</v>
      </c>
      <c r="AP64" s="12" t="str">
        <f t="shared" si="6"/>
        <v>0.00</v>
      </c>
      <c r="AQ64" s="12">
        <f t="shared" si="7"/>
        <v>100</v>
      </c>
      <c r="AR64" s="46">
        <f t="shared" si="9"/>
        <v>0.18448637316561844</v>
      </c>
      <c r="AS64" s="12">
        <v>720</v>
      </c>
      <c r="AT64" s="12">
        <v>132</v>
      </c>
    </row>
    <row r="65" spans="1:47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>
        <v>0</v>
      </c>
      <c r="AI65" s="12">
        <v>0</v>
      </c>
      <c r="AJ65" s="12">
        <v>4.5</v>
      </c>
      <c r="AK65" s="12">
        <f t="shared" si="1"/>
        <v>4.5</v>
      </c>
      <c r="AL65" s="12">
        <f t="shared" si="2"/>
        <v>715.5</v>
      </c>
      <c r="AM65" s="12">
        <f t="shared" si="3"/>
        <v>89.534883720930239</v>
      </c>
      <c r="AN65" s="12">
        <f t="shared" si="4"/>
        <v>99.375</v>
      </c>
      <c r="AO65" s="12" t="str">
        <f t="shared" si="5"/>
        <v>0.00</v>
      </c>
      <c r="AP65" s="12" t="str">
        <f t="shared" si="6"/>
        <v>0.00</v>
      </c>
      <c r="AQ65" s="12">
        <f t="shared" si="7"/>
        <v>100</v>
      </c>
      <c r="AR65" s="46">
        <f t="shared" si="9"/>
        <v>6.0097833682739341E-2</v>
      </c>
      <c r="AS65" s="12">
        <v>720</v>
      </c>
      <c r="AT65" s="12">
        <v>43</v>
      </c>
    </row>
    <row r="66" spans="1:47" x14ac:dyDescent="0.25">
      <c r="A66" s="8">
        <v>411</v>
      </c>
      <c r="B66" s="7" t="s">
        <v>85</v>
      </c>
      <c r="C66" s="7" t="s">
        <v>92</v>
      </c>
      <c r="D66" s="12">
        <v>10</v>
      </c>
      <c r="E66" s="12">
        <v>10</v>
      </c>
      <c r="F66" s="12">
        <v>10</v>
      </c>
      <c r="G66" s="12">
        <v>10</v>
      </c>
      <c r="H66" s="12">
        <v>10</v>
      </c>
      <c r="I66" s="12">
        <v>10</v>
      </c>
      <c r="J66" s="12"/>
      <c r="K66" s="12">
        <v>10</v>
      </c>
      <c r="L66" s="12">
        <v>10</v>
      </c>
      <c r="M66" s="12">
        <v>15</v>
      </c>
      <c r="N66" s="12">
        <v>15</v>
      </c>
      <c r="O66" s="12">
        <v>15</v>
      </c>
      <c r="P66" s="12">
        <v>15</v>
      </c>
      <c r="Q66" s="12">
        <v>10</v>
      </c>
      <c r="R66" s="12"/>
      <c r="S66" s="12">
        <v>10</v>
      </c>
      <c r="T66" s="12">
        <v>10</v>
      </c>
      <c r="U66" s="12">
        <v>10</v>
      </c>
      <c r="V66" s="12">
        <v>5</v>
      </c>
      <c r="W66" s="12">
        <v>10</v>
      </c>
      <c r="X66" s="12">
        <v>10</v>
      </c>
      <c r="Y66" s="12"/>
      <c r="Z66" s="12">
        <v>10</v>
      </c>
      <c r="AA66" s="12">
        <v>10</v>
      </c>
      <c r="AB66" s="12">
        <v>10</v>
      </c>
      <c r="AC66" s="12">
        <v>10</v>
      </c>
      <c r="AD66" s="12">
        <v>10</v>
      </c>
      <c r="AE66" s="12">
        <v>10</v>
      </c>
      <c r="AF66" s="12">
        <v>10</v>
      </c>
      <c r="AG66" s="12">
        <v>10</v>
      </c>
      <c r="AH66" s="12">
        <v>0</v>
      </c>
      <c r="AI66" s="12">
        <v>0</v>
      </c>
      <c r="AJ66" s="12">
        <v>4.5</v>
      </c>
      <c r="AK66" s="12">
        <f t="shared" si="1"/>
        <v>4.5</v>
      </c>
      <c r="AL66" s="12">
        <f t="shared" si="2"/>
        <v>715.5</v>
      </c>
      <c r="AM66" s="12">
        <f t="shared" si="3"/>
        <v>98.421052631578945</v>
      </c>
      <c r="AN66" s="12">
        <f t="shared" si="4"/>
        <v>99.375</v>
      </c>
      <c r="AO66" s="12" t="str">
        <f t="shared" si="5"/>
        <v>0.00</v>
      </c>
      <c r="AP66" s="12" t="str">
        <f t="shared" si="6"/>
        <v>0.00</v>
      </c>
      <c r="AQ66" s="12">
        <f t="shared" si="7"/>
        <v>100</v>
      </c>
      <c r="AR66" s="46">
        <f t="shared" si="9"/>
        <v>0.39832285115303984</v>
      </c>
      <c r="AS66" s="12">
        <v>720</v>
      </c>
      <c r="AT66" s="12">
        <f>SUM(D66:AG66)</f>
        <v>285</v>
      </c>
      <c r="AU66" s="17">
        <v>343</v>
      </c>
    </row>
    <row r="67" spans="1:47" x14ac:dyDescent="0.25">
      <c r="A67" s="8">
        <v>412</v>
      </c>
      <c r="B67" s="7" t="s">
        <v>85</v>
      </c>
      <c r="C67" s="7" t="s">
        <v>92</v>
      </c>
      <c r="D67" s="12"/>
      <c r="E67" s="12">
        <v>10</v>
      </c>
      <c r="F67" s="12">
        <v>10</v>
      </c>
      <c r="G67" s="12">
        <v>10</v>
      </c>
      <c r="H67" s="12">
        <v>10</v>
      </c>
      <c r="I67" s="12">
        <v>10</v>
      </c>
      <c r="J67" s="12">
        <v>10</v>
      </c>
      <c r="K67" s="12"/>
      <c r="L67" s="12">
        <v>10</v>
      </c>
      <c r="M67" s="12">
        <v>10</v>
      </c>
      <c r="N67" s="12">
        <v>10</v>
      </c>
      <c r="O67" s="12">
        <v>10</v>
      </c>
      <c r="P67" s="12">
        <v>10</v>
      </c>
      <c r="Q67" s="12">
        <v>10</v>
      </c>
      <c r="R67" s="12">
        <v>15</v>
      </c>
      <c r="S67" s="12">
        <v>10</v>
      </c>
      <c r="T67" s="12">
        <v>15</v>
      </c>
      <c r="U67" s="12">
        <v>10</v>
      </c>
      <c r="V67" s="12">
        <v>20</v>
      </c>
      <c r="W67" s="12">
        <v>15</v>
      </c>
      <c r="X67" s="12">
        <v>15</v>
      </c>
      <c r="Y67" s="12">
        <v>15</v>
      </c>
      <c r="Z67" s="12">
        <v>10</v>
      </c>
      <c r="AA67" s="12">
        <v>10</v>
      </c>
      <c r="AB67" s="12">
        <v>15</v>
      </c>
      <c r="AC67" s="12">
        <v>15</v>
      </c>
      <c r="AD67" s="12">
        <v>15</v>
      </c>
      <c r="AE67" s="12">
        <v>15</v>
      </c>
      <c r="AF67" s="12">
        <v>5</v>
      </c>
      <c r="AG67" s="12"/>
      <c r="AH67" s="12">
        <v>1</v>
      </c>
      <c r="AI67" s="12">
        <v>3</v>
      </c>
      <c r="AJ67" s="12">
        <v>6.08</v>
      </c>
      <c r="AK67" s="12">
        <f t="shared" ref="AK67" si="11">SUM(AI67:AJ67)</f>
        <v>9.08</v>
      </c>
      <c r="AL67" s="12">
        <f t="shared" ref="AL67" si="12">AS67-AI67-AJ67</f>
        <v>710.92</v>
      </c>
      <c r="AM67" s="12">
        <f t="shared" ref="AM67" si="13">IFERROR(100*(1-(AK67/AT67)),"100")</f>
        <v>97.162499999999994</v>
      </c>
      <c r="AN67" s="12">
        <f t="shared" ref="AN67" si="14">IFERROR((AL67/AS67),"0.00")*100</f>
        <v>98.73888888888888</v>
      </c>
      <c r="AO67" s="12">
        <f t="shared" ref="AO67" si="15">IFERROR(AS67/AH67,"0.00")</f>
        <v>720</v>
      </c>
      <c r="AP67" s="12">
        <f t="shared" ref="AP67" si="16">IFERROR(AI67/AH67,"0.00")</f>
        <v>3</v>
      </c>
      <c r="AQ67" s="12">
        <f t="shared" ref="AQ67" si="17">IFERROR(AO67/(AO67+AP67),AS67/AS67)*100</f>
        <v>99.585062240663902</v>
      </c>
      <c r="AR67" s="46">
        <f t="shared" si="9"/>
        <v>0.4501209700106904</v>
      </c>
      <c r="AS67" s="12">
        <v>720</v>
      </c>
      <c r="AT67" s="12">
        <f t="shared" ref="AT67" si="18">SUM(D67:AG67)</f>
        <v>320</v>
      </c>
    </row>
    <row r="68" spans="1:47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63">
        <f>AVERAGE(AM2:AM67)</f>
        <v>49.469942815758422</v>
      </c>
      <c r="AN68" s="9"/>
      <c r="AO68" s="9"/>
      <c r="AP68" s="9"/>
      <c r="AQ68" s="9"/>
      <c r="AR68" s="9"/>
      <c r="AS68" s="9"/>
      <c r="AT68" s="9"/>
    </row>
    <row r="69" spans="1:47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</row>
    <row r="70" spans="1:47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</row>
    <row r="71" spans="1:47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</row>
    <row r="72" spans="1:47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</row>
    <row r="73" spans="1:47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</row>
    <row r="74" spans="1:47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</row>
    <row r="75" spans="1:47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47" x14ac:dyDescent="0.25">
      <c r="C76" s="11">
        <f>SUM(C69:C75)</f>
        <v>1</v>
      </c>
    </row>
  </sheetData>
  <conditionalFormatting sqref="D1:AG1">
    <cfRule type="expression" dxfId="59" priority="5" stopIfTrue="1">
      <formula>WEEKDAY(C$1,2)=7</formula>
    </cfRule>
  </conditionalFormatting>
  <conditionalFormatting sqref="AS2:AT67">
    <cfRule type="cellIs" dxfId="58" priority="1" operator="equal">
      <formula>0</formula>
    </cfRule>
    <cfRule type="cellIs" dxfId="57" priority="2" operator="greaterThan">
      <formula>0</formula>
    </cfRule>
  </conditionalFormatting>
  <dataValidations disablePrompts="1" count="4">
    <dataValidation type="list" allowBlank="1" showInputMessage="1" showErrorMessage="1" sqref="C45:C67" xr:uid="{72EAFE07-56F3-4469-86C3-CD6324478588}">
      <formula1>Vehículo</formula1>
    </dataValidation>
    <dataValidation type="list" allowBlank="1" showInputMessage="1" showErrorMessage="1" sqref="C33 C45:C63 C66:C67" xr:uid="{EFDA1BCF-626F-4386-BEAF-187281FA94B4}">
      <formula1>Servicio</formula1>
    </dataValidation>
    <dataValidation type="list" allowBlank="1" showInputMessage="1" showErrorMessage="1" sqref="B16:C26 C35" xr:uid="{CD5C3746-E888-4E81-A76C-9C3A1171A4C7}">
      <formula1>Marca</formula1>
    </dataValidation>
    <dataValidation type="list" allowBlank="1" showInputMessage="1" showErrorMessage="1" sqref="C10:C12 C3 B45:B65 B28 B31 B33:B35 C27:C32 C36:C44" xr:uid="{9E530292-8B9F-401F-AE95-461F2963106E}">
      <formula1>HH.OP.SR</formula1>
    </dataValidation>
  </dataValidations>
  <pageMargins left="0.7" right="0.7" top="0.75" bottom="0.75" header="0.3" footer="0.3"/>
  <pageSetup paperSize="9" scale="46" orientation="portrait" horizontalDpi="300" verticalDpi="300" r:id="rId1"/>
  <ignoredErrors>
    <ignoredError sqref="AT5:AT16 AT27 AT29 AT36:AT44 AT66:AT67 AT32 AK2:AK6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1073-85C4-4000-9726-DA8E3C957B49}">
  <sheetPr codeName="Hoja6"/>
  <dimension ref="A1:AV76"/>
  <sheetViews>
    <sheetView view="pageBreakPreview" zoomScale="110" zoomScaleNormal="100" zoomScaleSheetLayoutView="110" workbookViewId="0">
      <pane xSplit="3" ySplit="1" topLeftCell="R67" activePane="bottomRight" state="frozen"/>
      <selection pane="topRight" activeCell="D1" sqref="D1"/>
      <selection pane="bottomLeft" activeCell="A2" sqref="A2"/>
      <selection pane="bottomRight" activeCell="AN32" sqref="AN32:AN40"/>
    </sheetView>
  </sheetViews>
  <sheetFormatPr baseColWidth="10" defaultRowHeight="12.5" x14ac:dyDescent="0.25"/>
  <cols>
    <col min="1" max="1" width="4.90625" customWidth="1"/>
    <col min="2" max="2" width="7.1796875" customWidth="1"/>
    <col min="3" max="3" width="6.90625" customWidth="1"/>
    <col min="4" max="34" width="3.6328125" customWidth="1"/>
    <col min="35" max="46" width="5.1796875" customWidth="1"/>
    <col min="47" max="47" width="4.453125" customWidth="1"/>
  </cols>
  <sheetData>
    <row r="1" spans="1:47" ht="34.5" customHeight="1" x14ac:dyDescent="0.25">
      <c r="A1" s="3" t="s">
        <v>110</v>
      </c>
      <c r="B1" s="3" t="s">
        <v>84</v>
      </c>
      <c r="C1" s="3" t="s">
        <v>97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  <c r="V1" s="13">
        <v>19</v>
      </c>
      <c r="W1" s="13">
        <v>20</v>
      </c>
      <c r="X1" s="13">
        <v>21</v>
      </c>
      <c r="Y1" s="13">
        <v>22</v>
      </c>
      <c r="Z1" s="13">
        <v>23</v>
      </c>
      <c r="AA1" s="13">
        <v>24</v>
      </c>
      <c r="AB1" s="13">
        <v>25</v>
      </c>
      <c r="AC1" s="13">
        <v>26</v>
      </c>
      <c r="AD1" s="13">
        <v>27</v>
      </c>
      <c r="AE1" s="13">
        <v>28</v>
      </c>
      <c r="AF1" s="13">
        <v>29</v>
      </c>
      <c r="AG1" s="13">
        <v>30</v>
      </c>
      <c r="AH1" s="13">
        <v>31</v>
      </c>
      <c r="AI1" s="21" t="s">
        <v>83</v>
      </c>
      <c r="AJ1" s="22" t="s">
        <v>111</v>
      </c>
      <c r="AK1" s="22" t="s">
        <v>120</v>
      </c>
      <c r="AL1" s="22" t="s">
        <v>141</v>
      </c>
      <c r="AM1" s="22" t="s">
        <v>113</v>
      </c>
      <c r="AN1" s="22" t="s">
        <v>117</v>
      </c>
      <c r="AO1" s="22" t="s">
        <v>115</v>
      </c>
      <c r="AP1" s="24" t="s">
        <v>81</v>
      </c>
      <c r="AQ1" s="24" t="s">
        <v>82</v>
      </c>
      <c r="AR1" s="23" t="s">
        <v>112</v>
      </c>
      <c r="AS1" s="5" t="s">
        <v>137</v>
      </c>
      <c r="AT1" s="5" t="s">
        <v>116</v>
      </c>
      <c r="AU1" s="5" t="s">
        <v>98</v>
      </c>
    </row>
    <row r="2" spans="1:47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>
        <v>0</v>
      </c>
      <c r="AJ2" s="12">
        <v>0</v>
      </c>
      <c r="AK2" s="12">
        <v>0</v>
      </c>
      <c r="AL2" s="12">
        <f>SUM(AJ2:AK2)</f>
        <v>0</v>
      </c>
      <c r="AM2" s="12">
        <f>AT2-AJ2-AK2</f>
        <v>744</v>
      </c>
      <c r="AN2" s="12" t="str">
        <f>IFERROR(100*(1-(AL2/AU2)),"100")</f>
        <v>100</v>
      </c>
      <c r="AO2" s="12">
        <f>IFERROR((AM2/AT2),"0.00")*100</f>
        <v>100</v>
      </c>
      <c r="AP2" s="12" t="str">
        <f>IFERROR(AT2/AI2,"0.00")</f>
        <v>0.00</v>
      </c>
      <c r="AQ2" s="12" t="str">
        <f>IFERROR(AJ2/AI2,"0.00")</f>
        <v>0.00</v>
      </c>
      <c r="AR2" s="12">
        <f>IFERROR(AP2/(AP2+AQ2),AT2/AT2)*100</f>
        <v>100</v>
      </c>
      <c r="AS2" s="46">
        <f t="shared" ref="AS2:AS33" si="0">AU2/AM2</f>
        <v>0</v>
      </c>
      <c r="AT2" s="12">
        <v>744</v>
      </c>
      <c r="AU2" s="12">
        <f t="shared" ref="AU2:AU16" si="1">SUM(D2:AH2)</f>
        <v>0</v>
      </c>
    </row>
    <row r="3" spans="1:47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0</v>
      </c>
      <c r="AJ3" s="12">
        <v>0</v>
      </c>
      <c r="AK3" s="12">
        <v>2.25</v>
      </c>
      <c r="AL3" s="12">
        <f t="shared" ref="AL3:AL66" si="2">SUM(AJ3:AK3)</f>
        <v>2.25</v>
      </c>
      <c r="AM3" s="12">
        <f t="shared" ref="AM3:AM66" si="3">AT3-AJ3-AK3</f>
        <v>741.75</v>
      </c>
      <c r="AN3" s="12" t="str">
        <f t="shared" ref="AN3:AN66" si="4">IFERROR(100*(1-(AL3/AU3)),"100")</f>
        <v>100</v>
      </c>
      <c r="AO3" s="12">
        <f t="shared" ref="AO3:AO66" si="5">IFERROR((AM3/AT3),"0.00")*100</f>
        <v>99.697580645161281</v>
      </c>
      <c r="AP3" s="12" t="str">
        <f t="shared" ref="AP3:AP66" si="6">IFERROR(AT3/AI3,"0.00")</f>
        <v>0.00</v>
      </c>
      <c r="AQ3" s="12" t="str">
        <f t="shared" ref="AQ3:AQ66" si="7">IFERROR(AJ3/AI3,"0.00")</f>
        <v>0.00</v>
      </c>
      <c r="AR3" s="12">
        <f t="shared" ref="AR3:AR66" si="8">IFERROR(AP3/(AP3+AQ3),AT3/AT3)*100</f>
        <v>100</v>
      </c>
      <c r="AS3" s="46">
        <f t="shared" si="0"/>
        <v>0</v>
      </c>
      <c r="AT3" s="12">
        <v>744</v>
      </c>
      <c r="AU3" s="12">
        <f t="shared" si="1"/>
        <v>0</v>
      </c>
    </row>
    <row r="4" spans="1:47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0</v>
      </c>
      <c r="AJ4" s="12">
        <v>0</v>
      </c>
      <c r="AK4" s="12">
        <v>1.91</v>
      </c>
      <c r="AL4" s="12">
        <f t="shared" si="2"/>
        <v>1.91</v>
      </c>
      <c r="AM4" s="12">
        <f t="shared" si="3"/>
        <v>742.09</v>
      </c>
      <c r="AN4" s="12" t="str">
        <f t="shared" si="4"/>
        <v>100</v>
      </c>
      <c r="AO4" s="12">
        <f t="shared" si="5"/>
        <v>99.743279569892479</v>
      </c>
      <c r="AP4" s="12" t="str">
        <f t="shared" si="6"/>
        <v>0.00</v>
      </c>
      <c r="AQ4" s="12" t="str">
        <f t="shared" si="7"/>
        <v>0.00</v>
      </c>
      <c r="AR4" s="12">
        <f t="shared" si="8"/>
        <v>100</v>
      </c>
      <c r="AS4" s="46">
        <f t="shared" si="0"/>
        <v>0</v>
      </c>
      <c r="AT4" s="12">
        <v>744</v>
      </c>
      <c r="AU4" s="12">
        <f t="shared" si="1"/>
        <v>0</v>
      </c>
    </row>
    <row r="5" spans="1:47" x14ac:dyDescent="0.25">
      <c r="A5" s="5">
        <v>175</v>
      </c>
      <c r="B5" s="6" t="s">
        <v>85</v>
      </c>
      <c r="C5" s="4" t="s">
        <v>80</v>
      </c>
      <c r="D5" s="12"/>
      <c r="E5" s="12">
        <v>2.95</v>
      </c>
      <c r="F5" s="12">
        <v>2.95</v>
      </c>
      <c r="G5" s="12">
        <v>2.95</v>
      </c>
      <c r="H5" s="12">
        <v>2.95</v>
      </c>
      <c r="I5" s="12">
        <v>2.95</v>
      </c>
      <c r="J5" s="12"/>
      <c r="K5" s="12">
        <v>2.95</v>
      </c>
      <c r="L5" s="12">
        <v>2.95</v>
      </c>
      <c r="M5" s="12">
        <v>2.95</v>
      </c>
      <c r="N5" s="12">
        <v>2.95</v>
      </c>
      <c r="O5" s="12">
        <v>2.95</v>
      </c>
      <c r="P5" s="12">
        <v>2.95</v>
      </c>
      <c r="Q5" s="12"/>
      <c r="R5" s="12">
        <v>2.95</v>
      </c>
      <c r="S5" s="12">
        <v>2.95</v>
      </c>
      <c r="T5" s="12">
        <v>2.95</v>
      </c>
      <c r="U5" s="12">
        <v>2.95</v>
      </c>
      <c r="V5" s="12">
        <v>2.95</v>
      </c>
      <c r="W5" s="12">
        <v>2.95</v>
      </c>
      <c r="X5" s="12"/>
      <c r="Y5" s="12">
        <v>2.95</v>
      </c>
      <c r="Z5" s="12">
        <v>2.95</v>
      </c>
      <c r="AA5" s="12">
        <v>2.95</v>
      </c>
      <c r="AB5" s="12">
        <v>2.95</v>
      </c>
      <c r="AC5" s="12">
        <v>2.95</v>
      </c>
      <c r="AD5" s="12">
        <v>2.95</v>
      </c>
      <c r="AE5" s="12"/>
      <c r="AF5" s="12">
        <v>2.95</v>
      </c>
      <c r="AG5" s="12">
        <v>2.95</v>
      </c>
      <c r="AH5" s="12">
        <v>2.95</v>
      </c>
      <c r="AI5" s="12">
        <v>1</v>
      </c>
      <c r="AJ5" s="12">
        <v>8</v>
      </c>
      <c r="AK5" s="12">
        <v>4</v>
      </c>
      <c r="AL5" s="12">
        <f t="shared" si="2"/>
        <v>12</v>
      </c>
      <c r="AM5" s="12">
        <f t="shared" si="3"/>
        <v>732</v>
      </c>
      <c r="AN5" s="12">
        <f t="shared" si="4"/>
        <v>84.354628422425037</v>
      </c>
      <c r="AO5" s="12">
        <f t="shared" si="5"/>
        <v>98.387096774193552</v>
      </c>
      <c r="AP5" s="12">
        <f t="shared" si="6"/>
        <v>744</v>
      </c>
      <c r="AQ5" s="12">
        <f t="shared" si="7"/>
        <v>8</v>
      </c>
      <c r="AR5" s="12">
        <f t="shared" si="8"/>
        <v>98.936170212765958</v>
      </c>
      <c r="AS5" s="46">
        <f t="shared" si="0"/>
        <v>0.10478142076502736</v>
      </c>
      <c r="AT5" s="12">
        <v>744</v>
      </c>
      <c r="AU5" s="12">
        <f t="shared" si="1"/>
        <v>76.700000000000031</v>
      </c>
    </row>
    <row r="6" spans="1:47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>
        <v>2.95</v>
      </c>
      <c r="AE6" s="12"/>
      <c r="AF6" s="12"/>
      <c r="AG6" s="12"/>
      <c r="AH6" s="12"/>
      <c r="AI6" s="12">
        <v>0</v>
      </c>
      <c r="AJ6" s="12">
        <v>0</v>
      </c>
      <c r="AK6" s="12">
        <v>2</v>
      </c>
      <c r="AL6" s="12">
        <f t="shared" si="2"/>
        <v>2</v>
      </c>
      <c r="AM6" s="12">
        <f t="shared" si="3"/>
        <v>742</v>
      </c>
      <c r="AN6" s="12">
        <f t="shared" si="4"/>
        <v>32.203389830508478</v>
      </c>
      <c r="AO6" s="12">
        <f t="shared" si="5"/>
        <v>99.731182795698928</v>
      </c>
      <c r="AP6" s="12" t="str">
        <f t="shared" si="6"/>
        <v>0.00</v>
      </c>
      <c r="AQ6" s="12" t="str">
        <f t="shared" si="7"/>
        <v>0.00</v>
      </c>
      <c r="AR6" s="12">
        <f t="shared" si="8"/>
        <v>100</v>
      </c>
      <c r="AS6" s="46">
        <f t="shared" si="0"/>
        <v>3.9757412398921839E-3</v>
      </c>
      <c r="AT6" s="12">
        <v>744</v>
      </c>
      <c r="AU6" s="12">
        <f t="shared" si="1"/>
        <v>2.95</v>
      </c>
    </row>
    <row r="7" spans="1:47" x14ac:dyDescent="0.25">
      <c r="A7" s="5">
        <v>177</v>
      </c>
      <c r="B7" s="6" t="s">
        <v>85</v>
      </c>
      <c r="C7" s="4" t="s">
        <v>80</v>
      </c>
      <c r="D7" s="12"/>
      <c r="E7" s="12">
        <v>2.95</v>
      </c>
      <c r="F7" s="12">
        <v>2.95</v>
      </c>
      <c r="G7" s="12">
        <v>2.95</v>
      </c>
      <c r="H7" s="12">
        <v>2.95</v>
      </c>
      <c r="I7" s="12">
        <v>2.95</v>
      </c>
      <c r="J7" s="12"/>
      <c r="K7" s="12">
        <v>2.95</v>
      </c>
      <c r="L7" s="12">
        <v>2.95</v>
      </c>
      <c r="M7" s="12">
        <v>2.95</v>
      </c>
      <c r="N7" s="12">
        <v>2.95</v>
      </c>
      <c r="O7" s="12">
        <v>2.95</v>
      </c>
      <c r="P7" s="12">
        <v>2.95</v>
      </c>
      <c r="Q7" s="12"/>
      <c r="R7" s="12">
        <v>2.95</v>
      </c>
      <c r="S7" s="12">
        <v>2.95</v>
      </c>
      <c r="T7" s="12">
        <v>2.95</v>
      </c>
      <c r="U7" s="12">
        <v>2.95</v>
      </c>
      <c r="V7" s="12">
        <v>2.95</v>
      </c>
      <c r="W7" s="12">
        <v>2.95</v>
      </c>
      <c r="X7" s="12"/>
      <c r="Y7" s="12">
        <v>2.95</v>
      </c>
      <c r="Z7" s="12">
        <v>2.95</v>
      </c>
      <c r="AA7" s="12">
        <v>2.95</v>
      </c>
      <c r="AB7" s="12">
        <v>2.95</v>
      </c>
      <c r="AC7" s="12">
        <v>2.95</v>
      </c>
      <c r="AD7" s="12">
        <v>2.95</v>
      </c>
      <c r="AE7" s="12"/>
      <c r="AF7" s="12">
        <v>2.95</v>
      </c>
      <c r="AG7" s="12">
        <v>2.95</v>
      </c>
      <c r="AH7" s="12">
        <v>2.95</v>
      </c>
      <c r="AI7" s="12">
        <v>1</v>
      </c>
      <c r="AJ7" s="12">
        <v>3</v>
      </c>
      <c r="AK7" s="12">
        <v>2</v>
      </c>
      <c r="AL7" s="12">
        <f t="shared" si="2"/>
        <v>5</v>
      </c>
      <c r="AM7" s="12">
        <f t="shared" si="3"/>
        <v>739</v>
      </c>
      <c r="AN7" s="12">
        <f t="shared" si="4"/>
        <v>93.481095176010427</v>
      </c>
      <c r="AO7" s="12">
        <f t="shared" si="5"/>
        <v>99.327956989247312</v>
      </c>
      <c r="AP7" s="12">
        <f t="shared" si="6"/>
        <v>744</v>
      </c>
      <c r="AQ7" s="12">
        <f t="shared" si="7"/>
        <v>3</v>
      </c>
      <c r="AR7" s="12">
        <f t="shared" si="8"/>
        <v>99.598393574297177</v>
      </c>
      <c r="AS7" s="46">
        <f t="shared" si="0"/>
        <v>0.10378890392422196</v>
      </c>
      <c r="AT7" s="12">
        <v>744</v>
      </c>
      <c r="AU7" s="12">
        <f t="shared" si="1"/>
        <v>76.700000000000031</v>
      </c>
    </row>
    <row r="8" spans="1:47" x14ac:dyDescent="0.25">
      <c r="A8" s="5">
        <v>178</v>
      </c>
      <c r="B8" s="6" t="s">
        <v>85</v>
      </c>
      <c r="C8" s="4" t="s">
        <v>92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>
        <v>5</v>
      </c>
      <c r="AG8" s="12"/>
      <c r="AH8" s="12"/>
      <c r="AI8" s="12">
        <v>1</v>
      </c>
      <c r="AJ8" s="12">
        <v>3</v>
      </c>
      <c r="AK8" s="12">
        <v>1.08</v>
      </c>
      <c r="AL8" s="12">
        <f t="shared" si="2"/>
        <v>4.08</v>
      </c>
      <c r="AM8" s="12">
        <f t="shared" si="3"/>
        <v>739.92</v>
      </c>
      <c r="AN8" s="12">
        <f t="shared" si="4"/>
        <v>18.399999999999995</v>
      </c>
      <c r="AO8" s="12">
        <f t="shared" si="5"/>
        <v>99.451612903225808</v>
      </c>
      <c r="AP8" s="12">
        <f t="shared" si="6"/>
        <v>744</v>
      </c>
      <c r="AQ8" s="12">
        <f t="shared" si="7"/>
        <v>3</v>
      </c>
      <c r="AR8" s="12">
        <f t="shared" si="8"/>
        <v>99.598393574297177</v>
      </c>
      <c r="AS8" s="46">
        <f t="shared" si="0"/>
        <v>6.7574872959238839E-3</v>
      </c>
      <c r="AT8" s="12">
        <v>744</v>
      </c>
      <c r="AU8" s="12">
        <f t="shared" si="1"/>
        <v>5</v>
      </c>
    </row>
    <row r="9" spans="1:47" x14ac:dyDescent="0.25">
      <c r="A9" s="5">
        <v>179</v>
      </c>
      <c r="B9" s="6" t="s">
        <v>85</v>
      </c>
      <c r="C9" s="4" t="s">
        <v>92</v>
      </c>
      <c r="D9" s="12">
        <v>5</v>
      </c>
      <c r="E9" s="12"/>
      <c r="F9" s="12">
        <v>5</v>
      </c>
      <c r="G9" s="12">
        <v>10</v>
      </c>
      <c r="H9" s="12"/>
      <c r="I9" s="12"/>
      <c r="J9" s="12"/>
      <c r="K9" s="12">
        <v>5</v>
      </c>
      <c r="L9" s="12">
        <v>10</v>
      </c>
      <c r="M9" s="12">
        <v>15</v>
      </c>
      <c r="N9" s="12">
        <v>5</v>
      </c>
      <c r="O9" s="12"/>
      <c r="P9" s="12"/>
      <c r="Q9" s="12"/>
      <c r="R9" s="12">
        <v>5</v>
      </c>
      <c r="S9" s="12">
        <v>10</v>
      </c>
      <c r="T9" s="12">
        <v>5</v>
      </c>
      <c r="U9" s="12"/>
      <c r="V9" s="12"/>
      <c r="W9" s="12">
        <v>5</v>
      </c>
      <c r="X9" s="12"/>
      <c r="Y9" s="12">
        <v>10</v>
      </c>
      <c r="Z9" s="12"/>
      <c r="AA9" s="12"/>
      <c r="AB9" s="12"/>
      <c r="AC9" s="12"/>
      <c r="AD9" s="12"/>
      <c r="AE9" s="12"/>
      <c r="AF9" s="12">
        <v>10</v>
      </c>
      <c r="AG9" s="12">
        <v>10</v>
      </c>
      <c r="AH9" s="12">
        <v>5</v>
      </c>
      <c r="AI9" s="12">
        <v>0</v>
      </c>
      <c r="AJ9" s="12">
        <v>0</v>
      </c>
      <c r="AK9" s="12">
        <v>0</v>
      </c>
      <c r="AL9" s="12">
        <f t="shared" si="2"/>
        <v>0</v>
      </c>
      <c r="AM9" s="12">
        <f t="shared" si="3"/>
        <v>744</v>
      </c>
      <c r="AN9" s="12">
        <f t="shared" si="4"/>
        <v>100</v>
      </c>
      <c r="AO9" s="12">
        <f t="shared" si="5"/>
        <v>100</v>
      </c>
      <c r="AP9" s="12" t="str">
        <f t="shared" si="6"/>
        <v>0.00</v>
      </c>
      <c r="AQ9" s="12" t="str">
        <f t="shared" si="7"/>
        <v>0.00</v>
      </c>
      <c r="AR9" s="12">
        <f t="shared" si="8"/>
        <v>100</v>
      </c>
      <c r="AS9" s="46">
        <f t="shared" si="0"/>
        <v>0.15456989247311828</v>
      </c>
      <c r="AT9" s="12">
        <v>744</v>
      </c>
      <c r="AU9" s="12">
        <f t="shared" si="1"/>
        <v>115</v>
      </c>
    </row>
    <row r="10" spans="1:47" x14ac:dyDescent="0.25">
      <c r="A10" s="5">
        <v>186</v>
      </c>
      <c r="B10" s="6" t="s">
        <v>85</v>
      </c>
      <c r="C10" s="4" t="s">
        <v>80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>
        <v>0</v>
      </c>
      <c r="AJ10" s="12">
        <v>0</v>
      </c>
      <c r="AK10" s="12">
        <v>4</v>
      </c>
      <c r="AL10" s="12">
        <f t="shared" si="2"/>
        <v>4</v>
      </c>
      <c r="AM10" s="12">
        <f t="shared" si="3"/>
        <v>740</v>
      </c>
      <c r="AN10" s="12" t="str">
        <f t="shared" si="4"/>
        <v>100</v>
      </c>
      <c r="AO10" s="12">
        <f t="shared" si="5"/>
        <v>99.462365591397855</v>
      </c>
      <c r="AP10" s="12" t="str">
        <f t="shared" si="6"/>
        <v>0.00</v>
      </c>
      <c r="AQ10" s="12" t="str">
        <f t="shared" si="7"/>
        <v>0.00</v>
      </c>
      <c r="AR10" s="12">
        <f t="shared" si="8"/>
        <v>100</v>
      </c>
      <c r="AS10" s="46">
        <f t="shared" si="0"/>
        <v>0</v>
      </c>
      <c r="AT10" s="12">
        <v>744</v>
      </c>
      <c r="AU10" s="12">
        <f t="shared" si="1"/>
        <v>0</v>
      </c>
    </row>
    <row r="11" spans="1:47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0</v>
      </c>
      <c r="AJ11" s="12">
        <v>0</v>
      </c>
      <c r="AK11" s="12">
        <v>0</v>
      </c>
      <c r="AL11" s="12">
        <f t="shared" si="2"/>
        <v>0</v>
      </c>
      <c r="AM11" s="12">
        <f t="shared" si="3"/>
        <v>744</v>
      </c>
      <c r="AN11" s="12" t="str">
        <f t="shared" si="4"/>
        <v>100</v>
      </c>
      <c r="AO11" s="12">
        <f t="shared" si="5"/>
        <v>100</v>
      </c>
      <c r="AP11" s="12" t="str">
        <f t="shared" si="6"/>
        <v>0.00</v>
      </c>
      <c r="AQ11" s="12" t="str">
        <f t="shared" si="7"/>
        <v>0.00</v>
      </c>
      <c r="AR11" s="12">
        <f t="shared" si="8"/>
        <v>100</v>
      </c>
      <c r="AS11" s="46">
        <f t="shared" si="0"/>
        <v>0</v>
      </c>
      <c r="AT11" s="12">
        <v>744</v>
      </c>
      <c r="AU11" s="12">
        <f t="shared" si="1"/>
        <v>0</v>
      </c>
    </row>
    <row r="12" spans="1:47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0</v>
      </c>
      <c r="AJ12" s="12">
        <v>0</v>
      </c>
      <c r="AK12" s="12">
        <v>0</v>
      </c>
      <c r="AL12" s="12">
        <f t="shared" si="2"/>
        <v>0</v>
      </c>
      <c r="AM12" s="12">
        <f t="shared" si="3"/>
        <v>744</v>
      </c>
      <c r="AN12" s="12" t="str">
        <f t="shared" si="4"/>
        <v>100</v>
      </c>
      <c r="AO12" s="12">
        <f t="shared" si="5"/>
        <v>100</v>
      </c>
      <c r="AP12" s="12" t="str">
        <f t="shared" si="6"/>
        <v>0.00</v>
      </c>
      <c r="AQ12" s="12" t="str">
        <f t="shared" si="7"/>
        <v>0.00</v>
      </c>
      <c r="AR12" s="12">
        <f t="shared" si="8"/>
        <v>100</v>
      </c>
      <c r="AS12" s="46">
        <f t="shared" si="0"/>
        <v>0</v>
      </c>
      <c r="AT12" s="12">
        <v>744</v>
      </c>
      <c r="AU12" s="12">
        <f t="shared" si="1"/>
        <v>0</v>
      </c>
    </row>
    <row r="13" spans="1:47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>
        <v>10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5</v>
      </c>
      <c r="X13" s="12">
        <v>5</v>
      </c>
      <c r="Y13" s="12">
        <v>5</v>
      </c>
      <c r="Z13" s="12"/>
      <c r="AA13" s="12"/>
      <c r="AB13" s="12"/>
      <c r="AC13" s="12"/>
      <c r="AD13" s="12"/>
      <c r="AE13" s="12"/>
      <c r="AF13" s="12">
        <v>5</v>
      </c>
      <c r="AG13" s="12">
        <v>10</v>
      </c>
      <c r="AH13" s="12"/>
      <c r="AI13" s="12">
        <v>1</v>
      </c>
      <c r="AJ13" s="12">
        <v>6</v>
      </c>
      <c r="AK13" s="12">
        <v>0</v>
      </c>
      <c r="AL13" s="12">
        <f t="shared" si="2"/>
        <v>6</v>
      </c>
      <c r="AM13" s="12">
        <f t="shared" si="3"/>
        <v>738</v>
      </c>
      <c r="AN13" s="12">
        <f t="shared" si="4"/>
        <v>85</v>
      </c>
      <c r="AO13" s="12">
        <f t="shared" si="5"/>
        <v>99.193548387096769</v>
      </c>
      <c r="AP13" s="12">
        <f t="shared" si="6"/>
        <v>744</v>
      </c>
      <c r="AQ13" s="12">
        <f t="shared" si="7"/>
        <v>6</v>
      </c>
      <c r="AR13" s="12">
        <f t="shared" si="8"/>
        <v>99.2</v>
      </c>
      <c r="AS13" s="46">
        <f t="shared" si="0"/>
        <v>5.4200542005420058E-2</v>
      </c>
      <c r="AT13" s="12">
        <v>744</v>
      </c>
      <c r="AU13" s="12">
        <f t="shared" si="1"/>
        <v>40</v>
      </c>
    </row>
    <row r="14" spans="1:47" x14ac:dyDescent="0.25">
      <c r="A14" s="5">
        <v>275</v>
      </c>
      <c r="B14" s="6" t="s">
        <v>85</v>
      </c>
      <c r="C14" s="4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>
        <v>0</v>
      </c>
      <c r="AJ14" s="12">
        <v>0</v>
      </c>
      <c r="AK14" s="12">
        <v>0</v>
      </c>
      <c r="AL14" s="12">
        <f t="shared" si="2"/>
        <v>0</v>
      </c>
      <c r="AM14" s="12">
        <f t="shared" si="3"/>
        <v>744</v>
      </c>
      <c r="AN14" s="12" t="str">
        <f t="shared" si="4"/>
        <v>100</v>
      </c>
      <c r="AO14" s="12">
        <f t="shared" si="5"/>
        <v>100</v>
      </c>
      <c r="AP14" s="12" t="str">
        <f t="shared" si="6"/>
        <v>0.00</v>
      </c>
      <c r="AQ14" s="12" t="str">
        <f t="shared" si="7"/>
        <v>0.00</v>
      </c>
      <c r="AR14" s="12">
        <f t="shared" si="8"/>
        <v>100</v>
      </c>
      <c r="AS14" s="46">
        <f t="shared" si="0"/>
        <v>0</v>
      </c>
      <c r="AT14" s="12">
        <v>744</v>
      </c>
      <c r="AU14" s="12">
        <f t="shared" si="1"/>
        <v>0</v>
      </c>
    </row>
    <row r="15" spans="1:47" x14ac:dyDescent="0.25">
      <c r="A15" s="5">
        <v>276</v>
      </c>
      <c r="B15" s="6" t="s">
        <v>85</v>
      </c>
      <c r="C15" s="4" t="s">
        <v>80</v>
      </c>
      <c r="D15" s="12"/>
      <c r="E15" s="12">
        <v>2.95</v>
      </c>
      <c r="F15" s="12">
        <v>2.95</v>
      </c>
      <c r="G15" s="12">
        <v>2.95</v>
      </c>
      <c r="H15" s="12">
        <v>2.95</v>
      </c>
      <c r="I15" s="12">
        <v>2.95</v>
      </c>
      <c r="J15" s="12"/>
      <c r="K15" s="12">
        <v>2.95</v>
      </c>
      <c r="L15" s="12">
        <v>2.95</v>
      </c>
      <c r="M15" s="12">
        <v>2.95</v>
      </c>
      <c r="N15" s="12">
        <v>2.95</v>
      </c>
      <c r="O15" s="12">
        <v>2.95</v>
      </c>
      <c r="P15" s="12">
        <v>2.95</v>
      </c>
      <c r="Q15" s="12"/>
      <c r="R15" s="12">
        <v>2.95</v>
      </c>
      <c r="S15" s="12">
        <v>2.95</v>
      </c>
      <c r="T15" s="12">
        <v>2.95</v>
      </c>
      <c r="U15" s="12">
        <v>2.95</v>
      </c>
      <c r="V15" s="12">
        <v>2.95</v>
      </c>
      <c r="W15" s="12">
        <v>2.95</v>
      </c>
      <c r="X15" s="12"/>
      <c r="Y15" s="12">
        <v>2.95</v>
      </c>
      <c r="Z15" s="12">
        <v>2.95</v>
      </c>
      <c r="AA15" s="12">
        <v>2.95</v>
      </c>
      <c r="AB15" s="12">
        <v>2.95</v>
      </c>
      <c r="AC15" s="12">
        <v>2.95</v>
      </c>
      <c r="AD15" s="12"/>
      <c r="AE15" s="12"/>
      <c r="AF15" s="12">
        <v>2.95</v>
      </c>
      <c r="AG15" s="12">
        <v>2.95</v>
      </c>
      <c r="AH15" s="12">
        <v>2.95</v>
      </c>
      <c r="AI15" s="12">
        <v>0</v>
      </c>
      <c r="AJ15" s="12">
        <v>0</v>
      </c>
      <c r="AK15" s="12">
        <v>4.25</v>
      </c>
      <c r="AL15" s="12">
        <f t="shared" si="2"/>
        <v>4.25</v>
      </c>
      <c r="AM15" s="12">
        <f t="shared" si="3"/>
        <v>739.75</v>
      </c>
      <c r="AN15" s="12">
        <f t="shared" si="4"/>
        <v>94.237288135593218</v>
      </c>
      <c r="AO15" s="12">
        <f t="shared" si="5"/>
        <v>99.428763440860209</v>
      </c>
      <c r="AP15" s="12" t="str">
        <f t="shared" si="6"/>
        <v>0.00</v>
      </c>
      <c r="AQ15" s="12" t="str">
        <f t="shared" si="7"/>
        <v>0.00</v>
      </c>
      <c r="AR15" s="12">
        <f t="shared" si="8"/>
        <v>100</v>
      </c>
      <c r="AS15" s="46">
        <f t="shared" si="0"/>
        <v>9.9695843190267017E-2</v>
      </c>
      <c r="AT15" s="12">
        <v>744</v>
      </c>
      <c r="AU15" s="12">
        <f t="shared" si="1"/>
        <v>73.750000000000028</v>
      </c>
    </row>
    <row r="16" spans="1:47" x14ac:dyDescent="0.25">
      <c r="A16" s="5">
        <v>312</v>
      </c>
      <c r="B16" s="4" t="s">
        <v>86</v>
      </c>
      <c r="C16" s="7" t="s">
        <v>94</v>
      </c>
      <c r="D16" s="12"/>
      <c r="E16" s="12"/>
      <c r="F16" s="12">
        <v>5</v>
      </c>
      <c r="G16" s="12">
        <v>5</v>
      </c>
      <c r="H16" s="12"/>
      <c r="I16" s="12"/>
      <c r="J16" s="12"/>
      <c r="K16" s="12"/>
      <c r="L16" s="12"/>
      <c r="M16" s="12">
        <v>5</v>
      </c>
      <c r="N16" s="12">
        <v>5</v>
      </c>
      <c r="O16" s="12"/>
      <c r="P16" s="12"/>
      <c r="Q16" s="12"/>
      <c r="R16" s="12"/>
      <c r="S16" s="12"/>
      <c r="T16" s="12">
        <v>5</v>
      </c>
      <c r="U16" s="12">
        <v>5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0</v>
      </c>
      <c r="AJ16" s="12">
        <v>0</v>
      </c>
      <c r="AK16" s="12">
        <v>2</v>
      </c>
      <c r="AL16" s="12">
        <f t="shared" si="2"/>
        <v>2</v>
      </c>
      <c r="AM16" s="12">
        <f t="shared" si="3"/>
        <v>742</v>
      </c>
      <c r="AN16" s="12">
        <f t="shared" si="4"/>
        <v>93.333333333333329</v>
      </c>
      <c r="AO16" s="12">
        <f t="shared" si="5"/>
        <v>99.731182795698928</v>
      </c>
      <c r="AP16" s="12" t="str">
        <f t="shared" si="6"/>
        <v>0.00</v>
      </c>
      <c r="AQ16" s="12" t="str">
        <f t="shared" si="7"/>
        <v>0.00</v>
      </c>
      <c r="AR16" s="12">
        <f t="shared" si="8"/>
        <v>100</v>
      </c>
      <c r="AS16" s="46">
        <f t="shared" si="0"/>
        <v>4.0431266846361183E-2</v>
      </c>
      <c r="AT16" s="12">
        <v>744</v>
      </c>
      <c r="AU16" s="12">
        <f t="shared" si="1"/>
        <v>30</v>
      </c>
    </row>
    <row r="17" spans="1:47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0</v>
      </c>
      <c r="AJ17" s="12">
        <v>0</v>
      </c>
      <c r="AK17" s="12">
        <v>0</v>
      </c>
      <c r="AL17" s="12">
        <f t="shared" si="2"/>
        <v>0</v>
      </c>
      <c r="AM17" s="12">
        <f t="shared" si="3"/>
        <v>744</v>
      </c>
      <c r="AN17" s="12">
        <f t="shared" si="4"/>
        <v>100</v>
      </c>
      <c r="AO17" s="12">
        <f t="shared" si="5"/>
        <v>100</v>
      </c>
      <c r="AP17" s="12" t="str">
        <f t="shared" si="6"/>
        <v>0.00</v>
      </c>
      <c r="AQ17" s="12" t="str">
        <f t="shared" si="7"/>
        <v>0.00</v>
      </c>
      <c r="AR17" s="12">
        <f t="shared" si="8"/>
        <v>100</v>
      </c>
      <c r="AS17" s="46">
        <f t="shared" si="0"/>
        <v>0.26344086021505375</v>
      </c>
      <c r="AT17" s="12">
        <v>744</v>
      </c>
      <c r="AU17" s="12">
        <v>196</v>
      </c>
    </row>
    <row r="18" spans="1:47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1</v>
      </c>
      <c r="AJ18" s="12">
        <v>6</v>
      </c>
      <c r="AK18" s="12">
        <v>4</v>
      </c>
      <c r="AL18" s="12">
        <f t="shared" si="2"/>
        <v>10</v>
      </c>
      <c r="AM18" s="12">
        <f t="shared" si="3"/>
        <v>734</v>
      </c>
      <c r="AN18" s="12">
        <f t="shared" si="4"/>
        <v>94.535519125683066</v>
      </c>
      <c r="AO18" s="12">
        <f t="shared" si="5"/>
        <v>98.655913978494624</v>
      </c>
      <c r="AP18" s="12">
        <f t="shared" si="6"/>
        <v>744</v>
      </c>
      <c r="AQ18" s="12">
        <f t="shared" si="7"/>
        <v>6</v>
      </c>
      <c r="AR18" s="12">
        <f t="shared" si="8"/>
        <v>99.2</v>
      </c>
      <c r="AS18" s="46">
        <f t="shared" si="0"/>
        <v>0.24931880108991825</v>
      </c>
      <c r="AT18" s="12">
        <v>744</v>
      </c>
      <c r="AU18" s="12">
        <v>183</v>
      </c>
    </row>
    <row r="19" spans="1:47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1</v>
      </c>
      <c r="AJ19" s="12">
        <v>8</v>
      </c>
      <c r="AK19" s="12">
        <v>1.5</v>
      </c>
      <c r="AL19" s="12">
        <f t="shared" si="2"/>
        <v>9.5</v>
      </c>
      <c r="AM19" s="12">
        <f t="shared" si="3"/>
        <v>734.5</v>
      </c>
      <c r="AN19" s="12">
        <f t="shared" si="4"/>
        <v>93.262411347517727</v>
      </c>
      <c r="AO19" s="12">
        <f t="shared" si="5"/>
        <v>98.723118279569889</v>
      </c>
      <c r="AP19" s="12">
        <f t="shared" si="6"/>
        <v>744</v>
      </c>
      <c r="AQ19" s="12">
        <f t="shared" si="7"/>
        <v>8</v>
      </c>
      <c r="AR19" s="12">
        <f t="shared" si="8"/>
        <v>98.936170212765958</v>
      </c>
      <c r="AS19" s="46">
        <f t="shared" si="0"/>
        <v>0.19196732471068753</v>
      </c>
      <c r="AT19" s="12">
        <v>744</v>
      </c>
      <c r="AU19" s="12">
        <v>141</v>
      </c>
    </row>
    <row r="20" spans="1:47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1</v>
      </c>
      <c r="AJ20" s="12">
        <v>8</v>
      </c>
      <c r="AK20" s="12">
        <v>0</v>
      </c>
      <c r="AL20" s="12">
        <f t="shared" si="2"/>
        <v>8</v>
      </c>
      <c r="AM20" s="12">
        <f t="shared" si="3"/>
        <v>736</v>
      </c>
      <c r="AN20" s="12">
        <f t="shared" si="4"/>
        <v>96.261682242990659</v>
      </c>
      <c r="AO20" s="12">
        <f t="shared" si="5"/>
        <v>98.924731182795696</v>
      </c>
      <c r="AP20" s="12">
        <f t="shared" si="6"/>
        <v>744</v>
      </c>
      <c r="AQ20" s="12">
        <f t="shared" si="7"/>
        <v>8</v>
      </c>
      <c r="AR20" s="12">
        <f t="shared" si="8"/>
        <v>98.936170212765958</v>
      </c>
      <c r="AS20" s="46">
        <f t="shared" si="0"/>
        <v>0.29076086956521741</v>
      </c>
      <c r="AT20" s="12">
        <v>744</v>
      </c>
      <c r="AU20" s="12">
        <v>214</v>
      </c>
    </row>
    <row r="21" spans="1:47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>
        <v>1</v>
      </c>
      <c r="AJ21" s="12">
        <v>3</v>
      </c>
      <c r="AK21" s="12">
        <v>6</v>
      </c>
      <c r="AL21" s="12">
        <f t="shared" si="2"/>
        <v>9</v>
      </c>
      <c r="AM21" s="12">
        <f t="shared" si="3"/>
        <v>735</v>
      </c>
      <c r="AN21" s="12">
        <f t="shared" si="4"/>
        <v>95.631067961165044</v>
      </c>
      <c r="AO21" s="12">
        <f t="shared" si="5"/>
        <v>98.790322580645167</v>
      </c>
      <c r="AP21" s="12">
        <f t="shared" si="6"/>
        <v>744</v>
      </c>
      <c r="AQ21" s="12">
        <f t="shared" si="7"/>
        <v>3</v>
      </c>
      <c r="AR21" s="12">
        <f t="shared" si="8"/>
        <v>99.598393574297177</v>
      </c>
      <c r="AS21" s="46">
        <f t="shared" si="0"/>
        <v>0.28027210884353743</v>
      </c>
      <c r="AT21" s="12">
        <v>744</v>
      </c>
      <c r="AU21" s="12">
        <v>206</v>
      </c>
    </row>
    <row r="22" spans="1:47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0</v>
      </c>
      <c r="AJ22" s="12">
        <v>0</v>
      </c>
      <c r="AK22" s="12">
        <v>0</v>
      </c>
      <c r="AL22" s="12">
        <f t="shared" si="2"/>
        <v>0</v>
      </c>
      <c r="AM22" s="12">
        <f t="shared" si="3"/>
        <v>744</v>
      </c>
      <c r="AN22" s="12">
        <f t="shared" si="4"/>
        <v>100</v>
      </c>
      <c r="AO22" s="12">
        <f t="shared" si="5"/>
        <v>100</v>
      </c>
      <c r="AP22" s="12" t="str">
        <f t="shared" si="6"/>
        <v>0.00</v>
      </c>
      <c r="AQ22" s="12" t="str">
        <f t="shared" si="7"/>
        <v>0.00</v>
      </c>
      <c r="AR22" s="12">
        <f t="shared" si="8"/>
        <v>100</v>
      </c>
      <c r="AS22" s="46">
        <f t="shared" si="0"/>
        <v>0.23790322580645162</v>
      </c>
      <c r="AT22" s="12">
        <v>744</v>
      </c>
      <c r="AU22" s="12">
        <v>177</v>
      </c>
    </row>
    <row r="23" spans="1:47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0</v>
      </c>
      <c r="AJ23" s="12">
        <v>0</v>
      </c>
      <c r="AK23" s="12">
        <v>0</v>
      </c>
      <c r="AL23" s="12">
        <f t="shared" si="2"/>
        <v>0</v>
      </c>
      <c r="AM23" s="12">
        <f t="shared" si="3"/>
        <v>744</v>
      </c>
      <c r="AN23" s="12">
        <f t="shared" si="4"/>
        <v>100</v>
      </c>
      <c r="AO23" s="12">
        <f t="shared" si="5"/>
        <v>100</v>
      </c>
      <c r="AP23" s="12" t="str">
        <f t="shared" si="6"/>
        <v>0.00</v>
      </c>
      <c r="AQ23" s="12" t="str">
        <f t="shared" si="7"/>
        <v>0.00</v>
      </c>
      <c r="AR23" s="12">
        <f t="shared" si="8"/>
        <v>100</v>
      </c>
      <c r="AS23" s="46">
        <f t="shared" si="0"/>
        <v>0.30107526881720431</v>
      </c>
      <c r="AT23" s="12">
        <v>744</v>
      </c>
      <c r="AU23" s="12">
        <v>224</v>
      </c>
    </row>
    <row r="24" spans="1:47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0</v>
      </c>
      <c r="AJ24" s="12">
        <v>0</v>
      </c>
      <c r="AK24" s="12">
        <v>0</v>
      </c>
      <c r="AL24" s="12">
        <f t="shared" si="2"/>
        <v>0</v>
      </c>
      <c r="AM24" s="12">
        <f t="shared" si="3"/>
        <v>744</v>
      </c>
      <c r="AN24" s="12">
        <f t="shared" si="4"/>
        <v>100</v>
      </c>
      <c r="AO24" s="12">
        <f t="shared" si="5"/>
        <v>100</v>
      </c>
      <c r="AP24" s="12" t="str">
        <f t="shared" si="6"/>
        <v>0.00</v>
      </c>
      <c r="AQ24" s="12" t="str">
        <f t="shared" si="7"/>
        <v>0.00</v>
      </c>
      <c r="AR24" s="12">
        <f t="shared" si="8"/>
        <v>100</v>
      </c>
      <c r="AS24" s="46">
        <f t="shared" si="0"/>
        <v>0.27822580645161288</v>
      </c>
      <c r="AT24" s="12">
        <v>744</v>
      </c>
      <c r="AU24" s="12">
        <v>207</v>
      </c>
    </row>
    <row r="25" spans="1:47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1</v>
      </c>
      <c r="AJ25" s="12">
        <v>8</v>
      </c>
      <c r="AK25" s="12">
        <v>2</v>
      </c>
      <c r="AL25" s="12">
        <f t="shared" si="2"/>
        <v>10</v>
      </c>
      <c r="AM25" s="12">
        <f t="shared" si="3"/>
        <v>734</v>
      </c>
      <c r="AN25" s="12">
        <f t="shared" si="4"/>
        <v>95.260663507109001</v>
      </c>
      <c r="AO25" s="12">
        <f t="shared" si="5"/>
        <v>98.655913978494624</v>
      </c>
      <c r="AP25" s="12">
        <f t="shared" si="6"/>
        <v>744</v>
      </c>
      <c r="AQ25" s="12">
        <f t="shared" si="7"/>
        <v>8</v>
      </c>
      <c r="AR25" s="12">
        <f t="shared" si="8"/>
        <v>98.936170212765958</v>
      </c>
      <c r="AS25" s="46">
        <f t="shared" si="0"/>
        <v>0.28746594005449594</v>
      </c>
      <c r="AT25" s="12">
        <v>744</v>
      </c>
      <c r="AU25" s="12">
        <v>211</v>
      </c>
    </row>
    <row r="26" spans="1:47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0</v>
      </c>
      <c r="AJ26" s="12">
        <v>0</v>
      </c>
      <c r="AK26" s="12">
        <v>0</v>
      </c>
      <c r="AL26" s="12">
        <f t="shared" si="2"/>
        <v>0</v>
      </c>
      <c r="AM26" s="12">
        <f t="shared" si="3"/>
        <v>744</v>
      </c>
      <c r="AN26" s="12">
        <f t="shared" si="4"/>
        <v>100</v>
      </c>
      <c r="AO26" s="12">
        <f t="shared" si="5"/>
        <v>100</v>
      </c>
      <c r="AP26" s="12" t="str">
        <f t="shared" si="6"/>
        <v>0.00</v>
      </c>
      <c r="AQ26" s="12" t="str">
        <f t="shared" si="7"/>
        <v>0.00</v>
      </c>
      <c r="AR26" s="12">
        <f t="shared" si="8"/>
        <v>100</v>
      </c>
      <c r="AS26" s="46">
        <f t="shared" si="0"/>
        <v>0.30779569892473119</v>
      </c>
      <c r="AT26" s="12">
        <v>744</v>
      </c>
      <c r="AU26" s="12">
        <v>229</v>
      </c>
    </row>
    <row r="27" spans="1:47" x14ac:dyDescent="0.25">
      <c r="A27" s="5">
        <v>344</v>
      </c>
      <c r="B27" s="6" t="s">
        <v>85</v>
      </c>
      <c r="C27" s="4" t="s">
        <v>79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3</v>
      </c>
      <c r="AJ27" s="12">
        <v>6</v>
      </c>
      <c r="AK27" s="12">
        <v>2</v>
      </c>
      <c r="AL27" s="12">
        <f t="shared" si="2"/>
        <v>8</v>
      </c>
      <c r="AM27" s="12">
        <f t="shared" si="3"/>
        <v>736</v>
      </c>
      <c r="AN27" s="12" t="str">
        <f t="shared" si="4"/>
        <v>100</v>
      </c>
      <c r="AO27" s="12">
        <f t="shared" si="5"/>
        <v>98.924731182795696</v>
      </c>
      <c r="AP27" s="12">
        <f t="shared" si="6"/>
        <v>248</v>
      </c>
      <c r="AQ27" s="12">
        <f t="shared" si="7"/>
        <v>2</v>
      </c>
      <c r="AR27" s="12">
        <f t="shared" si="8"/>
        <v>99.2</v>
      </c>
      <c r="AS27" s="46">
        <f t="shared" si="0"/>
        <v>0</v>
      </c>
      <c r="AT27" s="12">
        <v>744</v>
      </c>
      <c r="AU27" s="12">
        <f>SUM(D27:AH27)</f>
        <v>0</v>
      </c>
    </row>
    <row r="28" spans="1:47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v>1</v>
      </c>
      <c r="AJ28" s="12">
        <v>16</v>
      </c>
      <c r="AK28" s="12">
        <v>0</v>
      </c>
      <c r="AL28" s="12">
        <f t="shared" si="2"/>
        <v>16</v>
      </c>
      <c r="AM28" s="12">
        <f t="shared" si="3"/>
        <v>728</v>
      </c>
      <c r="AN28" s="12">
        <f t="shared" si="4"/>
        <v>92.307692307692307</v>
      </c>
      <c r="AO28" s="12">
        <f t="shared" si="5"/>
        <v>97.849462365591393</v>
      </c>
      <c r="AP28" s="12">
        <f t="shared" si="6"/>
        <v>744</v>
      </c>
      <c r="AQ28" s="12">
        <f t="shared" si="7"/>
        <v>16</v>
      </c>
      <c r="AR28" s="12">
        <f t="shared" si="8"/>
        <v>97.894736842105274</v>
      </c>
      <c r="AS28" s="46">
        <f t="shared" si="0"/>
        <v>0.2857142857142857</v>
      </c>
      <c r="AT28" s="12">
        <v>744</v>
      </c>
      <c r="AU28" s="12">
        <v>208</v>
      </c>
    </row>
    <row r="29" spans="1:47" x14ac:dyDescent="0.25">
      <c r="A29" s="5">
        <v>357</v>
      </c>
      <c r="B29" s="6" t="s">
        <v>85</v>
      </c>
      <c r="C29" s="4" t="s">
        <v>79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>
        <v>0</v>
      </c>
      <c r="AJ29" s="12">
        <v>0</v>
      </c>
      <c r="AK29" s="12">
        <v>3</v>
      </c>
      <c r="AL29" s="12">
        <f t="shared" si="2"/>
        <v>3</v>
      </c>
      <c r="AM29" s="12">
        <f t="shared" si="3"/>
        <v>741</v>
      </c>
      <c r="AN29" s="12" t="str">
        <f t="shared" si="4"/>
        <v>100</v>
      </c>
      <c r="AO29" s="12">
        <f t="shared" si="5"/>
        <v>99.596774193548384</v>
      </c>
      <c r="AP29" s="12" t="str">
        <f t="shared" si="6"/>
        <v>0.00</v>
      </c>
      <c r="AQ29" s="12" t="str">
        <f t="shared" si="7"/>
        <v>0.00</v>
      </c>
      <c r="AR29" s="12">
        <f t="shared" si="8"/>
        <v>100</v>
      </c>
      <c r="AS29" s="46">
        <f t="shared" si="0"/>
        <v>0</v>
      </c>
      <c r="AT29" s="12">
        <v>744</v>
      </c>
      <c r="AU29" s="12">
        <f>SUM(D29:AH29)</f>
        <v>0</v>
      </c>
    </row>
    <row r="30" spans="1:47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0</v>
      </c>
      <c r="AJ30" s="12">
        <v>0</v>
      </c>
      <c r="AK30" s="12">
        <v>0</v>
      </c>
      <c r="AL30" s="12">
        <f t="shared" si="2"/>
        <v>0</v>
      </c>
      <c r="AM30" s="12">
        <f t="shared" si="3"/>
        <v>744</v>
      </c>
      <c r="AN30" s="12">
        <f t="shared" si="4"/>
        <v>100</v>
      </c>
      <c r="AO30" s="12">
        <f t="shared" si="5"/>
        <v>100</v>
      </c>
      <c r="AP30" s="12" t="str">
        <f t="shared" si="6"/>
        <v>0.00</v>
      </c>
      <c r="AQ30" s="12" t="str">
        <f t="shared" si="7"/>
        <v>0.00</v>
      </c>
      <c r="AR30" s="12">
        <f t="shared" si="8"/>
        <v>100</v>
      </c>
      <c r="AS30" s="46">
        <f t="shared" si="0"/>
        <v>0.26747311827956988</v>
      </c>
      <c r="AT30" s="12">
        <v>744</v>
      </c>
      <c r="AU30" s="12">
        <v>199</v>
      </c>
    </row>
    <row r="31" spans="1:47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>
        <v>1</v>
      </c>
      <c r="AJ31" s="12">
        <v>16</v>
      </c>
      <c r="AK31" s="12">
        <v>0</v>
      </c>
      <c r="AL31" s="12">
        <f t="shared" si="2"/>
        <v>16</v>
      </c>
      <c r="AM31" s="12">
        <f t="shared" si="3"/>
        <v>728</v>
      </c>
      <c r="AN31" s="12">
        <f t="shared" si="4"/>
        <v>91.666666666666657</v>
      </c>
      <c r="AO31" s="12">
        <f t="shared" si="5"/>
        <v>97.849462365591393</v>
      </c>
      <c r="AP31" s="12">
        <f t="shared" si="6"/>
        <v>744</v>
      </c>
      <c r="AQ31" s="12">
        <f t="shared" si="7"/>
        <v>16</v>
      </c>
      <c r="AR31" s="12">
        <f t="shared" si="8"/>
        <v>97.894736842105274</v>
      </c>
      <c r="AS31" s="46">
        <f t="shared" si="0"/>
        <v>0.26373626373626374</v>
      </c>
      <c r="AT31" s="12">
        <v>744</v>
      </c>
      <c r="AU31" s="12">
        <v>192</v>
      </c>
    </row>
    <row r="32" spans="1:47" x14ac:dyDescent="0.25">
      <c r="A32" s="5">
        <v>362</v>
      </c>
      <c r="B32" s="6" t="s">
        <v>85</v>
      </c>
      <c r="C32" s="4" t="s">
        <v>79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v>1</v>
      </c>
      <c r="AJ32" s="12">
        <v>2</v>
      </c>
      <c r="AK32" s="12">
        <v>3</v>
      </c>
      <c r="AL32" s="12">
        <f t="shared" si="2"/>
        <v>5</v>
      </c>
      <c r="AM32" s="12">
        <f t="shared" si="3"/>
        <v>739</v>
      </c>
      <c r="AN32" s="64" t="str">
        <f t="shared" si="4"/>
        <v>100</v>
      </c>
      <c r="AO32" s="12">
        <f t="shared" si="5"/>
        <v>99.327956989247312</v>
      </c>
      <c r="AP32" s="12">
        <f t="shared" si="6"/>
        <v>744</v>
      </c>
      <c r="AQ32" s="12">
        <f t="shared" si="7"/>
        <v>2</v>
      </c>
      <c r="AR32" s="12">
        <f t="shared" si="8"/>
        <v>99.731903485254691</v>
      </c>
      <c r="AS32" s="46">
        <f t="shared" si="0"/>
        <v>0</v>
      </c>
      <c r="AT32" s="12">
        <v>744</v>
      </c>
      <c r="AU32" s="12">
        <f t="shared" ref="AU32:AU44" si="9">SUM(D32:AH32)</f>
        <v>0</v>
      </c>
    </row>
    <row r="33" spans="1:47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0</v>
      </c>
      <c r="AJ33" s="12">
        <v>0</v>
      </c>
      <c r="AK33" s="12">
        <v>1</v>
      </c>
      <c r="AL33" s="12">
        <f t="shared" si="2"/>
        <v>1</v>
      </c>
      <c r="AM33" s="12">
        <f t="shared" si="3"/>
        <v>743</v>
      </c>
      <c r="AN33" s="64" t="str">
        <f t="shared" si="4"/>
        <v>100</v>
      </c>
      <c r="AO33" s="12">
        <f t="shared" si="5"/>
        <v>99.865591397849457</v>
      </c>
      <c r="AP33" s="12" t="str">
        <f t="shared" si="6"/>
        <v>0.00</v>
      </c>
      <c r="AQ33" s="12" t="str">
        <f t="shared" si="7"/>
        <v>0.00</v>
      </c>
      <c r="AR33" s="12">
        <f t="shared" si="8"/>
        <v>100</v>
      </c>
      <c r="AS33" s="46">
        <f t="shared" si="0"/>
        <v>0</v>
      </c>
      <c r="AT33" s="12">
        <v>744</v>
      </c>
      <c r="AU33" s="12">
        <f t="shared" si="9"/>
        <v>0</v>
      </c>
    </row>
    <row r="34" spans="1:47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>
        <v>1</v>
      </c>
      <c r="AJ34" s="12">
        <v>2</v>
      </c>
      <c r="AK34" s="12">
        <v>0</v>
      </c>
      <c r="AL34" s="12">
        <f t="shared" si="2"/>
        <v>2</v>
      </c>
      <c r="AM34" s="12">
        <f t="shared" si="3"/>
        <v>742</v>
      </c>
      <c r="AN34" s="64" t="str">
        <f t="shared" si="4"/>
        <v>100</v>
      </c>
      <c r="AO34" s="12">
        <f t="shared" si="5"/>
        <v>99.731182795698928</v>
      </c>
      <c r="AP34" s="12">
        <f t="shared" si="6"/>
        <v>744</v>
      </c>
      <c r="AQ34" s="12">
        <f t="shared" si="7"/>
        <v>2</v>
      </c>
      <c r="AR34" s="12">
        <f t="shared" si="8"/>
        <v>99.731903485254691</v>
      </c>
      <c r="AS34" s="46">
        <f t="shared" ref="AS34:AS67" si="10">AU34/AM34</f>
        <v>0</v>
      </c>
      <c r="AT34" s="12">
        <v>744</v>
      </c>
      <c r="AU34" s="12">
        <f t="shared" si="9"/>
        <v>0</v>
      </c>
    </row>
    <row r="35" spans="1:47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0</v>
      </c>
      <c r="AJ35" s="12">
        <v>0</v>
      </c>
      <c r="AK35" s="12">
        <v>0.5</v>
      </c>
      <c r="AL35" s="12">
        <f t="shared" si="2"/>
        <v>0.5</v>
      </c>
      <c r="AM35" s="12">
        <f t="shared" si="3"/>
        <v>743.5</v>
      </c>
      <c r="AN35" s="64" t="str">
        <f t="shared" si="4"/>
        <v>100</v>
      </c>
      <c r="AO35" s="12">
        <f t="shared" si="5"/>
        <v>99.932795698924721</v>
      </c>
      <c r="AP35" s="12" t="str">
        <f t="shared" si="6"/>
        <v>0.00</v>
      </c>
      <c r="AQ35" s="12" t="str">
        <f t="shared" si="7"/>
        <v>0.00</v>
      </c>
      <c r="AR35" s="12">
        <f t="shared" si="8"/>
        <v>100</v>
      </c>
      <c r="AS35" s="46">
        <f t="shared" si="10"/>
        <v>0</v>
      </c>
      <c r="AT35" s="12">
        <v>744</v>
      </c>
      <c r="AU35" s="12">
        <f t="shared" si="9"/>
        <v>0</v>
      </c>
    </row>
    <row r="36" spans="1:47" x14ac:dyDescent="0.25">
      <c r="A36" s="5">
        <v>377</v>
      </c>
      <c r="B36" s="6" t="s">
        <v>85</v>
      </c>
      <c r="C36" s="4" t="s">
        <v>79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>
        <v>2</v>
      </c>
      <c r="AJ36" s="12">
        <v>4</v>
      </c>
      <c r="AK36" s="12">
        <v>2.5</v>
      </c>
      <c r="AL36" s="12">
        <f t="shared" si="2"/>
        <v>6.5</v>
      </c>
      <c r="AM36" s="12">
        <f t="shared" si="3"/>
        <v>737.5</v>
      </c>
      <c r="AN36" s="64" t="str">
        <f t="shared" si="4"/>
        <v>100</v>
      </c>
      <c r="AO36" s="12">
        <f t="shared" si="5"/>
        <v>99.126344086021504</v>
      </c>
      <c r="AP36" s="12">
        <f t="shared" si="6"/>
        <v>372</v>
      </c>
      <c r="AQ36" s="12">
        <f t="shared" si="7"/>
        <v>2</v>
      </c>
      <c r="AR36" s="12">
        <f t="shared" si="8"/>
        <v>99.465240641711233</v>
      </c>
      <c r="AS36" s="46">
        <f t="shared" si="10"/>
        <v>0</v>
      </c>
      <c r="AT36" s="12">
        <v>744</v>
      </c>
      <c r="AU36" s="12">
        <f t="shared" si="9"/>
        <v>0</v>
      </c>
    </row>
    <row r="37" spans="1:47" x14ac:dyDescent="0.25">
      <c r="A37" s="5">
        <v>378</v>
      </c>
      <c r="B37" s="6" t="s">
        <v>85</v>
      </c>
      <c r="C37" s="4" t="s">
        <v>79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1</v>
      </c>
      <c r="AJ37" s="12">
        <v>2</v>
      </c>
      <c r="AK37" s="12">
        <v>3</v>
      </c>
      <c r="AL37" s="12">
        <f t="shared" si="2"/>
        <v>5</v>
      </c>
      <c r="AM37" s="12">
        <f t="shared" si="3"/>
        <v>739</v>
      </c>
      <c r="AN37" s="64" t="str">
        <f t="shared" si="4"/>
        <v>100</v>
      </c>
      <c r="AO37" s="12">
        <f t="shared" si="5"/>
        <v>99.327956989247312</v>
      </c>
      <c r="AP37" s="12">
        <f t="shared" si="6"/>
        <v>744</v>
      </c>
      <c r="AQ37" s="12">
        <f t="shared" si="7"/>
        <v>2</v>
      </c>
      <c r="AR37" s="12">
        <f t="shared" si="8"/>
        <v>99.731903485254691</v>
      </c>
      <c r="AS37" s="46">
        <f t="shared" si="10"/>
        <v>0</v>
      </c>
      <c r="AT37" s="12">
        <v>744</v>
      </c>
      <c r="AU37" s="12">
        <f t="shared" si="9"/>
        <v>0</v>
      </c>
    </row>
    <row r="38" spans="1:47" x14ac:dyDescent="0.25">
      <c r="A38" s="5">
        <v>379</v>
      </c>
      <c r="B38" s="6" t="s">
        <v>85</v>
      </c>
      <c r="C38" s="4" t="s">
        <v>79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v>2</v>
      </c>
      <c r="AJ38" s="12">
        <v>3</v>
      </c>
      <c r="AK38" s="12">
        <v>3</v>
      </c>
      <c r="AL38" s="12">
        <f t="shared" si="2"/>
        <v>6</v>
      </c>
      <c r="AM38" s="12">
        <f t="shared" si="3"/>
        <v>738</v>
      </c>
      <c r="AN38" s="64" t="str">
        <f t="shared" si="4"/>
        <v>100</v>
      </c>
      <c r="AO38" s="12">
        <f t="shared" si="5"/>
        <v>99.193548387096769</v>
      </c>
      <c r="AP38" s="12">
        <f t="shared" si="6"/>
        <v>372</v>
      </c>
      <c r="AQ38" s="12">
        <f t="shared" si="7"/>
        <v>1.5</v>
      </c>
      <c r="AR38" s="12">
        <f t="shared" si="8"/>
        <v>99.598393574297177</v>
      </c>
      <c r="AS38" s="46">
        <f t="shared" si="10"/>
        <v>0</v>
      </c>
      <c r="AT38" s="12">
        <v>744</v>
      </c>
      <c r="AU38" s="12">
        <f t="shared" si="9"/>
        <v>0</v>
      </c>
    </row>
    <row r="39" spans="1:47" x14ac:dyDescent="0.25">
      <c r="A39" s="5">
        <v>380</v>
      </c>
      <c r="B39" s="6" t="s">
        <v>85</v>
      </c>
      <c r="C39" s="4" t="s">
        <v>79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>
        <v>1</v>
      </c>
      <c r="AJ39" s="12">
        <v>2</v>
      </c>
      <c r="AK39" s="12">
        <v>6.5</v>
      </c>
      <c r="AL39" s="12">
        <f t="shared" si="2"/>
        <v>8.5</v>
      </c>
      <c r="AM39" s="12">
        <f t="shared" si="3"/>
        <v>735.5</v>
      </c>
      <c r="AN39" s="64" t="str">
        <f t="shared" si="4"/>
        <v>100</v>
      </c>
      <c r="AO39" s="12">
        <f t="shared" si="5"/>
        <v>98.857526881720432</v>
      </c>
      <c r="AP39" s="12">
        <f t="shared" si="6"/>
        <v>744</v>
      </c>
      <c r="AQ39" s="12">
        <f t="shared" si="7"/>
        <v>2</v>
      </c>
      <c r="AR39" s="12">
        <f t="shared" si="8"/>
        <v>99.731903485254691</v>
      </c>
      <c r="AS39" s="46">
        <f t="shared" si="10"/>
        <v>0</v>
      </c>
      <c r="AT39" s="12">
        <v>744</v>
      </c>
      <c r="AU39" s="12">
        <f t="shared" si="9"/>
        <v>0</v>
      </c>
    </row>
    <row r="40" spans="1:47" x14ac:dyDescent="0.25">
      <c r="A40" s="5">
        <v>381</v>
      </c>
      <c r="B40" s="6" t="s">
        <v>85</v>
      </c>
      <c r="C40" s="4" t="s">
        <v>79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>
        <v>1</v>
      </c>
      <c r="AJ40" s="12">
        <v>2</v>
      </c>
      <c r="AK40" s="12">
        <v>7.5</v>
      </c>
      <c r="AL40" s="12">
        <f t="shared" si="2"/>
        <v>9.5</v>
      </c>
      <c r="AM40" s="12">
        <f t="shared" si="3"/>
        <v>734.5</v>
      </c>
      <c r="AN40" s="64" t="str">
        <f t="shared" si="4"/>
        <v>100</v>
      </c>
      <c r="AO40" s="12">
        <f t="shared" si="5"/>
        <v>98.723118279569889</v>
      </c>
      <c r="AP40" s="12">
        <f t="shared" si="6"/>
        <v>744</v>
      </c>
      <c r="AQ40" s="12">
        <f t="shared" si="7"/>
        <v>2</v>
      </c>
      <c r="AR40" s="12">
        <f t="shared" si="8"/>
        <v>99.731903485254691</v>
      </c>
      <c r="AS40" s="46">
        <f t="shared" si="10"/>
        <v>0</v>
      </c>
      <c r="AT40" s="12">
        <v>744</v>
      </c>
      <c r="AU40" s="12">
        <f t="shared" si="9"/>
        <v>0</v>
      </c>
    </row>
    <row r="41" spans="1:47" x14ac:dyDescent="0.25">
      <c r="A41" s="5">
        <v>382</v>
      </c>
      <c r="B41" s="6" t="s">
        <v>85</v>
      </c>
      <c r="C41" s="4" t="s">
        <v>92</v>
      </c>
      <c r="D41" s="12">
        <v>10</v>
      </c>
      <c r="E41" s="12">
        <v>10</v>
      </c>
      <c r="F41" s="12">
        <v>10</v>
      </c>
      <c r="G41" s="12">
        <v>10</v>
      </c>
      <c r="H41" s="12">
        <v>10</v>
      </c>
      <c r="I41" s="12">
        <v>10</v>
      </c>
      <c r="J41" s="12">
        <v>10</v>
      </c>
      <c r="K41" s="12">
        <v>10</v>
      </c>
      <c r="L41" s="12">
        <v>15</v>
      </c>
      <c r="M41" s="12">
        <v>15</v>
      </c>
      <c r="N41" s="12">
        <v>15</v>
      </c>
      <c r="O41" s="12">
        <v>15</v>
      </c>
      <c r="P41" s="12"/>
      <c r="Q41" s="12">
        <v>10</v>
      </c>
      <c r="R41" s="12">
        <v>15</v>
      </c>
      <c r="S41" s="12">
        <v>10</v>
      </c>
      <c r="T41" s="12">
        <v>10</v>
      </c>
      <c r="U41" s="12">
        <v>10</v>
      </c>
      <c r="V41" s="12">
        <v>10</v>
      </c>
      <c r="W41" s="12"/>
      <c r="X41" s="12">
        <v>10</v>
      </c>
      <c r="Y41" s="12">
        <v>5</v>
      </c>
      <c r="Z41" s="12">
        <v>5</v>
      </c>
      <c r="AA41" s="12">
        <v>20</v>
      </c>
      <c r="AB41" s="12">
        <v>10</v>
      </c>
      <c r="AC41" s="12">
        <v>10</v>
      </c>
      <c r="AD41" s="12">
        <v>10</v>
      </c>
      <c r="AE41" s="12">
        <v>10</v>
      </c>
      <c r="AF41" s="12">
        <v>10</v>
      </c>
      <c r="AG41" s="12">
        <v>15</v>
      </c>
      <c r="AH41" s="12">
        <v>15</v>
      </c>
      <c r="AI41" s="12">
        <v>2</v>
      </c>
      <c r="AJ41" s="12">
        <v>2</v>
      </c>
      <c r="AK41" s="12">
        <v>3</v>
      </c>
      <c r="AL41" s="12">
        <f t="shared" si="2"/>
        <v>5</v>
      </c>
      <c r="AM41" s="12">
        <f t="shared" si="3"/>
        <v>739</v>
      </c>
      <c r="AN41" s="12">
        <f t="shared" si="4"/>
        <v>98.461538461538467</v>
      </c>
      <c r="AO41" s="12">
        <f t="shared" si="5"/>
        <v>99.327956989247312</v>
      </c>
      <c r="AP41" s="12">
        <f t="shared" si="6"/>
        <v>372</v>
      </c>
      <c r="AQ41" s="12">
        <f t="shared" si="7"/>
        <v>1</v>
      </c>
      <c r="AR41" s="12">
        <f t="shared" si="8"/>
        <v>99.731903485254691</v>
      </c>
      <c r="AS41" s="46">
        <f t="shared" si="10"/>
        <v>0.43978349120433019</v>
      </c>
      <c r="AT41" s="12">
        <v>744</v>
      </c>
      <c r="AU41" s="12">
        <f t="shared" si="9"/>
        <v>325</v>
      </c>
    </row>
    <row r="42" spans="1:47" x14ac:dyDescent="0.25">
      <c r="A42" s="5">
        <v>383</v>
      </c>
      <c r="B42" s="6" t="s">
        <v>85</v>
      </c>
      <c r="C42" s="4" t="s">
        <v>92</v>
      </c>
      <c r="D42" s="12">
        <v>10</v>
      </c>
      <c r="E42" s="12">
        <v>10</v>
      </c>
      <c r="F42" s="12"/>
      <c r="G42" s="12">
        <v>10</v>
      </c>
      <c r="H42" s="12">
        <v>15</v>
      </c>
      <c r="I42" s="12">
        <v>15</v>
      </c>
      <c r="J42" s="12">
        <v>10</v>
      </c>
      <c r="K42" s="12">
        <v>10</v>
      </c>
      <c r="L42" s="12">
        <v>10</v>
      </c>
      <c r="M42" s="12">
        <v>10</v>
      </c>
      <c r="N42" s="12">
        <v>10</v>
      </c>
      <c r="O42" s="12">
        <v>10</v>
      </c>
      <c r="P42" s="12">
        <v>10</v>
      </c>
      <c r="Q42" s="12">
        <v>10</v>
      </c>
      <c r="R42" s="12">
        <v>10</v>
      </c>
      <c r="S42" s="12">
        <v>15</v>
      </c>
      <c r="T42" s="12">
        <v>15</v>
      </c>
      <c r="U42" s="12">
        <v>10</v>
      </c>
      <c r="V42" s="12">
        <v>10</v>
      </c>
      <c r="W42" s="12">
        <v>15</v>
      </c>
      <c r="X42" s="12">
        <v>10</v>
      </c>
      <c r="Y42" s="12">
        <v>15</v>
      </c>
      <c r="Z42" s="12">
        <v>10</v>
      </c>
      <c r="AA42" s="12">
        <v>10</v>
      </c>
      <c r="AB42" s="12">
        <v>10</v>
      </c>
      <c r="AC42" s="12">
        <v>15</v>
      </c>
      <c r="AD42" s="12">
        <v>10</v>
      </c>
      <c r="AE42" s="12">
        <v>10</v>
      </c>
      <c r="AF42" s="12">
        <v>5</v>
      </c>
      <c r="AG42" s="12">
        <v>10</v>
      </c>
      <c r="AH42" s="12">
        <v>10</v>
      </c>
      <c r="AI42" s="12">
        <v>4</v>
      </c>
      <c r="AJ42" s="12">
        <v>6</v>
      </c>
      <c r="AK42" s="12">
        <v>2.5</v>
      </c>
      <c r="AL42" s="12">
        <f t="shared" si="2"/>
        <v>8.5</v>
      </c>
      <c r="AM42" s="12">
        <f t="shared" si="3"/>
        <v>735.5</v>
      </c>
      <c r="AN42" s="12">
        <f t="shared" si="4"/>
        <v>97.424242424242422</v>
      </c>
      <c r="AO42" s="12">
        <f t="shared" si="5"/>
        <v>98.857526881720432</v>
      </c>
      <c r="AP42" s="12">
        <f t="shared" si="6"/>
        <v>186</v>
      </c>
      <c r="AQ42" s="12">
        <f t="shared" si="7"/>
        <v>1.5</v>
      </c>
      <c r="AR42" s="12">
        <f t="shared" si="8"/>
        <v>99.2</v>
      </c>
      <c r="AS42" s="46">
        <f t="shared" si="10"/>
        <v>0.44867437117607067</v>
      </c>
      <c r="AT42" s="12">
        <v>744</v>
      </c>
      <c r="AU42" s="12">
        <f t="shared" si="9"/>
        <v>330</v>
      </c>
    </row>
    <row r="43" spans="1:47" x14ac:dyDescent="0.25">
      <c r="A43" s="5">
        <v>384</v>
      </c>
      <c r="B43" s="6" t="s">
        <v>85</v>
      </c>
      <c r="C43" s="4" t="s">
        <v>92</v>
      </c>
      <c r="D43" s="12">
        <v>10</v>
      </c>
      <c r="E43" s="12">
        <v>10</v>
      </c>
      <c r="F43" s="12">
        <v>10</v>
      </c>
      <c r="G43" s="12"/>
      <c r="H43" s="12">
        <v>10</v>
      </c>
      <c r="I43" s="12"/>
      <c r="J43" s="12">
        <v>10</v>
      </c>
      <c r="K43" s="12">
        <v>10</v>
      </c>
      <c r="L43" s="12">
        <v>10</v>
      </c>
      <c r="M43" s="12">
        <v>10</v>
      </c>
      <c r="N43" s="12">
        <v>10</v>
      </c>
      <c r="O43" s="12">
        <v>15</v>
      </c>
      <c r="P43" s="12">
        <v>5</v>
      </c>
      <c r="Q43" s="12">
        <v>10</v>
      </c>
      <c r="R43" s="12">
        <v>15</v>
      </c>
      <c r="S43" s="12">
        <v>10</v>
      </c>
      <c r="T43" s="12">
        <v>10</v>
      </c>
      <c r="U43" s="12">
        <v>15</v>
      </c>
      <c r="V43" s="12">
        <v>15</v>
      </c>
      <c r="W43" s="12">
        <v>10</v>
      </c>
      <c r="X43" s="12">
        <v>5</v>
      </c>
      <c r="Y43" s="12"/>
      <c r="Z43" s="12">
        <v>15</v>
      </c>
      <c r="AA43" s="12">
        <v>10</v>
      </c>
      <c r="AB43" s="12">
        <v>10</v>
      </c>
      <c r="AC43" s="12">
        <v>10</v>
      </c>
      <c r="AD43" s="12"/>
      <c r="AE43" s="12">
        <v>10</v>
      </c>
      <c r="AF43" s="12">
        <v>25</v>
      </c>
      <c r="AG43" s="12">
        <v>15</v>
      </c>
      <c r="AH43" s="12">
        <v>10</v>
      </c>
      <c r="AI43" s="12">
        <v>3</v>
      </c>
      <c r="AJ43" s="12">
        <v>3</v>
      </c>
      <c r="AK43" s="12">
        <v>5</v>
      </c>
      <c r="AL43" s="12">
        <f t="shared" si="2"/>
        <v>8</v>
      </c>
      <c r="AM43" s="12">
        <f t="shared" si="3"/>
        <v>736</v>
      </c>
      <c r="AN43" s="12">
        <f t="shared" si="4"/>
        <v>97.377049180327873</v>
      </c>
      <c r="AO43" s="12">
        <f t="shared" si="5"/>
        <v>98.924731182795696</v>
      </c>
      <c r="AP43" s="12">
        <f t="shared" si="6"/>
        <v>248</v>
      </c>
      <c r="AQ43" s="12">
        <f t="shared" si="7"/>
        <v>1</v>
      </c>
      <c r="AR43" s="12">
        <f t="shared" si="8"/>
        <v>99.598393574297177</v>
      </c>
      <c r="AS43" s="46">
        <f t="shared" si="10"/>
        <v>0.41440217391304346</v>
      </c>
      <c r="AT43" s="12">
        <v>744</v>
      </c>
      <c r="AU43" s="12">
        <f t="shared" si="9"/>
        <v>305</v>
      </c>
    </row>
    <row r="44" spans="1:47" x14ac:dyDescent="0.25">
      <c r="A44" s="5">
        <v>385</v>
      </c>
      <c r="B44" s="6" t="s">
        <v>85</v>
      </c>
      <c r="C44" s="4" t="s">
        <v>92</v>
      </c>
      <c r="D44" s="12">
        <v>10</v>
      </c>
      <c r="E44" s="12">
        <v>15</v>
      </c>
      <c r="F44" s="12">
        <v>15</v>
      </c>
      <c r="G44" s="12">
        <v>10</v>
      </c>
      <c r="H44" s="12">
        <v>10</v>
      </c>
      <c r="I44" s="12">
        <v>5</v>
      </c>
      <c r="J44" s="12">
        <v>10</v>
      </c>
      <c r="K44" s="12">
        <v>5</v>
      </c>
      <c r="L44" s="12"/>
      <c r="M44" s="12"/>
      <c r="N44" s="12">
        <v>10</v>
      </c>
      <c r="O44" s="12">
        <v>10</v>
      </c>
      <c r="P44" s="12">
        <v>10</v>
      </c>
      <c r="Q44" s="12">
        <v>10</v>
      </c>
      <c r="R44" s="12">
        <v>10</v>
      </c>
      <c r="S44" s="12">
        <v>10</v>
      </c>
      <c r="T44" s="12">
        <v>10</v>
      </c>
      <c r="U44" s="12">
        <v>10</v>
      </c>
      <c r="V44" s="12">
        <v>10</v>
      </c>
      <c r="W44" s="12"/>
      <c r="X44" s="12">
        <v>10</v>
      </c>
      <c r="Y44" s="12">
        <v>10</v>
      </c>
      <c r="Z44" s="12">
        <v>10</v>
      </c>
      <c r="AA44" s="12">
        <v>10</v>
      </c>
      <c r="AB44" s="12">
        <v>15</v>
      </c>
      <c r="AC44" s="12">
        <v>10</v>
      </c>
      <c r="AD44" s="12">
        <v>15</v>
      </c>
      <c r="AE44" s="12">
        <v>10</v>
      </c>
      <c r="AF44" s="12">
        <v>10</v>
      </c>
      <c r="AG44" s="12">
        <v>10</v>
      </c>
      <c r="AH44" s="12">
        <v>15</v>
      </c>
      <c r="AI44" s="12">
        <v>0</v>
      </c>
      <c r="AJ44" s="12">
        <v>0</v>
      </c>
      <c r="AK44" s="12">
        <v>3</v>
      </c>
      <c r="AL44" s="12">
        <f t="shared" si="2"/>
        <v>3</v>
      </c>
      <c r="AM44" s="12">
        <f t="shared" si="3"/>
        <v>741</v>
      </c>
      <c r="AN44" s="12">
        <f t="shared" si="4"/>
        <v>98.983050847457633</v>
      </c>
      <c r="AO44" s="12">
        <f t="shared" si="5"/>
        <v>99.596774193548384</v>
      </c>
      <c r="AP44" s="12" t="str">
        <f t="shared" si="6"/>
        <v>0.00</v>
      </c>
      <c r="AQ44" s="12" t="str">
        <f t="shared" si="7"/>
        <v>0.00</v>
      </c>
      <c r="AR44" s="12">
        <f t="shared" si="8"/>
        <v>100</v>
      </c>
      <c r="AS44" s="46">
        <f t="shared" si="10"/>
        <v>0.39811066126855599</v>
      </c>
      <c r="AT44" s="12">
        <v>744</v>
      </c>
      <c r="AU44" s="12">
        <f t="shared" si="9"/>
        <v>295</v>
      </c>
    </row>
    <row r="45" spans="1:47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0</v>
      </c>
      <c r="AJ45" s="12">
        <v>0</v>
      </c>
      <c r="AK45" s="12">
        <v>0</v>
      </c>
      <c r="AL45" s="12">
        <f t="shared" si="2"/>
        <v>0</v>
      </c>
      <c r="AM45" s="12">
        <f t="shared" si="3"/>
        <v>744</v>
      </c>
      <c r="AN45" s="12">
        <f t="shared" si="4"/>
        <v>100</v>
      </c>
      <c r="AO45" s="12">
        <f t="shared" si="5"/>
        <v>100</v>
      </c>
      <c r="AP45" s="12" t="str">
        <f t="shared" si="6"/>
        <v>0.00</v>
      </c>
      <c r="AQ45" s="12" t="str">
        <f t="shared" si="7"/>
        <v>0.00</v>
      </c>
      <c r="AR45" s="12">
        <f t="shared" si="8"/>
        <v>100</v>
      </c>
      <c r="AS45" s="46">
        <f t="shared" si="10"/>
        <v>6.5860215053763438E-2</v>
      </c>
      <c r="AT45" s="12">
        <v>744</v>
      </c>
      <c r="AU45" s="12">
        <v>49</v>
      </c>
    </row>
    <row r="46" spans="1:47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>
        <v>1</v>
      </c>
      <c r="AJ46" s="12">
        <v>8</v>
      </c>
      <c r="AK46" s="12">
        <v>0</v>
      </c>
      <c r="AL46" s="12">
        <f t="shared" si="2"/>
        <v>8</v>
      </c>
      <c r="AM46" s="12">
        <f t="shared" si="3"/>
        <v>736</v>
      </c>
      <c r="AN46" s="12">
        <f t="shared" si="4"/>
        <v>19.999999999999996</v>
      </c>
      <c r="AO46" s="12">
        <f t="shared" si="5"/>
        <v>98.924731182795696</v>
      </c>
      <c r="AP46" s="12">
        <f t="shared" si="6"/>
        <v>744</v>
      </c>
      <c r="AQ46" s="12">
        <f t="shared" si="7"/>
        <v>8</v>
      </c>
      <c r="AR46" s="12">
        <f t="shared" si="8"/>
        <v>98.936170212765958</v>
      </c>
      <c r="AS46" s="46">
        <f t="shared" si="10"/>
        <v>1.358695652173913E-2</v>
      </c>
      <c r="AT46" s="12">
        <v>744</v>
      </c>
      <c r="AU46" s="12">
        <v>10</v>
      </c>
    </row>
    <row r="47" spans="1:47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>
        <v>0</v>
      </c>
      <c r="AJ47" s="12">
        <v>0</v>
      </c>
      <c r="AK47" s="12">
        <v>0</v>
      </c>
      <c r="AL47" s="12">
        <f t="shared" si="2"/>
        <v>0</v>
      </c>
      <c r="AM47" s="12">
        <f t="shared" si="3"/>
        <v>744</v>
      </c>
      <c r="AN47" s="12">
        <f t="shared" si="4"/>
        <v>100</v>
      </c>
      <c r="AO47" s="12">
        <f t="shared" si="5"/>
        <v>100</v>
      </c>
      <c r="AP47" s="12" t="str">
        <f t="shared" si="6"/>
        <v>0.00</v>
      </c>
      <c r="AQ47" s="12" t="str">
        <f t="shared" si="7"/>
        <v>0.00</v>
      </c>
      <c r="AR47" s="12">
        <f t="shared" si="8"/>
        <v>100</v>
      </c>
      <c r="AS47" s="46">
        <f t="shared" si="10"/>
        <v>0.31854838709677419</v>
      </c>
      <c r="AT47" s="12">
        <v>744</v>
      </c>
      <c r="AU47" s="12">
        <v>237</v>
      </c>
    </row>
    <row r="48" spans="1:47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>
        <v>1</v>
      </c>
      <c r="AJ48" s="12">
        <v>170</v>
      </c>
      <c r="AK48" s="12">
        <v>9</v>
      </c>
      <c r="AL48" s="12">
        <f t="shared" si="2"/>
        <v>179</v>
      </c>
      <c r="AM48" s="12">
        <f t="shared" si="3"/>
        <v>565</v>
      </c>
      <c r="AN48" s="12">
        <f t="shared" si="4"/>
        <v>-411.42857142857139</v>
      </c>
      <c r="AO48" s="12">
        <f t="shared" si="5"/>
        <v>75.94086021505376</v>
      </c>
      <c r="AP48" s="12">
        <f t="shared" si="6"/>
        <v>744</v>
      </c>
      <c r="AQ48" s="12">
        <f t="shared" si="7"/>
        <v>170</v>
      </c>
      <c r="AR48" s="12">
        <f t="shared" si="8"/>
        <v>81.400437636761495</v>
      </c>
      <c r="AS48" s="46">
        <f t="shared" si="10"/>
        <v>6.1946902654867256E-2</v>
      </c>
      <c r="AT48" s="12">
        <v>744</v>
      </c>
      <c r="AU48" s="12">
        <v>35</v>
      </c>
    </row>
    <row r="49" spans="1:47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0</v>
      </c>
      <c r="AJ49" s="12">
        <v>0</v>
      </c>
      <c r="AK49" s="12">
        <v>0</v>
      </c>
      <c r="AL49" s="12">
        <f t="shared" si="2"/>
        <v>0</v>
      </c>
      <c r="AM49" s="12">
        <f t="shared" si="3"/>
        <v>744</v>
      </c>
      <c r="AN49" s="12">
        <f t="shared" si="4"/>
        <v>100</v>
      </c>
      <c r="AO49" s="12">
        <f t="shared" si="5"/>
        <v>100</v>
      </c>
      <c r="AP49" s="12" t="str">
        <f t="shared" si="6"/>
        <v>0.00</v>
      </c>
      <c r="AQ49" s="12" t="str">
        <f t="shared" si="7"/>
        <v>0.00</v>
      </c>
      <c r="AR49" s="12">
        <f t="shared" si="8"/>
        <v>100</v>
      </c>
      <c r="AS49" s="46">
        <f t="shared" si="10"/>
        <v>0.37231182795698925</v>
      </c>
      <c r="AT49" s="12">
        <v>744</v>
      </c>
      <c r="AU49" s="12">
        <v>277</v>
      </c>
    </row>
    <row r="50" spans="1:47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>
        <v>2</v>
      </c>
      <c r="AJ50" s="12">
        <v>2</v>
      </c>
      <c r="AK50" s="12">
        <v>0</v>
      </c>
      <c r="AL50" s="12">
        <f t="shared" si="2"/>
        <v>2</v>
      </c>
      <c r="AM50" s="12">
        <f t="shared" si="3"/>
        <v>742</v>
      </c>
      <c r="AN50" s="12">
        <f t="shared" si="4"/>
        <v>99.196787148594382</v>
      </c>
      <c r="AO50" s="12">
        <f t="shared" si="5"/>
        <v>99.731182795698928</v>
      </c>
      <c r="AP50" s="12">
        <f t="shared" si="6"/>
        <v>372</v>
      </c>
      <c r="AQ50" s="12">
        <f t="shared" si="7"/>
        <v>1</v>
      </c>
      <c r="AR50" s="12">
        <f t="shared" si="8"/>
        <v>99.731903485254691</v>
      </c>
      <c r="AS50" s="46">
        <f t="shared" si="10"/>
        <v>0.33557951482479786</v>
      </c>
      <c r="AT50" s="12">
        <v>744</v>
      </c>
      <c r="AU50" s="12">
        <v>249</v>
      </c>
    </row>
    <row r="51" spans="1:47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>
        <v>1</v>
      </c>
      <c r="AJ51" s="12">
        <v>1</v>
      </c>
      <c r="AK51" s="12">
        <v>7</v>
      </c>
      <c r="AL51" s="12">
        <f t="shared" si="2"/>
        <v>8</v>
      </c>
      <c r="AM51" s="12">
        <f t="shared" si="3"/>
        <v>736</v>
      </c>
      <c r="AN51" s="12">
        <f t="shared" si="4"/>
        <v>95.979899497487438</v>
      </c>
      <c r="AO51" s="12">
        <f t="shared" si="5"/>
        <v>98.924731182795696</v>
      </c>
      <c r="AP51" s="12">
        <f t="shared" si="6"/>
        <v>744</v>
      </c>
      <c r="AQ51" s="12">
        <f t="shared" si="7"/>
        <v>1</v>
      </c>
      <c r="AR51" s="12">
        <f t="shared" si="8"/>
        <v>99.865771812080538</v>
      </c>
      <c r="AS51" s="46">
        <f t="shared" si="10"/>
        <v>0.2703804347826087</v>
      </c>
      <c r="AT51" s="12">
        <v>744</v>
      </c>
      <c r="AU51" s="12">
        <v>199</v>
      </c>
    </row>
    <row r="52" spans="1:47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0</v>
      </c>
      <c r="AJ52" s="12">
        <v>0</v>
      </c>
      <c r="AK52" s="12">
        <v>0</v>
      </c>
      <c r="AL52" s="12">
        <f t="shared" si="2"/>
        <v>0</v>
      </c>
      <c r="AM52" s="12">
        <f t="shared" si="3"/>
        <v>744</v>
      </c>
      <c r="AN52" s="12">
        <f t="shared" si="4"/>
        <v>100</v>
      </c>
      <c r="AO52" s="12">
        <f t="shared" si="5"/>
        <v>100</v>
      </c>
      <c r="AP52" s="12" t="str">
        <f t="shared" si="6"/>
        <v>0.00</v>
      </c>
      <c r="AQ52" s="12" t="str">
        <f t="shared" si="7"/>
        <v>0.00</v>
      </c>
      <c r="AR52" s="12">
        <f t="shared" si="8"/>
        <v>100</v>
      </c>
      <c r="AS52" s="46">
        <f t="shared" si="10"/>
        <v>0.45833333333333331</v>
      </c>
      <c r="AT52" s="12">
        <v>744</v>
      </c>
      <c r="AU52" s="12">
        <v>341</v>
      </c>
    </row>
    <row r="53" spans="1:47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v>1</v>
      </c>
      <c r="AJ53" s="12">
        <v>0.5</v>
      </c>
      <c r="AK53" s="12">
        <v>0</v>
      </c>
      <c r="AL53" s="12">
        <f t="shared" si="2"/>
        <v>0.5</v>
      </c>
      <c r="AM53" s="12">
        <f t="shared" si="3"/>
        <v>743.5</v>
      </c>
      <c r="AN53" s="12">
        <f t="shared" si="4"/>
        <v>99.77064220183486</v>
      </c>
      <c r="AO53" s="12">
        <f t="shared" si="5"/>
        <v>99.932795698924721</v>
      </c>
      <c r="AP53" s="12">
        <f t="shared" si="6"/>
        <v>744</v>
      </c>
      <c r="AQ53" s="12">
        <f t="shared" si="7"/>
        <v>0.5</v>
      </c>
      <c r="AR53" s="12">
        <f t="shared" si="8"/>
        <v>99.932840832773678</v>
      </c>
      <c r="AS53" s="46">
        <f t="shared" si="10"/>
        <v>0.29320780094149296</v>
      </c>
      <c r="AT53" s="12">
        <v>744</v>
      </c>
      <c r="AU53" s="12">
        <v>218</v>
      </c>
    </row>
    <row r="54" spans="1:47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>
        <v>3</v>
      </c>
      <c r="AJ54" s="12">
        <v>5</v>
      </c>
      <c r="AK54" s="12">
        <v>1</v>
      </c>
      <c r="AL54" s="12">
        <f t="shared" si="2"/>
        <v>6</v>
      </c>
      <c r="AM54" s="12">
        <f t="shared" si="3"/>
        <v>738</v>
      </c>
      <c r="AN54" s="12">
        <f t="shared" si="4"/>
        <v>96.685082872928177</v>
      </c>
      <c r="AO54" s="12">
        <f t="shared" si="5"/>
        <v>99.193548387096769</v>
      </c>
      <c r="AP54" s="12">
        <f t="shared" si="6"/>
        <v>248</v>
      </c>
      <c r="AQ54" s="12">
        <f t="shared" si="7"/>
        <v>1.6666666666666667</v>
      </c>
      <c r="AR54" s="12">
        <f t="shared" si="8"/>
        <v>99.3324432576769</v>
      </c>
      <c r="AS54" s="46">
        <f t="shared" si="10"/>
        <v>0.24525745257452575</v>
      </c>
      <c r="AT54" s="12">
        <v>744</v>
      </c>
      <c r="AU54" s="12">
        <v>181</v>
      </c>
    </row>
    <row r="55" spans="1:47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1</v>
      </c>
      <c r="AJ55" s="12">
        <v>3</v>
      </c>
      <c r="AK55" s="12">
        <v>0</v>
      </c>
      <c r="AL55" s="12">
        <f t="shared" si="2"/>
        <v>3</v>
      </c>
      <c r="AM55" s="12">
        <f t="shared" si="3"/>
        <v>741</v>
      </c>
      <c r="AN55" s="12">
        <f t="shared" si="4"/>
        <v>99.025974025974023</v>
      </c>
      <c r="AO55" s="12">
        <f t="shared" si="5"/>
        <v>99.596774193548384</v>
      </c>
      <c r="AP55" s="12">
        <f t="shared" si="6"/>
        <v>744</v>
      </c>
      <c r="AQ55" s="12">
        <f t="shared" si="7"/>
        <v>3</v>
      </c>
      <c r="AR55" s="12">
        <f t="shared" si="8"/>
        <v>99.598393574297177</v>
      </c>
      <c r="AS55" s="46">
        <f t="shared" si="10"/>
        <v>0.41565452091767879</v>
      </c>
      <c r="AT55" s="12">
        <v>744</v>
      </c>
      <c r="AU55" s="12">
        <v>308</v>
      </c>
    </row>
    <row r="56" spans="1:47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>
        <v>6</v>
      </c>
      <c r="AJ56" s="12">
        <v>4</v>
      </c>
      <c r="AK56" s="12">
        <v>4.5</v>
      </c>
      <c r="AL56" s="12">
        <f t="shared" si="2"/>
        <v>8.5</v>
      </c>
      <c r="AM56" s="12">
        <f t="shared" si="3"/>
        <v>735.5</v>
      </c>
      <c r="AN56" s="12">
        <f t="shared" si="4"/>
        <v>94.551282051282044</v>
      </c>
      <c r="AO56" s="12">
        <f t="shared" si="5"/>
        <v>98.857526881720432</v>
      </c>
      <c r="AP56" s="12">
        <f t="shared" si="6"/>
        <v>124</v>
      </c>
      <c r="AQ56" s="12">
        <f t="shared" si="7"/>
        <v>0.66666666666666663</v>
      </c>
      <c r="AR56" s="12">
        <f t="shared" si="8"/>
        <v>99.465240641711233</v>
      </c>
      <c r="AS56" s="46">
        <f t="shared" si="10"/>
        <v>0.21210061182868797</v>
      </c>
      <c r="AT56" s="12">
        <v>744</v>
      </c>
      <c r="AU56" s="12">
        <v>156</v>
      </c>
    </row>
    <row r="57" spans="1:47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2</v>
      </c>
      <c r="AJ57" s="12">
        <v>4</v>
      </c>
      <c r="AK57" s="12">
        <v>8</v>
      </c>
      <c r="AL57" s="12">
        <f t="shared" si="2"/>
        <v>12</v>
      </c>
      <c r="AM57" s="12">
        <f t="shared" si="3"/>
        <v>732</v>
      </c>
      <c r="AN57" s="12">
        <f t="shared" si="4"/>
        <v>95.102040816326522</v>
      </c>
      <c r="AO57" s="12">
        <f t="shared" si="5"/>
        <v>98.387096774193552</v>
      </c>
      <c r="AP57" s="12">
        <f t="shared" si="6"/>
        <v>372</v>
      </c>
      <c r="AQ57" s="12">
        <f t="shared" si="7"/>
        <v>2</v>
      </c>
      <c r="AR57" s="12">
        <f t="shared" si="8"/>
        <v>99.465240641711233</v>
      </c>
      <c r="AS57" s="46">
        <f t="shared" si="10"/>
        <v>0.33469945355191255</v>
      </c>
      <c r="AT57" s="12">
        <v>744</v>
      </c>
      <c r="AU57" s="12">
        <v>245</v>
      </c>
    </row>
    <row r="58" spans="1:47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0</v>
      </c>
      <c r="AJ58" s="12">
        <v>0</v>
      </c>
      <c r="AK58" s="12">
        <v>5.5</v>
      </c>
      <c r="AL58" s="12">
        <f t="shared" si="2"/>
        <v>5.5</v>
      </c>
      <c r="AM58" s="12">
        <f t="shared" si="3"/>
        <v>738.5</v>
      </c>
      <c r="AN58" s="12">
        <f t="shared" si="4"/>
        <v>97.222222222222214</v>
      </c>
      <c r="AO58" s="12">
        <f t="shared" si="5"/>
        <v>99.260752688172033</v>
      </c>
      <c r="AP58" s="12" t="str">
        <f t="shared" si="6"/>
        <v>0.00</v>
      </c>
      <c r="AQ58" s="12" t="str">
        <f t="shared" si="7"/>
        <v>0.00</v>
      </c>
      <c r="AR58" s="12">
        <f t="shared" si="8"/>
        <v>100</v>
      </c>
      <c r="AS58" s="46">
        <f t="shared" si="10"/>
        <v>0.26811103588354773</v>
      </c>
      <c r="AT58" s="12">
        <v>744</v>
      </c>
      <c r="AU58" s="12">
        <v>198</v>
      </c>
    </row>
    <row r="59" spans="1:47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>
        <v>2</v>
      </c>
      <c r="AJ59" s="12">
        <v>0</v>
      </c>
      <c r="AK59" s="12">
        <v>72</v>
      </c>
      <c r="AL59" s="12">
        <f t="shared" si="2"/>
        <v>72</v>
      </c>
      <c r="AM59" s="12">
        <f t="shared" si="3"/>
        <v>672</v>
      </c>
      <c r="AN59" s="12">
        <f t="shared" si="4"/>
        <v>56.09756097560976</v>
      </c>
      <c r="AO59" s="12">
        <f t="shared" si="5"/>
        <v>90.322580645161281</v>
      </c>
      <c r="AP59" s="12">
        <f t="shared" si="6"/>
        <v>372</v>
      </c>
      <c r="AQ59" s="12">
        <f t="shared" si="7"/>
        <v>0</v>
      </c>
      <c r="AR59" s="12">
        <f t="shared" si="8"/>
        <v>100</v>
      </c>
      <c r="AS59" s="46">
        <f t="shared" si="10"/>
        <v>0.24404761904761904</v>
      </c>
      <c r="AT59" s="12">
        <v>744</v>
      </c>
      <c r="AU59" s="12">
        <v>164</v>
      </c>
    </row>
    <row r="60" spans="1:47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v>0</v>
      </c>
      <c r="AJ60" s="12">
        <v>0</v>
      </c>
      <c r="AK60" s="12">
        <v>6</v>
      </c>
      <c r="AL60" s="12">
        <f t="shared" si="2"/>
        <v>6</v>
      </c>
      <c r="AM60" s="12">
        <f t="shared" si="3"/>
        <v>738</v>
      </c>
      <c r="AN60" s="12">
        <f t="shared" si="4"/>
        <v>95.161290322580655</v>
      </c>
      <c r="AO60" s="12">
        <f t="shared" si="5"/>
        <v>99.193548387096769</v>
      </c>
      <c r="AP60" s="12" t="str">
        <f t="shared" si="6"/>
        <v>0.00</v>
      </c>
      <c r="AQ60" s="12" t="str">
        <f t="shared" si="7"/>
        <v>0.00</v>
      </c>
      <c r="AR60" s="12">
        <f t="shared" si="8"/>
        <v>100</v>
      </c>
      <c r="AS60" s="46">
        <f t="shared" si="10"/>
        <v>0.16802168021680217</v>
      </c>
      <c r="AT60" s="12">
        <v>744</v>
      </c>
      <c r="AU60" s="12">
        <v>124</v>
      </c>
    </row>
    <row r="61" spans="1:47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2</v>
      </c>
      <c r="AJ61" s="12">
        <v>2</v>
      </c>
      <c r="AK61" s="12">
        <v>6</v>
      </c>
      <c r="AL61" s="12">
        <f t="shared" si="2"/>
        <v>8</v>
      </c>
      <c r="AM61" s="12">
        <f t="shared" si="3"/>
        <v>736</v>
      </c>
      <c r="AN61" s="12">
        <f t="shared" si="4"/>
        <v>95.744680851063833</v>
      </c>
      <c r="AO61" s="12">
        <f t="shared" si="5"/>
        <v>98.924731182795696</v>
      </c>
      <c r="AP61" s="12">
        <f t="shared" si="6"/>
        <v>372</v>
      </c>
      <c r="AQ61" s="12">
        <f t="shared" si="7"/>
        <v>1</v>
      </c>
      <c r="AR61" s="12">
        <f t="shared" si="8"/>
        <v>99.731903485254691</v>
      </c>
      <c r="AS61" s="46">
        <f t="shared" si="10"/>
        <v>0.25543478260869568</v>
      </c>
      <c r="AT61" s="12">
        <v>744</v>
      </c>
      <c r="AU61" s="12">
        <v>188</v>
      </c>
    </row>
    <row r="62" spans="1:47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2</v>
      </c>
      <c r="AJ62" s="12">
        <v>3</v>
      </c>
      <c r="AK62" s="12">
        <v>6.5</v>
      </c>
      <c r="AL62" s="12">
        <f t="shared" si="2"/>
        <v>9.5</v>
      </c>
      <c r="AM62" s="12">
        <f t="shared" si="3"/>
        <v>734.5</v>
      </c>
      <c r="AN62" s="12">
        <f t="shared" si="4"/>
        <v>95.365853658536579</v>
      </c>
      <c r="AO62" s="12">
        <f t="shared" si="5"/>
        <v>98.723118279569889</v>
      </c>
      <c r="AP62" s="12">
        <f t="shared" si="6"/>
        <v>372</v>
      </c>
      <c r="AQ62" s="12">
        <f t="shared" si="7"/>
        <v>1.5</v>
      </c>
      <c r="AR62" s="12">
        <f t="shared" si="8"/>
        <v>99.598393574297177</v>
      </c>
      <c r="AS62" s="46">
        <f t="shared" si="10"/>
        <v>0.27910142954390743</v>
      </c>
      <c r="AT62" s="12">
        <v>744</v>
      </c>
      <c r="AU62" s="12">
        <v>205</v>
      </c>
    </row>
    <row r="63" spans="1:47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v>2</v>
      </c>
      <c r="AJ63" s="12">
        <v>3</v>
      </c>
      <c r="AK63" s="12">
        <v>6</v>
      </c>
      <c r="AL63" s="12">
        <f t="shared" si="2"/>
        <v>9</v>
      </c>
      <c r="AM63" s="12">
        <f t="shared" si="3"/>
        <v>735</v>
      </c>
      <c r="AN63" s="12">
        <f t="shared" si="4"/>
        <v>95.408163265306129</v>
      </c>
      <c r="AO63" s="12">
        <f t="shared" si="5"/>
        <v>98.790322580645167</v>
      </c>
      <c r="AP63" s="12">
        <f t="shared" si="6"/>
        <v>372</v>
      </c>
      <c r="AQ63" s="12">
        <f t="shared" si="7"/>
        <v>1.5</v>
      </c>
      <c r="AR63" s="12">
        <f t="shared" si="8"/>
        <v>99.598393574297177</v>
      </c>
      <c r="AS63" s="46">
        <f t="shared" si="10"/>
        <v>0.26666666666666666</v>
      </c>
      <c r="AT63" s="12">
        <v>744</v>
      </c>
      <c r="AU63" s="12">
        <v>196</v>
      </c>
    </row>
    <row r="64" spans="1:47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0</v>
      </c>
      <c r="AJ64" s="12">
        <v>0</v>
      </c>
      <c r="AK64" s="12">
        <v>4.5</v>
      </c>
      <c r="AL64" s="12">
        <f t="shared" si="2"/>
        <v>4.5</v>
      </c>
      <c r="AM64" s="12">
        <f t="shared" si="3"/>
        <v>739.5</v>
      </c>
      <c r="AN64" s="12">
        <f t="shared" si="4"/>
        <v>65.384615384615387</v>
      </c>
      <c r="AO64" s="12">
        <f t="shared" si="5"/>
        <v>99.395161290322577</v>
      </c>
      <c r="AP64" s="12" t="str">
        <f t="shared" si="6"/>
        <v>0.00</v>
      </c>
      <c r="AQ64" s="12" t="str">
        <f t="shared" si="7"/>
        <v>0.00</v>
      </c>
      <c r="AR64" s="12">
        <f t="shared" si="8"/>
        <v>100</v>
      </c>
      <c r="AS64" s="46">
        <f t="shared" si="10"/>
        <v>1.7579445571331981E-2</v>
      </c>
      <c r="AT64" s="12">
        <v>744</v>
      </c>
      <c r="AU64" s="12">
        <v>13</v>
      </c>
    </row>
    <row r="65" spans="1:48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v>0</v>
      </c>
      <c r="AJ65" s="12">
        <v>0</v>
      </c>
      <c r="AK65" s="12">
        <v>4.5</v>
      </c>
      <c r="AL65" s="12">
        <f t="shared" si="2"/>
        <v>4.5</v>
      </c>
      <c r="AM65" s="12">
        <f t="shared" si="3"/>
        <v>739.5</v>
      </c>
      <c r="AN65" s="12">
        <f t="shared" si="4"/>
        <v>91.964285714285708</v>
      </c>
      <c r="AO65" s="12">
        <f t="shared" si="5"/>
        <v>99.395161290322577</v>
      </c>
      <c r="AP65" s="12" t="str">
        <f t="shared" si="6"/>
        <v>0.00</v>
      </c>
      <c r="AQ65" s="12" t="str">
        <f t="shared" si="7"/>
        <v>0.00</v>
      </c>
      <c r="AR65" s="12">
        <f t="shared" si="8"/>
        <v>100</v>
      </c>
      <c r="AS65" s="46">
        <f t="shared" si="10"/>
        <v>7.5726842461122379E-2</v>
      </c>
      <c r="AT65" s="12">
        <v>744</v>
      </c>
      <c r="AU65" s="12">
        <v>56</v>
      </c>
    </row>
    <row r="66" spans="1:48" x14ac:dyDescent="0.25">
      <c r="A66" s="8">
        <v>411</v>
      </c>
      <c r="B66" s="7" t="s">
        <v>85</v>
      </c>
      <c r="C66" s="7" t="s">
        <v>92</v>
      </c>
      <c r="D66" s="12">
        <v>10</v>
      </c>
      <c r="E66" s="12">
        <v>15</v>
      </c>
      <c r="F66" s="12">
        <v>15</v>
      </c>
      <c r="G66" s="12">
        <v>15</v>
      </c>
      <c r="H66" s="12">
        <v>15</v>
      </c>
      <c r="I66" s="12">
        <v>5</v>
      </c>
      <c r="J66" s="12">
        <v>10</v>
      </c>
      <c r="K66" s="12">
        <v>15</v>
      </c>
      <c r="L66" s="12">
        <v>10</v>
      </c>
      <c r="M66" s="12">
        <v>10</v>
      </c>
      <c r="N66" s="12">
        <v>15</v>
      </c>
      <c r="O66" s="12">
        <v>10</v>
      </c>
      <c r="P66" s="12">
        <v>10</v>
      </c>
      <c r="Q66" s="12">
        <v>10</v>
      </c>
      <c r="R66" s="12">
        <v>5</v>
      </c>
      <c r="S66" s="12"/>
      <c r="T66" s="12">
        <v>5</v>
      </c>
      <c r="U66" s="12">
        <v>10</v>
      </c>
      <c r="V66" s="12">
        <v>10</v>
      </c>
      <c r="W66" s="12">
        <v>10</v>
      </c>
      <c r="X66" s="12">
        <v>10</v>
      </c>
      <c r="Y66" s="12">
        <v>15</v>
      </c>
      <c r="Z66" s="12">
        <v>15</v>
      </c>
      <c r="AA66" s="12">
        <v>10</v>
      </c>
      <c r="AB66" s="12">
        <v>15</v>
      </c>
      <c r="AC66" s="12">
        <v>15</v>
      </c>
      <c r="AD66" s="12"/>
      <c r="AE66" s="12">
        <v>10</v>
      </c>
      <c r="AF66" s="12">
        <v>5</v>
      </c>
      <c r="AG66" s="12"/>
      <c r="AH66" s="12">
        <v>10</v>
      </c>
      <c r="AI66" s="12">
        <v>0</v>
      </c>
      <c r="AJ66" s="12">
        <v>0</v>
      </c>
      <c r="AK66" s="12">
        <v>6.5</v>
      </c>
      <c r="AL66" s="12">
        <f t="shared" si="2"/>
        <v>6.5</v>
      </c>
      <c r="AM66" s="12">
        <f t="shared" si="3"/>
        <v>737.5</v>
      </c>
      <c r="AN66" s="12">
        <f t="shared" si="4"/>
        <v>97.903225806451616</v>
      </c>
      <c r="AO66" s="12">
        <f t="shared" si="5"/>
        <v>99.126344086021504</v>
      </c>
      <c r="AP66" s="12" t="str">
        <f t="shared" si="6"/>
        <v>0.00</v>
      </c>
      <c r="AQ66" s="12" t="str">
        <f t="shared" si="7"/>
        <v>0.00</v>
      </c>
      <c r="AR66" s="12">
        <f t="shared" si="8"/>
        <v>100</v>
      </c>
      <c r="AS66" s="46">
        <f t="shared" si="10"/>
        <v>0.42033898305084744</v>
      </c>
      <c r="AT66" s="12">
        <v>744</v>
      </c>
      <c r="AU66" s="12">
        <f>SUM(D66:AH66)</f>
        <v>310</v>
      </c>
      <c r="AV66" s="17">
        <v>358</v>
      </c>
    </row>
    <row r="67" spans="1:48" x14ac:dyDescent="0.25">
      <c r="A67" s="8">
        <v>412</v>
      </c>
      <c r="B67" s="7" t="s">
        <v>85</v>
      </c>
      <c r="C67" s="7" t="s">
        <v>92</v>
      </c>
      <c r="D67" s="12">
        <v>5</v>
      </c>
      <c r="E67" s="12">
        <v>10</v>
      </c>
      <c r="F67" s="12">
        <v>10</v>
      </c>
      <c r="G67" s="12">
        <v>10</v>
      </c>
      <c r="H67" s="12">
        <v>10</v>
      </c>
      <c r="I67" s="12">
        <v>10</v>
      </c>
      <c r="J67" s="12">
        <v>10</v>
      </c>
      <c r="K67" s="12">
        <v>10</v>
      </c>
      <c r="L67" s="12">
        <v>10</v>
      </c>
      <c r="M67" s="12">
        <v>10</v>
      </c>
      <c r="N67" s="12"/>
      <c r="O67" s="12">
        <v>10</v>
      </c>
      <c r="P67" s="12">
        <v>10</v>
      </c>
      <c r="Q67" s="12">
        <v>10</v>
      </c>
      <c r="R67" s="12">
        <v>10</v>
      </c>
      <c r="S67" s="12">
        <v>15</v>
      </c>
      <c r="T67" s="12">
        <v>15</v>
      </c>
      <c r="U67" s="12">
        <v>15</v>
      </c>
      <c r="V67" s="12">
        <v>15</v>
      </c>
      <c r="W67" s="12">
        <v>10</v>
      </c>
      <c r="X67" s="12">
        <v>10</v>
      </c>
      <c r="Y67" s="12">
        <v>10</v>
      </c>
      <c r="Z67" s="12">
        <v>5</v>
      </c>
      <c r="AA67" s="12">
        <v>10</v>
      </c>
      <c r="AB67" s="12">
        <v>10</v>
      </c>
      <c r="AC67" s="12">
        <v>10</v>
      </c>
      <c r="AD67" s="12">
        <v>15</v>
      </c>
      <c r="AE67" s="12">
        <v>10</v>
      </c>
      <c r="AF67" s="12">
        <v>5</v>
      </c>
      <c r="AG67" s="12"/>
      <c r="AH67" s="12">
        <v>5</v>
      </c>
      <c r="AI67" s="12">
        <v>1</v>
      </c>
      <c r="AJ67" s="12">
        <v>3</v>
      </c>
      <c r="AK67" s="12">
        <v>6</v>
      </c>
      <c r="AL67" s="12">
        <f t="shared" ref="AL67" si="11">SUM(AJ67:AK67)</f>
        <v>9</v>
      </c>
      <c r="AM67" s="12">
        <f t="shared" ref="AM67" si="12">AT67-AJ67-AK67</f>
        <v>735</v>
      </c>
      <c r="AN67" s="12">
        <f t="shared" ref="AN67" si="13">IFERROR(100*(1-(AL67/AU67)),"100")</f>
        <v>96.949152542372886</v>
      </c>
      <c r="AO67" s="12">
        <f t="shared" ref="AO67" si="14">IFERROR((AM67/AT67),"0.00")*100</f>
        <v>98.790322580645167</v>
      </c>
      <c r="AP67" s="12">
        <f t="shared" ref="AP67" si="15">IFERROR(AT67/AI67,"0.00")</f>
        <v>744</v>
      </c>
      <c r="AQ67" s="12">
        <f t="shared" ref="AQ67" si="16">IFERROR(AJ67/AI67,"0.00")</f>
        <v>3</v>
      </c>
      <c r="AR67" s="12">
        <f t="shared" ref="AR67" si="17">IFERROR(AP67/(AP67+AQ67),AT67/AT67)*100</f>
        <v>99.598393574297177</v>
      </c>
      <c r="AS67" s="46">
        <f t="shared" si="10"/>
        <v>0.40136054421768708</v>
      </c>
      <c r="AT67" s="12">
        <v>744</v>
      </c>
      <c r="AU67" s="12">
        <f>SUM(D67:AH67)</f>
        <v>295</v>
      </c>
      <c r="AV67" s="17">
        <v>303</v>
      </c>
    </row>
    <row r="68" spans="1:48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63">
        <f>AVERAGE(AN2:AN67)</f>
        <v>79.755531393732554</v>
      </c>
      <c r="AO68" s="9"/>
      <c r="AP68" s="9"/>
      <c r="AQ68" s="9"/>
      <c r="AR68" s="9"/>
      <c r="AS68" s="9"/>
      <c r="AT68" s="9"/>
      <c r="AU68" s="9"/>
      <c r="AV68" s="17"/>
    </row>
    <row r="69" spans="1:48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8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8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8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8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8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8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48" x14ac:dyDescent="0.25">
      <c r="C76" s="11">
        <f>SUM(C69:C75)</f>
        <v>1</v>
      </c>
    </row>
  </sheetData>
  <conditionalFormatting sqref="D1:AH1">
    <cfRule type="expression" dxfId="56" priority="5" stopIfTrue="1">
      <formula>WEEKDAY(E$1,2)=7</formula>
    </cfRule>
  </conditionalFormatting>
  <conditionalFormatting sqref="AU2:AU67">
    <cfRule type="cellIs" dxfId="55" priority="3" operator="equal">
      <formula>0</formula>
    </cfRule>
    <cfRule type="cellIs" dxfId="54" priority="4" operator="greaterThan">
      <formula>0</formula>
    </cfRule>
  </conditionalFormatting>
  <conditionalFormatting sqref="AT2:AT67">
    <cfRule type="cellIs" dxfId="53" priority="1" operator="equal">
      <formula>0</formula>
    </cfRule>
    <cfRule type="cellIs" dxfId="52" priority="2" operator="greaterThan">
      <formula>0</formula>
    </cfRule>
  </conditionalFormatting>
  <dataValidations count="4">
    <dataValidation type="list" allowBlank="1" showInputMessage="1" showErrorMessage="1" sqref="C10:C12 C3 B45:B65 B28 B31 B33:B35 C27:C32 C36:C44" xr:uid="{F304B694-0D45-4FD4-B7BD-E2DCADDA6504}">
      <formula1>HH.OP.SR</formula1>
    </dataValidation>
    <dataValidation type="list" allowBlank="1" showInputMessage="1" showErrorMessage="1" sqref="B16:C26 C35" xr:uid="{828C7951-FB87-4DC8-9354-172127ABEDC7}">
      <formula1>Marca</formula1>
    </dataValidation>
    <dataValidation type="list" allowBlank="1" showInputMessage="1" showErrorMessage="1" sqref="C33 C45:C63 C66:C67" xr:uid="{9AE0FAC1-DCF9-43D7-924E-FF9031B331C9}">
      <formula1>Servicio</formula1>
    </dataValidation>
    <dataValidation type="list" allowBlank="1" showInputMessage="1" showErrorMessage="1" sqref="C45:C67" xr:uid="{E590C606-58E9-49BB-9BA4-9C5C9CECFE18}">
      <formula1>Vehículo</formula1>
    </dataValidation>
  </dataValidations>
  <pageMargins left="0.7" right="0.7" top="0.75" bottom="0.75" header="0.3" footer="0.3"/>
  <pageSetup paperSize="9" scale="44" orientation="portrait" horizontalDpi="300" verticalDpi="300" r:id="rId1"/>
  <ignoredErrors>
    <ignoredError sqref="AU15:AU16 AU7 AU13 AU5:AU6 AU14 AU8:AU12 AU2:AU4 AU42:AU44 AU27 AU29 AU32:AU34 AU35:AU41 AU66:AU67 AL2:AL6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EB2-C379-4ACD-BC9B-DC58D761155B}">
  <dimension ref="A1:AV76"/>
  <sheetViews>
    <sheetView showGridLines="0" view="pageBreakPreview" zoomScale="120" zoomScaleNormal="100" zoomScaleSheetLayoutView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baseColWidth="10" defaultRowHeight="12.5" x14ac:dyDescent="0.25"/>
  <cols>
    <col min="1" max="1" width="4.90625" customWidth="1"/>
    <col min="2" max="2" width="7.1796875" customWidth="1"/>
    <col min="3" max="3" width="6.90625" customWidth="1"/>
    <col min="4" max="33" width="3.6328125" customWidth="1"/>
    <col min="34" max="34" width="3.6328125" hidden="1" customWidth="1"/>
    <col min="35" max="46" width="5.1796875" customWidth="1"/>
    <col min="47" max="47" width="4.453125" customWidth="1"/>
  </cols>
  <sheetData>
    <row r="1" spans="1:47" ht="36" customHeight="1" x14ac:dyDescent="0.25">
      <c r="A1" s="3" t="s">
        <v>110</v>
      </c>
      <c r="B1" s="3" t="s">
        <v>84</v>
      </c>
      <c r="C1" s="3" t="s">
        <v>97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  <c r="V1" s="13">
        <v>19</v>
      </c>
      <c r="W1" s="13">
        <v>20</v>
      </c>
      <c r="X1" s="20">
        <v>21</v>
      </c>
      <c r="Y1" s="13">
        <v>22</v>
      </c>
      <c r="Z1" s="13">
        <v>23</v>
      </c>
      <c r="AA1" s="13">
        <v>24</v>
      </c>
      <c r="AB1" s="13">
        <v>25</v>
      </c>
      <c r="AC1" s="20">
        <v>26</v>
      </c>
      <c r="AD1" s="13">
        <v>27</v>
      </c>
      <c r="AE1" s="13">
        <v>28</v>
      </c>
      <c r="AF1" s="13">
        <v>29</v>
      </c>
      <c r="AG1" s="13">
        <v>30</v>
      </c>
      <c r="AH1" s="13">
        <v>31</v>
      </c>
      <c r="AI1" s="21" t="s">
        <v>83</v>
      </c>
      <c r="AJ1" s="22" t="s">
        <v>111</v>
      </c>
      <c r="AK1" s="22" t="s">
        <v>120</v>
      </c>
      <c r="AL1" s="22" t="s">
        <v>141</v>
      </c>
      <c r="AM1" s="22" t="s">
        <v>113</v>
      </c>
      <c r="AN1" s="22" t="s">
        <v>117</v>
      </c>
      <c r="AO1" s="22" t="s">
        <v>115</v>
      </c>
      <c r="AP1" s="24" t="s">
        <v>81</v>
      </c>
      <c r="AQ1" s="24" t="s">
        <v>82</v>
      </c>
      <c r="AR1" s="23" t="s">
        <v>112</v>
      </c>
      <c r="AS1" s="4" t="s">
        <v>138</v>
      </c>
      <c r="AT1" s="5" t="s">
        <v>116</v>
      </c>
      <c r="AU1" s="5" t="s">
        <v>98</v>
      </c>
    </row>
    <row r="2" spans="1:47" x14ac:dyDescent="0.25">
      <c r="A2" s="5">
        <v>61</v>
      </c>
      <c r="B2" s="6" t="s">
        <v>85</v>
      </c>
      <c r="C2" s="4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>
        <v>0</v>
      </c>
      <c r="AJ2" s="12">
        <v>0</v>
      </c>
      <c r="AK2" s="12">
        <v>0</v>
      </c>
      <c r="AL2" s="12">
        <f>SUM(AJ2:AK2)</f>
        <v>0</v>
      </c>
      <c r="AM2" s="12">
        <f>AT2-AJ2-AK2</f>
        <v>720</v>
      </c>
      <c r="AN2" s="12" t="str">
        <f>IFERROR(100*(1-(AL2/AU2)),"100")</f>
        <v>100</v>
      </c>
      <c r="AO2" s="12">
        <f>IFERROR((AM2/AT2),"0.00")*100</f>
        <v>100</v>
      </c>
      <c r="AP2" s="12" t="str">
        <f>IFERROR(AT2/AI2,"0.00")</f>
        <v>0.00</v>
      </c>
      <c r="AQ2" s="12" t="str">
        <f>IFERROR(AJ2/AI2,"0.00")</f>
        <v>0.00</v>
      </c>
      <c r="AR2" s="12">
        <f>IFERROR(AP2/(AP2+AQ2),AT2/AT2)*100</f>
        <v>100</v>
      </c>
      <c r="AS2" s="46">
        <f>AU2/AT2</f>
        <v>0</v>
      </c>
      <c r="AT2" s="12">
        <v>720</v>
      </c>
      <c r="AU2" s="12">
        <f>SUM(D2:AH2)</f>
        <v>0</v>
      </c>
    </row>
    <row r="3" spans="1:47" x14ac:dyDescent="0.25">
      <c r="A3" s="5">
        <v>135</v>
      </c>
      <c r="B3" s="6" t="s">
        <v>85</v>
      </c>
      <c r="C3" s="4" t="s">
        <v>80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v>0</v>
      </c>
      <c r="AJ3" s="12">
        <v>0</v>
      </c>
      <c r="AK3" s="12">
        <v>0</v>
      </c>
      <c r="AL3" s="12">
        <f t="shared" ref="AL3:AL66" si="0">SUM(AJ3:AK3)</f>
        <v>0</v>
      </c>
      <c r="AM3" s="12">
        <f t="shared" ref="AM3:AM66" si="1">AT3-AJ3-AK3</f>
        <v>720</v>
      </c>
      <c r="AN3" s="12" t="str">
        <f t="shared" ref="AN3:AN66" si="2">IFERROR(100*(1-(AL3/AU3)),"100")</f>
        <v>100</v>
      </c>
      <c r="AO3" s="12">
        <f t="shared" ref="AO3:AO66" si="3">IFERROR((AM3/AT3),"0.00")*100</f>
        <v>100</v>
      </c>
      <c r="AP3" s="12" t="str">
        <f t="shared" ref="AP3:AP66" si="4">IFERROR(AT3/AI3,"0.00")</f>
        <v>0.00</v>
      </c>
      <c r="AQ3" s="12" t="str">
        <f t="shared" ref="AQ3:AQ66" si="5">IFERROR(AJ3/AI3,"0.00")</f>
        <v>0.00</v>
      </c>
      <c r="AR3" s="12">
        <f t="shared" ref="AR3:AR66" si="6">IFERROR(AP3/(AP3+AQ3),AT3/AT3)*100</f>
        <v>100</v>
      </c>
      <c r="AS3" s="46">
        <f t="shared" ref="AS3:AS66" si="7">AU3/AT3</f>
        <v>0</v>
      </c>
      <c r="AT3" s="12">
        <v>720</v>
      </c>
      <c r="AU3" s="12">
        <f t="shared" ref="AU3:AU66" si="8">SUM(D3:AH3)</f>
        <v>0</v>
      </c>
    </row>
    <row r="4" spans="1:47" x14ac:dyDescent="0.25">
      <c r="A4" s="5">
        <v>137</v>
      </c>
      <c r="B4" s="6" t="s">
        <v>85</v>
      </c>
      <c r="C4" s="4" t="s">
        <v>80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0</v>
      </c>
      <c r="AJ4" s="12">
        <v>0</v>
      </c>
      <c r="AK4" s="12">
        <v>0</v>
      </c>
      <c r="AL4" s="12">
        <f t="shared" si="0"/>
        <v>0</v>
      </c>
      <c r="AM4" s="12">
        <f t="shared" si="1"/>
        <v>720</v>
      </c>
      <c r="AN4" s="12" t="str">
        <f t="shared" si="2"/>
        <v>100</v>
      </c>
      <c r="AO4" s="12">
        <f t="shared" si="3"/>
        <v>100</v>
      </c>
      <c r="AP4" s="12" t="str">
        <f t="shared" si="4"/>
        <v>0.00</v>
      </c>
      <c r="AQ4" s="12" t="str">
        <f t="shared" si="5"/>
        <v>0.00</v>
      </c>
      <c r="AR4" s="12">
        <f t="shared" si="6"/>
        <v>100</v>
      </c>
      <c r="AS4" s="46">
        <f t="shared" si="7"/>
        <v>0</v>
      </c>
      <c r="AT4" s="12">
        <v>720</v>
      </c>
      <c r="AU4" s="12">
        <f t="shared" si="8"/>
        <v>0</v>
      </c>
    </row>
    <row r="5" spans="1:47" x14ac:dyDescent="0.25">
      <c r="A5" s="5">
        <v>175</v>
      </c>
      <c r="B5" s="6" t="s">
        <v>85</v>
      </c>
      <c r="C5" s="4" t="s">
        <v>80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>
        <v>0</v>
      </c>
      <c r="AJ5" s="12">
        <v>0</v>
      </c>
      <c r="AK5" s="12">
        <v>0</v>
      </c>
      <c r="AL5" s="12">
        <f t="shared" si="0"/>
        <v>0</v>
      </c>
      <c r="AM5" s="12">
        <f t="shared" si="1"/>
        <v>720</v>
      </c>
      <c r="AN5" s="12" t="str">
        <f t="shared" si="2"/>
        <v>100</v>
      </c>
      <c r="AO5" s="12">
        <f t="shared" si="3"/>
        <v>100</v>
      </c>
      <c r="AP5" s="12" t="str">
        <f t="shared" si="4"/>
        <v>0.00</v>
      </c>
      <c r="AQ5" s="12" t="str">
        <f t="shared" si="5"/>
        <v>0.00</v>
      </c>
      <c r="AR5" s="12">
        <f t="shared" si="6"/>
        <v>100</v>
      </c>
      <c r="AS5" s="46">
        <f t="shared" si="7"/>
        <v>0</v>
      </c>
      <c r="AT5" s="12">
        <v>720</v>
      </c>
      <c r="AU5" s="12">
        <f t="shared" si="8"/>
        <v>0</v>
      </c>
    </row>
    <row r="6" spans="1:47" x14ac:dyDescent="0.25">
      <c r="A6" s="5">
        <v>176</v>
      </c>
      <c r="B6" s="6" t="s">
        <v>85</v>
      </c>
      <c r="C6" s="4" t="s">
        <v>80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v>0</v>
      </c>
      <c r="AJ6" s="12">
        <v>0</v>
      </c>
      <c r="AK6" s="12">
        <v>0</v>
      </c>
      <c r="AL6" s="12">
        <f t="shared" si="0"/>
        <v>0</v>
      </c>
      <c r="AM6" s="12">
        <f t="shared" si="1"/>
        <v>720</v>
      </c>
      <c r="AN6" s="12" t="str">
        <f t="shared" si="2"/>
        <v>100</v>
      </c>
      <c r="AO6" s="12">
        <f t="shared" si="3"/>
        <v>100</v>
      </c>
      <c r="AP6" s="12" t="str">
        <f t="shared" si="4"/>
        <v>0.00</v>
      </c>
      <c r="AQ6" s="12" t="str">
        <f t="shared" si="5"/>
        <v>0.00</v>
      </c>
      <c r="AR6" s="12">
        <f t="shared" si="6"/>
        <v>100</v>
      </c>
      <c r="AS6" s="46">
        <f t="shared" si="7"/>
        <v>0</v>
      </c>
      <c r="AT6" s="12">
        <v>720</v>
      </c>
      <c r="AU6" s="12">
        <f t="shared" si="8"/>
        <v>0</v>
      </c>
    </row>
    <row r="7" spans="1:47" x14ac:dyDescent="0.25">
      <c r="A7" s="5">
        <v>177</v>
      </c>
      <c r="B7" s="6" t="s">
        <v>85</v>
      </c>
      <c r="C7" s="4" t="s">
        <v>80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v>0</v>
      </c>
      <c r="AJ7" s="12">
        <v>0</v>
      </c>
      <c r="AK7" s="12">
        <v>0</v>
      </c>
      <c r="AL7" s="12">
        <f t="shared" si="0"/>
        <v>0</v>
      </c>
      <c r="AM7" s="12">
        <f t="shared" si="1"/>
        <v>720</v>
      </c>
      <c r="AN7" s="12" t="str">
        <f t="shared" si="2"/>
        <v>100</v>
      </c>
      <c r="AO7" s="12">
        <f t="shared" si="3"/>
        <v>100</v>
      </c>
      <c r="AP7" s="12" t="str">
        <f t="shared" si="4"/>
        <v>0.00</v>
      </c>
      <c r="AQ7" s="12" t="str">
        <f t="shared" si="5"/>
        <v>0.00</v>
      </c>
      <c r="AR7" s="12">
        <f t="shared" si="6"/>
        <v>100</v>
      </c>
      <c r="AS7" s="46">
        <f t="shared" si="7"/>
        <v>0</v>
      </c>
      <c r="AT7" s="12">
        <v>720</v>
      </c>
      <c r="AU7" s="12">
        <f t="shared" si="8"/>
        <v>0</v>
      </c>
    </row>
    <row r="8" spans="1:47" x14ac:dyDescent="0.25">
      <c r="A8" s="5">
        <v>178</v>
      </c>
      <c r="B8" s="6" t="s">
        <v>85</v>
      </c>
      <c r="C8" s="4" t="s">
        <v>92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>
        <v>0</v>
      </c>
      <c r="AJ8" s="12">
        <v>0</v>
      </c>
      <c r="AK8" s="12">
        <v>0</v>
      </c>
      <c r="AL8" s="12">
        <f t="shared" si="0"/>
        <v>0</v>
      </c>
      <c r="AM8" s="12">
        <f t="shared" si="1"/>
        <v>720</v>
      </c>
      <c r="AN8" s="12" t="str">
        <f t="shared" si="2"/>
        <v>100</v>
      </c>
      <c r="AO8" s="12">
        <f t="shared" si="3"/>
        <v>100</v>
      </c>
      <c r="AP8" s="12" t="str">
        <f t="shared" si="4"/>
        <v>0.00</v>
      </c>
      <c r="AQ8" s="12" t="str">
        <f t="shared" si="5"/>
        <v>0.00</v>
      </c>
      <c r="AR8" s="12">
        <f t="shared" si="6"/>
        <v>100</v>
      </c>
      <c r="AS8" s="46">
        <f t="shared" si="7"/>
        <v>0</v>
      </c>
      <c r="AT8" s="12">
        <v>720</v>
      </c>
      <c r="AU8" s="12">
        <f t="shared" si="8"/>
        <v>0</v>
      </c>
    </row>
    <row r="9" spans="1:47" x14ac:dyDescent="0.25">
      <c r="A9" s="5">
        <v>179</v>
      </c>
      <c r="B9" s="6" t="s">
        <v>85</v>
      </c>
      <c r="C9" s="4" t="s">
        <v>92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>
        <v>0</v>
      </c>
      <c r="AJ9" s="12">
        <v>0</v>
      </c>
      <c r="AK9" s="12">
        <v>0</v>
      </c>
      <c r="AL9" s="12">
        <f t="shared" si="0"/>
        <v>0</v>
      </c>
      <c r="AM9" s="12">
        <f t="shared" si="1"/>
        <v>720</v>
      </c>
      <c r="AN9" s="12" t="str">
        <f t="shared" si="2"/>
        <v>100</v>
      </c>
      <c r="AO9" s="12">
        <f t="shared" si="3"/>
        <v>100</v>
      </c>
      <c r="AP9" s="12" t="str">
        <f t="shared" si="4"/>
        <v>0.00</v>
      </c>
      <c r="AQ9" s="12" t="str">
        <f t="shared" si="5"/>
        <v>0.00</v>
      </c>
      <c r="AR9" s="12">
        <f t="shared" si="6"/>
        <v>100</v>
      </c>
      <c r="AS9" s="46">
        <f t="shared" si="7"/>
        <v>0</v>
      </c>
      <c r="AT9" s="12">
        <v>720</v>
      </c>
      <c r="AU9" s="12">
        <v>0</v>
      </c>
    </row>
    <row r="10" spans="1:47" x14ac:dyDescent="0.25">
      <c r="A10" s="5">
        <v>186</v>
      </c>
      <c r="B10" s="6" t="s">
        <v>85</v>
      </c>
      <c r="C10" s="4" t="s">
        <v>80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>
        <v>0</v>
      </c>
      <c r="AJ10" s="12">
        <v>0</v>
      </c>
      <c r="AK10" s="12">
        <v>0</v>
      </c>
      <c r="AL10" s="12">
        <f t="shared" si="0"/>
        <v>0</v>
      </c>
      <c r="AM10" s="12">
        <f t="shared" si="1"/>
        <v>720</v>
      </c>
      <c r="AN10" s="12" t="str">
        <f t="shared" si="2"/>
        <v>100</v>
      </c>
      <c r="AO10" s="12">
        <f t="shared" si="3"/>
        <v>100</v>
      </c>
      <c r="AP10" s="12" t="str">
        <f t="shared" si="4"/>
        <v>0.00</v>
      </c>
      <c r="AQ10" s="12" t="str">
        <f t="shared" si="5"/>
        <v>0.00</v>
      </c>
      <c r="AR10" s="12">
        <f t="shared" si="6"/>
        <v>100</v>
      </c>
      <c r="AS10" s="46">
        <f t="shared" si="7"/>
        <v>0</v>
      </c>
      <c r="AT10" s="12">
        <v>720</v>
      </c>
      <c r="AU10" s="12">
        <f t="shared" si="8"/>
        <v>0</v>
      </c>
    </row>
    <row r="11" spans="1:47" x14ac:dyDescent="0.25">
      <c r="A11" s="5">
        <v>188</v>
      </c>
      <c r="B11" s="6" t="s">
        <v>85</v>
      </c>
      <c r="C11" s="4" t="s">
        <v>80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0</v>
      </c>
      <c r="AJ11" s="12">
        <v>0</v>
      </c>
      <c r="AK11" s="12">
        <v>0</v>
      </c>
      <c r="AL11" s="12">
        <f t="shared" si="0"/>
        <v>0</v>
      </c>
      <c r="AM11" s="12">
        <f t="shared" si="1"/>
        <v>720</v>
      </c>
      <c r="AN11" s="12" t="str">
        <f t="shared" si="2"/>
        <v>100</v>
      </c>
      <c r="AO11" s="12">
        <f t="shared" si="3"/>
        <v>100</v>
      </c>
      <c r="AP11" s="12" t="str">
        <f t="shared" si="4"/>
        <v>0.00</v>
      </c>
      <c r="AQ11" s="12" t="str">
        <f t="shared" si="5"/>
        <v>0.00</v>
      </c>
      <c r="AR11" s="12">
        <f t="shared" si="6"/>
        <v>100</v>
      </c>
      <c r="AS11" s="46">
        <f t="shared" si="7"/>
        <v>0</v>
      </c>
      <c r="AT11" s="12">
        <v>720</v>
      </c>
      <c r="AU11" s="12">
        <f t="shared" si="8"/>
        <v>0</v>
      </c>
    </row>
    <row r="12" spans="1:47" x14ac:dyDescent="0.25">
      <c r="A12" s="5">
        <v>189</v>
      </c>
      <c r="B12" s="6" t="s">
        <v>85</v>
      </c>
      <c r="C12" s="4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0</v>
      </c>
      <c r="AJ12" s="12">
        <v>0</v>
      </c>
      <c r="AK12" s="12">
        <v>0</v>
      </c>
      <c r="AL12" s="12">
        <f t="shared" si="0"/>
        <v>0</v>
      </c>
      <c r="AM12" s="12">
        <f t="shared" si="1"/>
        <v>720</v>
      </c>
      <c r="AN12" s="12" t="str">
        <f t="shared" si="2"/>
        <v>100</v>
      </c>
      <c r="AO12" s="12">
        <f t="shared" si="3"/>
        <v>100</v>
      </c>
      <c r="AP12" s="12" t="str">
        <f t="shared" si="4"/>
        <v>0.00</v>
      </c>
      <c r="AQ12" s="12" t="str">
        <f t="shared" si="5"/>
        <v>0.00</v>
      </c>
      <c r="AR12" s="12">
        <f t="shared" si="6"/>
        <v>100</v>
      </c>
      <c r="AS12" s="46">
        <f t="shared" si="7"/>
        <v>0</v>
      </c>
      <c r="AT12" s="12">
        <v>720</v>
      </c>
      <c r="AU12" s="12">
        <f t="shared" si="8"/>
        <v>0</v>
      </c>
    </row>
    <row r="13" spans="1:47" x14ac:dyDescent="0.25">
      <c r="A13" s="5">
        <v>259</v>
      </c>
      <c r="B13" s="6" t="s">
        <v>85</v>
      </c>
      <c r="C13" s="4" t="s">
        <v>92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>
        <v>0</v>
      </c>
      <c r="AJ13" s="12">
        <v>0</v>
      </c>
      <c r="AK13" s="12">
        <v>0</v>
      </c>
      <c r="AL13" s="12">
        <f t="shared" si="0"/>
        <v>0</v>
      </c>
      <c r="AM13" s="12">
        <f t="shared" si="1"/>
        <v>720</v>
      </c>
      <c r="AN13" s="12" t="str">
        <f t="shared" si="2"/>
        <v>100</v>
      </c>
      <c r="AO13" s="12">
        <f t="shared" si="3"/>
        <v>100</v>
      </c>
      <c r="AP13" s="12" t="str">
        <f t="shared" si="4"/>
        <v>0.00</v>
      </c>
      <c r="AQ13" s="12" t="str">
        <f t="shared" si="5"/>
        <v>0.00</v>
      </c>
      <c r="AR13" s="12">
        <f t="shared" si="6"/>
        <v>100</v>
      </c>
      <c r="AS13" s="46">
        <f t="shared" si="7"/>
        <v>0</v>
      </c>
      <c r="AT13" s="12">
        <v>720</v>
      </c>
      <c r="AU13" s="12">
        <f t="shared" si="8"/>
        <v>0</v>
      </c>
    </row>
    <row r="14" spans="1:47" x14ac:dyDescent="0.25">
      <c r="A14" s="5">
        <v>275</v>
      </c>
      <c r="B14" s="6" t="s">
        <v>85</v>
      </c>
      <c r="C14" s="4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>
        <v>0</v>
      </c>
      <c r="AJ14" s="12">
        <v>0</v>
      </c>
      <c r="AK14" s="12">
        <v>0</v>
      </c>
      <c r="AL14" s="12">
        <f t="shared" si="0"/>
        <v>0</v>
      </c>
      <c r="AM14" s="12">
        <f t="shared" si="1"/>
        <v>720</v>
      </c>
      <c r="AN14" s="12" t="str">
        <f t="shared" si="2"/>
        <v>100</v>
      </c>
      <c r="AO14" s="12">
        <f t="shared" si="3"/>
        <v>100</v>
      </c>
      <c r="AP14" s="12" t="str">
        <f t="shared" si="4"/>
        <v>0.00</v>
      </c>
      <c r="AQ14" s="12" t="str">
        <f t="shared" si="5"/>
        <v>0.00</v>
      </c>
      <c r="AR14" s="12">
        <f t="shared" si="6"/>
        <v>100</v>
      </c>
      <c r="AS14" s="46">
        <f t="shared" si="7"/>
        <v>0</v>
      </c>
      <c r="AT14" s="12">
        <v>720</v>
      </c>
      <c r="AU14" s="12">
        <f t="shared" si="8"/>
        <v>0</v>
      </c>
    </row>
    <row r="15" spans="1:47" x14ac:dyDescent="0.25">
      <c r="A15" s="5">
        <v>276</v>
      </c>
      <c r="B15" s="6" t="s">
        <v>85</v>
      </c>
      <c r="C15" s="4" t="s">
        <v>80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>
        <v>0</v>
      </c>
      <c r="AJ15" s="12">
        <v>0</v>
      </c>
      <c r="AK15" s="12">
        <v>0</v>
      </c>
      <c r="AL15" s="12">
        <f t="shared" si="0"/>
        <v>0</v>
      </c>
      <c r="AM15" s="12">
        <f t="shared" si="1"/>
        <v>720</v>
      </c>
      <c r="AN15" s="12" t="str">
        <f t="shared" si="2"/>
        <v>100</v>
      </c>
      <c r="AO15" s="12">
        <f t="shared" si="3"/>
        <v>100</v>
      </c>
      <c r="AP15" s="12" t="str">
        <f t="shared" si="4"/>
        <v>0.00</v>
      </c>
      <c r="AQ15" s="12" t="str">
        <f t="shared" si="5"/>
        <v>0.00</v>
      </c>
      <c r="AR15" s="12">
        <f t="shared" si="6"/>
        <v>100</v>
      </c>
      <c r="AS15" s="46">
        <f t="shared" si="7"/>
        <v>0</v>
      </c>
      <c r="AT15" s="12">
        <v>720</v>
      </c>
      <c r="AU15" s="12">
        <f t="shared" si="8"/>
        <v>0</v>
      </c>
    </row>
    <row r="16" spans="1:47" x14ac:dyDescent="0.25">
      <c r="A16" s="5">
        <v>312</v>
      </c>
      <c r="B16" s="4" t="s">
        <v>86</v>
      </c>
      <c r="C16" s="7" t="s">
        <v>94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0</v>
      </c>
      <c r="AJ16" s="12">
        <v>0</v>
      </c>
      <c r="AK16" s="12">
        <v>0</v>
      </c>
      <c r="AL16" s="12">
        <f t="shared" si="0"/>
        <v>0</v>
      </c>
      <c r="AM16" s="12">
        <f t="shared" si="1"/>
        <v>720</v>
      </c>
      <c r="AN16" s="12" t="str">
        <f t="shared" si="2"/>
        <v>100</v>
      </c>
      <c r="AO16" s="12">
        <f t="shared" si="3"/>
        <v>100</v>
      </c>
      <c r="AP16" s="12" t="str">
        <f t="shared" si="4"/>
        <v>0.00</v>
      </c>
      <c r="AQ16" s="12" t="str">
        <f t="shared" si="5"/>
        <v>0.00</v>
      </c>
      <c r="AR16" s="12">
        <f t="shared" si="6"/>
        <v>100</v>
      </c>
      <c r="AS16" s="46">
        <f t="shared" si="7"/>
        <v>0</v>
      </c>
      <c r="AT16" s="12">
        <v>720</v>
      </c>
      <c r="AU16" s="12">
        <f t="shared" si="8"/>
        <v>0</v>
      </c>
    </row>
    <row r="17" spans="1:47" x14ac:dyDescent="0.25">
      <c r="A17" s="5">
        <v>324</v>
      </c>
      <c r="B17" s="4" t="s">
        <v>86</v>
      </c>
      <c r="C17" s="7" t="s">
        <v>93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>
        <v>0</v>
      </c>
      <c r="AJ17" s="12">
        <v>0</v>
      </c>
      <c r="AK17" s="12">
        <v>0</v>
      </c>
      <c r="AL17" s="12">
        <f t="shared" si="0"/>
        <v>0</v>
      </c>
      <c r="AM17" s="12">
        <f t="shared" si="1"/>
        <v>720</v>
      </c>
      <c r="AN17" s="12" t="str">
        <f t="shared" si="2"/>
        <v>100</v>
      </c>
      <c r="AO17" s="12">
        <f t="shared" si="3"/>
        <v>100</v>
      </c>
      <c r="AP17" s="12" t="str">
        <f t="shared" si="4"/>
        <v>0.00</v>
      </c>
      <c r="AQ17" s="12" t="str">
        <f t="shared" si="5"/>
        <v>0.00</v>
      </c>
      <c r="AR17" s="12">
        <f t="shared" si="6"/>
        <v>100</v>
      </c>
      <c r="AS17" s="46">
        <f t="shared" si="7"/>
        <v>0</v>
      </c>
      <c r="AT17" s="12">
        <v>720</v>
      </c>
      <c r="AU17" s="12">
        <f t="shared" si="8"/>
        <v>0</v>
      </c>
    </row>
    <row r="18" spans="1:47" x14ac:dyDescent="0.25">
      <c r="A18" s="5">
        <v>325</v>
      </c>
      <c r="B18" s="4" t="s">
        <v>86</v>
      </c>
      <c r="C18" s="7" t="s">
        <v>93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0</v>
      </c>
      <c r="AJ18" s="12">
        <v>0</v>
      </c>
      <c r="AK18" s="12">
        <v>0</v>
      </c>
      <c r="AL18" s="12">
        <f t="shared" si="0"/>
        <v>0</v>
      </c>
      <c r="AM18" s="12">
        <f t="shared" si="1"/>
        <v>720</v>
      </c>
      <c r="AN18" s="12" t="str">
        <f t="shared" si="2"/>
        <v>100</v>
      </c>
      <c r="AO18" s="12">
        <f t="shared" si="3"/>
        <v>100</v>
      </c>
      <c r="AP18" s="12" t="str">
        <f t="shared" si="4"/>
        <v>0.00</v>
      </c>
      <c r="AQ18" s="12" t="str">
        <f t="shared" si="5"/>
        <v>0.00</v>
      </c>
      <c r="AR18" s="12">
        <f t="shared" si="6"/>
        <v>100</v>
      </c>
      <c r="AS18" s="46">
        <f t="shared" si="7"/>
        <v>0</v>
      </c>
      <c r="AT18" s="12">
        <v>720</v>
      </c>
      <c r="AU18" s="12">
        <f t="shared" si="8"/>
        <v>0</v>
      </c>
    </row>
    <row r="19" spans="1:47" x14ac:dyDescent="0.25">
      <c r="A19" s="5">
        <v>326</v>
      </c>
      <c r="B19" s="4" t="s">
        <v>86</v>
      </c>
      <c r="C19" s="7" t="s">
        <v>93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>
        <v>0</v>
      </c>
      <c r="AJ19" s="12">
        <v>0</v>
      </c>
      <c r="AK19" s="12">
        <v>0</v>
      </c>
      <c r="AL19" s="12">
        <f t="shared" si="0"/>
        <v>0</v>
      </c>
      <c r="AM19" s="12">
        <f t="shared" si="1"/>
        <v>720</v>
      </c>
      <c r="AN19" s="12" t="str">
        <f t="shared" si="2"/>
        <v>100</v>
      </c>
      <c r="AO19" s="12">
        <f t="shared" si="3"/>
        <v>100</v>
      </c>
      <c r="AP19" s="12" t="str">
        <f t="shared" si="4"/>
        <v>0.00</v>
      </c>
      <c r="AQ19" s="12" t="str">
        <f t="shared" si="5"/>
        <v>0.00</v>
      </c>
      <c r="AR19" s="12">
        <f t="shared" si="6"/>
        <v>100</v>
      </c>
      <c r="AS19" s="46">
        <f t="shared" si="7"/>
        <v>0</v>
      </c>
      <c r="AT19" s="12">
        <v>720</v>
      </c>
      <c r="AU19" s="12">
        <f t="shared" si="8"/>
        <v>0</v>
      </c>
    </row>
    <row r="20" spans="1:47" x14ac:dyDescent="0.25">
      <c r="A20" s="5">
        <v>327</v>
      </c>
      <c r="B20" s="4" t="s">
        <v>86</v>
      </c>
      <c r="C20" s="7" t="s">
        <v>93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v>0</v>
      </c>
      <c r="AJ20" s="12">
        <v>0</v>
      </c>
      <c r="AK20" s="12">
        <v>0</v>
      </c>
      <c r="AL20" s="12">
        <f t="shared" si="0"/>
        <v>0</v>
      </c>
      <c r="AM20" s="12">
        <f t="shared" si="1"/>
        <v>720</v>
      </c>
      <c r="AN20" s="12" t="str">
        <f t="shared" si="2"/>
        <v>100</v>
      </c>
      <c r="AO20" s="12">
        <f t="shared" si="3"/>
        <v>100</v>
      </c>
      <c r="AP20" s="12" t="str">
        <f t="shared" si="4"/>
        <v>0.00</v>
      </c>
      <c r="AQ20" s="12" t="str">
        <f t="shared" si="5"/>
        <v>0.00</v>
      </c>
      <c r="AR20" s="12">
        <f t="shared" si="6"/>
        <v>100</v>
      </c>
      <c r="AS20" s="46">
        <f t="shared" si="7"/>
        <v>0</v>
      </c>
      <c r="AT20" s="12">
        <v>720</v>
      </c>
      <c r="AU20" s="12">
        <f t="shared" si="8"/>
        <v>0</v>
      </c>
    </row>
    <row r="21" spans="1:47" x14ac:dyDescent="0.25">
      <c r="A21" s="5">
        <v>328</v>
      </c>
      <c r="B21" s="4" t="s">
        <v>86</v>
      </c>
      <c r="C21" s="7" t="s">
        <v>93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>
        <v>0</v>
      </c>
      <c r="AJ21" s="12">
        <v>0</v>
      </c>
      <c r="AK21" s="12">
        <v>0</v>
      </c>
      <c r="AL21" s="12">
        <f t="shared" si="0"/>
        <v>0</v>
      </c>
      <c r="AM21" s="12">
        <f t="shared" si="1"/>
        <v>720</v>
      </c>
      <c r="AN21" s="12" t="str">
        <f t="shared" si="2"/>
        <v>100</v>
      </c>
      <c r="AO21" s="12">
        <f t="shared" si="3"/>
        <v>100</v>
      </c>
      <c r="AP21" s="12" t="str">
        <f t="shared" si="4"/>
        <v>0.00</v>
      </c>
      <c r="AQ21" s="12" t="str">
        <f t="shared" si="5"/>
        <v>0.00</v>
      </c>
      <c r="AR21" s="12">
        <f t="shared" si="6"/>
        <v>100</v>
      </c>
      <c r="AS21" s="46">
        <f t="shared" si="7"/>
        <v>0</v>
      </c>
      <c r="AT21" s="12">
        <v>720</v>
      </c>
      <c r="AU21" s="12">
        <f t="shared" si="8"/>
        <v>0</v>
      </c>
    </row>
    <row r="22" spans="1:47" x14ac:dyDescent="0.25">
      <c r="A22" s="5">
        <v>329</v>
      </c>
      <c r="B22" s="4" t="s">
        <v>86</v>
      </c>
      <c r="C22" s="7" t="s">
        <v>93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0</v>
      </c>
      <c r="AJ22" s="12">
        <v>0</v>
      </c>
      <c r="AK22" s="12">
        <v>0</v>
      </c>
      <c r="AL22" s="12">
        <f t="shared" si="0"/>
        <v>0</v>
      </c>
      <c r="AM22" s="12">
        <f t="shared" si="1"/>
        <v>720</v>
      </c>
      <c r="AN22" s="12" t="str">
        <f t="shared" si="2"/>
        <v>100</v>
      </c>
      <c r="AO22" s="12">
        <f t="shared" si="3"/>
        <v>100</v>
      </c>
      <c r="AP22" s="12" t="str">
        <f t="shared" si="4"/>
        <v>0.00</v>
      </c>
      <c r="AQ22" s="12" t="str">
        <f t="shared" si="5"/>
        <v>0.00</v>
      </c>
      <c r="AR22" s="12">
        <f t="shared" si="6"/>
        <v>100</v>
      </c>
      <c r="AS22" s="46">
        <f t="shared" si="7"/>
        <v>0</v>
      </c>
      <c r="AT22" s="12">
        <v>720</v>
      </c>
      <c r="AU22" s="12">
        <f t="shared" si="8"/>
        <v>0</v>
      </c>
    </row>
    <row r="23" spans="1:47" x14ac:dyDescent="0.25">
      <c r="A23" s="5">
        <v>330</v>
      </c>
      <c r="B23" s="4" t="s">
        <v>86</v>
      </c>
      <c r="C23" s="7" t="s">
        <v>93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0</v>
      </c>
      <c r="AJ23" s="12">
        <v>0</v>
      </c>
      <c r="AK23" s="12">
        <v>0</v>
      </c>
      <c r="AL23" s="12">
        <f t="shared" si="0"/>
        <v>0</v>
      </c>
      <c r="AM23" s="12">
        <f t="shared" si="1"/>
        <v>720</v>
      </c>
      <c r="AN23" s="12" t="str">
        <f t="shared" si="2"/>
        <v>100</v>
      </c>
      <c r="AO23" s="12">
        <f t="shared" si="3"/>
        <v>100</v>
      </c>
      <c r="AP23" s="12" t="str">
        <f t="shared" si="4"/>
        <v>0.00</v>
      </c>
      <c r="AQ23" s="12" t="str">
        <f t="shared" si="5"/>
        <v>0.00</v>
      </c>
      <c r="AR23" s="12">
        <f t="shared" si="6"/>
        <v>100</v>
      </c>
      <c r="AS23" s="46">
        <f t="shared" si="7"/>
        <v>0</v>
      </c>
      <c r="AT23" s="12">
        <v>720</v>
      </c>
      <c r="AU23" s="12">
        <f t="shared" si="8"/>
        <v>0</v>
      </c>
    </row>
    <row r="24" spans="1:47" x14ac:dyDescent="0.25">
      <c r="A24" s="5">
        <v>331</v>
      </c>
      <c r="B24" s="4" t="s">
        <v>86</v>
      </c>
      <c r="C24" s="7" t="s">
        <v>93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>
        <v>0</v>
      </c>
      <c r="AJ24" s="12">
        <v>0</v>
      </c>
      <c r="AK24" s="12">
        <v>0</v>
      </c>
      <c r="AL24" s="12">
        <f t="shared" si="0"/>
        <v>0</v>
      </c>
      <c r="AM24" s="12">
        <f t="shared" si="1"/>
        <v>720</v>
      </c>
      <c r="AN24" s="12" t="str">
        <f t="shared" si="2"/>
        <v>100</v>
      </c>
      <c r="AO24" s="12">
        <f t="shared" si="3"/>
        <v>100</v>
      </c>
      <c r="AP24" s="12" t="str">
        <f t="shared" si="4"/>
        <v>0.00</v>
      </c>
      <c r="AQ24" s="12" t="str">
        <f t="shared" si="5"/>
        <v>0.00</v>
      </c>
      <c r="AR24" s="12">
        <f t="shared" si="6"/>
        <v>100</v>
      </c>
      <c r="AS24" s="46">
        <f t="shared" si="7"/>
        <v>0</v>
      </c>
      <c r="AT24" s="12">
        <v>720</v>
      </c>
      <c r="AU24" s="12">
        <f t="shared" si="8"/>
        <v>0</v>
      </c>
    </row>
    <row r="25" spans="1:47" x14ac:dyDescent="0.25">
      <c r="A25" s="5">
        <v>332</v>
      </c>
      <c r="B25" s="4" t="s">
        <v>86</v>
      </c>
      <c r="C25" s="7" t="s">
        <v>93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>
        <v>0</v>
      </c>
      <c r="AJ25" s="12">
        <v>0</v>
      </c>
      <c r="AK25" s="12">
        <v>0</v>
      </c>
      <c r="AL25" s="12">
        <f t="shared" si="0"/>
        <v>0</v>
      </c>
      <c r="AM25" s="12">
        <f t="shared" si="1"/>
        <v>720</v>
      </c>
      <c r="AN25" s="12" t="str">
        <f t="shared" si="2"/>
        <v>100</v>
      </c>
      <c r="AO25" s="12">
        <f t="shared" si="3"/>
        <v>100</v>
      </c>
      <c r="AP25" s="12" t="str">
        <f t="shared" si="4"/>
        <v>0.00</v>
      </c>
      <c r="AQ25" s="12" t="str">
        <f t="shared" si="5"/>
        <v>0.00</v>
      </c>
      <c r="AR25" s="12">
        <f t="shared" si="6"/>
        <v>100</v>
      </c>
      <c r="AS25" s="46">
        <f t="shared" si="7"/>
        <v>0</v>
      </c>
      <c r="AT25" s="12">
        <v>720</v>
      </c>
      <c r="AU25" s="12">
        <f t="shared" si="8"/>
        <v>0</v>
      </c>
    </row>
    <row r="26" spans="1:47" x14ac:dyDescent="0.25">
      <c r="A26" s="5">
        <v>333</v>
      </c>
      <c r="B26" s="4" t="s">
        <v>86</v>
      </c>
      <c r="C26" s="7" t="s">
        <v>93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0</v>
      </c>
      <c r="AJ26" s="12">
        <v>0</v>
      </c>
      <c r="AK26" s="12">
        <v>0</v>
      </c>
      <c r="AL26" s="12">
        <f t="shared" si="0"/>
        <v>0</v>
      </c>
      <c r="AM26" s="12">
        <f t="shared" si="1"/>
        <v>720</v>
      </c>
      <c r="AN26" s="12" t="str">
        <f t="shared" si="2"/>
        <v>100</v>
      </c>
      <c r="AO26" s="12">
        <f t="shared" si="3"/>
        <v>100</v>
      </c>
      <c r="AP26" s="12" t="str">
        <f t="shared" si="4"/>
        <v>0.00</v>
      </c>
      <c r="AQ26" s="12" t="str">
        <f t="shared" si="5"/>
        <v>0.00</v>
      </c>
      <c r="AR26" s="12">
        <f t="shared" si="6"/>
        <v>100</v>
      </c>
      <c r="AS26" s="46">
        <f t="shared" si="7"/>
        <v>0</v>
      </c>
      <c r="AT26" s="12">
        <v>720</v>
      </c>
      <c r="AU26" s="12">
        <f t="shared" si="8"/>
        <v>0</v>
      </c>
    </row>
    <row r="27" spans="1:47" x14ac:dyDescent="0.25">
      <c r="A27" s="5">
        <v>344</v>
      </c>
      <c r="B27" s="6" t="s">
        <v>85</v>
      </c>
      <c r="C27" s="4" t="s">
        <v>79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0</v>
      </c>
      <c r="AJ27" s="12">
        <v>0</v>
      </c>
      <c r="AK27" s="12">
        <v>0</v>
      </c>
      <c r="AL27" s="12">
        <f t="shared" si="0"/>
        <v>0</v>
      </c>
      <c r="AM27" s="12">
        <f t="shared" si="1"/>
        <v>720</v>
      </c>
      <c r="AN27" s="12" t="str">
        <f t="shared" si="2"/>
        <v>100</v>
      </c>
      <c r="AO27" s="12">
        <f t="shared" si="3"/>
        <v>100</v>
      </c>
      <c r="AP27" s="12" t="str">
        <f t="shared" si="4"/>
        <v>0.00</v>
      </c>
      <c r="AQ27" s="12" t="str">
        <f t="shared" si="5"/>
        <v>0.00</v>
      </c>
      <c r="AR27" s="12">
        <f t="shared" si="6"/>
        <v>100</v>
      </c>
      <c r="AS27" s="46">
        <f t="shared" si="7"/>
        <v>0</v>
      </c>
      <c r="AT27" s="12">
        <v>720</v>
      </c>
      <c r="AU27" s="12">
        <f t="shared" si="8"/>
        <v>0</v>
      </c>
    </row>
    <row r="28" spans="1:47" x14ac:dyDescent="0.25">
      <c r="A28" s="5">
        <v>351</v>
      </c>
      <c r="B28" s="4" t="s">
        <v>86</v>
      </c>
      <c r="C28" s="4" t="s">
        <v>93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v>0</v>
      </c>
      <c r="AJ28" s="12">
        <v>0</v>
      </c>
      <c r="AK28" s="12">
        <v>0</v>
      </c>
      <c r="AL28" s="12">
        <f t="shared" si="0"/>
        <v>0</v>
      </c>
      <c r="AM28" s="12">
        <f t="shared" si="1"/>
        <v>720</v>
      </c>
      <c r="AN28" s="12" t="str">
        <f t="shared" si="2"/>
        <v>100</v>
      </c>
      <c r="AO28" s="12">
        <f t="shared" si="3"/>
        <v>100</v>
      </c>
      <c r="AP28" s="12" t="str">
        <f t="shared" si="4"/>
        <v>0.00</v>
      </c>
      <c r="AQ28" s="12" t="str">
        <f t="shared" si="5"/>
        <v>0.00</v>
      </c>
      <c r="AR28" s="12">
        <f t="shared" si="6"/>
        <v>100</v>
      </c>
      <c r="AS28" s="46">
        <f t="shared" si="7"/>
        <v>0</v>
      </c>
      <c r="AT28" s="12">
        <v>720</v>
      </c>
      <c r="AU28" s="12">
        <f t="shared" si="8"/>
        <v>0</v>
      </c>
    </row>
    <row r="29" spans="1:47" x14ac:dyDescent="0.25">
      <c r="A29" s="5">
        <v>357</v>
      </c>
      <c r="B29" s="6" t="s">
        <v>85</v>
      </c>
      <c r="C29" s="4" t="s">
        <v>79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>
        <v>0</v>
      </c>
      <c r="AJ29" s="12">
        <v>0</v>
      </c>
      <c r="AK29" s="12">
        <v>0</v>
      </c>
      <c r="AL29" s="12">
        <f t="shared" si="0"/>
        <v>0</v>
      </c>
      <c r="AM29" s="12">
        <f t="shared" si="1"/>
        <v>720</v>
      </c>
      <c r="AN29" s="12" t="str">
        <f t="shared" si="2"/>
        <v>100</v>
      </c>
      <c r="AO29" s="12">
        <f t="shared" si="3"/>
        <v>100</v>
      </c>
      <c r="AP29" s="12" t="str">
        <f t="shared" si="4"/>
        <v>0.00</v>
      </c>
      <c r="AQ29" s="12" t="str">
        <f t="shared" si="5"/>
        <v>0.00</v>
      </c>
      <c r="AR29" s="12">
        <f t="shared" si="6"/>
        <v>100</v>
      </c>
      <c r="AS29" s="46">
        <f t="shared" si="7"/>
        <v>0</v>
      </c>
      <c r="AT29" s="12">
        <v>720</v>
      </c>
      <c r="AU29" s="12">
        <f t="shared" si="8"/>
        <v>0</v>
      </c>
    </row>
    <row r="30" spans="1:47" x14ac:dyDescent="0.25">
      <c r="A30" s="5">
        <v>360</v>
      </c>
      <c r="B30" s="6" t="s">
        <v>86</v>
      </c>
      <c r="C30" s="4" t="s">
        <v>93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v>0</v>
      </c>
      <c r="AJ30" s="12">
        <v>0</v>
      </c>
      <c r="AK30" s="12">
        <v>0</v>
      </c>
      <c r="AL30" s="12">
        <f t="shared" si="0"/>
        <v>0</v>
      </c>
      <c r="AM30" s="12">
        <f t="shared" si="1"/>
        <v>720</v>
      </c>
      <c r="AN30" s="12" t="str">
        <f t="shared" si="2"/>
        <v>100</v>
      </c>
      <c r="AO30" s="12">
        <f t="shared" si="3"/>
        <v>100</v>
      </c>
      <c r="AP30" s="12" t="str">
        <f t="shared" si="4"/>
        <v>0.00</v>
      </c>
      <c r="AQ30" s="12" t="str">
        <f t="shared" si="5"/>
        <v>0.00</v>
      </c>
      <c r="AR30" s="12">
        <f t="shared" si="6"/>
        <v>100</v>
      </c>
      <c r="AS30" s="46">
        <f t="shared" si="7"/>
        <v>0</v>
      </c>
      <c r="AT30" s="12">
        <v>720</v>
      </c>
      <c r="AU30" s="12">
        <f t="shared" si="8"/>
        <v>0</v>
      </c>
    </row>
    <row r="31" spans="1:47" x14ac:dyDescent="0.25">
      <c r="A31" s="5">
        <v>361</v>
      </c>
      <c r="B31" s="4" t="s">
        <v>86</v>
      </c>
      <c r="C31" s="4" t="s">
        <v>93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>
        <v>0</v>
      </c>
      <c r="AJ31" s="12">
        <v>0</v>
      </c>
      <c r="AK31" s="12">
        <v>0</v>
      </c>
      <c r="AL31" s="12">
        <f t="shared" si="0"/>
        <v>0</v>
      </c>
      <c r="AM31" s="12">
        <f t="shared" si="1"/>
        <v>720</v>
      </c>
      <c r="AN31" s="12" t="str">
        <f t="shared" si="2"/>
        <v>100</v>
      </c>
      <c r="AO31" s="12">
        <f t="shared" si="3"/>
        <v>100</v>
      </c>
      <c r="AP31" s="12" t="str">
        <f t="shared" si="4"/>
        <v>0.00</v>
      </c>
      <c r="AQ31" s="12" t="str">
        <f t="shared" si="5"/>
        <v>0.00</v>
      </c>
      <c r="AR31" s="12">
        <f t="shared" si="6"/>
        <v>100</v>
      </c>
      <c r="AS31" s="46">
        <f t="shared" si="7"/>
        <v>0</v>
      </c>
      <c r="AT31" s="12">
        <v>720</v>
      </c>
      <c r="AU31" s="12">
        <f t="shared" si="8"/>
        <v>0</v>
      </c>
    </row>
    <row r="32" spans="1:47" x14ac:dyDescent="0.25">
      <c r="A32" s="5">
        <v>362</v>
      </c>
      <c r="B32" s="6" t="s">
        <v>85</v>
      </c>
      <c r="C32" s="4" t="s">
        <v>79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v>0</v>
      </c>
      <c r="AJ32" s="12">
        <v>0</v>
      </c>
      <c r="AK32" s="12">
        <v>0</v>
      </c>
      <c r="AL32" s="12">
        <f t="shared" si="0"/>
        <v>0</v>
      </c>
      <c r="AM32" s="12">
        <f t="shared" si="1"/>
        <v>720</v>
      </c>
      <c r="AN32" s="12" t="str">
        <f t="shared" si="2"/>
        <v>100</v>
      </c>
      <c r="AO32" s="12">
        <f t="shared" si="3"/>
        <v>100</v>
      </c>
      <c r="AP32" s="12" t="str">
        <f t="shared" si="4"/>
        <v>0.00</v>
      </c>
      <c r="AQ32" s="12" t="str">
        <f t="shared" si="5"/>
        <v>0.00</v>
      </c>
      <c r="AR32" s="12">
        <f t="shared" si="6"/>
        <v>100</v>
      </c>
      <c r="AS32" s="46">
        <f t="shared" si="7"/>
        <v>0</v>
      </c>
      <c r="AT32" s="12">
        <v>720</v>
      </c>
      <c r="AU32" s="12">
        <f t="shared" si="8"/>
        <v>0</v>
      </c>
    </row>
    <row r="33" spans="1:47" x14ac:dyDescent="0.25">
      <c r="A33" s="8">
        <v>366</v>
      </c>
      <c r="B33" s="4" t="s">
        <v>86</v>
      </c>
      <c r="C33" s="7" t="s">
        <v>95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>
        <v>0</v>
      </c>
      <c r="AJ33" s="12">
        <v>0</v>
      </c>
      <c r="AK33" s="12">
        <v>0</v>
      </c>
      <c r="AL33" s="12">
        <f t="shared" si="0"/>
        <v>0</v>
      </c>
      <c r="AM33" s="12">
        <f t="shared" si="1"/>
        <v>720</v>
      </c>
      <c r="AN33" s="12" t="str">
        <f t="shared" si="2"/>
        <v>100</v>
      </c>
      <c r="AO33" s="12">
        <f t="shared" si="3"/>
        <v>100</v>
      </c>
      <c r="AP33" s="12" t="str">
        <f t="shared" si="4"/>
        <v>0.00</v>
      </c>
      <c r="AQ33" s="12" t="str">
        <f t="shared" si="5"/>
        <v>0.00</v>
      </c>
      <c r="AR33" s="12">
        <f t="shared" si="6"/>
        <v>100</v>
      </c>
      <c r="AS33" s="46">
        <f t="shared" si="7"/>
        <v>0</v>
      </c>
      <c r="AT33" s="12">
        <v>720</v>
      </c>
      <c r="AU33" s="12">
        <f t="shared" si="8"/>
        <v>0</v>
      </c>
    </row>
    <row r="34" spans="1:47" x14ac:dyDescent="0.25">
      <c r="A34" s="8">
        <v>367</v>
      </c>
      <c r="B34" s="4" t="s">
        <v>86</v>
      </c>
      <c r="C34" s="7" t="s">
        <v>94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>
        <v>0</v>
      </c>
      <c r="AJ34" s="12">
        <v>0</v>
      </c>
      <c r="AK34" s="12">
        <v>0</v>
      </c>
      <c r="AL34" s="12">
        <f t="shared" si="0"/>
        <v>0</v>
      </c>
      <c r="AM34" s="12">
        <f t="shared" si="1"/>
        <v>720</v>
      </c>
      <c r="AN34" s="12" t="str">
        <f t="shared" si="2"/>
        <v>100</v>
      </c>
      <c r="AO34" s="12">
        <f t="shared" si="3"/>
        <v>100</v>
      </c>
      <c r="AP34" s="12" t="str">
        <f t="shared" si="4"/>
        <v>0.00</v>
      </c>
      <c r="AQ34" s="12" t="str">
        <f t="shared" si="5"/>
        <v>0.00</v>
      </c>
      <c r="AR34" s="12">
        <f t="shared" si="6"/>
        <v>100</v>
      </c>
      <c r="AS34" s="46">
        <f t="shared" si="7"/>
        <v>0</v>
      </c>
      <c r="AT34" s="12">
        <v>720</v>
      </c>
      <c r="AU34" s="12">
        <f t="shared" si="8"/>
        <v>0</v>
      </c>
    </row>
    <row r="35" spans="1:47" x14ac:dyDescent="0.25">
      <c r="A35" s="8">
        <v>376</v>
      </c>
      <c r="B35" s="4" t="s">
        <v>86</v>
      </c>
      <c r="C35" s="7" t="s">
        <v>94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>
        <v>0</v>
      </c>
      <c r="AJ35" s="12">
        <v>0</v>
      </c>
      <c r="AK35" s="12">
        <v>0</v>
      </c>
      <c r="AL35" s="12">
        <f t="shared" si="0"/>
        <v>0</v>
      </c>
      <c r="AM35" s="12">
        <f t="shared" si="1"/>
        <v>720</v>
      </c>
      <c r="AN35" s="12" t="str">
        <f t="shared" si="2"/>
        <v>100</v>
      </c>
      <c r="AO35" s="12">
        <f t="shared" si="3"/>
        <v>100</v>
      </c>
      <c r="AP35" s="12" t="str">
        <f t="shared" si="4"/>
        <v>0.00</v>
      </c>
      <c r="AQ35" s="12" t="str">
        <f t="shared" si="5"/>
        <v>0.00</v>
      </c>
      <c r="AR35" s="12">
        <f t="shared" si="6"/>
        <v>100</v>
      </c>
      <c r="AS35" s="46">
        <f t="shared" si="7"/>
        <v>0</v>
      </c>
      <c r="AT35" s="12">
        <v>720</v>
      </c>
      <c r="AU35" s="12">
        <f t="shared" si="8"/>
        <v>0</v>
      </c>
    </row>
    <row r="36" spans="1:47" x14ac:dyDescent="0.25">
      <c r="A36" s="5">
        <v>377</v>
      </c>
      <c r="B36" s="6" t="s">
        <v>85</v>
      </c>
      <c r="C36" s="4" t="s">
        <v>79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>
        <v>0</v>
      </c>
      <c r="AJ36" s="12">
        <v>0</v>
      </c>
      <c r="AK36" s="12">
        <v>0</v>
      </c>
      <c r="AL36" s="12">
        <f t="shared" si="0"/>
        <v>0</v>
      </c>
      <c r="AM36" s="12">
        <f t="shared" si="1"/>
        <v>720</v>
      </c>
      <c r="AN36" s="12" t="str">
        <f t="shared" si="2"/>
        <v>100</v>
      </c>
      <c r="AO36" s="12">
        <f t="shared" si="3"/>
        <v>100</v>
      </c>
      <c r="AP36" s="12" t="str">
        <f t="shared" si="4"/>
        <v>0.00</v>
      </c>
      <c r="AQ36" s="12" t="str">
        <f t="shared" si="5"/>
        <v>0.00</v>
      </c>
      <c r="AR36" s="12">
        <f t="shared" si="6"/>
        <v>100</v>
      </c>
      <c r="AS36" s="46">
        <f t="shared" si="7"/>
        <v>0</v>
      </c>
      <c r="AT36" s="12">
        <v>720</v>
      </c>
      <c r="AU36" s="12">
        <f t="shared" si="8"/>
        <v>0</v>
      </c>
    </row>
    <row r="37" spans="1:47" x14ac:dyDescent="0.25">
      <c r="A37" s="5">
        <v>378</v>
      </c>
      <c r="B37" s="6" t="s">
        <v>85</v>
      </c>
      <c r="C37" s="4" t="s">
        <v>79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>
        <v>0</v>
      </c>
      <c r="AJ37" s="12">
        <v>0</v>
      </c>
      <c r="AK37" s="12">
        <v>0</v>
      </c>
      <c r="AL37" s="12">
        <f t="shared" si="0"/>
        <v>0</v>
      </c>
      <c r="AM37" s="12">
        <f t="shared" si="1"/>
        <v>720</v>
      </c>
      <c r="AN37" s="12" t="str">
        <f t="shared" si="2"/>
        <v>100</v>
      </c>
      <c r="AO37" s="12">
        <f t="shared" si="3"/>
        <v>100</v>
      </c>
      <c r="AP37" s="12" t="str">
        <f t="shared" si="4"/>
        <v>0.00</v>
      </c>
      <c r="AQ37" s="12" t="str">
        <f t="shared" si="5"/>
        <v>0.00</v>
      </c>
      <c r="AR37" s="12">
        <f t="shared" si="6"/>
        <v>100</v>
      </c>
      <c r="AS37" s="46">
        <f t="shared" si="7"/>
        <v>0</v>
      </c>
      <c r="AT37" s="12">
        <v>720</v>
      </c>
      <c r="AU37" s="12">
        <f t="shared" si="8"/>
        <v>0</v>
      </c>
    </row>
    <row r="38" spans="1:47" x14ac:dyDescent="0.25">
      <c r="A38" s="5">
        <v>379</v>
      </c>
      <c r="B38" s="6" t="s">
        <v>85</v>
      </c>
      <c r="C38" s="4" t="s">
        <v>79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>
        <v>0</v>
      </c>
      <c r="AJ38" s="12">
        <v>0</v>
      </c>
      <c r="AK38" s="12">
        <v>0</v>
      </c>
      <c r="AL38" s="12">
        <f t="shared" si="0"/>
        <v>0</v>
      </c>
      <c r="AM38" s="12">
        <f t="shared" si="1"/>
        <v>720</v>
      </c>
      <c r="AN38" s="12" t="str">
        <f t="shared" si="2"/>
        <v>100</v>
      </c>
      <c r="AO38" s="12">
        <f t="shared" si="3"/>
        <v>100</v>
      </c>
      <c r="AP38" s="12" t="str">
        <f t="shared" si="4"/>
        <v>0.00</v>
      </c>
      <c r="AQ38" s="12" t="str">
        <f t="shared" si="5"/>
        <v>0.00</v>
      </c>
      <c r="AR38" s="12">
        <f t="shared" si="6"/>
        <v>100</v>
      </c>
      <c r="AS38" s="46">
        <f t="shared" si="7"/>
        <v>0</v>
      </c>
      <c r="AT38" s="12">
        <v>720</v>
      </c>
      <c r="AU38" s="12">
        <f t="shared" si="8"/>
        <v>0</v>
      </c>
    </row>
    <row r="39" spans="1:47" x14ac:dyDescent="0.25">
      <c r="A39" s="5">
        <v>380</v>
      </c>
      <c r="B39" s="6" t="s">
        <v>85</v>
      </c>
      <c r="C39" s="4" t="s">
        <v>79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>
        <v>0</v>
      </c>
      <c r="AJ39" s="12">
        <v>0</v>
      </c>
      <c r="AK39" s="12">
        <v>0</v>
      </c>
      <c r="AL39" s="12">
        <f t="shared" si="0"/>
        <v>0</v>
      </c>
      <c r="AM39" s="12">
        <f t="shared" si="1"/>
        <v>720</v>
      </c>
      <c r="AN39" s="12" t="str">
        <f t="shared" si="2"/>
        <v>100</v>
      </c>
      <c r="AO39" s="12">
        <f t="shared" si="3"/>
        <v>100</v>
      </c>
      <c r="AP39" s="12" t="str">
        <f t="shared" si="4"/>
        <v>0.00</v>
      </c>
      <c r="AQ39" s="12" t="str">
        <f t="shared" si="5"/>
        <v>0.00</v>
      </c>
      <c r="AR39" s="12">
        <f t="shared" si="6"/>
        <v>100</v>
      </c>
      <c r="AS39" s="46">
        <f t="shared" si="7"/>
        <v>0</v>
      </c>
      <c r="AT39" s="12">
        <v>720</v>
      </c>
      <c r="AU39" s="12">
        <f t="shared" si="8"/>
        <v>0</v>
      </c>
    </row>
    <row r="40" spans="1:47" x14ac:dyDescent="0.25">
      <c r="A40" s="5">
        <v>381</v>
      </c>
      <c r="B40" s="6" t="s">
        <v>85</v>
      </c>
      <c r="C40" s="4" t="s">
        <v>79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>
        <v>0</v>
      </c>
      <c r="AJ40" s="12">
        <v>0</v>
      </c>
      <c r="AK40" s="12">
        <v>0</v>
      </c>
      <c r="AL40" s="12">
        <f t="shared" si="0"/>
        <v>0</v>
      </c>
      <c r="AM40" s="12">
        <f t="shared" si="1"/>
        <v>720</v>
      </c>
      <c r="AN40" s="12" t="str">
        <f t="shared" si="2"/>
        <v>100</v>
      </c>
      <c r="AO40" s="12">
        <f t="shared" si="3"/>
        <v>100</v>
      </c>
      <c r="AP40" s="12" t="str">
        <f t="shared" si="4"/>
        <v>0.00</v>
      </c>
      <c r="AQ40" s="12" t="str">
        <f t="shared" si="5"/>
        <v>0.00</v>
      </c>
      <c r="AR40" s="12">
        <f t="shared" si="6"/>
        <v>100</v>
      </c>
      <c r="AS40" s="46">
        <f t="shared" si="7"/>
        <v>0</v>
      </c>
      <c r="AT40" s="12">
        <v>720</v>
      </c>
      <c r="AU40" s="12">
        <f t="shared" si="8"/>
        <v>0</v>
      </c>
    </row>
    <row r="41" spans="1:47" x14ac:dyDescent="0.25">
      <c r="A41" s="5">
        <v>382</v>
      </c>
      <c r="B41" s="6" t="s">
        <v>85</v>
      </c>
      <c r="C41" s="4" t="s">
        <v>92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>
        <v>0</v>
      </c>
      <c r="AJ41" s="12">
        <v>0</v>
      </c>
      <c r="AK41" s="12">
        <v>0</v>
      </c>
      <c r="AL41" s="12">
        <f t="shared" si="0"/>
        <v>0</v>
      </c>
      <c r="AM41" s="12">
        <f t="shared" si="1"/>
        <v>720</v>
      </c>
      <c r="AN41" s="12" t="str">
        <f t="shared" si="2"/>
        <v>100</v>
      </c>
      <c r="AO41" s="12">
        <f t="shared" si="3"/>
        <v>100</v>
      </c>
      <c r="AP41" s="12" t="str">
        <f t="shared" si="4"/>
        <v>0.00</v>
      </c>
      <c r="AQ41" s="12" t="str">
        <f t="shared" si="5"/>
        <v>0.00</v>
      </c>
      <c r="AR41" s="12">
        <f t="shared" si="6"/>
        <v>100</v>
      </c>
      <c r="AS41" s="46">
        <f t="shared" si="7"/>
        <v>0</v>
      </c>
      <c r="AT41" s="12">
        <v>720</v>
      </c>
      <c r="AU41" s="12">
        <f t="shared" si="8"/>
        <v>0</v>
      </c>
    </row>
    <row r="42" spans="1:47" x14ac:dyDescent="0.25">
      <c r="A42" s="5">
        <v>383</v>
      </c>
      <c r="B42" s="6" t="s">
        <v>85</v>
      </c>
      <c r="C42" s="4" t="s">
        <v>92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>
        <v>0</v>
      </c>
      <c r="AJ42" s="12">
        <v>0</v>
      </c>
      <c r="AK42" s="12">
        <v>0</v>
      </c>
      <c r="AL42" s="12">
        <f t="shared" si="0"/>
        <v>0</v>
      </c>
      <c r="AM42" s="12">
        <f t="shared" si="1"/>
        <v>720</v>
      </c>
      <c r="AN42" s="12" t="str">
        <f t="shared" si="2"/>
        <v>100</v>
      </c>
      <c r="AO42" s="12">
        <f t="shared" si="3"/>
        <v>100</v>
      </c>
      <c r="AP42" s="12" t="str">
        <f t="shared" si="4"/>
        <v>0.00</v>
      </c>
      <c r="AQ42" s="12" t="str">
        <f t="shared" si="5"/>
        <v>0.00</v>
      </c>
      <c r="AR42" s="12">
        <f t="shared" si="6"/>
        <v>100</v>
      </c>
      <c r="AS42" s="46">
        <f t="shared" si="7"/>
        <v>0</v>
      </c>
      <c r="AT42" s="12">
        <v>720</v>
      </c>
      <c r="AU42" s="12">
        <f t="shared" si="8"/>
        <v>0</v>
      </c>
    </row>
    <row r="43" spans="1:47" x14ac:dyDescent="0.25">
      <c r="A43" s="5">
        <v>384</v>
      </c>
      <c r="B43" s="6" t="s">
        <v>85</v>
      </c>
      <c r="C43" s="4" t="s">
        <v>92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>
        <v>1</v>
      </c>
      <c r="AJ43" s="12">
        <v>8</v>
      </c>
      <c r="AK43" s="12">
        <v>0</v>
      </c>
      <c r="AL43" s="12">
        <f t="shared" si="0"/>
        <v>8</v>
      </c>
      <c r="AM43" s="12">
        <f t="shared" si="1"/>
        <v>712</v>
      </c>
      <c r="AN43" s="12" t="str">
        <f t="shared" si="2"/>
        <v>100</v>
      </c>
      <c r="AO43" s="12">
        <f t="shared" si="3"/>
        <v>98.888888888888886</v>
      </c>
      <c r="AP43" s="12">
        <f t="shared" si="4"/>
        <v>720</v>
      </c>
      <c r="AQ43" s="12">
        <f t="shared" si="5"/>
        <v>8</v>
      </c>
      <c r="AR43" s="12">
        <f t="shared" si="6"/>
        <v>98.901098901098905</v>
      </c>
      <c r="AS43" s="46">
        <f t="shared" si="7"/>
        <v>0</v>
      </c>
      <c r="AT43" s="12">
        <v>720</v>
      </c>
      <c r="AU43" s="12">
        <f t="shared" si="8"/>
        <v>0</v>
      </c>
    </row>
    <row r="44" spans="1:47" x14ac:dyDescent="0.25">
      <c r="A44" s="5">
        <v>385</v>
      </c>
      <c r="B44" s="6" t="s">
        <v>85</v>
      </c>
      <c r="C44" s="4" t="s">
        <v>92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>
        <v>0</v>
      </c>
      <c r="AJ44" s="12">
        <v>0</v>
      </c>
      <c r="AK44" s="12">
        <v>0</v>
      </c>
      <c r="AL44" s="12">
        <f t="shared" si="0"/>
        <v>0</v>
      </c>
      <c r="AM44" s="12">
        <f t="shared" si="1"/>
        <v>720</v>
      </c>
      <c r="AN44" s="12" t="str">
        <f t="shared" si="2"/>
        <v>100</v>
      </c>
      <c r="AO44" s="12">
        <f t="shared" si="3"/>
        <v>100</v>
      </c>
      <c r="AP44" s="12" t="str">
        <f t="shared" si="4"/>
        <v>0.00</v>
      </c>
      <c r="AQ44" s="12" t="str">
        <f t="shared" si="5"/>
        <v>0.00</v>
      </c>
      <c r="AR44" s="12">
        <f t="shared" si="6"/>
        <v>100</v>
      </c>
      <c r="AS44" s="46">
        <f t="shared" si="7"/>
        <v>0</v>
      </c>
      <c r="AT44" s="12">
        <v>720</v>
      </c>
      <c r="AU44" s="12">
        <f t="shared" si="8"/>
        <v>0</v>
      </c>
    </row>
    <row r="45" spans="1:47" x14ac:dyDescent="0.25">
      <c r="A45" s="8">
        <v>386</v>
      </c>
      <c r="B45" s="4" t="s">
        <v>86</v>
      </c>
      <c r="C45" s="7" t="s">
        <v>93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0</v>
      </c>
      <c r="AJ45" s="12">
        <v>0</v>
      </c>
      <c r="AK45" s="12">
        <v>0</v>
      </c>
      <c r="AL45" s="12">
        <f t="shared" si="0"/>
        <v>0</v>
      </c>
      <c r="AM45" s="12">
        <f t="shared" si="1"/>
        <v>720</v>
      </c>
      <c r="AN45" s="12" t="str">
        <f t="shared" si="2"/>
        <v>100</v>
      </c>
      <c r="AO45" s="12">
        <f t="shared" si="3"/>
        <v>100</v>
      </c>
      <c r="AP45" s="12" t="str">
        <f t="shared" si="4"/>
        <v>0.00</v>
      </c>
      <c r="AQ45" s="12" t="str">
        <f t="shared" si="5"/>
        <v>0.00</v>
      </c>
      <c r="AR45" s="12">
        <f t="shared" si="6"/>
        <v>100</v>
      </c>
      <c r="AS45" s="46">
        <f t="shared" si="7"/>
        <v>0</v>
      </c>
      <c r="AT45" s="12">
        <v>720</v>
      </c>
      <c r="AU45" s="12">
        <f t="shared" si="8"/>
        <v>0</v>
      </c>
    </row>
    <row r="46" spans="1:47" x14ac:dyDescent="0.25">
      <c r="A46" s="5">
        <v>387</v>
      </c>
      <c r="B46" s="4" t="s">
        <v>86</v>
      </c>
      <c r="C46" s="7" t="s">
        <v>93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>
        <v>0</v>
      </c>
      <c r="AJ46" s="12">
        <v>0</v>
      </c>
      <c r="AK46" s="12">
        <v>0</v>
      </c>
      <c r="AL46" s="12">
        <f t="shared" si="0"/>
        <v>0</v>
      </c>
      <c r="AM46" s="12">
        <f t="shared" si="1"/>
        <v>720</v>
      </c>
      <c r="AN46" s="12" t="str">
        <f t="shared" si="2"/>
        <v>100</v>
      </c>
      <c r="AO46" s="12">
        <f t="shared" si="3"/>
        <v>100</v>
      </c>
      <c r="AP46" s="12" t="str">
        <f t="shared" si="4"/>
        <v>0.00</v>
      </c>
      <c r="AQ46" s="12" t="str">
        <f t="shared" si="5"/>
        <v>0.00</v>
      </c>
      <c r="AR46" s="12">
        <f t="shared" si="6"/>
        <v>100</v>
      </c>
      <c r="AS46" s="46">
        <f t="shared" si="7"/>
        <v>0</v>
      </c>
      <c r="AT46" s="12">
        <v>720</v>
      </c>
      <c r="AU46" s="12">
        <f t="shared" si="8"/>
        <v>0</v>
      </c>
    </row>
    <row r="47" spans="1:47" x14ac:dyDescent="0.25">
      <c r="A47" s="5">
        <v>388</v>
      </c>
      <c r="B47" s="4" t="s">
        <v>86</v>
      </c>
      <c r="C47" s="7" t="s">
        <v>93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>
        <v>0</v>
      </c>
      <c r="AJ47" s="12">
        <v>0</v>
      </c>
      <c r="AK47" s="12">
        <v>0</v>
      </c>
      <c r="AL47" s="12">
        <f t="shared" si="0"/>
        <v>0</v>
      </c>
      <c r="AM47" s="12">
        <f t="shared" si="1"/>
        <v>720</v>
      </c>
      <c r="AN47" s="12" t="str">
        <f t="shared" si="2"/>
        <v>100</v>
      </c>
      <c r="AO47" s="12">
        <f t="shared" si="3"/>
        <v>100</v>
      </c>
      <c r="AP47" s="12" t="str">
        <f t="shared" si="4"/>
        <v>0.00</v>
      </c>
      <c r="AQ47" s="12" t="str">
        <f t="shared" si="5"/>
        <v>0.00</v>
      </c>
      <c r="AR47" s="12">
        <f t="shared" si="6"/>
        <v>100</v>
      </c>
      <c r="AS47" s="46">
        <f t="shared" si="7"/>
        <v>0</v>
      </c>
      <c r="AT47" s="12">
        <v>720</v>
      </c>
      <c r="AU47" s="12">
        <f t="shared" si="8"/>
        <v>0</v>
      </c>
    </row>
    <row r="48" spans="1:47" x14ac:dyDescent="0.25">
      <c r="A48" s="5">
        <v>389</v>
      </c>
      <c r="B48" s="4" t="s">
        <v>86</v>
      </c>
      <c r="C48" s="7" t="s">
        <v>93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>
        <v>0</v>
      </c>
      <c r="AJ48" s="12">
        <v>0</v>
      </c>
      <c r="AK48" s="12">
        <v>0</v>
      </c>
      <c r="AL48" s="12">
        <f t="shared" si="0"/>
        <v>0</v>
      </c>
      <c r="AM48" s="12">
        <f t="shared" si="1"/>
        <v>720</v>
      </c>
      <c r="AN48" s="12" t="str">
        <f t="shared" si="2"/>
        <v>100</v>
      </c>
      <c r="AO48" s="12">
        <f t="shared" si="3"/>
        <v>100</v>
      </c>
      <c r="AP48" s="12" t="str">
        <f t="shared" si="4"/>
        <v>0.00</v>
      </c>
      <c r="AQ48" s="12" t="str">
        <f t="shared" si="5"/>
        <v>0.00</v>
      </c>
      <c r="AR48" s="12">
        <f t="shared" si="6"/>
        <v>100</v>
      </c>
      <c r="AS48" s="46">
        <f t="shared" si="7"/>
        <v>0</v>
      </c>
      <c r="AT48" s="12">
        <v>720</v>
      </c>
      <c r="AU48" s="12">
        <f t="shared" si="8"/>
        <v>0</v>
      </c>
    </row>
    <row r="49" spans="1:47" x14ac:dyDescent="0.25">
      <c r="A49" s="5">
        <v>390</v>
      </c>
      <c r="B49" s="4" t="s">
        <v>86</v>
      </c>
      <c r="C49" s="7" t="s">
        <v>93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v>0</v>
      </c>
      <c r="AJ49" s="12">
        <v>0</v>
      </c>
      <c r="AK49" s="12">
        <v>0</v>
      </c>
      <c r="AL49" s="12">
        <f t="shared" si="0"/>
        <v>0</v>
      </c>
      <c r="AM49" s="12">
        <f t="shared" si="1"/>
        <v>720</v>
      </c>
      <c r="AN49" s="12" t="str">
        <f t="shared" si="2"/>
        <v>100</v>
      </c>
      <c r="AO49" s="12">
        <f t="shared" si="3"/>
        <v>100</v>
      </c>
      <c r="AP49" s="12" t="str">
        <f t="shared" si="4"/>
        <v>0.00</v>
      </c>
      <c r="AQ49" s="12" t="str">
        <f t="shared" si="5"/>
        <v>0.00</v>
      </c>
      <c r="AR49" s="12">
        <f t="shared" si="6"/>
        <v>100</v>
      </c>
      <c r="AS49" s="46">
        <f t="shared" si="7"/>
        <v>0</v>
      </c>
      <c r="AT49" s="12">
        <v>720</v>
      </c>
      <c r="AU49" s="12">
        <f t="shared" si="8"/>
        <v>0</v>
      </c>
    </row>
    <row r="50" spans="1:47" x14ac:dyDescent="0.25">
      <c r="A50" s="5">
        <v>395</v>
      </c>
      <c r="B50" s="4" t="s">
        <v>86</v>
      </c>
      <c r="C50" s="7" t="s">
        <v>93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>
        <v>0</v>
      </c>
      <c r="AJ50" s="12">
        <v>0</v>
      </c>
      <c r="AK50" s="12">
        <v>0</v>
      </c>
      <c r="AL50" s="12">
        <f t="shared" si="0"/>
        <v>0</v>
      </c>
      <c r="AM50" s="12">
        <f t="shared" si="1"/>
        <v>720</v>
      </c>
      <c r="AN50" s="12" t="str">
        <f t="shared" si="2"/>
        <v>100</v>
      </c>
      <c r="AO50" s="12">
        <f t="shared" si="3"/>
        <v>100</v>
      </c>
      <c r="AP50" s="12" t="str">
        <f t="shared" si="4"/>
        <v>0.00</v>
      </c>
      <c r="AQ50" s="12" t="str">
        <f t="shared" si="5"/>
        <v>0.00</v>
      </c>
      <c r="AR50" s="12">
        <f t="shared" si="6"/>
        <v>100</v>
      </c>
      <c r="AS50" s="46">
        <f t="shared" si="7"/>
        <v>0</v>
      </c>
      <c r="AT50" s="12">
        <v>720</v>
      </c>
      <c r="AU50" s="12">
        <f t="shared" si="8"/>
        <v>0</v>
      </c>
    </row>
    <row r="51" spans="1:47" x14ac:dyDescent="0.25">
      <c r="A51" s="5">
        <v>396</v>
      </c>
      <c r="B51" s="4" t="s">
        <v>86</v>
      </c>
      <c r="C51" s="7" t="s">
        <v>89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>
        <v>0</v>
      </c>
      <c r="AJ51" s="12">
        <v>0</v>
      </c>
      <c r="AK51" s="12">
        <v>0</v>
      </c>
      <c r="AL51" s="12">
        <f t="shared" si="0"/>
        <v>0</v>
      </c>
      <c r="AM51" s="12">
        <f t="shared" si="1"/>
        <v>720</v>
      </c>
      <c r="AN51" s="12" t="str">
        <f t="shared" si="2"/>
        <v>100</v>
      </c>
      <c r="AO51" s="12">
        <f t="shared" si="3"/>
        <v>100</v>
      </c>
      <c r="AP51" s="12" t="str">
        <f t="shared" si="4"/>
        <v>0.00</v>
      </c>
      <c r="AQ51" s="12" t="str">
        <f t="shared" si="5"/>
        <v>0.00</v>
      </c>
      <c r="AR51" s="12">
        <f t="shared" si="6"/>
        <v>100</v>
      </c>
      <c r="AS51" s="46">
        <f t="shared" si="7"/>
        <v>0</v>
      </c>
      <c r="AT51" s="12">
        <v>720</v>
      </c>
      <c r="AU51" s="12">
        <f t="shared" si="8"/>
        <v>0</v>
      </c>
    </row>
    <row r="52" spans="1:47" x14ac:dyDescent="0.25">
      <c r="A52" s="5">
        <v>397</v>
      </c>
      <c r="B52" s="4" t="s">
        <v>86</v>
      </c>
      <c r="C52" s="7" t="s">
        <v>89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>
        <v>0</v>
      </c>
      <c r="AJ52" s="12">
        <v>0</v>
      </c>
      <c r="AK52" s="12">
        <v>0</v>
      </c>
      <c r="AL52" s="12">
        <f t="shared" si="0"/>
        <v>0</v>
      </c>
      <c r="AM52" s="12">
        <f t="shared" si="1"/>
        <v>720</v>
      </c>
      <c r="AN52" s="12" t="str">
        <f t="shared" si="2"/>
        <v>100</v>
      </c>
      <c r="AO52" s="12">
        <f t="shared" si="3"/>
        <v>100</v>
      </c>
      <c r="AP52" s="12" t="str">
        <f t="shared" si="4"/>
        <v>0.00</v>
      </c>
      <c r="AQ52" s="12" t="str">
        <f t="shared" si="5"/>
        <v>0.00</v>
      </c>
      <c r="AR52" s="12">
        <f t="shared" si="6"/>
        <v>100</v>
      </c>
      <c r="AS52" s="46">
        <f t="shared" si="7"/>
        <v>0</v>
      </c>
      <c r="AT52" s="12">
        <v>720</v>
      </c>
      <c r="AU52" s="12">
        <f t="shared" si="8"/>
        <v>0</v>
      </c>
    </row>
    <row r="53" spans="1:47" x14ac:dyDescent="0.25">
      <c r="A53" s="5">
        <v>398</v>
      </c>
      <c r="B53" s="4" t="s">
        <v>86</v>
      </c>
      <c r="C53" s="7" t="s">
        <v>93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v>0</v>
      </c>
      <c r="AJ53" s="12">
        <v>0</v>
      </c>
      <c r="AK53" s="12">
        <v>0</v>
      </c>
      <c r="AL53" s="12">
        <f t="shared" si="0"/>
        <v>0</v>
      </c>
      <c r="AM53" s="12">
        <f t="shared" si="1"/>
        <v>720</v>
      </c>
      <c r="AN53" s="12" t="str">
        <f t="shared" si="2"/>
        <v>100</v>
      </c>
      <c r="AO53" s="12">
        <f t="shared" si="3"/>
        <v>100</v>
      </c>
      <c r="AP53" s="12" t="str">
        <f t="shared" si="4"/>
        <v>0.00</v>
      </c>
      <c r="AQ53" s="12" t="str">
        <f t="shared" si="5"/>
        <v>0.00</v>
      </c>
      <c r="AR53" s="12">
        <f t="shared" si="6"/>
        <v>100</v>
      </c>
      <c r="AS53" s="46">
        <f t="shared" si="7"/>
        <v>0</v>
      </c>
      <c r="AT53" s="12">
        <v>720</v>
      </c>
      <c r="AU53" s="12">
        <f t="shared" si="8"/>
        <v>0</v>
      </c>
    </row>
    <row r="54" spans="1:47" x14ac:dyDescent="0.25">
      <c r="A54" s="5">
        <v>399</v>
      </c>
      <c r="B54" s="4" t="s">
        <v>86</v>
      </c>
      <c r="C54" s="7" t="s">
        <v>93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>
        <v>0</v>
      </c>
      <c r="AJ54" s="12">
        <v>0</v>
      </c>
      <c r="AK54" s="12">
        <v>0</v>
      </c>
      <c r="AL54" s="12">
        <f t="shared" si="0"/>
        <v>0</v>
      </c>
      <c r="AM54" s="12">
        <f t="shared" si="1"/>
        <v>720</v>
      </c>
      <c r="AN54" s="12" t="str">
        <f t="shared" si="2"/>
        <v>100</v>
      </c>
      <c r="AO54" s="12">
        <f t="shared" si="3"/>
        <v>100</v>
      </c>
      <c r="AP54" s="12" t="str">
        <f t="shared" si="4"/>
        <v>0.00</v>
      </c>
      <c r="AQ54" s="12" t="str">
        <f t="shared" si="5"/>
        <v>0.00</v>
      </c>
      <c r="AR54" s="12">
        <f t="shared" si="6"/>
        <v>100</v>
      </c>
      <c r="AS54" s="46">
        <f t="shared" si="7"/>
        <v>0</v>
      </c>
      <c r="AT54" s="12">
        <v>720</v>
      </c>
      <c r="AU54" s="12">
        <f t="shared" si="8"/>
        <v>0</v>
      </c>
    </row>
    <row r="55" spans="1:47" x14ac:dyDescent="0.25">
      <c r="A55" s="5">
        <v>400</v>
      </c>
      <c r="B55" s="4" t="s">
        <v>86</v>
      </c>
      <c r="C55" s="7" t="s">
        <v>93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v>0</v>
      </c>
      <c r="AJ55" s="12">
        <v>0</v>
      </c>
      <c r="AK55" s="12">
        <v>0</v>
      </c>
      <c r="AL55" s="12">
        <f t="shared" si="0"/>
        <v>0</v>
      </c>
      <c r="AM55" s="12">
        <f t="shared" si="1"/>
        <v>720</v>
      </c>
      <c r="AN55" s="12" t="str">
        <f t="shared" si="2"/>
        <v>100</v>
      </c>
      <c r="AO55" s="12">
        <f t="shared" si="3"/>
        <v>100</v>
      </c>
      <c r="AP55" s="12" t="str">
        <f t="shared" si="4"/>
        <v>0.00</v>
      </c>
      <c r="AQ55" s="12" t="str">
        <f t="shared" si="5"/>
        <v>0.00</v>
      </c>
      <c r="AR55" s="12">
        <f t="shared" si="6"/>
        <v>100</v>
      </c>
      <c r="AS55" s="46">
        <f t="shared" si="7"/>
        <v>0</v>
      </c>
      <c r="AT55" s="12">
        <v>720</v>
      </c>
      <c r="AU55" s="12">
        <f t="shared" si="8"/>
        <v>0</v>
      </c>
    </row>
    <row r="56" spans="1:47" x14ac:dyDescent="0.25">
      <c r="A56" s="5">
        <v>401</v>
      </c>
      <c r="B56" s="4" t="s">
        <v>86</v>
      </c>
      <c r="C56" s="7" t="s">
        <v>89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>
        <v>0</v>
      </c>
      <c r="AJ56" s="12">
        <v>0</v>
      </c>
      <c r="AK56" s="12">
        <v>1</v>
      </c>
      <c r="AL56" s="12">
        <f t="shared" si="0"/>
        <v>1</v>
      </c>
      <c r="AM56" s="12">
        <f t="shared" si="1"/>
        <v>719</v>
      </c>
      <c r="AN56" s="12" t="str">
        <f t="shared" si="2"/>
        <v>100</v>
      </c>
      <c r="AO56" s="12">
        <f t="shared" si="3"/>
        <v>99.861111111111114</v>
      </c>
      <c r="AP56" s="12" t="str">
        <f t="shared" si="4"/>
        <v>0.00</v>
      </c>
      <c r="AQ56" s="12" t="str">
        <f t="shared" si="5"/>
        <v>0.00</v>
      </c>
      <c r="AR56" s="12">
        <f t="shared" si="6"/>
        <v>100</v>
      </c>
      <c r="AS56" s="46">
        <f t="shared" si="7"/>
        <v>0</v>
      </c>
      <c r="AT56" s="12">
        <v>720</v>
      </c>
      <c r="AU56" s="12">
        <f t="shared" si="8"/>
        <v>0</v>
      </c>
    </row>
    <row r="57" spans="1:47" x14ac:dyDescent="0.25">
      <c r="A57" s="5">
        <v>402</v>
      </c>
      <c r="B57" s="4" t="s">
        <v>86</v>
      </c>
      <c r="C57" s="7" t="s">
        <v>89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v>0</v>
      </c>
      <c r="AJ57" s="12">
        <v>0</v>
      </c>
      <c r="AK57" s="12">
        <v>0</v>
      </c>
      <c r="AL57" s="12">
        <f t="shared" si="0"/>
        <v>0</v>
      </c>
      <c r="AM57" s="12">
        <f t="shared" si="1"/>
        <v>720</v>
      </c>
      <c r="AN57" s="12" t="str">
        <f t="shared" si="2"/>
        <v>100</v>
      </c>
      <c r="AO57" s="12">
        <f t="shared" si="3"/>
        <v>100</v>
      </c>
      <c r="AP57" s="12" t="str">
        <f t="shared" si="4"/>
        <v>0.00</v>
      </c>
      <c r="AQ57" s="12" t="str">
        <f t="shared" si="5"/>
        <v>0.00</v>
      </c>
      <c r="AR57" s="12">
        <f t="shared" si="6"/>
        <v>100</v>
      </c>
      <c r="AS57" s="46">
        <f t="shared" si="7"/>
        <v>0</v>
      </c>
      <c r="AT57" s="12">
        <v>720</v>
      </c>
      <c r="AU57" s="12">
        <f t="shared" si="8"/>
        <v>0</v>
      </c>
    </row>
    <row r="58" spans="1:47" x14ac:dyDescent="0.25">
      <c r="A58" s="5">
        <v>403</v>
      </c>
      <c r="B58" s="4" t="s">
        <v>86</v>
      </c>
      <c r="C58" s="7" t="s">
        <v>89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>
        <v>0</v>
      </c>
      <c r="AJ58" s="12">
        <v>0</v>
      </c>
      <c r="AK58" s="12">
        <v>0</v>
      </c>
      <c r="AL58" s="12">
        <f t="shared" si="0"/>
        <v>0</v>
      </c>
      <c r="AM58" s="12">
        <f t="shared" si="1"/>
        <v>720</v>
      </c>
      <c r="AN58" s="12" t="str">
        <f t="shared" si="2"/>
        <v>100</v>
      </c>
      <c r="AO58" s="12">
        <f t="shared" si="3"/>
        <v>100</v>
      </c>
      <c r="AP58" s="12" t="str">
        <f t="shared" si="4"/>
        <v>0.00</v>
      </c>
      <c r="AQ58" s="12" t="str">
        <f t="shared" si="5"/>
        <v>0.00</v>
      </c>
      <c r="AR58" s="12">
        <f t="shared" si="6"/>
        <v>100</v>
      </c>
      <c r="AS58" s="46">
        <f t="shared" si="7"/>
        <v>0</v>
      </c>
      <c r="AT58" s="12">
        <v>720</v>
      </c>
      <c r="AU58" s="12">
        <f t="shared" si="8"/>
        <v>0</v>
      </c>
    </row>
    <row r="59" spans="1:47" x14ac:dyDescent="0.25">
      <c r="A59" s="5">
        <v>404</v>
      </c>
      <c r="B59" s="4" t="s">
        <v>86</v>
      </c>
      <c r="C59" s="7" t="s">
        <v>89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>
        <v>0</v>
      </c>
      <c r="AJ59" s="12">
        <v>0</v>
      </c>
      <c r="AK59" s="12">
        <v>0</v>
      </c>
      <c r="AL59" s="12">
        <f t="shared" si="0"/>
        <v>0</v>
      </c>
      <c r="AM59" s="12">
        <f t="shared" si="1"/>
        <v>720</v>
      </c>
      <c r="AN59" s="12" t="str">
        <f t="shared" si="2"/>
        <v>100</v>
      </c>
      <c r="AO59" s="12">
        <f t="shared" si="3"/>
        <v>100</v>
      </c>
      <c r="AP59" s="12" t="str">
        <f t="shared" si="4"/>
        <v>0.00</v>
      </c>
      <c r="AQ59" s="12" t="str">
        <f t="shared" si="5"/>
        <v>0.00</v>
      </c>
      <c r="AR59" s="12">
        <f t="shared" si="6"/>
        <v>100</v>
      </c>
      <c r="AS59" s="46">
        <f t="shared" si="7"/>
        <v>0</v>
      </c>
      <c r="AT59" s="12">
        <v>720</v>
      </c>
      <c r="AU59" s="12">
        <f t="shared" si="8"/>
        <v>0</v>
      </c>
    </row>
    <row r="60" spans="1:47" x14ac:dyDescent="0.25">
      <c r="A60" s="5">
        <v>405</v>
      </c>
      <c r="B60" s="4" t="s">
        <v>86</v>
      </c>
      <c r="C60" s="7" t="s">
        <v>89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v>0</v>
      </c>
      <c r="AJ60" s="12">
        <v>0</v>
      </c>
      <c r="AK60" s="12">
        <v>0</v>
      </c>
      <c r="AL60" s="12">
        <f t="shared" si="0"/>
        <v>0</v>
      </c>
      <c r="AM60" s="12">
        <f t="shared" si="1"/>
        <v>720</v>
      </c>
      <c r="AN60" s="12" t="str">
        <f t="shared" si="2"/>
        <v>100</v>
      </c>
      <c r="AO60" s="12">
        <f t="shared" si="3"/>
        <v>100</v>
      </c>
      <c r="AP60" s="12" t="str">
        <f t="shared" si="4"/>
        <v>0.00</v>
      </c>
      <c r="AQ60" s="12" t="str">
        <f t="shared" si="5"/>
        <v>0.00</v>
      </c>
      <c r="AR60" s="12">
        <f t="shared" si="6"/>
        <v>100</v>
      </c>
      <c r="AS60" s="46">
        <f t="shared" si="7"/>
        <v>0</v>
      </c>
      <c r="AT60" s="12">
        <v>720</v>
      </c>
      <c r="AU60" s="12">
        <f t="shared" si="8"/>
        <v>0</v>
      </c>
    </row>
    <row r="61" spans="1:47" x14ac:dyDescent="0.25">
      <c r="A61" s="8">
        <v>406</v>
      </c>
      <c r="B61" s="4" t="s">
        <v>86</v>
      </c>
      <c r="C61" s="7" t="s">
        <v>89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>
        <v>0</v>
      </c>
      <c r="AJ61" s="12">
        <v>0</v>
      </c>
      <c r="AK61" s="12">
        <v>0</v>
      </c>
      <c r="AL61" s="12">
        <f t="shared" si="0"/>
        <v>0</v>
      </c>
      <c r="AM61" s="12">
        <f t="shared" si="1"/>
        <v>720</v>
      </c>
      <c r="AN61" s="12" t="str">
        <f t="shared" si="2"/>
        <v>100</v>
      </c>
      <c r="AO61" s="12">
        <f t="shared" si="3"/>
        <v>100</v>
      </c>
      <c r="AP61" s="12" t="str">
        <f t="shared" si="4"/>
        <v>0.00</v>
      </c>
      <c r="AQ61" s="12" t="str">
        <f t="shared" si="5"/>
        <v>0.00</v>
      </c>
      <c r="AR61" s="12">
        <f t="shared" si="6"/>
        <v>100</v>
      </c>
      <c r="AS61" s="46">
        <f t="shared" si="7"/>
        <v>0</v>
      </c>
      <c r="AT61" s="12">
        <v>720</v>
      </c>
      <c r="AU61" s="12">
        <f t="shared" si="8"/>
        <v>0</v>
      </c>
    </row>
    <row r="62" spans="1:47" x14ac:dyDescent="0.25">
      <c r="A62" s="8">
        <v>407</v>
      </c>
      <c r="B62" s="4" t="s">
        <v>86</v>
      </c>
      <c r="C62" s="7" t="s">
        <v>89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>
        <v>1</v>
      </c>
      <c r="AJ62" s="12">
        <v>3</v>
      </c>
      <c r="AK62" s="12">
        <v>1</v>
      </c>
      <c r="AL62" s="12">
        <f t="shared" si="0"/>
        <v>4</v>
      </c>
      <c r="AM62" s="12">
        <f t="shared" si="1"/>
        <v>716</v>
      </c>
      <c r="AN62" s="12" t="str">
        <f t="shared" si="2"/>
        <v>100</v>
      </c>
      <c r="AO62" s="12">
        <f t="shared" si="3"/>
        <v>99.444444444444443</v>
      </c>
      <c r="AP62" s="12">
        <f t="shared" si="4"/>
        <v>720</v>
      </c>
      <c r="AQ62" s="12">
        <f t="shared" si="5"/>
        <v>3</v>
      </c>
      <c r="AR62" s="12">
        <f t="shared" si="6"/>
        <v>99.585062240663902</v>
      </c>
      <c r="AS62" s="46">
        <f t="shared" si="7"/>
        <v>0</v>
      </c>
      <c r="AT62" s="12">
        <v>720</v>
      </c>
      <c r="AU62" s="12">
        <f t="shared" si="8"/>
        <v>0</v>
      </c>
    </row>
    <row r="63" spans="1:47" x14ac:dyDescent="0.25">
      <c r="A63" s="8">
        <v>408</v>
      </c>
      <c r="B63" s="4" t="s">
        <v>86</v>
      </c>
      <c r="C63" s="7" t="s">
        <v>89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v>0</v>
      </c>
      <c r="AJ63" s="12">
        <v>0</v>
      </c>
      <c r="AK63" s="12">
        <v>1.5</v>
      </c>
      <c r="AL63" s="12">
        <f t="shared" si="0"/>
        <v>1.5</v>
      </c>
      <c r="AM63" s="12">
        <f t="shared" si="1"/>
        <v>718.5</v>
      </c>
      <c r="AN63" s="12" t="str">
        <f t="shared" si="2"/>
        <v>100</v>
      </c>
      <c r="AO63" s="12">
        <f t="shared" si="3"/>
        <v>99.791666666666671</v>
      </c>
      <c r="AP63" s="12" t="str">
        <f t="shared" si="4"/>
        <v>0.00</v>
      </c>
      <c r="AQ63" s="12" t="str">
        <f t="shared" si="5"/>
        <v>0.00</v>
      </c>
      <c r="AR63" s="12">
        <f t="shared" si="6"/>
        <v>100</v>
      </c>
      <c r="AS63" s="46">
        <f t="shared" si="7"/>
        <v>0</v>
      </c>
      <c r="AT63" s="12">
        <v>720</v>
      </c>
      <c r="AU63" s="12">
        <f t="shared" si="8"/>
        <v>0</v>
      </c>
    </row>
    <row r="64" spans="1:47" x14ac:dyDescent="0.25">
      <c r="A64" s="8">
        <v>409</v>
      </c>
      <c r="B64" s="4" t="s">
        <v>86</v>
      </c>
      <c r="C64" s="7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>
        <v>0</v>
      </c>
      <c r="AJ64" s="12">
        <v>0</v>
      </c>
      <c r="AK64" s="12">
        <v>1</v>
      </c>
      <c r="AL64" s="12">
        <f t="shared" si="0"/>
        <v>1</v>
      </c>
      <c r="AM64" s="12">
        <f t="shared" si="1"/>
        <v>719</v>
      </c>
      <c r="AN64" s="12" t="str">
        <f t="shared" si="2"/>
        <v>100</v>
      </c>
      <c r="AO64" s="12">
        <f t="shared" si="3"/>
        <v>99.861111111111114</v>
      </c>
      <c r="AP64" s="12" t="str">
        <f t="shared" si="4"/>
        <v>0.00</v>
      </c>
      <c r="AQ64" s="12" t="str">
        <f t="shared" si="5"/>
        <v>0.00</v>
      </c>
      <c r="AR64" s="12">
        <f t="shared" si="6"/>
        <v>100</v>
      </c>
      <c r="AS64" s="46">
        <f t="shared" si="7"/>
        <v>0</v>
      </c>
      <c r="AT64" s="12">
        <v>720</v>
      </c>
      <c r="AU64" s="12">
        <f t="shared" si="8"/>
        <v>0</v>
      </c>
    </row>
    <row r="65" spans="1:48" x14ac:dyDescent="0.25">
      <c r="A65" s="8">
        <v>410</v>
      </c>
      <c r="B65" s="4" t="s">
        <v>86</v>
      </c>
      <c r="C65" s="7" t="s">
        <v>89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v>0</v>
      </c>
      <c r="AJ65" s="12">
        <v>0</v>
      </c>
      <c r="AK65" s="12">
        <v>2.6</v>
      </c>
      <c r="AL65" s="12">
        <f t="shared" si="0"/>
        <v>2.6</v>
      </c>
      <c r="AM65" s="12">
        <f t="shared" si="1"/>
        <v>717.4</v>
      </c>
      <c r="AN65" s="12" t="str">
        <f t="shared" si="2"/>
        <v>100</v>
      </c>
      <c r="AO65" s="12">
        <f t="shared" si="3"/>
        <v>99.638888888888886</v>
      </c>
      <c r="AP65" s="12" t="str">
        <f t="shared" si="4"/>
        <v>0.00</v>
      </c>
      <c r="AQ65" s="12" t="str">
        <f t="shared" si="5"/>
        <v>0.00</v>
      </c>
      <c r="AR65" s="12">
        <f t="shared" si="6"/>
        <v>100</v>
      </c>
      <c r="AS65" s="46">
        <f t="shared" si="7"/>
        <v>0</v>
      </c>
      <c r="AT65" s="12">
        <v>720</v>
      </c>
      <c r="AU65" s="12">
        <f t="shared" si="8"/>
        <v>0</v>
      </c>
    </row>
    <row r="66" spans="1:48" x14ac:dyDescent="0.25">
      <c r="A66" s="8">
        <v>411</v>
      </c>
      <c r="B66" s="7" t="s">
        <v>85</v>
      </c>
      <c r="C66" s="7" t="s">
        <v>92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>
        <v>0</v>
      </c>
      <c r="AJ66" s="12">
        <v>0</v>
      </c>
      <c r="AK66" s="12">
        <v>0</v>
      </c>
      <c r="AL66" s="12">
        <f t="shared" si="0"/>
        <v>0</v>
      </c>
      <c r="AM66" s="12">
        <f t="shared" si="1"/>
        <v>720</v>
      </c>
      <c r="AN66" s="12" t="str">
        <f t="shared" si="2"/>
        <v>100</v>
      </c>
      <c r="AO66" s="12">
        <f t="shared" si="3"/>
        <v>100</v>
      </c>
      <c r="AP66" s="12" t="str">
        <f t="shared" si="4"/>
        <v>0.00</v>
      </c>
      <c r="AQ66" s="12" t="str">
        <f t="shared" si="5"/>
        <v>0.00</v>
      </c>
      <c r="AR66" s="12">
        <f t="shared" si="6"/>
        <v>100</v>
      </c>
      <c r="AS66" s="46">
        <f t="shared" si="7"/>
        <v>0</v>
      </c>
      <c r="AT66" s="12">
        <v>720</v>
      </c>
      <c r="AU66" s="12">
        <f t="shared" si="8"/>
        <v>0</v>
      </c>
      <c r="AV66" s="17"/>
    </row>
    <row r="67" spans="1:48" x14ac:dyDescent="0.25">
      <c r="A67" s="8">
        <v>412</v>
      </c>
      <c r="B67" s="7" t="s">
        <v>85</v>
      </c>
      <c r="C67" s="7" t="s">
        <v>92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>
        <v>0</v>
      </c>
      <c r="AJ67" s="12">
        <v>0</v>
      </c>
      <c r="AK67" s="12">
        <v>0</v>
      </c>
      <c r="AL67" s="12">
        <f t="shared" ref="AL67" si="9">SUM(AJ67:AK67)</f>
        <v>0</v>
      </c>
      <c r="AM67" s="12">
        <f t="shared" ref="AM67" si="10">AT67-AJ67-AK67</f>
        <v>720</v>
      </c>
      <c r="AN67" s="12" t="str">
        <f>IFERROR(100*(1-(AL67/AU67)),"100")</f>
        <v>100</v>
      </c>
      <c r="AO67" s="12">
        <f t="shared" ref="AO67" si="11">IFERROR((AM67/AT67),"0.00")*100</f>
        <v>100</v>
      </c>
      <c r="AP67" s="12" t="str">
        <f t="shared" ref="AP67" si="12">IFERROR(AT67/AI67,"0.00")</f>
        <v>0.00</v>
      </c>
      <c r="AQ67" s="12" t="str">
        <f t="shared" ref="AQ67" si="13">IFERROR(AJ67/AI67,"0.00")</f>
        <v>0.00</v>
      </c>
      <c r="AR67" s="12">
        <f t="shared" ref="AR67" si="14">IFERROR(AP67/(AP67+AQ67),AT67/AT67)*100</f>
        <v>100</v>
      </c>
      <c r="AS67" s="46">
        <f t="shared" ref="AS67" si="15">AU67/AT67</f>
        <v>0</v>
      </c>
      <c r="AT67" s="12">
        <v>720</v>
      </c>
      <c r="AU67" s="12">
        <f t="shared" ref="AU67" si="16">SUM(D67:AH67)</f>
        <v>0</v>
      </c>
    </row>
    <row r="68" spans="1:48" x14ac:dyDescent="0.25">
      <c r="A68" s="9" t="s">
        <v>99</v>
      </c>
      <c r="B68" s="10">
        <f>COUNTIF(A2:A67,"&gt;0")</f>
        <v>66</v>
      </c>
      <c r="C68" s="11">
        <f>B68/B68</f>
        <v>1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8" x14ac:dyDescent="0.25">
      <c r="A69" s="9" t="s">
        <v>100</v>
      </c>
      <c r="B69" s="10">
        <f>COUNTIF(C2:C67,"BACK UP")</f>
        <v>11</v>
      </c>
      <c r="C69" s="11">
        <f>B69/B68</f>
        <v>0.16666666666666666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8" x14ac:dyDescent="0.25">
      <c r="A70" s="9" t="s">
        <v>101</v>
      </c>
      <c r="B70" s="10">
        <f>COUNTIF(C2:C67,"INTERNO")</f>
        <v>22</v>
      </c>
      <c r="C70" s="11">
        <f>B70/B68</f>
        <v>0.33333333333333331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8" x14ac:dyDescent="0.25">
      <c r="A71" s="9" t="s">
        <v>102</v>
      </c>
      <c r="B71" s="10">
        <f>COUNTIF(C2:C67,"EXTERNO")</f>
        <v>12</v>
      </c>
      <c r="C71" s="11">
        <f>B71/B68</f>
        <v>0.18181818181818182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8" x14ac:dyDescent="0.25">
      <c r="A72" s="9" t="s">
        <v>103</v>
      </c>
      <c r="B72" s="10">
        <f>COUNTIF(C2:C67,"INTERP.")</f>
        <v>9</v>
      </c>
      <c r="C72" s="11">
        <f>B72/B68</f>
        <v>0.13636363636363635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8" x14ac:dyDescent="0.25">
      <c r="A73" s="9" t="s">
        <v>104</v>
      </c>
      <c r="B73" s="10">
        <f>COUNTIF(C2:C67,"QUIBORAX")</f>
        <v>8</v>
      </c>
      <c r="C73" s="11">
        <f>B73/B68</f>
        <v>0.12121212121212122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8" x14ac:dyDescent="0.25">
      <c r="A74" s="9" t="s">
        <v>105</v>
      </c>
      <c r="B74" s="10">
        <f>COUNTIF(C2:C67,"OP. TR")</f>
        <v>3</v>
      </c>
      <c r="C74" s="11">
        <f>B74/B68</f>
        <v>4.5454545454545456E-2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8" x14ac:dyDescent="0.25">
      <c r="A75" s="9" t="s">
        <v>106</v>
      </c>
      <c r="B75" s="10">
        <f>COUNTIF(C2:C67,"MANT. TR")</f>
        <v>1</v>
      </c>
      <c r="C75" s="11">
        <f>B75/B68</f>
        <v>1.5151515151515152E-2</v>
      </c>
    </row>
    <row r="76" spans="1:48" x14ac:dyDescent="0.25">
      <c r="C76" s="11">
        <f>SUM(C69:C75)</f>
        <v>1</v>
      </c>
    </row>
  </sheetData>
  <conditionalFormatting sqref="D1:AG1">
    <cfRule type="expression" dxfId="51" priority="5" stopIfTrue="1">
      <formula>WEEKDAY(H$1,2)=7</formula>
    </cfRule>
  </conditionalFormatting>
  <conditionalFormatting sqref="AU2:AU67">
    <cfRule type="cellIs" dxfId="50" priority="3" operator="equal">
      <formula>0</formula>
    </cfRule>
    <cfRule type="cellIs" dxfId="49" priority="4" operator="greaterThan">
      <formula>0</formula>
    </cfRule>
  </conditionalFormatting>
  <conditionalFormatting sqref="AT2:AT67">
    <cfRule type="cellIs" dxfId="48" priority="1" operator="equal">
      <formula>0</formula>
    </cfRule>
    <cfRule type="cellIs" dxfId="47" priority="2" operator="greaterThan">
      <formula>0</formula>
    </cfRule>
  </conditionalFormatting>
  <conditionalFormatting sqref="AH1">
    <cfRule type="expression" dxfId="46" priority="23" stopIfTrue="1">
      <formula>WEEKDAY(AM$1,2)=7</formula>
    </cfRule>
  </conditionalFormatting>
  <dataValidations count="4">
    <dataValidation type="list" allowBlank="1" showInputMessage="1" showErrorMessage="1" sqref="C45:C67" xr:uid="{AF1F96B8-C48F-4F78-8F3B-4190C92B1F8F}">
      <formula1>Vehículo</formula1>
    </dataValidation>
    <dataValidation type="list" allowBlank="1" showInputMessage="1" showErrorMessage="1" sqref="C33 C45:C63 C66:C67" xr:uid="{60142950-A706-474A-819A-03B8BA75675D}">
      <formula1>Servicio</formula1>
    </dataValidation>
    <dataValidation type="list" allowBlank="1" showInputMessage="1" showErrorMessage="1" sqref="B16:C26 C35" xr:uid="{AF24D265-92AA-4E06-97ED-10CB2A474630}">
      <formula1>Marca</formula1>
    </dataValidation>
    <dataValidation type="list" allowBlank="1" showInputMessage="1" showErrorMessage="1" sqref="C10:C12 C3 B45:B65 B28 B31 B33:B35 C27:C32 C36:C44" xr:uid="{0B91907B-B6B3-4DC4-8809-999DFFAC0C18}">
      <formula1>HH.OP.SR</formula1>
    </dataValidation>
  </dataValidations>
  <pageMargins left="0.7" right="0.7" top="0.75" bottom="0.75" header="0.3" footer="0.3"/>
  <pageSetup paperSize="9" scale="46" orientation="portrait" horizontalDpi="300" verticalDpi="300" r:id="rId1"/>
  <ignoredErrors>
    <ignoredError sqref="AU2:AU67 AL2:AL6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Z797"/>
  <sheetViews>
    <sheetView showGridLines="0" view="pageBreakPreview" zoomScale="120" zoomScaleNormal="100" zoomScaleSheetLayoutView="120" workbookViewId="0">
      <pane xSplit="8" ySplit="2" topLeftCell="I778" activePane="bottomRight" state="frozen"/>
      <selection pane="topRight" activeCell="O1" sqref="O1"/>
      <selection pane="bottomLeft" activeCell="A3" sqref="A3"/>
      <selection pane="bottomRight" activeCell="K788" sqref="K788"/>
    </sheetView>
  </sheetViews>
  <sheetFormatPr baseColWidth="10" defaultColWidth="11.54296875" defaultRowHeight="12.5" x14ac:dyDescent="0.25"/>
  <cols>
    <col min="1" max="3" width="7.08984375" style="1" customWidth="1"/>
    <col min="4" max="4" width="10.08984375" style="1" customWidth="1"/>
    <col min="5" max="5" width="7.08984375" style="1" customWidth="1"/>
    <col min="6" max="6" width="8.1796875" style="1" customWidth="1"/>
    <col min="7" max="9" width="7.08984375" style="1" customWidth="1"/>
    <col min="10" max="14" width="8.36328125" style="1" customWidth="1"/>
    <col min="15" max="89" width="4.36328125" style="1" customWidth="1"/>
    <col min="90" max="16384" width="11.54296875" style="1"/>
  </cols>
  <sheetData>
    <row r="1" spans="1:14" ht="22.5" customHeight="1" x14ac:dyDescent="0.25">
      <c r="A1" s="65" t="s">
        <v>128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ht="18" customHeight="1" x14ac:dyDescent="0.25">
      <c r="A2" s="2" t="s">
        <v>3</v>
      </c>
      <c r="B2" s="40" t="s">
        <v>131</v>
      </c>
      <c r="C2" s="2" t="s">
        <v>2</v>
      </c>
      <c r="D2" s="2" t="s">
        <v>84</v>
      </c>
      <c r="E2" s="2" t="s">
        <v>7</v>
      </c>
      <c r="F2" s="2" t="s">
        <v>133</v>
      </c>
      <c r="G2" s="2" t="s">
        <v>1</v>
      </c>
      <c r="H2" s="2" t="s">
        <v>8</v>
      </c>
      <c r="I2" s="2" t="s">
        <v>139</v>
      </c>
      <c r="J2" s="2" t="s">
        <v>124</v>
      </c>
      <c r="K2" s="2" t="s">
        <v>142</v>
      </c>
      <c r="L2" s="2" t="s">
        <v>126</v>
      </c>
      <c r="M2" s="2" t="s">
        <v>125</v>
      </c>
      <c r="N2" s="2" t="s">
        <v>127</v>
      </c>
    </row>
    <row r="3" spans="1:14" ht="13.5" customHeight="1" x14ac:dyDescent="0.25">
      <c r="A3" s="25">
        <v>61</v>
      </c>
      <c r="B3" s="25">
        <v>1</v>
      </c>
      <c r="C3" s="26" t="s">
        <v>0</v>
      </c>
      <c r="D3" s="26" t="s">
        <v>90</v>
      </c>
      <c r="E3" s="27" t="s">
        <v>80</v>
      </c>
      <c r="F3" s="27" t="s">
        <v>122</v>
      </c>
      <c r="G3" s="28" t="s">
        <v>5</v>
      </c>
      <c r="H3" s="25" t="s">
        <v>14</v>
      </c>
      <c r="I3" s="56">
        <f>'BD ENE 23'!AS2</f>
        <v>0</v>
      </c>
      <c r="J3" s="32">
        <f>'BD ENE 23'!AO2</f>
        <v>100</v>
      </c>
      <c r="K3" s="32" t="str">
        <f>'BD ENE 23'!AN2</f>
        <v>100</v>
      </c>
      <c r="L3" s="36">
        <v>44927</v>
      </c>
      <c r="M3" s="32">
        <f>'BD ENE 23'!AR2</f>
        <v>100</v>
      </c>
      <c r="N3" s="36">
        <v>44927</v>
      </c>
    </row>
    <row r="4" spans="1:14" ht="13.5" customHeight="1" x14ac:dyDescent="0.25">
      <c r="A4" s="25">
        <v>61</v>
      </c>
      <c r="B4" s="25"/>
      <c r="C4" s="26" t="s">
        <v>0</v>
      </c>
      <c r="D4" s="26" t="s">
        <v>90</v>
      </c>
      <c r="E4" s="27" t="s">
        <v>80</v>
      </c>
      <c r="F4" s="27" t="s">
        <v>122</v>
      </c>
      <c r="G4" s="28" t="s">
        <v>5</v>
      </c>
      <c r="H4" s="25" t="s">
        <v>14</v>
      </c>
      <c r="I4" s="56">
        <f>'BD FEB 23'!AP2</f>
        <v>0</v>
      </c>
      <c r="J4" s="38">
        <f>'BD FEB 23'!AL2</f>
        <v>100</v>
      </c>
      <c r="K4" s="38" t="str">
        <f>'BD FEB 23'!AK2</f>
        <v>100</v>
      </c>
      <c r="L4" s="36">
        <v>44958</v>
      </c>
      <c r="M4" s="38">
        <f>'BD FEB 23'!AO2</f>
        <v>100</v>
      </c>
      <c r="N4" s="36">
        <v>44958</v>
      </c>
    </row>
    <row r="5" spans="1:14" ht="13.5" customHeight="1" x14ac:dyDescent="0.25">
      <c r="A5" s="25">
        <v>61</v>
      </c>
      <c r="B5" s="25"/>
      <c r="C5" s="26" t="s">
        <v>0</v>
      </c>
      <c r="D5" s="26" t="s">
        <v>90</v>
      </c>
      <c r="E5" s="27" t="s">
        <v>80</v>
      </c>
      <c r="F5" s="27" t="s">
        <v>122</v>
      </c>
      <c r="G5" s="28" t="s">
        <v>5</v>
      </c>
      <c r="H5" s="25" t="s">
        <v>14</v>
      </c>
      <c r="I5" s="56">
        <f>'BD MAR 23'!AS2</f>
        <v>0</v>
      </c>
      <c r="J5" s="38">
        <f>'BD MAR 23'!AO2</f>
        <v>100</v>
      </c>
      <c r="K5" s="38" t="str">
        <f>'BD MAR 23'!AN2</f>
        <v>100</v>
      </c>
      <c r="L5" s="36">
        <v>44986</v>
      </c>
      <c r="M5" s="38">
        <f>'BD MAR 23'!AR2</f>
        <v>100</v>
      </c>
      <c r="N5" s="36">
        <v>44986</v>
      </c>
    </row>
    <row r="6" spans="1:14" ht="13.5" customHeight="1" x14ac:dyDescent="0.25">
      <c r="A6" s="25">
        <v>61</v>
      </c>
      <c r="B6" s="25"/>
      <c r="C6" s="26" t="s">
        <v>0</v>
      </c>
      <c r="D6" s="26" t="s">
        <v>90</v>
      </c>
      <c r="E6" s="27" t="s">
        <v>80</v>
      </c>
      <c r="F6" s="27" t="s">
        <v>122</v>
      </c>
      <c r="G6" s="28" t="s">
        <v>5</v>
      </c>
      <c r="H6" s="25" t="s">
        <v>14</v>
      </c>
      <c r="I6" s="56">
        <f>'BD ABR 23'!AR2</f>
        <v>0</v>
      </c>
      <c r="J6" s="38">
        <f>'BD ABR 23'!AN2</f>
        <v>100</v>
      </c>
      <c r="K6" s="38" t="str">
        <f>'BD ABR 23'!AM2</f>
        <v>100</v>
      </c>
      <c r="L6" s="36">
        <v>45017</v>
      </c>
      <c r="M6" s="38">
        <f>'BD ABR 23'!AQ2</f>
        <v>100</v>
      </c>
      <c r="N6" s="36">
        <v>45017</v>
      </c>
    </row>
    <row r="7" spans="1:14" ht="13.5" customHeight="1" x14ac:dyDescent="0.25">
      <c r="A7" s="25">
        <v>61</v>
      </c>
      <c r="B7" s="25"/>
      <c r="C7" s="26" t="s">
        <v>0</v>
      </c>
      <c r="D7" s="26" t="s">
        <v>90</v>
      </c>
      <c r="E7" s="27" t="s">
        <v>80</v>
      </c>
      <c r="F7" s="27" t="s">
        <v>122</v>
      </c>
      <c r="G7" s="28" t="s">
        <v>5</v>
      </c>
      <c r="H7" s="25" t="s">
        <v>14</v>
      </c>
      <c r="I7" s="56">
        <f>'BD MAY 23'!AS2</f>
        <v>0</v>
      </c>
      <c r="J7" s="38">
        <f>'BD MAY 23'!AO2</f>
        <v>100</v>
      </c>
      <c r="K7" s="38" t="str">
        <f>'BD MAY 23'!AN2</f>
        <v>100</v>
      </c>
      <c r="L7" s="36">
        <v>45047</v>
      </c>
      <c r="M7" s="38">
        <f>'BD MAY 23'!AR2</f>
        <v>100</v>
      </c>
      <c r="N7" s="36">
        <v>45047</v>
      </c>
    </row>
    <row r="8" spans="1:14" ht="13.5" customHeight="1" x14ac:dyDescent="0.25">
      <c r="A8" s="25">
        <v>61</v>
      </c>
      <c r="B8" s="25"/>
      <c r="C8" s="26" t="s">
        <v>0</v>
      </c>
      <c r="D8" s="26" t="s">
        <v>90</v>
      </c>
      <c r="E8" s="27" t="s">
        <v>80</v>
      </c>
      <c r="F8" s="27" t="s">
        <v>122</v>
      </c>
      <c r="G8" s="28" t="s">
        <v>5</v>
      </c>
      <c r="H8" s="25" t="s">
        <v>14</v>
      </c>
      <c r="I8" s="56">
        <f>'BD JUN 23'!AS2</f>
        <v>0</v>
      </c>
      <c r="J8" s="38"/>
      <c r="K8" s="38"/>
      <c r="L8" s="36">
        <v>45078</v>
      </c>
      <c r="M8" s="38"/>
      <c r="N8" s="36">
        <v>45078</v>
      </c>
    </row>
    <row r="9" spans="1:14" ht="13.5" customHeight="1" x14ac:dyDescent="0.25">
      <c r="A9" s="25">
        <v>61</v>
      </c>
      <c r="B9" s="25"/>
      <c r="C9" s="26" t="s">
        <v>0</v>
      </c>
      <c r="D9" s="26" t="s">
        <v>90</v>
      </c>
      <c r="E9" s="27" t="s">
        <v>80</v>
      </c>
      <c r="F9" s="27" t="s">
        <v>122</v>
      </c>
      <c r="G9" s="28" t="s">
        <v>5</v>
      </c>
      <c r="H9" s="25" t="s">
        <v>14</v>
      </c>
      <c r="I9" s="56"/>
      <c r="J9" s="38"/>
      <c r="K9" s="38"/>
      <c r="L9" s="36">
        <v>45108</v>
      </c>
      <c r="M9" s="38"/>
      <c r="N9" s="36">
        <v>45108</v>
      </c>
    </row>
    <row r="10" spans="1:14" ht="13.5" customHeight="1" x14ac:dyDescent="0.25">
      <c r="A10" s="25">
        <v>61</v>
      </c>
      <c r="B10" s="25"/>
      <c r="C10" s="26" t="s">
        <v>0</v>
      </c>
      <c r="D10" s="26" t="s">
        <v>90</v>
      </c>
      <c r="E10" s="27" t="s">
        <v>80</v>
      </c>
      <c r="F10" s="27" t="s">
        <v>122</v>
      </c>
      <c r="G10" s="28" t="s">
        <v>5</v>
      </c>
      <c r="H10" s="25" t="s">
        <v>14</v>
      </c>
      <c r="I10" s="56"/>
      <c r="J10" s="38"/>
      <c r="K10" s="38"/>
      <c r="L10" s="36">
        <v>45139</v>
      </c>
      <c r="M10" s="38"/>
      <c r="N10" s="36">
        <v>45139</v>
      </c>
    </row>
    <row r="11" spans="1:14" ht="13.5" customHeight="1" x14ac:dyDescent="0.25">
      <c r="A11" s="25">
        <v>61</v>
      </c>
      <c r="B11" s="25"/>
      <c r="C11" s="26" t="s">
        <v>0</v>
      </c>
      <c r="D11" s="26" t="s">
        <v>90</v>
      </c>
      <c r="E11" s="27" t="s">
        <v>80</v>
      </c>
      <c r="F11" s="27" t="s">
        <v>122</v>
      </c>
      <c r="G11" s="28" t="s">
        <v>5</v>
      </c>
      <c r="H11" s="25" t="s">
        <v>14</v>
      </c>
      <c r="I11" s="56"/>
      <c r="J11" s="38"/>
      <c r="K11" s="38"/>
      <c r="L11" s="36">
        <v>45170</v>
      </c>
      <c r="M11" s="38"/>
      <c r="N11" s="36">
        <v>45170</v>
      </c>
    </row>
    <row r="12" spans="1:14" ht="13.5" customHeight="1" x14ac:dyDescent="0.25">
      <c r="A12" s="25">
        <v>61</v>
      </c>
      <c r="B12" s="25"/>
      <c r="C12" s="26" t="s">
        <v>0</v>
      </c>
      <c r="D12" s="26" t="s">
        <v>90</v>
      </c>
      <c r="E12" s="27" t="s">
        <v>80</v>
      </c>
      <c r="F12" s="27" t="s">
        <v>122</v>
      </c>
      <c r="G12" s="28" t="s">
        <v>5</v>
      </c>
      <c r="H12" s="25" t="s">
        <v>14</v>
      </c>
      <c r="I12" s="56"/>
      <c r="J12" s="38"/>
      <c r="K12" s="38"/>
      <c r="L12" s="36">
        <v>45200</v>
      </c>
      <c r="M12" s="38"/>
      <c r="N12" s="36">
        <v>45200</v>
      </c>
    </row>
    <row r="13" spans="1:14" ht="13.5" customHeight="1" x14ac:dyDescent="0.25">
      <c r="A13" s="25">
        <v>61</v>
      </c>
      <c r="B13" s="25"/>
      <c r="C13" s="26" t="s">
        <v>0</v>
      </c>
      <c r="D13" s="26" t="s">
        <v>90</v>
      </c>
      <c r="E13" s="27" t="s">
        <v>80</v>
      </c>
      <c r="F13" s="27" t="s">
        <v>122</v>
      </c>
      <c r="G13" s="28" t="s">
        <v>5</v>
      </c>
      <c r="H13" s="25" t="s">
        <v>14</v>
      </c>
      <c r="I13" s="56"/>
      <c r="J13" s="38"/>
      <c r="K13" s="38"/>
      <c r="L13" s="36">
        <v>45231</v>
      </c>
      <c r="M13" s="38"/>
      <c r="N13" s="36">
        <v>45231</v>
      </c>
    </row>
    <row r="14" spans="1:14" ht="13.5" customHeight="1" x14ac:dyDescent="0.25">
      <c r="A14" s="25">
        <v>61</v>
      </c>
      <c r="B14" s="25"/>
      <c r="C14" s="26" t="s">
        <v>0</v>
      </c>
      <c r="D14" s="26" t="s">
        <v>90</v>
      </c>
      <c r="E14" s="27" t="s">
        <v>80</v>
      </c>
      <c r="F14" s="27" t="s">
        <v>122</v>
      </c>
      <c r="G14" s="28" t="s">
        <v>5</v>
      </c>
      <c r="H14" s="25" t="s">
        <v>14</v>
      </c>
      <c r="I14" s="56"/>
      <c r="J14" s="38"/>
      <c r="K14" s="38"/>
      <c r="L14" s="36">
        <v>45261</v>
      </c>
      <c r="M14" s="38"/>
      <c r="N14" s="36">
        <v>45261</v>
      </c>
    </row>
    <row r="15" spans="1:14" ht="15.75" customHeight="1" x14ac:dyDescent="0.25">
      <c r="A15" s="29">
        <v>135</v>
      </c>
      <c r="B15" s="25">
        <v>1</v>
      </c>
      <c r="C15" s="30" t="s">
        <v>0</v>
      </c>
      <c r="D15" s="30" t="s">
        <v>90</v>
      </c>
      <c r="E15" s="27" t="s">
        <v>80</v>
      </c>
      <c r="F15" s="27" t="s">
        <v>122</v>
      </c>
      <c r="G15" s="28" t="s">
        <v>5</v>
      </c>
      <c r="H15" s="29" t="s">
        <v>15</v>
      </c>
      <c r="I15" s="57">
        <f>'BD ENE 23'!AS3</f>
        <v>0</v>
      </c>
      <c r="J15" s="32">
        <f>'BD ENE 23'!AO3</f>
        <v>99.798387096774192</v>
      </c>
      <c r="K15" s="32" t="str">
        <f>'BD ENE 23'!AN3</f>
        <v>100</v>
      </c>
      <c r="L15" s="36">
        <v>44927</v>
      </c>
      <c r="M15" s="32">
        <f>'BD ENE 23'!AR3</f>
        <v>100</v>
      </c>
      <c r="N15" s="36">
        <v>44927</v>
      </c>
    </row>
    <row r="16" spans="1:14" ht="15.75" customHeight="1" x14ac:dyDescent="0.25">
      <c r="A16" s="29">
        <v>135</v>
      </c>
      <c r="B16" s="25"/>
      <c r="C16" s="30" t="s">
        <v>0</v>
      </c>
      <c r="D16" s="30" t="s">
        <v>90</v>
      </c>
      <c r="E16" s="27" t="s">
        <v>80</v>
      </c>
      <c r="F16" s="27" t="s">
        <v>122</v>
      </c>
      <c r="G16" s="28" t="s">
        <v>5</v>
      </c>
      <c r="H16" s="29" t="s">
        <v>15</v>
      </c>
      <c r="I16" s="57">
        <f>'BD FEB 23'!AP3</f>
        <v>0</v>
      </c>
      <c r="J16" s="38">
        <f>'BD FEB 23'!AL3</f>
        <v>99.727678571428569</v>
      </c>
      <c r="K16" s="38" t="str">
        <f>'BD FEB 23'!AK3</f>
        <v>100</v>
      </c>
      <c r="L16" s="36">
        <v>44958</v>
      </c>
      <c r="M16" s="38">
        <f>'BD FEB 23'!AO3</f>
        <v>100</v>
      </c>
      <c r="N16" s="36">
        <v>44958</v>
      </c>
    </row>
    <row r="17" spans="1:14" ht="15.75" customHeight="1" x14ac:dyDescent="0.25">
      <c r="A17" s="29">
        <v>135</v>
      </c>
      <c r="B17" s="25"/>
      <c r="C17" s="30" t="s">
        <v>0</v>
      </c>
      <c r="D17" s="30" t="s">
        <v>90</v>
      </c>
      <c r="E17" s="27" t="s">
        <v>80</v>
      </c>
      <c r="F17" s="27" t="s">
        <v>122</v>
      </c>
      <c r="G17" s="28" t="s">
        <v>5</v>
      </c>
      <c r="H17" s="29" t="s">
        <v>15</v>
      </c>
      <c r="I17" s="57">
        <f>'BD MAR 23'!AS3</f>
        <v>0</v>
      </c>
      <c r="J17" s="38">
        <f>'BD MAR 23'!AO3</f>
        <v>98.655913978494624</v>
      </c>
      <c r="K17" s="38" t="str">
        <f>'BD MAR 23'!AN3</f>
        <v>100</v>
      </c>
      <c r="L17" s="36">
        <v>44986</v>
      </c>
      <c r="M17" s="38">
        <f>'BD MAR 23'!AR3</f>
        <v>100</v>
      </c>
      <c r="N17" s="36">
        <v>44986</v>
      </c>
    </row>
    <row r="18" spans="1:14" ht="15.75" customHeight="1" x14ac:dyDescent="0.25">
      <c r="A18" s="29">
        <v>135</v>
      </c>
      <c r="B18" s="25"/>
      <c r="C18" s="30" t="s">
        <v>0</v>
      </c>
      <c r="D18" s="30" t="s">
        <v>90</v>
      </c>
      <c r="E18" s="27" t="s">
        <v>80</v>
      </c>
      <c r="F18" s="27" t="s">
        <v>122</v>
      </c>
      <c r="G18" s="28" t="s">
        <v>5</v>
      </c>
      <c r="H18" s="29" t="s">
        <v>15</v>
      </c>
      <c r="I18" s="57">
        <f>'BD ABR 23'!AR3</f>
        <v>0</v>
      </c>
      <c r="J18" s="38">
        <f>'BD ABR 23'!AN3</f>
        <v>99.769444444444446</v>
      </c>
      <c r="K18" s="38" t="str">
        <f>'BD ABR 23'!AM3</f>
        <v>100</v>
      </c>
      <c r="L18" s="36">
        <v>45017</v>
      </c>
      <c r="M18" s="38">
        <f>'BD ABR 23'!AQ3</f>
        <v>100</v>
      </c>
      <c r="N18" s="36">
        <v>45017</v>
      </c>
    </row>
    <row r="19" spans="1:14" ht="15.75" customHeight="1" x14ac:dyDescent="0.25">
      <c r="A19" s="29">
        <v>135</v>
      </c>
      <c r="B19" s="25"/>
      <c r="C19" s="30" t="s">
        <v>0</v>
      </c>
      <c r="D19" s="30" t="s">
        <v>90</v>
      </c>
      <c r="E19" s="27" t="s">
        <v>80</v>
      </c>
      <c r="F19" s="27" t="s">
        <v>122</v>
      </c>
      <c r="G19" s="28" t="s">
        <v>5</v>
      </c>
      <c r="H19" s="29" t="s">
        <v>15</v>
      </c>
      <c r="I19" s="57">
        <f>'BD MAY 23'!AS3</f>
        <v>0</v>
      </c>
      <c r="J19" s="38">
        <f>'BD MAY 23'!AO3</f>
        <v>99.697580645161281</v>
      </c>
      <c r="K19" s="38" t="str">
        <f>'BD MAY 23'!AN3</f>
        <v>100</v>
      </c>
      <c r="L19" s="36">
        <v>45047</v>
      </c>
      <c r="M19" s="38">
        <f>'BD MAY 23'!AR3</f>
        <v>100</v>
      </c>
      <c r="N19" s="36">
        <v>45047</v>
      </c>
    </row>
    <row r="20" spans="1:14" ht="15.75" customHeight="1" x14ac:dyDescent="0.25">
      <c r="A20" s="29">
        <v>135</v>
      </c>
      <c r="B20" s="25"/>
      <c r="C20" s="30" t="s">
        <v>0</v>
      </c>
      <c r="D20" s="30" t="s">
        <v>90</v>
      </c>
      <c r="E20" s="27" t="s">
        <v>80</v>
      </c>
      <c r="F20" s="27" t="s">
        <v>122</v>
      </c>
      <c r="G20" s="28" t="s">
        <v>5</v>
      </c>
      <c r="H20" s="29" t="s">
        <v>15</v>
      </c>
      <c r="I20" s="57">
        <f>'BD JUN 23'!AS3</f>
        <v>0</v>
      </c>
      <c r="J20" s="38"/>
      <c r="K20" s="38"/>
      <c r="L20" s="36">
        <v>45078</v>
      </c>
      <c r="M20" s="38"/>
      <c r="N20" s="36">
        <v>45078</v>
      </c>
    </row>
    <row r="21" spans="1:14" ht="15.75" customHeight="1" x14ac:dyDescent="0.25">
      <c r="A21" s="29">
        <v>135</v>
      </c>
      <c r="B21" s="25"/>
      <c r="C21" s="30" t="s">
        <v>0</v>
      </c>
      <c r="D21" s="30" t="s">
        <v>90</v>
      </c>
      <c r="E21" s="27" t="s">
        <v>80</v>
      </c>
      <c r="F21" s="27" t="s">
        <v>122</v>
      </c>
      <c r="G21" s="28" t="s">
        <v>5</v>
      </c>
      <c r="H21" s="29" t="s">
        <v>15</v>
      </c>
      <c r="I21" s="57"/>
      <c r="J21" s="38"/>
      <c r="K21" s="38"/>
      <c r="L21" s="36">
        <v>45108</v>
      </c>
      <c r="M21" s="38"/>
      <c r="N21" s="36">
        <v>45108</v>
      </c>
    </row>
    <row r="22" spans="1:14" ht="15.75" customHeight="1" x14ac:dyDescent="0.25">
      <c r="A22" s="29">
        <v>135</v>
      </c>
      <c r="B22" s="25"/>
      <c r="C22" s="30" t="s">
        <v>0</v>
      </c>
      <c r="D22" s="30" t="s">
        <v>90</v>
      </c>
      <c r="E22" s="27" t="s">
        <v>80</v>
      </c>
      <c r="F22" s="27" t="s">
        <v>122</v>
      </c>
      <c r="G22" s="28" t="s">
        <v>5</v>
      </c>
      <c r="H22" s="29" t="s">
        <v>15</v>
      </c>
      <c r="I22" s="57"/>
      <c r="J22" s="38"/>
      <c r="K22" s="38"/>
      <c r="L22" s="36">
        <v>45139</v>
      </c>
      <c r="M22" s="38"/>
      <c r="N22" s="36">
        <v>45139</v>
      </c>
    </row>
    <row r="23" spans="1:14" ht="15.75" customHeight="1" x14ac:dyDescent="0.25">
      <c r="A23" s="29">
        <v>135</v>
      </c>
      <c r="B23" s="25"/>
      <c r="C23" s="30" t="s">
        <v>0</v>
      </c>
      <c r="D23" s="30" t="s">
        <v>90</v>
      </c>
      <c r="E23" s="27" t="s">
        <v>80</v>
      </c>
      <c r="F23" s="27" t="s">
        <v>122</v>
      </c>
      <c r="G23" s="28" t="s">
        <v>5</v>
      </c>
      <c r="H23" s="29" t="s">
        <v>15</v>
      </c>
      <c r="I23" s="57"/>
      <c r="J23" s="38"/>
      <c r="K23" s="38"/>
      <c r="L23" s="36">
        <v>45170</v>
      </c>
      <c r="M23" s="38"/>
      <c r="N23" s="36">
        <v>45170</v>
      </c>
    </row>
    <row r="24" spans="1:14" ht="15.75" customHeight="1" x14ac:dyDescent="0.25">
      <c r="A24" s="29">
        <v>135</v>
      </c>
      <c r="B24" s="25"/>
      <c r="C24" s="30" t="s">
        <v>0</v>
      </c>
      <c r="D24" s="30" t="s">
        <v>90</v>
      </c>
      <c r="E24" s="27" t="s">
        <v>80</v>
      </c>
      <c r="F24" s="27" t="s">
        <v>122</v>
      </c>
      <c r="G24" s="28" t="s">
        <v>5</v>
      </c>
      <c r="H24" s="29" t="s">
        <v>15</v>
      </c>
      <c r="I24" s="57"/>
      <c r="J24" s="38"/>
      <c r="K24" s="38"/>
      <c r="L24" s="36">
        <v>45200</v>
      </c>
      <c r="M24" s="38"/>
      <c r="N24" s="36">
        <v>45200</v>
      </c>
    </row>
    <row r="25" spans="1:14" ht="15.75" customHeight="1" x14ac:dyDescent="0.25">
      <c r="A25" s="29">
        <v>135</v>
      </c>
      <c r="B25" s="25"/>
      <c r="C25" s="30" t="s">
        <v>0</v>
      </c>
      <c r="D25" s="30" t="s">
        <v>90</v>
      </c>
      <c r="E25" s="27" t="s">
        <v>80</v>
      </c>
      <c r="F25" s="27" t="s">
        <v>122</v>
      </c>
      <c r="G25" s="28" t="s">
        <v>5</v>
      </c>
      <c r="H25" s="29" t="s">
        <v>15</v>
      </c>
      <c r="I25" s="57"/>
      <c r="J25" s="38"/>
      <c r="K25" s="38"/>
      <c r="L25" s="36">
        <v>45231</v>
      </c>
      <c r="M25" s="38"/>
      <c r="N25" s="36">
        <v>45231</v>
      </c>
    </row>
    <row r="26" spans="1:14" ht="15.75" customHeight="1" x14ac:dyDescent="0.25">
      <c r="A26" s="29">
        <v>135</v>
      </c>
      <c r="B26" s="25"/>
      <c r="C26" s="30" t="s">
        <v>0</v>
      </c>
      <c r="D26" s="30" t="s">
        <v>90</v>
      </c>
      <c r="E26" s="27" t="s">
        <v>80</v>
      </c>
      <c r="F26" s="27" t="s">
        <v>122</v>
      </c>
      <c r="G26" s="28" t="s">
        <v>5</v>
      </c>
      <c r="H26" s="29" t="s">
        <v>15</v>
      </c>
      <c r="I26" s="57"/>
      <c r="J26" s="38"/>
      <c r="K26" s="38"/>
      <c r="L26" s="36">
        <v>45261</v>
      </c>
      <c r="M26" s="38"/>
      <c r="N26" s="36">
        <v>45261</v>
      </c>
    </row>
    <row r="27" spans="1:14" ht="15.75" customHeight="1" x14ac:dyDescent="0.25">
      <c r="A27" s="29">
        <v>137</v>
      </c>
      <c r="B27" s="25">
        <v>1</v>
      </c>
      <c r="C27" s="30" t="s">
        <v>0</v>
      </c>
      <c r="D27" s="30" t="s">
        <v>90</v>
      </c>
      <c r="E27" s="27" t="s">
        <v>80</v>
      </c>
      <c r="F27" s="27" t="s">
        <v>122</v>
      </c>
      <c r="G27" s="28" t="s">
        <v>5</v>
      </c>
      <c r="H27" s="29" t="s">
        <v>16</v>
      </c>
      <c r="I27" s="57">
        <f>'BD ENE 23'!AS4</f>
        <v>0</v>
      </c>
      <c r="J27" s="32">
        <f>'BD ENE 23'!AO4</f>
        <v>99.776881720430111</v>
      </c>
      <c r="K27" s="32" t="str">
        <f>'BD ENE 23'!AN4</f>
        <v>100</v>
      </c>
      <c r="L27" s="36">
        <v>44927</v>
      </c>
      <c r="M27" s="32">
        <f>'BD ENE 23'!AR4</f>
        <v>100</v>
      </c>
      <c r="N27" s="36">
        <v>44927</v>
      </c>
    </row>
    <row r="28" spans="1:14" ht="15.75" customHeight="1" x14ac:dyDescent="0.25">
      <c r="A28" s="29">
        <v>137</v>
      </c>
      <c r="B28" s="25"/>
      <c r="C28" s="30" t="s">
        <v>0</v>
      </c>
      <c r="D28" s="30" t="s">
        <v>90</v>
      </c>
      <c r="E28" s="27" t="s">
        <v>80</v>
      </c>
      <c r="F28" s="27" t="s">
        <v>122</v>
      </c>
      <c r="G28" s="28" t="s">
        <v>5</v>
      </c>
      <c r="H28" s="29" t="s">
        <v>16</v>
      </c>
      <c r="I28" s="57">
        <f>'BD FEB 23'!AP4</f>
        <v>0</v>
      </c>
      <c r="J28" s="38">
        <f>'BD FEB 23'!AL4</f>
        <v>99.776785714285708</v>
      </c>
      <c r="K28" s="38" t="str">
        <f>'BD FEB 23'!AK4</f>
        <v>100</v>
      </c>
      <c r="L28" s="36">
        <v>44958</v>
      </c>
      <c r="M28" s="38">
        <f>'BD FEB 23'!AO4</f>
        <v>100</v>
      </c>
      <c r="N28" s="36">
        <v>44958</v>
      </c>
    </row>
    <row r="29" spans="1:14" ht="15.75" customHeight="1" x14ac:dyDescent="0.25">
      <c r="A29" s="29">
        <v>137</v>
      </c>
      <c r="B29" s="25"/>
      <c r="C29" s="30" t="s">
        <v>0</v>
      </c>
      <c r="D29" s="30" t="s">
        <v>90</v>
      </c>
      <c r="E29" s="27" t="s">
        <v>80</v>
      </c>
      <c r="F29" s="27" t="s">
        <v>122</v>
      </c>
      <c r="G29" s="28" t="s">
        <v>5</v>
      </c>
      <c r="H29" s="29" t="s">
        <v>16</v>
      </c>
      <c r="I29" s="57">
        <f>'BD MAR 23'!AS4</f>
        <v>0</v>
      </c>
      <c r="J29" s="38">
        <f>'BD MAR 23'!AO4</f>
        <v>99.798387096774192</v>
      </c>
      <c r="K29" s="38" t="str">
        <f>'BD MAR 23'!AN4</f>
        <v>100</v>
      </c>
      <c r="L29" s="36">
        <v>44986</v>
      </c>
      <c r="M29" s="38">
        <f>'BD MAR 23'!AR4</f>
        <v>100</v>
      </c>
      <c r="N29" s="36">
        <v>44986</v>
      </c>
    </row>
    <row r="30" spans="1:14" ht="15.75" customHeight="1" x14ac:dyDescent="0.25">
      <c r="A30" s="29">
        <v>137</v>
      </c>
      <c r="B30" s="25"/>
      <c r="C30" s="30" t="s">
        <v>0</v>
      </c>
      <c r="D30" s="30" t="s">
        <v>90</v>
      </c>
      <c r="E30" s="27" t="s">
        <v>80</v>
      </c>
      <c r="F30" s="27" t="s">
        <v>122</v>
      </c>
      <c r="G30" s="28" t="s">
        <v>5</v>
      </c>
      <c r="H30" s="29" t="s">
        <v>16</v>
      </c>
      <c r="I30" s="57">
        <f>'BD ABR 23'!AR4</f>
        <v>0</v>
      </c>
      <c r="J30" s="38">
        <f>'BD ABR 23'!AN4</f>
        <v>99.791666666666671</v>
      </c>
      <c r="K30" s="38" t="str">
        <f>'BD ABR 23'!AM4</f>
        <v>100</v>
      </c>
      <c r="L30" s="36">
        <v>45017</v>
      </c>
      <c r="M30" s="38">
        <f>'BD MAY 23'!AR4</f>
        <v>100</v>
      </c>
      <c r="N30" s="36">
        <v>45017</v>
      </c>
    </row>
    <row r="31" spans="1:14" ht="15.75" customHeight="1" x14ac:dyDescent="0.25">
      <c r="A31" s="29">
        <v>137</v>
      </c>
      <c r="B31" s="25"/>
      <c r="C31" s="30" t="s">
        <v>0</v>
      </c>
      <c r="D31" s="30" t="s">
        <v>90</v>
      </c>
      <c r="E31" s="27" t="s">
        <v>80</v>
      </c>
      <c r="F31" s="27" t="s">
        <v>122</v>
      </c>
      <c r="G31" s="28" t="s">
        <v>5</v>
      </c>
      <c r="H31" s="29" t="s">
        <v>16</v>
      </c>
      <c r="I31" s="57">
        <f>'BD MAY 23'!AS4</f>
        <v>0</v>
      </c>
      <c r="J31" s="38">
        <f>'BD MAY 23'!AO4</f>
        <v>99.743279569892479</v>
      </c>
      <c r="K31" s="38" t="str">
        <f>'BD MAY 23'!AN4</f>
        <v>100</v>
      </c>
      <c r="L31" s="36">
        <v>45047</v>
      </c>
      <c r="M31" s="38">
        <f>'BD MAY 23'!AR4</f>
        <v>100</v>
      </c>
      <c r="N31" s="36">
        <v>45047</v>
      </c>
    </row>
    <row r="32" spans="1:14" ht="15.75" customHeight="1" x14ac:dyDescent="0.25">
      <c r="A32" s="29">
        <v>137</v>
      </c>
      <c r="B32" s="25"/>
      <c r="C32" s="30" t="s">
        <v>0</v>
      </c>
      <c r="D32" s="30" t="s">
        <v>90</v>
      </c>
      <c r="E32" s="27" t="s">
        <v>80</v>
      </c>
      <c r="F32" s="27" t="s">
        <v>122</v>
      </c>
      <c r="G32" s="28" t="s">
        <v>5</v>
      </c>
      <c r="H32" s="29" t="s">
        <v>16</v>
      </c>
      <c r="I32" s="57">
        <f>'BD JUN 23'!AS4</f>
        <v>0</v>
      </c>
      <c r="J32" s="38"/>
      <c r="K32" s="38"/>
      <c r="L32" s="36">
        <v>45078</v>
      </c>
      <c r="M32" s="38"/>
      <c r="N32" s="36">
        <v>45078</v>
      </c>
    </row>
    <row r="33" spans="1:14" ht="15.75" customHeight="1" x14ac:dyDescent="0.25">
      <c r="A33" s="29">
        <v>137</v>
      </c>
      <c r="B33" s="25"/>
      <c r="C33" s="30" t="s">
        <v>0</v>
      </c>
      <c r="D33" s="30" t="s">
        <v>90</v>
      </c>
      <c r="E33" s="27" t="s">
        <v>80</v>
      </c>
      <c r="F33" s="27" t="s">
        <v>122</v>
      </c>
      <c r="G33" s="28" t="s">
        <v>5</v>
      </c>
      <c r="H33" s="29" t="s">
        <v>16</v>
      </c>
      <c r="I33" s="57"/>
      <c r="J33" s="38"/>
      <c r="K33" s="38"/>
      <c r="L33" s="36">
        <v>45108</v>
      </c>
      <c r="M33" s="38"/>
      <c r="N33" s="36">
        <v>45108</v>
      </c>
    </row>
    <row r="34" spans="1:14" ht="15.75" customHeight="1" x14ac:dyDescent="0.25">
      <c r="A34" s="29">
        <v>137</v>
      </c>
      <c r="B34" s="25"/>
      <c r="C34" s="30" t="s">
        <v>0</v>
      </c>
      <c r="D34" s="30" t="s">
        <v>90</v>
      </c>
      <c r="E34" s="27" t="s">
        <v>80</v>
      </c>
      <c r="F34" s="27" t="s">
        <v>122</v>
      </c>
      <c r="G34" s="28" t="s">
        <v>5</v>
      </c>
      <c r="H34" s="29" t="s">
        <v>16</v>
      </c>
      <c r="I34" s="57"/>
      <c r="J34" s="38"/>
      <c r="K34" s="38"/>
      <c r="L34" s="36">
        <v>45139</v>
      </c>
      <c r="M34" s="38"/>
      <c r="N34" s="36">
        <v>45139</v>
      </c>
    </row>
    <row r="35" spans="1:14" ht="15.75" customHeight="1" x14ac:dyDescent="0.25">
      <c r="A35" s="29">
        <v>137</v>
      </c>
      <c r="B35" s="25"/>
      <c r="C35" s="30" t="s">
        <v>0</v>
      </c>
      <c r="D35" s="30" t="s">
        <v>90</v>
      </c>
      <c r="E35" s="27" t="s">
        <v>80</v>
      </c>
      <c r="F35" s="27" t="s">
        <v>122</v>
      </c>
      <c r="G35" s="28" t="s">
        <v>5</v>
      </c>
      <c r="H35" s="29" t="s">
        <v>16</v>
      </c>
      <c r="I35" s="57"/>
      <c r="J35" s="38"/>
      <c r="K35" s="38"/>
      <c r="L35" s="36">
        <v>45170</v>
      </c>
      <c r="M35" s="38"/>
      <c r="N35" s="36">
        <v>45170</v>
      </c>
    </row>
    <row r="36" spans="1:14" ht="15.75" customHeight="1" x14ac:dyDescent="0.25">
      <c r="A36" s="29">
        <v>137</v>
      </c>
      <c r="B36" s="25"/>
      <c r="C36" s="30" t="s">
        <v>0</v>
      </c>
      <c r="D36" s="30" t="s">
        <v>90</v>
      </c>
      <c r="E36" s="27" t="s">
        <v>80</v>
      </c>
      <c r="F36" s="27" t="s">
        <v>122</v>
      </c>
      <c r="G36" s="28" t="s">
        <v>5</v>
      </c>
      <c r="H36" s="29" t="s">
        <v>16</v>
      </c>
      <c r="I36" s="57"/>
      <c r="J36" s="38"/>
      <c r="K36" s="38"/>
      <c r="L36" s="36">
        <v>45200</v>
      </c>
      <c r="M36" s="38"/>
      <c r="N36" s="36">
        <v>45200</v>
      </c>
    </row>
    <row r="37" spans="1:14" ht="15.75" customHeight="1" x14ac:dyDescent="0.25">
      <c r="A37" s="29">
        <v>137</v>
      </c>
      <c r="B37" s="25"/>
      <c r="C37" s="30" t="s">
        <v>0</v>
      </c>
      <c r="D37" s="30" t="s">
        <v>90</v>
      </c>
      <c r="E37" s="27" t="s">
        <v>80</v>
      </c>
      <c r="F37" s="27" t="s">
        <v>122</v>
      </c>
      <c r="G37" s="28" t="s">
        <v>5</v>
      </c>
      <c r="H37" s="29" t="s">
        <v>16</v>
      </c>
      <c r="I37" s="57"/>
      <c r="J37" s="38"/>
      <c r="K37" s="38"/>
      <c r="L37" s="36">
        <v>45231</v>
      </c>
      <c r="M37" s="38"/>
      <c r="N37" s="36">
        <v>45231</v>
      </c>
    </row>
    <row r="38" spans="1:14" ht="15.75" customHeight="1" x14ac:dyDescent="0.25">
      <c r="A38" s="29">
        <v>137</v>
      </c>
      <c r="B38" s="25"/>
      <c r="C38" s="30" t="s">
        <v>0</v>
      </c>
      <c r="D38" s="30" t="s">
        <v>90</v>
      </c>
      <c r="E38" s="27" t="s">
        <v>80</v>
      </c>
      <c r="F38" s="27" t="s">
        <v>122</v>
      </c>
      <c r="G38" s="28" t="s">
        <v>5</v>
      </c>
      <c r="H38" s="29" t="s">
        <v>16</v>
      </c>
      <c r="I38" s="57"/>
      <c r="J38" s="38"/>
      <c r="K38" s="38"/>
      <c r="L38" s="36">
        <v>45261</v>
      </c>
      <c r="M38" s="38"/>
      <c r="N38" s="36">
        <v>45261</v>
      </c>
    </row>
    <row r="39" spans="1:14" ht="15.5" customHeight="1" x14ac:dyDescent="0.25">
      <c r="A39" s="29">
        <v>175</v>
      </c>
      <c r="B39" s="25">
        <v>1</v>
      </c>
      <c r="C39" s="30" t="s">
        <v>0</v>
      </c>
      <c r="D39" s="30" t="s">
        <v>90</v>
      </c>
      <c r="E39" s="27" t="s">
        <v>91</v>
      </c>
      <c r="F39" s="27" t="s">
        <v>122</v>
      </c>
      <c r="G39" s="28" t="s">
        <v>5</v>
      </c>
      <c r="H39" s="29" t="s">
        <v>58</v>
      </c>
      <c r="I39" s="57">
        <f>'BD ENE 23'!AS5</f>
        <v>0</v>
      </c>
      <c r="J39" s="32">
        <f>'BD ENE 23'!AO5</f>
        <v>99.596774193548384</v>
      </c>
      <c r="K39" s="32" t="str">
        <f>'BD ENE 23'!AN5</f>
        <v>100</v>
      </c>
      <c r="L39" s="36">
        <v>44927</v>
      </c>
      <c r="M39" s="32">
        <f>'BD ENE 23'!AR5</f>
        <v>100</v>
      </c>
      <c r="N39" s="36">
        <v>44927</v>
      </c>
    </row>
    <row r="40" spans="1:14" ht="15.5" customHeight="1" x14ac:dyDescent="0.25">
      <c r="A40" s="29">
        <v>175</v>
      </c>
      <c r="B40" s="25"/>
      <c r="C40" s="30" t="s">
        <v>0</v>
      </c>
      <c r="D40" s="30" t="s">
        <v>90</v>
      </c>
      <c r="E40" s="27" t="s">
        <v>91</v>
      </c>
      <c r="F40" s="27" t="s">
        <v>122</v>
      </c>
      <c r="G40" s="28" t="s">
        <v>5</v>
      </c>
      <c r="H40" s="29" t="s">
        <v>58</v>
      </c>
      <c r="I40" s="57">
        <f>'BD FEB 23'!AP5</f>
        <v>0</v>
      </c>
      <c r="J40" s="38">
        <f>'BD FEB 23'!AL5</f>
        <v>100</v>
      </c>
      <c r="K40" s="38" t="str">
        <f>'BD FEB 23'!AK5</f>
        <v>100</v>
      </c>
      <c r="L40" s="36">
        <v>44958</v>
      </c>
      <c r="M40" s="38">
        <f>'BD FEB 23'!AO5</f>
        <v>100</v>
      </c>
      <c r="N40" s="36">
        <v>44958</v>
      </c>
    </row>
    <row r="41" spans="1:14" ht="15.5" customHeight="1" x14ac:dyDescent="0.25">
      <c r="A41" s="29">
        <v>175</v>
      </c>
      <c r="B41" s="25"/>
      <c r="C41" s="30" t="s">
        <v>0</v>
      </c>
      <c r="D41" s="30" t="s">
        <v>90</v>
      </c>
      <c r="E41" s="27" t="s">
        <v>91</v>
      </c>
      <c r="F41" s="27" t="s">
        <v>122</v>
      </c>
      <c r="G41" s="28" t="s">
        <v>5</v>
      </c>
      <c r="H41" s="29" t="s">
        <v>58</v>
      </c>
      <c r="I41" s="57">
        <f>'BD MAR 23'!AS5</f>
        <v>0.10770791075050715</v>
      </c>
      <c r="J41" s="38">
        <f>'BD MAR 23'!AO5</f>
        <v>99.395161290322577</v>
      </c>
      <c r="K41" s="38">
        <f>'BD MAR 23'!AN5</f>
        <v>94.350282485875709</v>
      </c>
      <c r="L41" s="36">
        <v>44986</v>
      </c>
      <c r="M41" s="38">
        <f>'BD MAR 23'!AR5</f>
        <v>100</v>
      </c>
      <c r="N41" s="36">
        <v>44986</v>
      </c>
    </row>
    <row r="42" spans="1:14" ht="15.5" customHeight="1" x14ac:dyDescent="0.25">
      <c r="A42" s="29">
        <v>175</v>
      </c>
      <c r="B42" s="25"/>
      <c r="C42" s="30" t="s">
        <v>0</v>
      </c>
      <c r="D42" s="30" t="s">
        <v>90</v>
      </c>
      <c r="E42" s="27" t="s">
        <v>91</v>
      </c>
      <c r="F42" s="27" t="s">
        <v>122</v>
      </c>
      <c r="G42" s="28" t="s">
        <v>5</v>
      </c>
      <c r="H42" s="29" t="s">
        <v>58</v>
      </c>
      <c r="I42" s="57">
        <f>'BD ABR 23'!AR5</f>
        <v>9.9022346368715125E-2</v>
      </c>
      <c r="J42" s="38">
        <f>'BD ABR 23'!AN5</f>
        <v>99.444444444444443</v>
      </c>
      <c r="K42" s="38">
        <f>'BD ABR 23'!AM5</f>
        <v>94.358251057827928</v>
      </c>
      <c r="L42" s="36">
        <v>45017</v>
      </c>
      <c r="M42" s="38">
        <f>'BD ABR 23'!AQ5</f>
        <v>99.447513812154696</v>
      </c>
      <c r="N42" s="36">
        <v>45017</v>
      </c>
    </row>
    <row r="43" spans="1:14" ht="15.5" customHeight="1" x14ac:dyDescent="0.25">
      <c r="A43" s="29">
        <v>175</v>
      </c>
      <c r="B43" s="25"/>
      <c r="C43" s="30" t="s">
        <v>0</v>
      </c>
      <c r="D43" s="30" t="s">
        <v>90</v>
      </c>
      <c r="E43" s="27" t="s">
        <v>91</v>
      </c>
      <c r="F43" s="27" t="s">
        <v>122</v>
      </c>
      <c r="G43" s="28" t="s">
        <v>5</v>
      </c>
      <c r="H43" s="29" t="s">
        <v>58</v>
      </c>
      <c r="I43" s="57">
        <f>'BD MAY 23'!AS5</f>
        <v>0.10478142076502736</v>
      </c>
      <c r="J43" s="38">
        <f>'BD MAY 23'!AO5</f>
        <v>98.387096774193552</v>
      </c>
      <c r="K43" s="38">
        <f>'BD MAY 23'!AN5</f>
        <v>84.354628422425037</v>
      </c>
      <c r="L43" s="36">
        <v>45047</v>
      </c>
      <c r="M43" s="38">
        <f>'BD MAY 23'!AR5</f>
        <v>98.936170212765958</v>
      </c>
      <c r="N43" s="36">
        <v>45047</v>
      </c>
    </row>
    <row r="44" spans="1:14" ht="15.5" customHeight="1" x14ac:dyDescent="0.25">
      <c r="A44" s="29">
        <v>175</v>
      </c>
      <c r="B44" s="25"/>
      <c r="C44" s="30" t="s">
        <v>0</v>
      </c>
      <c r="D44" s="30" t="s">
        <v>90</v>
      </c>
      <c r="E44" s="27" t="s">
        <v>91</v>
      </c>
      <c r="F44" s="27" t="s">
        <v>122</v>
      </c>
      <c r="G44" s="28" t="s">
        <v>5</v>
      </c>
      <c r="H44" s="29" t="s">
        <v>58</v>
      </c>
      <c r="I44" s="57">
        <f>'BD JUN 23'!AS5</f>
        <v>0</v>
      </c>
      <c r="J44" s="38"/>
      <c r="K44" s="38"/>
      <c r="L44" s="36">
        <v>45078</v>
      </c>
      <c r="M44" s="38"/>
      <c r="N44" s="36">
        <v>45078</v>
      </c>
    </row>
    <row r="45" spans="1:14" ht="15.5" customHeight="1" x14ac:dyDescent="0.25">
      <c r="A45" s="29">
        <v>175</v>
      </c>
      <c r="B45" s="25"/>
      <c r="C45" s="30" t="s">
        <v>0</v>
      </c>
      <c r="D45" s="30" t="s">
        <v>90</v>
      </c>
      <c r="E45" s="27" t="s">
        <v>91</v>
      </c>
      <c r="F45" s="27" t="s">
        <v>122</v>
      </c>
      <c r="G45" s="28" t="s">
        <v>5</v>
      </c>
      <c r="H45" s="29" t="s">
        <v>58</v>
      </c>
      <c r="I45" s="57"/>
      <c r="J45" s="38"/>
      <c r="K45" s="38"/>
      <c r="L45" s="36">
        <v>45108</v>
      </c>
      <c r="M45" s="38"/>
      <c r="N45" s="36">
        <v>45108</v>
      </c>
    </row>
    <row r="46" spans="1:14" ht="15.5" customHeight="1" x14ac:dyDescent="0.25">
      <c r="A46" s="29">
        <v>175</v>
      </c>
      <c r="B46" s="25"/>
      <c r="C46" s="30" t="s">
        <v>0</v>
      </c>
      <c r="D46" s="30" t="s">
        <v>90</v>
      </c>
      <c r="E46" s="27" t="s">
        <v>91</v>
      </c>
      <c r="F46" s="27" t="s">
        <v>122</v>
      </c>
      <c r="G46" s="28" t="s">
        <v>5</v>
      </c>
      <c r="H46" s="29" t="s">
        <v>58</v>
      </c>
      <c r="I46" s="57"/>
      <c r="J46" s="38"/>
      <c r="K46" s="38"/>
      <c r="L46" s="36">
        <v>45139</v>
      </c>
      <c r="M46" s="38"/>
      <c r="N46" s="36">
        <v>45139</v>
      </c>
    </row>
    <row r="47" spans="1:14" ht="15.5" customHeight="1" x14ac:dyDescent="0.25">
      <c r="A47" s="29">
        <v>175</v>
      </c>
      <c r="B47" s="25"/>
      <c r="C47" s="30" t="s">
        <v>0</v>
      </c>
      <c r="D47" s="30" t="s">
        <v>90</v>
      </c>
      <c r="E47" s="27" t="s">
        <v>91</v>
      </c>
      <c r="F47" s="27" t="s">
        <v>122</v>
      </c>
      <c r="G47" s="28" t="s">
        <v>5</v>
      </c>
      <c r="H47" s="29" t="s">
        <v>58</v>
      </c>
      <c r="I47" s="57"/>
      <c r="J47" s="38"/>
      <c r="K47" s="38"/>
      <c r="L47" s="36">
        <v>45170</v>
      </c>
      <c r="M47" s="38"/>
      <c r="N47" s="36">
        <v>45170</v>
      </c>
    </row>
    <row r="48" spans="1:14" ht="15.5" customHeight="1" x14ac:dyDescent="0.25">
      <c r="A48" s="29">
        <v>175</v>
      </c>
      <c r="B48" s="25"/>
      <c r="C48" s="30" t="s">
        <v>0</v>
      </c>
      <c r="D48" s="30" t="s">
        <v>90</v>
      </c>
      <c r="E48" s="27" t="s">
        <v>91</v>
      </c>
      <c r="F48" s="27" t="s">
        <v>122</v>
      </c>
      <c r="G48" s="28" t="s">
        <v>5</v>
      </c>
      <c r="H48" s="29" t="s">
        <v>58</v>
      </c>
      <c r="I48" s="57"/>
      <c r="J48" s="38"/>
      <c r="K48" s="38"/>
      <c r="L48" s="36">
        <v>45200</v>
      </c>
      <c r="M48" s="38"/>
      <c r="N48" s="36">
        <v>45200</v>
      </c>
    </row>
    <row r="49" spans="1:14" ht="15.75" customHeight="1" x14ac:dyDescent="0.25">
      <c r="A49" s="29">
        <v>175</v>
      </c>
      <c r="B49" s="25"/>
      <c r="C49" s="30" t="s">
        <v>0</v>
      </c>
      <c r="D49" s="30" t="s">
        <v>90</v>
      </c>
      <c r="E49" s="27" t="s">
        <v>91</v>
      </c>
      <c r="F49" s="27" t="s">
        <v>122</v>
      </c>
      <c r="G49" s="28" t="s">
        <v>5</v>
      </c>
      <c r="H49" s="29" t="s">
        <v>58</v>
      </c>
      <c r="I49" s="57"/>
      <c r="J49" s="38"/>
      <c r="K49" s="38"/>
      <c r="L49" s="36">
        <v>45231</v>
      </c>
      <c r="M49" s="38"/>
      <c r="N49" s="36">
        <v>45231</v>
      </c>
    </row>
    <row r="50" spans="1:14" ht="15.75" customHeight="1" x14ac:dyDescent="0.25">
      <c r="A50" s="29">
        <v>175</v>
      </c>
      <c r="B50" s="25"/>
      <c r="C50" s="30" t="s">
        <v>0</v>
      </c>
      <c r="D50" s="30" t="s">
        <v>90</v>
      </c>
      <c r="E50" s="27" t="s">
        <v>91</v>
      </c>
      <c r="F50" s="27" t="s">
        <v>122</v>
      </c>
      <c r="G50" s="28" t="s">
        <v>5</v>
      </c>
      <c r="H50" s="29" t="s">
        <v>58</v>
      </c>
      <c r="I50" s="57"/>
      <c r="J50" s="38"/>
      <c r="K50" s="38"/>
      <c r="L50" s="36">
        <v>45261</v>
      </c>
      <c r="M50" s="38"/>
      <c r="N50" s="36">
        <v>45261</v>
      </c>
    </row>
    <row r="51" spans="1:14" ht="15.75" customHeight="1" x14ac:dyDescent="0.25">
      <c r="A51" s="29">
        <v>176</v>
      </c>
      <c r="B51" s="25">
        <v>1</v>
      </c>
      <c r="C51" s="30" t="s">
        <v>0</v>
      </c>
      <c r="D51" s="30" t="s">
        <v>90</v>
      </c>
      <c r="E51" s="27" t="s">
        <v>91</v>
      </c>
      <c r="F51" s="27" t="s">
        <v>122</v>
      </c>
      <c r="G51" s="28" t="s">
        <v>5</v>
      </c>
      <c r="H51" s="29" t="s">
        <v>59</v>
      </c>
      <c r="I51" s="57">
        <f>'BD ENE 23'!AS6</f>
        <v>2.4048913043478261E-2</v>
      </c>
      <c r="J51" s="32">
        <f>'BD ENE 23'!AO6</f>
        <v>98.924731182795696</v>
      </c>
      <c r="K51" s="32">
        <f>'BD ENE 23'!AN6</f>
        <v>54.802259887005647</v>
      </c>
      <c r="L51" s="36">
        <v>44927</v>
      </c>
      <c r="M51" s="32">
        <f>'BD ENE 23'!AR6</f>
        <v>100</v>
      </c>
      <c r="N51" s="36">
        <v>44927</v>
      </c>
    </row>
    <row r="52" spans="1:14" ht="15.75" customHeight="1" x14ac:dyDescent="0.25">
      <c r="A52" s="29">
        <v>176</v>
      </c>
      <c r="B52" s="25"/>
      <c r="C52" s="30" t="s">
        <v>0</v>
      </c>
      <c r="D52" s="30" t="s">
        <v>90</v>
      </c>
      <c r="E52" s="27" t="s">
        <v>91</v>
      </c>
      <c r="F52" s="27" t="s">
        <v>122</v>
      </c>
      <c r="G52" s="28" t="s">
        <v>5</v>
      </c>
      <c r="H52" s="29" t="s">
        <v>59</v>
      </c>
      <c r="I52" s="57">
        <f>'BD FEB 23'!AP6</f>
        <v>2.6417910447761192E-2</v>
      </c>
      <c r="J52" s="38">
        <f>'BD FEB 23'!AL6</f>
        <v>99.702380952380949</v>
      </c>
      <c r="K52" s="38">
        <f>'BD FEB 23'!AK6</f>
        <v>88.700564971751419</v>
      </c>
      <c r="L52" s="36">
        <v>44958</v>
      </c>
      <c r="M52" s="38">
        <f>'BD FEB 23'!AO6</f>
        <v>100</v>
      </c>
      <c r="N52" s="36">
        <v>44958</v>
      </c>
    </row>
    <row r="53" spans="1:14" ht="15.75" customHeight="1" x14ac:dyDescent="0.25">
      <c r="A53" s="29">
        <v>176</v>
      </c>
      <c r="B53" s="25"/>
      <c r="C53" s="30" t="s">
        <v>0</v>
      </c>
      <c r="D53" s="30" t="s">
        <v>90</v>
      </c>
      <c r="E53" s="27" t="s">
        <v>91</v>
      </c>
      <c r="F53" s="27" t="s">
        <v>122</v>
      </c>
      <c r="G53" s="28" t="s">
        <v>5</v>
      </c>
      <c r="H53" s="29" t="s">
        <v>59</v>
      </c>
      <c r="I53" s="57">
        <f>'BD MAR 23'!AS6</f>
        <v>0</v>
      </c>
      <c r="J53" s="38">
        <f>'BD MAR 23'!AO6</f>
        <v>97.043010752688176</v>
      </c>
      <c r="K53" s="38" t="str">
        <f>'BD MAR 23'!AN6</f>
        <v>100</v>
      </c>
      <c r="L53" s="36">
        <v>44986</v>
      </c>
      <c r="M53" s="38">
        <f>'BD MAR 23'!AR6</f>
        <v>97.382198952879577</v>
      </c>
      <c r="N53" s="36">
        <v>44986</v>
      </c>
    </row>
    <row r="54" spans="1:14" ht="15.75" customHeight="1" x14ac:dyDescent="0.25">
      <c r="A54" s="29">
        <v>176</v>
      </c>
      <c r="B54" s="25"/>
      <c r="C54" s="30" t="s">
        <v>0</v>
      </c>
      <c r="D54" s="30" t="s">
        <v>90</v>
      </c>
      <c r="E54" s="27" t="s">
        <v>91</v>
      </c>
      <c r="F54" s="27" t="s">
        <v>122</v>
      </c>
      <c r="G54" s="28" t="s">
        <v>5</v>
      </c>
      <c r="H54" s="29" t="s">
        <v>59</v>
      </c>
      <c r="I54" s="57">
        <f>'BD ABR 23'!AR6</f>
        <v>0</v>
      </c>
      <c r="J54" s="38">
        <f>'BD ABR 23'!AN6</f>
        <v>99.722222222222229</v>
      </c>
      <c r="K54" s="38" t="str">
        <f>'BD ABR 23'!AM6</f>
        <v>100</v>
      </c>
      <c r="L54" s="36">
        <v>45017</v>
      </c>
      <c r="M54" s="38">
        <f>'BD ABR 23'!AQ6</f>
        <v>100</v>
      </c>
      <c r="N54" s="36">
        <v>45017</v>
      </c>
    </row>
    <row r="55" spans="1:14" ht="15.75" customHeight="1" x14ac:dyDescent="0.25">
      <c r="A55" s="29">
        <v>176</v>
      </c>
      <c r="B55" s="25"/>
      <c r="C55" s="30" t="s">
        <v>0</v>
      </c>
      <c r="D55" s="30" t="s">
        <v>90</v>
      </c>
      <c r="E55" s="27" t="s">
        <v>91</v>
      </c>
      <c r="F55" s="27" t="s">
        <v>122</v>
      </c>
      <c r="G55" s="28" t="s">
        <v>5</v>
      </c>
      <c r="H55" s="29" t="s">
        <v>59</v>
      </c>
      <c r="I55" s="57">
        <f>'BD MAY 23'!AS6</f>
        <v>3.9757412398921839E-3</v>
      </c>
      <c r="J55" s="38">
        <f>'BD MAY 23'!AO6</f>
        <v>99.731182795698928</v>
      </c>
      <c r="K55" s="38">
        <f>'BD MAY 23'!AN6</f>
        <v>32.203389830508478</v>
      </c>
      <c r="L55" s="36">
        <v>45047</v>
      </c>
      <c r="M55" s="38">
        <f>'BD MAY 23'!AR6</f>
        <v>100</v>
      </c>
      <c r="N55" s="36">
        <v>45047</v>
      </c>
    </row>
    <row r="56" spans="1:14" ht="15.75" customHeight="1" x14ac:dyDescent="0.25">
      <c r="A56" s="29">
        <v>176</v>
      </c>
      <c r="B56" s="25"/>
      <c r="C56" s="30" t="s">
        <v>0</v>
      </c>
      <c r="D56" s="30" t="s">
        <v>90</v>
      </c>
      <c r="E56" s="27" t="s">
        <v>91</v>
      </c>
      <c r="F56" s="27" t="s">
        <v>122</v>
      </c>
      <c r="G56" s="28" t="s">
        <v>5</v>
      </c>
      <c r="H56" s="29" t="s">
        <v>59</v>
      </c>
      <c r="I56" s="57">
        <f>'BD JUN 23'!AS6</f>
        <v>0</v>
      </c>
      <c r="J56" s="38"/>
      <c r="K56" s="38"/>
      <c r="L56" s="36">
        <v>45078</v>
      </c>
      <c r="M56" s="38"/>
      <c r="N56" s="36">
        <v>45078</v>
      </c>
    </row>
    <row r="57" spans="1:14" ht="15.75" customHeight="1" x14ac:dyDescent="0.25">
      <c r="A57" s="29">
        <v>176</v>
      </c>
      <c r="B57" s="25"/>
      <c r="C57" s="30" t="s">
        <v>0</v>
      </c>
      <c r="D57" s="30" t="s">
        <v>90</v>
      </c>
      <c r="E57" s="27" t="s">
        <v>91</v>
      </c>
      <c r="F57" s="27" t="s">
        <v>122</v>
      </c>
      <c r="G57" s="28" t="s">
        <v>5</v>
      </c>
      <c r="H57" s="29" t="s">
        <v>59</v>
      </c>
      <c r="I57" s="57"/>
      <c r="J57" s="38"/>
      <c r="K57" s="38"/>
      <c r="L57" s="36">
        <v>45108</v>
      </c>
      <c r="M57" s="38"/>
      <c r="N57" s="36">
        <v>45108</v>
      </c>
    </row>
    <row r="58" spans="1:14" ht="15.75" customHeight="1" x14ac:dyDescent="0.25">
      <c r="A58" s="29">
        <v>176</v>
      </c>
      <c r="B58" s="25"/>
      <c r="C58" s="30" t="s">
        <v>0</v>
      </c>
      <c r="D58" s="30" t="s">
        <v>90</v>
      </c>
      <c r="E58" s="27" t="s">
        <v>91</v>
      </c>
      <c r="F58" s="27" t="s">
        <v>122</v>
      </c>
      <c r="G58" s="28" t="s">
        <v>5</v>
      </c>
      <c r="H58" s="29" t="s">
        <v>59</v>
      </c>
      <c r="I58" s="57"/>
      <c r="J58" s="38"/>
      <c r="K58" s="38"/>
      <c r="L58" s="36">
        <v>45139</v>
      </c>
      <c r="M58" s="38"/>
      <c r="N58" s="36">
        <v>45139</v>
      </c>
    </row>
    <row r="59" spans="1:14" ht="15.75" customHeight="1" x14ac:dyDescent="0.25">
      <c r="A59" s="29">
        <v>176</v>
      </c>
      <c r="B59" s="25"/>
      <c r="C59" s="30" t="s">
        <v>0</v>
      </c>
      <c r="D59" s="30" t="s">
        <v>90</v>
      </c>
      <c r="E59" s="27" t="s">
        <v>91</v>
      </c>
      <c r="F59" s="27" t="s">
        <v>122</v>
      </c>
      <c r="G59" s="28" t="s">
        <v>5</v>
      </c>
      <c r="H59" s="29" t="s">
        <v>59</v>
      </c>
      <c r="I59" s="57"/>
      <c r="J59" s="38"/>
      <c r="K59" s="38"/>
      <c r="L59" s="36">
        <v>45170</v>
      </c>
      <c r="M59" s="38"/>
      <c r="N59" s="36">
        <v>45170</v>
      </c>
    </row>
    <row r="60" spans="1:14" ht="15.75" customHeight="1" x14ac:dyDescent="0.25">
      <c r="A60" s="29">
        <v>176</v>
      </c>
      <c r="B60" s="25"/>
      <c r="C60" s="30" t="s">
        <v>0</v>
      </c>
      <c r="D60" s="30" t="s">
        <v>90</v>
      </c>
      <c r="E60" s="27" t="s">
        <v>91</v>
      </c>
      <c r="F60" s="27" t="s">
        <v>122</v>
      </c>
      <c r="G60" s="28" t="s">
        <v>5</v>
      </c>
      <c r="H60" s="29" t="s">
        <v>59</v>
      </c>
      <c r="I60" s="57"/>
      <c r="J60" s="38"/>
      <c r="K60" s="38"/>
      <c r="L60" s="36">
        <v>45200</v>
      </c>
      <c r="M60" s="38"/>
      <c r="N60" s="36">
        <v>45200</v>
      </c>
    </row>
    <row r="61" spans="1:14" ht="15.75" customHeight="1" x14ac:dyDescent="0.25">
      <c r="A61" s="29">
        <v>176</v>
      </c>
      <c r="B61" s="25"/>
      <c r="C61" s="30" t="s">
        <v>0</v>
      </c>
      <c r="D61" s="30" t="s">
        <v>90</v>
      </c>
      <c r="E61" s="27" t="s">
        <v>91</v>
      </c>
      <c r="F61" s="27" t="s">
        <v>122</v>
      </c>
      <c r="G61" s="28" t="s">
        <v>5</v>
      </c>
      <c r="H61" s="29" t="s">
        <v>59</v>
      </c>
      <c r="I61" s="57"/>
      <c r="J61" s="38"/>
      <c r="K61" s="38"/>
      <c r="L61" s="36">
        <v>45231</v>
      </c>
      <c r="M61" s="38"/>
      <c r="N61" s="36">
        <v>45231</v>
      </c>
    </row>
    <row r="62" spans="1:14" ht="15.75" customHeight="1" x14ac:dyDescent="0.25">
      <c r="A62" s="29">
        <v>176</v>
      </c>
      <c r="B62" s="25"/>
      <c r="C62" s="30" t="s">
        <v>0</v>
      </c>
      <c r="D62" s="30" t="s">
        <v>90</v>
      </c>
      <c r="E62" s="27" t="s">
        <v>91</v>
      </c>
      <c r="F62" s="27" t="s">
        <v>122</v>
      </c>
      <c r="G62" s="28" t="s">
        <v>5</v>
      </c>
      <c r="H62" s="29" t="s">
        <v>59</v>
      </c>
      <c r="I62" s="57"/>
      <c r="J62" s="38"/>
      <c r="K62" s="38"/>
      <c r="L62" s="36">
        <v>45261</v>
      </c>
      <c r="M62" s="38"/>
      <c r="N62" s="36">
        <v>45261</v>
      </c>
    </row>
    <row r="63" spans="1:14" ht="15.75" customHeight="1" x14ac:dyDescent="0.25">
      <c r="A63" s="29">
        <v>177</v>
      </c>
      <c r="B63" s="25">
        <v>1</v>
      </c>
      <c r="C63" s="30" t="s">
        <v>0</v>
      </c>
      <c r="D63" s="30" t="s">
        <v>90</v>
      </c>
      <c r="E63" s="27" t="s">
        <v>91</v>
      </c>
      <c r="F63" s="27" t="s">
        <v>122</v>
      </c>
      <c r="G63" s="28" t="s">
        <v>5</v>
      </c>
      <c r="H63" s="29" t="s">
        <v>60</v>
      </c>
      <c r="I63" s="57">
        <f>'BD ENE 23'!AS7</f>
        <v>0.11102150537634413</v>
      </c>
      <c r="J63" s="32">
        <f>'BD ENE 23'!AO7</f>
        <v>100</v>
      </c>
      <c r="K63" s="32">
        <f>'BD ENE 23'!AN7</f>
        <v>100</v>
      </c>
      <c r="L63" s="36">
        <v>44927</v>
      </c>
      <c r="M63" s="32">
        <f>'BD ENE 23'!AR7</f>
        <v>100</v>
      </c>
      <c r="N63" s="36">
        <v>44927</v>
      </c>
    </row>
    <row r="64" spans="1:14" ht="15.75" customHeight="1" x14ac:dyDescent="0.25">
      <c r="A64" s="29">
        <v>177</v>
      </c>
      <c r="B64" s="25"/>
      <c r="C64" s="30" t="s">
        <v>0</v>
      </c>
      <c r="D64" s="30" t="s">
        <v>90</v>
      </c>
      <c r="E64" s="27" t="s">
        <v>91</v>
      </c>
      <c r="F64" s="27" t="s">
        <v>122</v>
      </c>
      <c r="G64" s="28" t="s">
        <v>5</v>
      </c>
      <c r="H64" s="29" t="s">
        <v>60</v>
      </c>
      <c r="I64" s="57">
        <f>'BD FEB 23'!AP7</f>
        <v>0.10974702380952385</v>
      </c>
      <c r="J64" s="38">
        <f>'BD FEB 23'!AL7</f>
        <v>100</v>
      </c>
      <c r="K64" s="38">
        <f>'BD FEB 23'!AK7</f>
        <v>100</v>
      </c>
      <c r="L64" s="36">
        <v>44958</v>
      </c>
      <c r="M64" s="38">
        <f>'BD FEB 23'!AO7</f>
        <v>100</v>
      </c>
      <c r="N64" s="36">
        <v>44958</v>
      </c>
    </row>
    <row r="65" spans="1:14" ht="15.75" customHeight="1" x14ac:dyDescent="0.25">
      <c r="A65" s="29">
        <v>177</v>
      </c>
      <c r="B65" s="25"/>
      <c r="C65" s="30" t="s">
        <v>0</v>
      </c>
      <c r="D65" s="30" t="s">
        <v>90</v>
      </c>
      <c r="E65" s="27" t="s">
        <v>91</v>
      </c>
      <c r="F65" s="27" t="s">
        <v>122</v>
      </c>
      <c r="G65" s="28" t="s">
        <v>5</v>
      </c>
      <c r="H65" s="29" t="s">
        <v>60</v>
      </c>
      <c r="I65" s="57">
        <f>'BD MAR 23'!AS7</f>
        <v>0.1089096726556732</v>
      </c>
      <c r="J65" s="38">
        <f>'BD MAR 23'!AO7</f>
        <v>98.298387096774192</v>
      </c>
      <c r="K65" s="38">
        <f>'BD MAR 23'!AN7</f>
        <v>84.105461393596997</v>
      </c>
      <c r="L65" s="36">
        <v>44986</v>
      </c>
      <c r="M65" s="38">
        <f>'BD MAR 23'!AR7</f>
        <v>98.936170212765958</v>
      </c>
      <c r="N65" s="36">
        <v>44986</v>
      </c>
    </row>
    <row r="66" spans="1:14" ht="15.75" customHeight="1" x14ac:dyDescent="0.25">
      <c r="A66" s="29">
        <v>177</v>
      </c>
      <c r="B66" s="25"/>
      <c r="C66" s="30" t="s">
        <v>0</v>
      </c>
      <c r="D66" s="30" t="s">
        <v>90</v>
      </c>
      <c r="E66" s="27" t="s">
        <v>91</v>
      </c>
      <c r="F66" s="27" t="s">
        <v>122</v>
      </c>
      <c r="G66" s="28" t="s">
        <v>5</v>
      </c>
      <c r="H66" s="29" t="s">
        <v>60</v>
      </c>
      <c r="I66" s="57">
        <f>'BD ABR 23'!AR7</f>
        <v>9.8472222222222267E-2</v>
      </c>
      <c r="J66" s="38">
        <f>'BD ABR 23'!AN7</f>
        <v>100</v>
      </c>
      <c r="K66" s="38">
        <f>'BD ABR 23'!AM7</f>
        <v>100</v>
      </c>
      <c r="L66" s="36">
        <v>45017</v>
      </c>
      <c r="M66" s="38">
        <f>'BD ABR 23'!AQ7</f>
        <v>100</v>
      </c>
      <c r="N66" s="36">
        <v>45017</v>
      </c>
    </row>
    <row r="67" spans="1:14" ht="15.75" customHeight="1" x14ac:dyDescent="0.25">
      <c r="A67" s="29">
        <v>177</v>
      </c>
      <c r="B67" s="25"/>
      <c r="C67" s="30" t="s">
        <v>0</v>
      </c>
      <c r="D67" s="30" t="s">
        <v>90</v>
      </c>
      <c r="E67" s="27" t="s">
        <v>91</v>
      </c>
      <c r="F67" s="27" t="s">
        <v>122</v>
      </c>
      <c r="G67" s="28" t="s">
        <v>5</v>
      </c>
      <c r="H67" s="29" t="s">
        <v>60</v>
      </c>
      <c r="I67" s="57">
        <f>'BD MAY 23'!AS7</f>
        <v>0.10378890392422196</v>
      </c>
      <c r="J67" s="38">
        <f>'BD MAY 23'!AO7</f>
        <v>99.327956989247312</v>
      </c>
      <c r="K67" s="38">
        <f>'BD MAY 23'!AN7</f>
        <v>93.481095176010427</v>
      </c>
      <c r="L67" s="36">
        <v>45047</v>
      </c>
      <c r="M67" s="38">
        <f>'BD MAY 23'!AR7</f>
        <v>99.598393574297177</v>
      </c>
      <c r="N67" s="36">
        <v>45047</v>
      </c>
    </row>
    <row r="68" spans="1:14" ht="15.75" customHeight="1" x14ac:dyDescent="0.25">
      <c r="A68" s="29">
        <v>177</v>
      </c>
      <c r="B68" s="25"/>
      <c r="C68" s="30" t="s">
        <v>0</v>
      </c>
      <c r="D68" s="30" t="s">
        <v>90</v>
      </c>
      <c r="E68" s="27" t="s">
        <v>91</v>
      </c>
      <c r="F68" s="27" t="s">
        <v>122</v>
      </c>
      <c r="G68" s="28" t="s">
        <v>5</v>
      </c>
      <c r="H68" s="29" t="s">
        <v>60</v>
      </c>
      <c r="I68" s="57">
        <f>'BD JUN 23'!AS7</f>
        <v>0</v>
      </c>
      <c r="J68" s="38"/>
      <c r="K68" s="38"/>
      <c r="L68" s="36">
        <v>45078</v>
      </c>
      <c r="M68" s="38"/>
      <c r="N68" s="36">
        <v>45078</v>
      </c>
    </row>
    <row r="69" spans="1:14" ht="15.75" customHeight="1" x14ac:dyDescent="0.25">
      <c r="A69" s="29">
        <v>177</v>
      </c>
      <c r="B69" s="25"/>
      <c r="C69" s="30" t="s">
        <v>0</v>
      </c>
      <c r="D69" s="30" t="s">
        <v>90</v>
      </c>
      <c r="E69" s="27" t="s">
        <v>91</v>
      </c>
      <c r="F69" s="27" t="s">
        <v>122</v>
      </c>
      <c r="G69" s="28" t="s">
        <v>5</v>
      </c>
      <c r="H69" s="29" t="s">
        <v>60</v>
      </c>
      <c r="I69" s="57"/>
      <c r="J69" s="38"/>
      <c r="K69" s="38"/>
      <c r="L69" s="36">
        <v>45108</v>
      </c>
      <c r="M69" s="38"/>
      <c r="N69" s="36">
        <v>45108</v>
      </c>
    </row>
    <row r="70" spans="1:14" ht="15.75" customHeight="1" x14ac:dyDescent="0.25">
      <c r="A70" s="29">
        <v>177</v>
      </c>
      <c r="B70" s="25"/>
      <c r="C70" s="30" t="s">
        <v>0</v>
      </c>
      <c r="D70" s="30" t="s">
        <v>90</v>
      </c>
      <c r="E70" s="27" t="s">
        <v>91</v>
      </c>
      <c r="F70" s="27" t="s">
        <v>122</v>
      </c>
      <c r="G70" s="28" t="s">
        <v>5</v>
      </c>
      <c r="H70" s="29" t="s">
        <v>60</v>
      </c>
      <c r="I70" s="57"/>
      <c r="J70" s="38"/>
      <c r="K70" s="38"/>
      <c r="L70" s="36">
        <v>45139</v>
      </c>
      <c r="M70" s="38"/>
      <c r="N70" s="36">
        <v>45139</v>
      </c>
    </row>
    <row r="71" spans="1:14" ht="15.75" customHeight="1" x14ac:dyDescent="0.25">
      <c r="A71" s="29">
        <v>177</v>
      </c>
      <c r="B71" s="25"/>
      <c r="C71" s="30" t="s">
        <v>0</v>
      </c>
      <c r="D71" s="30" t="s">
        <v>90</v>
      </c>
      <c r="E71" s="27" t="s">
        <v>91</v>
      </c>
      <c r="F71" s="27" t="s">
        <v>122</v>
      </c>
      <c r="G71" s="28" t="s">
        <v>5</v>
      </c>
      <c r="H71" s="29" t="s">
        <v>60</v>
      </c>
      <c r="I71" s="57"/>
      <c r="J71" s="38"/>
      <c r="K71" s="38"/>
      <c r="L71" s="36">
        <v>45170</v>
      </c>
      <c r="M71" s="38"/>
      <c r="N71" s="36">
        <v>45170</v>
      </c>
    </row>
    <row r="72" spans="1:14" ht="15.75" customHeight="1" x14ac:dyDescent="0.25">
      <c r="A72" s="29">
        <v>177</v>
      </c>
      <c r="B72" s="25"/>
      <c r="C72" s="30" t="s">
        <v>0</v>
      </c>
      <c r="D72" s="30" t="s">
        <v>90</v>
      </c>
      <c r="E72" s="27" t="s">
        <v>91</v>
      </c>
      <c r="F72" s="27" t="s">
        <v>122</v>
      </c>
      <c r="G72" s="28" t="s">
        <v>5</v>
      </c>
      <c r="H72" s="29" t="s">
        <v>60</v>
      </c>
      <c r="I72" s="57"/>
      <c r="J72" s="38"/>
      <c r="K72" s="38"/>
      <c r="L72" s="36">
        <v>45200</v>
      </c>
      <c r="M72" s="38"/>
      <c r="N72" s="36">
        <v>45200</v>
      </c>
    </row>
    <row r="73" spans="1:14" ht="15.75" customHeight="1" x14ac:dyDescent="0.25">
      <c r="A73" s="29">
        <v>177</v>
      </c>
      <c r="B73" s="25"/>
      <c r="C73" s="30" t="s">
        <v>0</v>
      </c>
      <c r="D73" s="30" t="s">
        <v>90</v>
      </c>
      <c r="E73" s="27" t="s">
        <v>91</v>
      </c>
      <c r="F73" s="27" t="s">
        <v>122</v>
      </c>
      <c r="G73" s="28" t="s">
        <v>5</v>
      </c>
      <c r="H73" s="29" t="s">
        <v>60</v>
      </c>
      <c r="I73" s="57"/>
      <c r="J73" s="38"/>
      <c r="K73" s="38"/>
      <c r="L73" s="36">
        <v>45231</v>
      </c>
      <c r="M73" s="38"/>
      <c r="N73" s="36">
        <v>45231</v>
      </c>
    </row>
    <row r="74" spans="1:14" ht="15.75" customHeight="1" x14ac:dyDescent="0.25">
      <c r="A74" s="29">
        <v>177</v>
      </c>
      <c r="B74" s="25"/>
      <c r="C74" s="30" t="s">
        <v>0</v>
      </c>
      <c r="D74" s="30" t="s">
        <v>90</v>
      </c>
      <c r="E74" s="27" t="s">
        <v>91</v>
      </c>
      <c r="F74" s="27" t="s">
        <v>122</v>
      </c>
      <c r="G74" s="28" t="s">
        <v>5</v>
      </c>
      <c r="H74" s="29" t="s">
        <v>60</v>
      </c>
      <c r="I74" s="57"/>
      <c r="J74" s="38"/>
      <c r="K74" s="38"/>
      <c r="L74" s="36">
        <v>45261</v>
      </c>
      <c r="M74" s="38"/>
      <c r="N74" s="36">
        <v>45261</v>
      </c>
    </row>
    <row r="75" spans="1:14" ht="15.75" customHeight="1" x14ac:dyDescent="0.25">
      <c r="A75" s="29">
        <v>178</v>
      </c>
      <c r="B75" s="25">
        <v>1</v>
      </c>
      <c r="C75" s="30" t="s">
        <v>0</v>
      </c>
      <c r="D75" s="30" t="s">
        <v>90</v>
      </c>
      <c r="E75" s="27" t="s">
        <v>92</v>
      </c>
      <c r="F75" s="27" t="s">
        <v>122</v>
      </c>
      <c r="G75" s="28" t="s">
        <v>5</v>
      </c>
      <c r="H75" s="29" t="s">
        <v>61</v>
      </c>
      <c r="I75" s="57">
        <f>'BD ENE 23'!AS8</f>
        <v>2.717391304347826E-2</v>
      </c>
      <c r="J75" s="32">
        <f>'BD ENE 23'!AO8</f>
        <v>98.924731182795696</v>
      </c>
      <c r="K75" s="32">
        <f>'BD ENE 23'!AN8</f>
        <v>60</v>
      </c>
      <c r="L75" s="36">
        <v>44927</v>
      </c>
      <c r="M75" s="32">
        <f>'BD ENE 23'!AR8</f>
        <v>98.936170212765958</v>
      </c>
      <c r="N75" s="36">
        <v>44927</v>
      </c>
    </row>
    <row r="76" spans="1:14" ht="15.75" customHeight="1" x14ac:dyDescent="0.25">
      <c r="A76" s="29">
        <v>178</v>
      </c>
      <c r="B76" s="25"/>
      <c r="C76" s="30" t="s">
        <v>0</v>
      </c>
      <c r="D76" s="30" t="s">
        <v>90</v>
      </c>
      <c r="E76" s="27" t="s">
        <v>92</v>
      </c>
      <c r="F76" s="27" t="s">
        <v>122</v>
      </c>
      <c r="G76" s="28" t="s">
        <v>5</v>
      </c>
      <c r="H76" s="29" t="s">
        <v>61</v>
      </c>
      <c r="I76" s="57">
        <f>'BD FEB 23'!AP8</f>
        <v>2.9850746268656716E-2</v>
      </c>
      <c r="J76" s="38">
        <f>'BD FEB 23'!AL8</f>
        <v>99.702380952380949</v>
      </c>
      <c r="K76" s="38">
        <f>'BD FEB 23'!AK8</f>
        <v>90</v>
      </c>
      <c r="L76" s="36">
        <v>44958</v>
      </c>
      <c r="M76" s="38">
        <f>'BD FEB 23'!AO8</f>
        <v>99.851411589895989</v>
      </c>
      <c r="N76" s="36">
        <v>44958</v>
      </c>
    </row>
    <row r="77" spans="1:14" ht="15.75" customHeight="1" x14ac:dyDescent="0.25">
      <c r="A77" s="29">
        <v>178</v>
      </c>
      <c r="B77" s="25"/>
      <c r="C77" s="30" t="s">
        <v>0</v>
      </c>
      <c r="D77" s="30" t="s">
        <v>90</v>
      </c>
      <c r="E77" s="27" t="s">
        <v>92</v>
      </c>
      <c r="F77" s="27" t="s">
        <v>122</v>
      </c>
      <c r="G77" s="28" t="s">
        <v>5</v>
      </c>
      <c r="H77" s="29" t="s">
        <v>61</v>
      </c>
      <c r="I77" s="57">
        <f>'BD MAR 23'!AS8</f>
        <v>0.10194788424157571</v>
      </c>
      <c r="J77" s="38">
        <f>'BD MAR 23'!AO8</f>
        <v>98.880376344086017</v>
      </c>
      <c r="K77" s="38">
        <f>'BD MAR 23'!AN8</f>
        <v>88.893333333333331</v>
      </c>
      <c r="L77" s="36">
        <v>44986</v>
      </c>
      <c r="M77" s="38">
        <f>'BD MAR 23'!AR8</f>
        <v>99.465240641711233</v>
      </c>
      <c r="N77" s="36">
        <v>44986</v>
      </c>
    </row>
    <row r="78" spans="1:14" ht="15.75" customHeight="1" x14ac:dyDescent="0.25">
      <c r="A78" s="29">
        <v>178</v>
      </c>
      <c r="B78" s="25"/>
      <c r="C78" s="30" t="s">
        <v>0</v>
      </c>
      <c r="D78" s="30" t="s">
        <v>90</v>
      </c>
      <c r="E78" s="27" t="s">
        <v>92</v>
      </c>
      <c r="F78" s="27" t="s">
        <v>122</v>
      </c>
      <c r="G78" s="28" t="s">
        <v>5</v>
      </c>
      <c r="H78" s="29" t="s">
        <v>61</v>
      </c>
      <c r="I78" s="57">
        <f>'BD ABR 23'!AR8</f>
        <v>0</v>
      </c>
      <c r="J78" s="38">
        <f>'BD ABR 23'!AN8</f>
        <v>98.888888888888886</v>
      </c>
      <c r="K78" s="38" t="str">
        <f>'BD ABR 23'!AM8</f>
        <v>100</v>
      </c>
      <c r="L78" s="36">
        <v>45017</v>
      </c>
      <c r="M78" s="38">
        <f>'BD ABR 23'!AQ8</f>
        <v>98.901098901098905</v>
      </c>
      <c r="N78" s="36">
        <v>45017</v>
      </c>
    </row>
    <row r="79" spans="1:14" ht="15.75" customHeight="1" x14ac:dyDescent="0.25">
      <c r="A79" s="29">
        <v>178</v>
      </c>
      <c r="B79" s="25"/>
      <c r="C79" s="30" t="s">
        <v>0</v>
      </c>
      <c r="D79" s="30" t="s">
        <v>90</v>
      </c>
      <c r="E79" s="27" t="s">
        <v>92</v>
      </c>
      <c r="F79" s="27" t="s">
        <v>122</v>
      </c>
      <c r="G79" s="28" t="s">
        <v>5</v>
      </c>
      <c r="H79" s="29" t="s">
        <v>61</v>
      </c>
      <c r="I79" s="57">
        <f>'BD MAY 23'!AS8</f>
        <v>6.7574872959238839E-3</v>
      </c>
      <c r="J79" s="38">
        <f>'BD MAY 23'!AO8</f>
        <v>99.451612903225808</v>
      </c>
      <c r="K79" s="38">
        <f>'BD MAY 23'!AN8</f>
        <v>18.399999999999995</v>
      </c>
      <c r="L79" s="36">
        <v>45047</v>
      </c>
      <c r="M79" s="38">
        <f>'BD MAY 23'!AR8</f>
        <v>99.598393574297177</v>
      </c>
      <c r="N79" s="36">
        <v>45047</v>
      </c>
    </row>
    <row r="80" spans="1:14" ht="15.75" customHeight="1" x14ac:dyDescent="0.25">
      <c r="A80" s="29">
        <v>178</v>
      </c>
      <c r="B80" s="25"/>
      <c r="C80" s="30" t="s">
        <v>0</v>
      </c>
      <c r="D80" s="30" t="s">
        <v>90</v>
      </c>
      <c r="E80" s="27" t="s">
        <v>92</v>
      </c>
      <c r="F80" s="27" t="s">
        <v>122</v>
      </c>
      <c r="G80" s="28" t="s">
        <v>5</v>
      </c>
      <c r="H80" s="29" t="s">
        <v>61</v>
      </c>
      <c r="I80" s="57">
        <f>'BD JUN 23'!AS8</f>
        <v>0</v>
      </c>
      <c r="J80" s="38"/>
      <c r="K80" s="38"/>
      <c r="L80" s="36">
        <v>45078</v>
      </c>
      <c r="M80" s="38"/>
      <c r="N80" s="36">
        <v>45078</v>
      </c>
    </row>
    <row r="81" spans="1:14" ht="15.75" customHeight="1" x14ac:dyDescent="0.25">
      <c r="A81" s="29">
        <v>178</v>
      </c>
      <c r="B81" s="25"/>
      <c r="C81" s="30" t="s">
        <v>0</v>
      </c>
      <c r="D81" s="30" t="s">
        <v>90</v>
      </c>
      <c r="E81" s="27" t="s">
        <v>92</v>
      </c>
      <c r="F81" s="27" t="s">
        <v>122</v>
      </c>
      <c r="G81" s="28" t="s">
        <v>5</v>
      </c>
      <c r="H81" s="29" t="s">
        <v>61</v>
      </c>
      <c r="I81" s="57"/>
      <c r="J81" s="38"/>
      <c r="K81" s="38"/>
      <c r="L81" s="36">
        <v>45108</v>
      </c>
      <c r="M81" s="38"/>
      <c r="N81" s="36">
        <v>45108</v>
      </c>
    </row>
    <row r="82" spans="1:14" ht="15.75" customHeight="1" x14ac:dyDescent="0.25">
      <c r="A82" s="29">
        <v>178</v>
      </c>
      <c r="B82" s="25"/>
      <c r="C82" s="30" t="s">
        <v>0</v>
      </c>
      <c r="D82" s="30" t="s">
        <v>90</v>
      </c>
      <c r="E82" s="27" t="s">
        <v>92</v>
      </c>
      <c r="F82" s="27" t="s">
        <v>122</v>
      </c>
      <c r="G82" s="28" t="s">
        <v>5</v>
      </c>
      <c r="H82" s="29" t="s">
        <v>61</v>
      </c>
      <c r="I82" s="57"/>
      <c r="J82" s="38"/>
      <c r="K82" s="38"/>
      <c r="L82" s="36">
        <v>45139</v>
      </c>
      <c r="M82" s="38"/>
      <c r="N82" s="36">
        <v>45139</v>
      </c>
    </row>
    <row r="83" spans="1:14" ht="15.75" customHeight="1" x14ac:dyDescent="0.25">
      <c r="A83" s="29">
        <v>178</v>
      </c>
      <c r="B83" s="25"/>
      <c r="C83" s="30" t="s">
        <v>0</v>
      </c>
      <c r="D83" s="30" t="s">
        <v>90</v>
      </c>
      <c r="E83" s="27" t="s">
        <v>92</v>
      </c>
      <c r="F83" s="27" t="s">
        <v>122</v>
      </c>
      <c r="G83" s="28" t="s">
        <v>5</v>
      </c>
      <c r="H83" s="29" t="s">
        <v>61</v>
      </c>
      <c r="I83" s="57"/>
      <c r="J83" s="38"/>
      <c r="K83" s="38"/>
      <c r="L83" s="36">
        <v>45170</v>
      </c>
      <c r="M83" s="38"/>
      <c r="N83" s="36">
        <v>45170</v>
      </c>
    </row>
    <row r="84" spans="1:14" ht="15.75" customHeight="1" x14ac:dyDescent="0.25">
      <c r="A84" s="29">
        <v>178</v>
      </c>
      <c r="B84" s="25"/>
      <c r="C84" s="30" t="s">
        <v>0</v>
      </c>
      <c r="D84" s="30" t="s">
        <v>90</v>
      </c>
      <c r="E84" s="27" t="s">
        <v>92</v>
      </c>
      <c r="F84" s="27" t="s">
        <v>122</v>
      </c>
      <c r="G84" s="28" t="s">
        <v>5</v>
      </c>
      <c r="H84" s="29" t="s">
        <v>61</v>
      </c>
      <c r="I84" s="57"/>
      <c r="J84" s="38"/>
      <c r="K84" s="38"/>
      <c r="L84" s="36">
        <v>45200</v>
      </c>
      <c r="M84" s="38"/>
      <c r="N84" s="36">
        <v>45200</v>
      </c>
    </row>
    <row r="85" spans="1:14" ht="15.75" customHeight="1" x14ac:dyDescent="0.25">
      <c r="A85" s="29">
        <v>178</v>
      </c>
      <c r="B85" s="25"/>
      <c r="C85" s="30" t="s">
        <v>0</v>
      </c>
      <c r="D85" s="30" t="s">
        <v>90</v>
      </c>
      <c r="E85" s="27" t="s">
        <v>92</v>
      </c>
      <c r="F85" s="27" t="s">
        <v>122</v>
      </c>
      <c r="G85" s="28" t="s">
        <v>5</v>
      </c>
      <c r="H85" s="29" t="s">
        <v>61</v>
      </c>
      <c r="I85" s="57"/>
      <c r="J85" s="38"/>
      <c r="K85" s="38"/>
      <c r="L85" s="36">
        <v>45231</v>
      </c>
      <c r="M85" s="38"/>
      <c r="N85" s="36">
        <v>45231</v>
      </c>
    </row>
    <row r="86" spans="1:14" ht="15.75" customHeight="1" x14ac:dyDescent="0.25">
      <c r="A86" s="29">
        <v>178</v>
      </c>
      <c r="B86" s="25"/>
      <c r="C86" s="30" t="s">
        <v>0</v>
      </c>
      <c r="D86" s="30" t="s">
        <v>90</v>
      </c>
      <c r="E86" s="27" t="s">
        <v>92</v>
      </c>
      <c r="F86" s="27" t="s">
        <v>122</v>
      </c>
      <c r="G86" s="28" t="s">
        <v>5</v>
      </c>
      <c r="H86" s="29" t="s">
        <v>61</v>
      </c>
      <c r="I86" s="57"/>
      <c r="J86" s="38"/>
      <c r="K86" s="38"/>
      <c r="L86" s="36">
        <v>45261</v>
      </c>
      <c r="M86" s="38"/>
      <c r="N86" s="36">
        <v>45261</v>
      </c>
    </row>
    <row r="87" spans="1:14" ht="15.75" customHeight="1" x14ac:dyDescent="0.25">
      <c r="A87" s="29">
        <v>179</v>
      </c>
      <c r="B87" s="25">
        <v>1</v>
      </c>
      <c r="C87" s="30" t="s">
        <v>0</v>
      </c>
      <c r="D87" s="30" t="s">
        <v>90</v>
      </c>
      <c r="E87" s="27" t="s">
        <v>92</v>
      </c>
      <c r="F87" s="27" t="s">
        <v>122</v>
      </c>
      <c r="G87" s="28" t="s">
        <v>5</v>
      </c>
      <c r="H87" s="29" t="s">
        <v>62</v>
      </c>
      <c r="I87" s="57">
        <f>'BD ENE 23'!AS9</f>
        <v>5.434782608695652E-2</v>
      </c>
      <c r="J87" s="38">
        <f>'BD ENE 23'!AO9</f>
        <v>98.924731182795696</v>
      </c>
      <c r="K87" s="38">
        <f>'BD ENE 23'!AN9</f>
        <v>80</v>
      </c>
      <c r="L87" s="36">
        <v>44927</v>
      </c>
      <c r="M87" s="38">
        <f>'BD ENE 23'!AR9</f>
        <v>99.731903485254691</v>
      </c>
      <c r="N87" s="36">
        <v>44927</v>
      </c>
    </row>
    <row r="88" spans="1:14" ht="15.75" customHeight="1" x14ac:dyDescent="0.25">
      <c r="A88" s="37">
        <f t="shared" ref="A88:A98" si="0">A87</f>
        <v>179</v>
      </c>
      <c r="B88" s="25"/>
      <c r="C88" s="31" t="str">
        <f t="shared" ref="C88:C98" si="1">C87</f>
        <v>BUS</v>
      </c>
      <c r="D88" s="30" t="str">
        <f t="shared" ref="D88:D98" si="2">D87</f>
        <v>SANTA ROSA</v>
      </c>
      <c r="E88" s="27" t="str">
        <f t="shared" ref="E88:E98" si="3">E87</f>
        <v>INTERP.</v>
      </c>
      <c r="F88" s="27" t="s">
        <v>122</v>
      </c>
      <c r="G88" s="31" t="str">
        <f t="shared" ref="G88:G98" si="4">G87</f>
        <v>O 500 RS E III</v>
      </c>
      <c r="H88" s="37" t="str">
        <f t="shared" ref="H88:H98" si="5">H87</f>
        <v>CGSK51</v>
      </c>
      <c r="I88" s="58">
        <f>'BD FEB 23'!AP9</f>
        <v>4.4776119402985072E-2</v>
      </c>
      <c r="J88" s="38">
        <f>'BD FEB 23'!AL9</f>
        <v>99.702380952380949</v>
      </c>
      <c r="K88" s="38">
        <f>'BD FEB 23'!AK9</f>
        <v>93.333333333333329</v>
      </c>
      <c r="L88" s="36">
        <v>44958</v>
      </c>
      <c r="M88" s="38">
        <f>'BD FEB 23'!AO9</f>
        <v>100</v>
      </c>
      <c r="N88" s="36">
        <v>44958</v>
      </c>
    </row>
    <row r="89" spans="1:14" ht="15.75" customHeight="1" x14ac:dyDescent="0.25">
      <c r="A89" s="37">
        <f t="shared" si="0"/>
        <v>179</v>
      </c>
      <c r="B89" s="25"/>
      <c r="C89" s="31" t="str">
        <f t="shared" si="1"/>
        <v>BUS</v>
      </c>
      <c r="D89" s="30" t="str">
        <f t="shared" si="2"/>
        <v>SANTA ROSA</v>
      </c>
      <c r="E89" s="27" t="str">
        <f t="shared" si="3"/>
        <v>INTERP.</v>
      </c>
      <c r="F89" s="27" t="s">
        <v>122</v>
      </c>
      <c r="G89" s="31" t="str">
        <f t="shared" si="4"/>
        <v>O 500 RS E III</v>
      </c>
      <c r="H89" s="37" t="str">
        <f t="shared" si="5"/>
        <v>CGSK51</v>
      </c>
      <c r="I89" s="58">
        <f>'BD MAR 23'!AS9</f>
        <v>0.11596180081855388</v>
      </c>
      <c r="J89" s="38">
        <f>'BD MAR 23'!AO9</f>
        <v>98.521505376344081</v>
      </c>
      <c r="K89" s="38">
        <f>'BD MAR 23'!AN9</f>
        <v>87.058823529411768</v>
      </c>
      <c r="L89" s="36">
        <v>44986</v>
      </c>
      <c r="M89" s="38">
        <f>'BD MAR 23'!AR9</f>
        <v>98.936170212765958</v>
      </c>
      <c r="N89" s="36">
        <v>44986</v>
      </c>
    </row>
    <row r="90" spans="1:14" ht="15.75" customHeight="1" x14ac:dyDescent="0.25">
      <c r="A90" s="37">
        <f t="shared" si="0"/>
        <v>179</v>
      </c>
      <c r="B90" s="25"/>
      <c r="C90" s="31" t="str">
        <f t="shared" si="1"/>
        <v>BUS</v>
      </c>
      <c r="D90" s="30" t="str">
        <f t="shared" si="2"/>
        <v>SANTA ROSA</v>
      </c>
      <c r="E90" s="27" t="str">
        <f t="shared" si="3"/>
        <v>INTERP.</v>
      </c>
      <c r="F90" s="27" t="s">
        <v>122</v>
      </c>
      <c r="G90" s="31" t="str">
        <f t="shared" si="4"/>
        <v>O 500 RS E III</v>
      </c>
      <c r="H90" s="37" t="str">
        <f t="shared" si="5"/>
        <v>CGSK51</v>
      </c>
      <c r="I90" s="58">
        <f>'BD ABR 23'!AR9</f>
        <v>0.19901129943502821</v>
      </c>
      <c r="J90" s="38">
        <f>'BD ABR 23'!AN9</f>
        <v>98.333333333333329</v>
      </c>
      <c r="K90" s="38">
        <f>'BD ABR 23'!AM9</f>
        <v>91.483321504613201</v>
      </c>
      <c r="L90" s="36">
        <v>45017</v>
      </c>
      <c r="M90" s="38">
        <f>'BD ABR 23'!AQ9</f>
        <v>98.360655737704917</v>
      </c>
      <c r="N90" s="36">
        <v>45017</v>
      </c>
    </row>
    <row r="91" spans="1:14" ht="15.75" customHeight="1" x14ac:dyDescent="0.25">
      <c r="A91" s="37">
        <f t="shared" si="0"/>
        <v>179</v>
      </c>
      <c r="B91" s="25"/>
      <c r="C91" s="31" t="str">
        <f t="shared" si="1"/>
        <v>BUS</v>
      </c>
      <c r="D91" s="30" t="str">
        <f t="shared" si="2"/>
        <v>SANTA ROSA</v>
      </c>
      <c r="E91" s="27" t="str">
        <f t="shared" si="3"/>
        <v>INTERP.</v>
      </c>
      <c r="F91" s="27" t="s">
        <v>122</v>
      </c>
      <c r="G91" s="31" t="str">
        <f t="shared" si="4"/>
        <v>O 500 RS E III</v>
      </c>
      <c r="H91" s="37" t="str">
        <f t="shared" si="5"/>
        <v>CGSK51</v>
      </c>
      <c r="I91" s="58">
        <f>'BD MAY 23'!AS9</f>
        <v>0.15456989247311828</v>
      </c>
      <c r="J91" s="38">
        <f>'BD MAY 23'!AO9</f>
        <v>100</v>
      </c>
      <c r="K91" s="38">
        <f>'BD MAY 23'!AN9</f>
        <v>100</v>
      </c>
      <c r="L91" s="36">
        <v>45047</v>
      </c>
      <c r="M91" s="38">
        <f>'BD MAY 23'!AR9</f>
        <v>100</v>
      </c>
      <c r="N91" s="36">
        <v>45047</v>
      </c>
    </row>
    <row r="92" spans="1:14" ht="15.75" customHeight="1" x14ac:dyDescent="0.25">
      <c r="A92" s="37">
        <f t="shared" si="0"/>
        <v>179</v>
      </c>
      <c r="B92" s="25"/>
      <c r="C92" s="31" t="str">
        <f t="shared" si="1"/>
        <v>BUS</v>
      </c>
      <c r="D92" s="30" t="str">
        <f t="shared" si="2"/>
        <v>SANTA ROSA</v>
      </c>
      <c r="E92" s="27" t="str">
        <f t="shared" si="3"/>
        <v>INTERP.</v>
      </c>
      <c r="F92" s="27" t="s">
        <v>122</v>
      </c>
      <c r="G92" s="31" t="str">
        <f t="shared" si="4"/>
        <v>O 500 RS E III</v>
      </c>
      <c r="H92" s="37" t="str">
        <f t="shared" si="5"/>
        <v>CGSK51</v>
      </c>
      <c r="I92" s="58">
        <f>'BD JUN 23'!AS9</f>
        <v>0</v>
      </c>
      <c r="J92" s="38"/>
      <c r="K92" s="38"/>
      <c r="L92" s="36">
        <v>45078</v>
      </c>
      <c r="M92" s="38"/>
      <c r="N92" s="36">
        <v>45078</v>
      </c>
    </row>
    <row r="93" spans="1:14" ht="15.75" customHeight="1" x14ac:dyDescent="0.25">
      <c r="A93" s="37">
        <f t="shared" si="0"/>
        <v>179</v>
      </c>
      <c r="B93" s="25"/>
      <c r="C93" s="31" t="str">
        <f t="shared" si="1"/>
        <v>BUS</v>
      </c>
      <c r="D93" s="30" t="str">
        <f t="shared" si="2"/>
        <v>SANTA ROSA</v>
      </c>
      <c r="E93" s="27" t="str">
        <f t="shared" si="3"/>
        <v>INTERP.</v>
      </c>
      <c r="F93" s="27" t="s">
        <v>122</v>
      </c>
      <c r="G93" s="31" t="str">
        <f t="shared" si="4"/>
        <v>O 500 RS E III</v>
      </c>
      <c r="H93" s="37" t="str">
        <f t="shared" si="5"/>
        <v>CGSK51</v>
      </c>
      <c r="I93" s="58"/>
      <c r="J93" s="38"/>
      <c r="K93" s="38"/>
      <c r="L93" s="36">
        <v>45108</v>
      </c>
      <c r="M93" s="38"/>
      <c r="N93" s="36">
        <v>45108</v>
      </c>
    </row>
    <row r="94" spans="1:14" ht="15.75" customHeight="1" x14ac:dyDescent="0.25">
      <c r="A94" s="37">
        <f t="shared" si="0"/>
        <v>179</v>
      </c>
      <c r="B94" s="25"/>
      <c r="C94" s="31" t="str">
        <f t="shared" si="1"/>
        <v>BUS</v>
      </c>
      <c r="D94" s="30" t="str">
        <f t="shared" si="2"/>
        <v>SANTA ROSA</v>
      </c>
      <c r="E94" s="27" t="str">
        <f t="shared" si="3"/>
        <v>INTERP.</v>
      </c>
      <c r="F94" s="27" t="s">
        <v>122</v>
      </c>
      <c r="G94" s="31" t="str">
        <f t="shared" si="4"/>
        <v>O 500 RS E III</v>
      </c>
      <c r="H94" s="37" t="str">
        <f t="shared" si="5"/>
        <v>CGSK51</v>
      </c>
      <c r="I94" s="58"/>
      <c r="J94" s="38"/>
      <c r="K94" s="38"/>
      <c r="L94" s="36">
        <v>45139</v>
      </c>
      <c r="M94" s="38"/>
      <c r="N94" s="36">
        <v>45139</v>
      </c>
    </row>
    <row r="95" spans="1:14" ht="15.75" customHeight="1" x14ac:dyDescent="0.25">
      <c r="A95" s="37">
        <f t="shared" si="0"/>
        <v>179</v>
      </c>
      <c r="B95" s="25"/>
      <c r="C95" s="31" t="str">
        <f t="shared" si="1"/>
        <v>BUS</v>
      </c>
      <c r="D95" s="30" t="str">
        <f t="shared" si="2"/>
        <v>SANTA ROSA</v>
      </c>
      <c r="E95" s="27" t="str">
        <f t="shared" si="3"/>
        <v>INTERP.</v>
      </c>
      <c r="F95" s="27" t="s">
        <v>122</v>
      </c>
      <c r="G95" s="31" t="str">
        <f t="shared" si="4"/>
        <v>O 500 RS E III</v>
      </c>
      <c r="H95" s="37" t="str">
        <f t="shared" si="5"/>
        <v>CGSK51</v>
      </c>
      <c r="I95" s="58"/>
      <c r="J95" s="38"/>
      <c r="K95" s="38"/>
      <c r="L95" s="36">
        <v>45170</v>
      </c>
      <c r="M95" s="38"/>
      <c r="N95" s="36">
        <v>45170</v>
      </c>
    </row>
    <row r="96" spans="1:14" ht="15.75" customHeight="1" x14ac:dyDescent="0.25">
      <c r="A96" s="37">
        <f t="shared" si="0"/>
        <v>179</v>
      </c>
      <c r="B96" s="25"/>
      <c r="C96" s="31" t="str">
        <f t="shared" si="1"/>
        <v>BUS</v>
      </c>
      <c r="D96" s="30" t="str">
        <f t="shared" si="2"/>
        <v>SANTA ROSA</v>
      </c>
      <c r="E96" s="27" t="str">
        <f t="shared" si="3"/>
        <v>INTERP.</v>
      </c>
      <c r="F96" s="27" t="s">
        <v>122</v>
      </c>
      <c r="G96" s="31" t="str">
        <f t="shared" si="4"/>
        <v>O 500 RS E III</v>
      </c>
      <c r="H96" s="37" t="str">
        <f t="shared" si="5"/>
        <v>CGSK51</v>
      </c>
      <c r="I96" s="58"/>
      <c r="J96" s="38"/>
      <c r="K96" s="38"/>
      <c r="L96" s="36">
        <v>45200</v>
      </c>
      <c r="M96" s="38"/>
      <c r="N96" s="36">
        <v>45200</v>
      </c>
    </row>
    <row r="97" spans="1:14" ht="15.75" customHeight="1" x14ac:dyDescent="0.25">
      <c r="A97" s="37">
        <f t="shared" si="0"/>
        <v>179</v>
      </c>
      <c r="B97" s="25"/>
      <c r="C97" s="31" t="str">
        <f t="shared" si="1"/>
        <v>BUS</v>
      </c>
      <c r="D97" s="30" t="str">
        <f t="shared" si="2"/>
        <v>SANTA ROSA</v>
      </c>
      <c r="E97" s="27" t="str">
        <f t="shared" si="3"/>
        <v>INTERP.</v>
      </c>
      <c r="F97" s="27" t="s">
        <v>122</v>
      </c>
      <c r="G97" s="31" t="str">
        <f t="shared" si="4"/>
        <v>O 500 RS E III</v>
      </c>
      <c r="H97" s="37" t="str">
        <f t="shared" si="5"/>
        <v>CGSK51</v>
      </c>
      <c r="I97" s="58"/>
      <c r="J97" s="38"/>
      <c r="K97" s="38"/>
      <c r="L97" s="36">
        <v>45231</v>
      </c>
      <c r="M97" s="38"/>
      <c r="N97" s="36">
        <v>45231</v>
      </c>
    </row>
    <row r="98" spans="1:14" ht="15.75" customHeight="1" x14ac:dyDescent="0.25">
      <c r="A98" s="37">
        <f t="shared" si="0"/>
        <v>179</v>
      </c>
      <c r="B98" s="25"/>
      <c r="C98" s="31" t="str">
        <f t="shared" si="1"/>
        <v>BUS</v>
      </c>
      <c r="D98" s="30" t="str">
        <f t="shared" si="2"/>
        <v>SANTA ROSA</v>
      </c>
      <c r="E98" s="27" t="str">
        <f t="shared" si="3"/>
        <v>INTERP.</v>
      </c>
      <c r="F98" s="27" t="s">
        <v>122</v>
      </c>
      <c r="G98" s="31" t="str">
        <f t="shared" si="4"/>
        <v>O 500 RS E III</v>
      </c>
      <c r="H98" s="37" t="str">
        <f t="shared" si="5"/>
        <v>CGSK51</v>
      </c>
      <c r="I98" s="58"/>
      <c r="J98" s="38"/>
      <c r="K98" s="38"/>
      <c r="L98" s="36">
        <v>45261</v>
      </c>
      <c r="M98" s="38"/>
      <c r="N98" s="36">
        <v>45261</v>
      </c>
    </row>
    <row r="99" spans="1:14" ht="15.75" customHeight="1" x14ac:dyDescent="0.25">
      <c r="A99" s="25">
        <v>186</v>
      </c>
      <c r="B99" s="25">
        <v>1</v>
      </c>
      <c r="C99" s="26" t="s">
        <v>0</v>
      </c>
      <c r="D99" s="26" t="s">
        <v>90</v>
      </c>
      <c r="E99" s="27" t="s">
        <v>91</v>
      </c>
      <c r="F99" s="27" t="s">
        <v>122</v>
      </c>
      <c r="G99" s="31" t="s">
        <v>5</v>
      </c>
      <c r="H99" s="25" t="s">
        <v>63</v>
      </c>
      <c r="I99" s="56">
        <f>'BD ENE 23'!AS10</f>
        <v>9.516129032258068E-2</v>
      </c>
      <c r="J99" s="38">
        <f>'BD ENE 23'!AO10</f>
        <v>100</v>
      </c>
      <c r="K99" s="38">
        <f>'BD ENE 23'!AN10</f>
        <v>100</v>
      </c>
      <c r="L99" s="36">
        <v>44927</v>
      </c>
      <c r="M99" s="38">
        <f>'BD ENE 23'!AR10</f>
        <v>100</v>
      </c>
      <c r="N99" s="36">
        <v>44927</v>
      </c>
    </row>
    <row r="100" spans="1:14" ht="15.75" customHeight="1" x14ac:dyDescent="0.25">
      <c r="A100" s="37">
        <f t="shared" ref="A100:A110" si="6">A99</f>
        <v>186</v>
      </c>
      <c r="B100" s="25"/>
      <c r="C100" s="31" t="str">
        <f t="shared" ref="C100:C110" si="7">C99</f>
        <v>BUS</v>
      </c>
      <c r="D100" s="30" t="str">
        <f t="shared" ref="D100:D110" si="8">D99</f>
        <v>SANTA ROSA</v>
      </c>
      <c r="E100" s="27" t="str">
        <f t="shared" ref="E100:E110" si="9">E99</f>
        <v>AEROP.</v>
      </c>
      <c r="F100" s="27" t="s">
        <v>122</v>
      </c>
      <c r="G100" s="31" t="str">
        <f t="shared" ref="G100:G110" si="10">G99</f>
        <v>O 500 RS E III</v>
      </c>
      <c r="H100" s="37" t="str">
        <f t="shared" ref="H100:H110" si="11">H99</f>
        <v>CSJX91</v>
      </c>
      <c r="I100" s="58">
        <f>'BD FEB 23'!AP10</f>
        <v>9.2187500000000033E-2</v>
      </c>
      <c r="J100" s="38">
        <f>'BD FEB 23'!AL10</f>
        <v>100</v>
      </c>
      <c r="K100" s="38">
        <f>'BD FEB 23'!AK10</f>
        <v>100</v>
      </c>
      <c r="L100" s="36">
        <v>44958</v>
      </c>
      <c r="M100" s="38">
        <f>'BD FEB 23'!AO10</f>
        <v>100</v>
      </c>
      <c r="N100" s="36">
        <v>44958</v>
      </c>
    </row>
    <row r="101" spans="1:14" ht="15.75" customHeight="1" x14ac:dyDescent="0.25">
      <c r="A101" s="37">
        <f t="shared" si="6"/>
        <v>186</v>
      </c>
      <c r="B101" s="25"/>
      <c r="C101" s="31" t="str">
        <f t="shared" si="7"/>
        <v>BUS</v>
      </c>
      <c r="D101" s="30" t="str">
        <f t="shared" si="8"/>
        <v>SANTA ROSA</v>
      </c>
      <c r="E101" s="27" t="str">
        <f t="shared" si="9"/>
        <v>AEROP.</v>
      </c>
      <c r="F101" s="27" t="s">
        <v>122</v>
      </c>
      <c r="G101" s="31" t="str">
        <f t="shared" si="10"/>
        <v>O 500 RS E III</v>
      </c>
      <c r="H101" s="37" t="str">
        <f t="shared" si="11"/>
        <v>CSJX91</v>
      </c>
      <c r="I101" s="58">
        <f>'BD MAR 23'!AS10</f>
        <v>0.10959752321981429</v>
      </c>
      <c r="J101" s="38">
        <f>'BD MAR 23'!AO10</f>
        <v>97.681451612903231</v>
      </c>
      <c r="K101" s="38">
        <f>'BD MAR 23'!AN10</f>
        <v>78.342749529190215</v>
      </c>
      <c r="L101" s="36">
        <v>44986</v>
      </c>
      <c r="M101" s="38">
        <f>'BD MAR 23'!AR10</f>
        <v>98.412698412698404</v>
      </c>
      <c r="N101" s="36">
        <v>44986</v>
      </c>
    </row>
    <row r="102" spans="1:14" ht="15.75" customHeight="1" x14ac:dyDescent="0.25">
      <c r="A102" s="37">
        <f t="shared" si="6"/>
        <v>186</v>
      </c>
      <c r="B102" s="25"/>
      <c r="C102" s="31" t="str">
        <f t="shared" si="7"/>
        <v>BUS</v>
      </c>
      <c r="D102" s="30" t="str">
        <f t="shared" si="8"/>
        <v>SANTA ROSA</v>
      </c>
      <c r="E102" s="27" t="str">
        <f t="shared" si="9"/>
        <v>AEROP.</v>
      </c>
      <c r="F102" s="27" t="s">
        <v>122</v>
      </c>
      <c r="G102" s="31" t="str">
        <f t="shared" si="10"/>
        <v>O 500 RS E III</v>
      </c>
      <c r="H102" s="37" t="str">
        <f t="shared" si="11"/>
        <v>CSJX91</v>
      </c>
      <c r="I102" s="58">
        <f>'BD ABR 23'!AR10</f>
        <v>3.70653685674548E-2</v>
      </c>
      <c r="J102" s="38">
        <f>'BD ABR 23'!AN10</f>
        <v>99.861111111111114</v>
      </c>
      <c r="K102" s="38">
        <f>'BD ABR 23'!AM10</f>
        <v>96.247654784240154</v>
      </c>
      <c r="L102" s="36">
        <v>45017</v>
      </c>
      <c r="M102" s="38">
        <f>'BD ABR 23'!AQ10</f>
        <v>99.861303744798889</v>
      </c>
      <c r="N102" s="36">
        <v>45017</v>
      </c>
    </row>
    <row r="103" spans="1:14" ht="15.75" customHeight="1" x14ac:dyDescent="0.25">
      <c r="A103" s="37">
        <f t="shared" si="6"/>
        <v>186</v>
      </c>
      <c r="B103" s="25"/>
      <c r="C103" s="31" t="str">
        <f t="shared" si="7"/>
        <v>BUS</v>
      </c>
      <c r="D103" s="30" t="str">
        <f t="shared" si="8"/>
        <v>SANTA ROSA</v>
      </c>
      <c r="E103" s="27" t="str">
        <f t="shared" si="9"/>
        <v>AEROP.</v>
      </c>
      <c r="F103" s="27" t="s">
        <v>122</v>
      </c>
      <c r="G103" s="31" t="str">
        <f t="shared" si="10"/>
        <v>O 500 RS E III</v>
      </c>
      <c r="H103" s="37" t="str">
        <f t="shared" si="11"/>
        <v>CSJX91</v>
      </c>
      <c r="I103" s="58">
        <f>'BD MAY 23'!AS10</f>
        <v>0</v>
      </c>
      <c r="J103" s="38">
        <f>'BD MAY 23'!AO10</f>
        <v>99.462365591397855</v>
      </c>
      <c r="K103" s="38" t="str">
        <f>'BD MAY 23'!AN10</f>
        <v>100</v>
      </c>
      <c r="L103" s="36">
        <v>45047</v>
      </c>
      <c r="M103" s="38">
        <f>'BD MAY 23'!AR10</f>
        <v>100</v>
      </c>
      <c r="N103" s="36">
        <v>45047</v>
      </c>
    </row>
    <row r="104" spans="1:14" ht="15.75" customHeight="1" x14ac:dyDescent="0.25">
      <c r="A104" s="37">
        <f t="shared" si="6"/>
        <v>186</v>
      </c>
      <c r="B104" s="25"/>
      <c r="C104" s="31" t="str">
        <f t="shared" si="7"/>
        <v>BUS</v>
      </c>
      <c r="D104" s="30" t="str">
        <f t="shared" si="8"/>
        <v>SANTA ROSA</v>
      </c>
      <c r="E104" s="27" t="str">
        <f t="shared" si="9"/>
        <v>AEROP.</v>
      </c>
      <c r="F104" s="27" t="s">
        <v>122</v>
      </c>
      <c r="G104" s="31" t="str">
        <f t="shared" si="10"/>
        <v>O 500 RS E III</v>
      </c>
      <c r="H104" s="37" t="str">
        <f t="shared" si="11"/>
        <v>CSJX91</v>
      </c>
      <c r="I104" s="58">
        <f>'BD JUN 23'!AS10</f>
        <v>0</v>
      </c>
      <c r="J104" s="30"/>
      <c r="K104" s="30"/>
      <c r="L104" s="36">
        <v>45078</v>
      </c>
      <c r="M104" s="30"/>
      <c r="N104" s="36">
        <v>45078</v>
      </c>
    </row>
    <row r="105" spans="1:14" ht="15.75" customHeight="1" x14ac:dyDescent="0.25">
      <c r="A105" s="37">
        <f t="shared" si="6"/>
        <v>186</v>
      </c>
      <c r="B105" s="25"/>
      <c r="C105" s="31" t="str">
        <f t="shared" si="7"/>
        <v>BUS</v>
      </c>
      <c r="D105" s="30" t="str">
        <f t="shared" si="8"/>
        <v>SANTA ROSA</v>
      </c>
      <c r="E105" s="27" t="str">
        <f t="shared" si="9"/>
        <v>AEROP.</v>
      </c>
      <c r="F105" s="27" t="s">
        <v>122</v>
      </c>
      <c r="G105" s="31" t="str">
        <f t="shared" si="10"/>
        <v>O 500 RS E III</v>
      </c>
      <c r="H105" s="37" t="str">
        <f t="shared" si="11"/>
        <v>CSJX91</v>
      </c>
      <c r="I105" s="58"/>
      <c r="J105" s="30"/>
      <c r="K105" s="30"/>
      <c r="L105" s="36">
        <v>45108</v>
      </c>
      <c r="M105" s="30"/>
      <c r="N105" s="36">
        <v>45108</v>
      </c>
    </row>
    <row r="106" spans="1:14" ht="15.75" customHeight="1" x14ac:dyDescent="0.25">
      <c r="A106" s="37">
        <f t="shared" si="6"/>
        <v>186</v>
      </c>
      <c r="B106" s="25"/>
      <c r="C106" s="31" t="str">
        <f t="shared" si="7"/>
        <v>BUS</v>
      </c>
      <c r="D106" s="30" t="str">
        <f t="shared" si="8"/>
        <v>SANTA ROSA</v>
      </c>
      <c r="E106" s="27" t="str">
        <f t="shared" si="9"/>
        <v>AEROP.</v>
      </c>
      <c r="F106" s="27" t="s">
        <v>122</v>
      </c>
      <c r="G106" s="31" t="str">
        <f t="shared" si="10"/>
        <v>O 500 RS E III</v>
      </c>
      <c r="H106" s="37" t="str">
        <f t="shared" si="11"/>
        <v>CSJX91</v>
      </c>
      <c r="I106" s="58"/>
      <c r="J106" s="30"/>
      <c r="K106" s="30"/>
      <c r="L106" s="36">
        <v>45139</v>
      </c>
      <c r="M106" s="30"/>
      <c r="N106" s="36">
        <v>45139</v>
      </c>
    </row>
    <row r="107" spans="1:14" ht="15.75" customHeight="1" x14ac:dyDescent="0.25">
      <c r="A107" s="37">
        <f t="shared" si="6"/>
        <v>186</v>
      </c>
      <c r="B107" s="25"/>
      <c r="C107" s="31" t="str">
        <f t="shared" si="7"/>
        <v>BUS</v>
      </c>
      <c r="D107" s="30" t="str">
        <f t="shared" si="8"/>
        <v>SANTA ROSA</v>
      </c>
      <c r="E107" s="27" t="str">
        <f t="shared" si="9"/>
        <v>AEROP.</v>
      </c>
      <c r="F107" s="27" t="s">
        <v>122</v>
      </c>
      <c r="G107" s="31" t="str">
        <f t="shared" si="10"/>
        <v>O 500 RS E III</v>
      </c>
      <c r="H107" s="37" t="str">
        <f t="shared" si="11"/>
        <v>CSJX91</v>
      </c>
      <c r="I107" s="58"/>
      <c r="J107" s="30"/>
      <c r="K107" s="30"/>
      <c r="L107" s="36">
        <v>45170</v>
      </c>
      <c r="M107" s="30"/>
      <c r="N107" s="36">
        <v>45170</v>
      </c>
    </row>
    <row r="108" spans="1:14" ht="15.75" customHeight="1" x14ac:dyDescent="0.25">
      <c r="A108" s="37">
        <f t="shared" si="6"/>
        <v>186</v>
      </c>
      <c r="B108" s="25"/>
      <c r="C108" s="31" t="str">
        <f t="shared" si="7"/>
        <v>BUS</v>
      </c>
      <c r="D108" s="30" t="str">
        <f t="shared" si="8"/>
        <v>SANTA ROSA</v>
      </c>
      <c r="E108" s="27" t="str">
        <f t="shared" si="9"/>
        <v>AEROP.</v>
      </c>
      <c r="F108" s="27" t="s">
        <v>122</v>
      </c>
      <c r="G108" s="31" t="str">
        <f t="shared" si="10"/>
        <v>O 500 RS E III</v>
      </c>
      <c r="H108" s="37" t="str">
        <f t="shared" si="11"/>
        <v>CSJX91</v>
      </c>
      <c r="I108" s="58"/>
      <c r="J108" s="30"/>
      <c r="K108" s="30"/>
      <c r="L108" s="36">
        <v>45200</v>
      </c>
      <c r="M108" s="30"/>
      <c r="N108" s="36">
        <v>45200</v>
      </c>
    </row>
    <row r="109" spans="1:14" ht="15.75" customHeight="1" x14ac:dyDescent="0.25">
      <c r="A109" s="37">
        <f t="shared" si="6"/>
        <v>186</v>
      </c>
      <c r="B109" s="25"/>
      <c r="C109" s="31" t="str">
        <f t="shared" si="7"/>
        <v>BUS</v>
      </c>
      <c r="D109" s="30" t="str">
        <f t="shared" si="8"/>
        <v>SANTA ROSA</v>
      </c>
      <c r="E109" s="27" t="str">
        <f t="shared" si="9"/>
        <v>AEROP.</v>
      </c>
      <c r="F109" s="27" t="s">
        <v>122</v>
      </c>
      <c r="G109" s="31" t="str">
        <f t="shared" si="10"/>
        <v>O 500 RS E III</v>
      </c>
      <c r="H109" s="37" t="str">
        <f t="shared" si="11"/>
        <v>CSJX91</v>
      </c>
      <c r="I109" s="58"/>
      <c r="J109" s="30"/>
      <c r="K109" s="30"/>
      <c r="L109" s="36">
        <v>45231</v>
      </c>
      <c r="M109" s="30"/>
      <c r="N109" s="36">
        <v>45231</v>
      </c>
    </row>
    <row r="110" spans="1:14" ht="15.75" customHeight="1" x14ac:dyDescent="0.25">
      <c r="A110" s="37">
        <f t="shared" si="6"/>
        <v>186</v>
      </c>
      <c r="B110" s="25"/>
      <c r="C110" s="31" t="str">
        <f t="shared" si="7"/>
        <v>BUS</v>
      </c>
      <c r="D110" s="30" t="str">
        <f t="shared" si="8"/>
        <v>SANTA ROSA</v>
      </c>
      <c r="E110" s="27" t="str">
        <f t="shared" si="9"/>
        <v>AEROP.</v>
      </c>
      <c r="F110" s="27" t="s">
        <v>122</v>
      </c>
      <c r="G110" s="31" t="str">
        <f t="shared" si="10"/>
        <v>O 500 RS E III</v>
      </c>
      <c r="H110" s="37" t="str">
        <f t="shared" si="11"/>
        <v>CSJX91</v>
      </c>
      <c r="I110" s="58"/>
      <c r="J110" s="30"/>
      <c r="K110" s="30"/>
      <c r="L110" s="36">
        <v>45261</v>
      </c>
      <c r="M110" s="30"/>
      <c r="N110" s="36">
        <v>45261</v>
      </c>
    </row>
    <row r="111" spans="1:14" ht="15.75" customHeight="1" x14ac:dyDescent="0.25">
      <c r="A111" s="25">
        <v>188</v>
      </c>
      <c r="B111" s="25">
        <v>1</v>
      </c>
      <c r="C111" s="26" t="s">
        <v>0</v>
      </c>
      <c r="D111" s="26" t="s">
        <v>90</v>
      </c>
      <c r="E111" s="27" t="s">
        <v>80</v>
      </c>
      <c r="F111" s="27" t="s">
        <v>122</v>
      </c>
      <c r="G111" s="31" t="s">
        <v>5</v>
      </c>
      <c r="H111" s="25" t="s">
        <v>64</v>
      </c>
      <c r="I111" s="56">
        <f>'BD ENE 23'!AS11</f>
        <v>0</v>
      </c>
      <c r="J111" s="38">
        <f>'BD ENE 23'!AO11</f>
        <v>99.798387096774192</v>
      </c>
      <c r="K111" s="38" t="str">
        <f>'BD ENE 23'!AN11</f>
        <v>100</v>
      </c>
      <c r="L111" s="36">
        <v>44927</v>
      </c>
      <c r="M111" s="38">
        <f>'BD ENE 23'!AR11</f>
        <v>100</v>
      </c>
      <c r="N111" s="36">
        <v>44927</v>
      </c>
    </row>
    <row r="112" spans="1:14" ht="15.75" customHeight="1" x14ac:dyDescent="0.25">
      <c r="A112" s="37">
        <f t="shared" ref="A112:A122" si="12">A111</f>
        <v>188</v>
      </c>
      <c r="B112" s="25"/>
      <c r="C112" s="31" t="str">
        <f t="shared" ref="C112:C122" si="13">C111</f>
        <v>BUS</v>
      </c>
      <c r="D112" s="30" t="str">
        <f t="shared" ref="D112:D122" si="14">D111</f>
        <v>SANTA ROSA</v>
      </c>
      <c r="E112" s="27" t="str">
        <f t="shared" ref="E112:E122" si="15">E111</f>
        <v>BACK UP</v>
      </c>
      <c r="F112" s="27" t="s">
        <v>122</v>
      </c>
      <c r="G112" s="31" t="str">
        <f t="shared" ref="G112:G122" si="16">G111</f>
        <v>O 500 RS E III</v>
      </c>
      <c r="H112" s="37" t="str">
        <f t="shared" ref="H112:H122" si="17">H111</f>
        <v>CSJX95</v>
      </c>
      <c r="I112" s="58">
        <f>'BD FEB 23'!AP11</f>
        <v>0</v>
      </c>
      <c r="J112" s="38">
        <f>'BD FEB 23'!AL11</f>
        <v>99.75297619047619</v>
      </c>
      <c r="K112" s="38" t="str">
        <f>'BD FEB 23'!AK11</f>
        <v>100</v>
      </c>
      <c r="L112" s="36">
        <v>44958</v>
      </c>
      <c r="M112" s="38">
        <f>'BD FEB 23'!AO11</f>
        <v>100</v>
      </c>
      <c r="N112" s="36">
        <v>44958</v>
      </c>
    </row>
    <row r="113" spans="1:14" ht="15.75" customHeight="1" x14ac:dyDescent="0.25">
      <c r="A113" s="37">
        <f t="shared" si="12"/>
        <v>188</v>
      </c>
      <c r="B113" s="25"/>
      <c r="C113" s="31" t="str">
        <f t="shared" si="13"/>
        <v>BUS</v>
      </c>
      <c r="D113" s="30" t="str">
        <f t="shared" si="14"/>
        <v>SANTA ROSA</v>
      </c>
      <c r="E113" s="27" t="str">
        <f t="shared" si="15"/>
        <v>BACK UP</v>
      </c>
      <c r="F113" s="27" t="s">
        <v>122</v>
      </c>
      <c r="G113" s="31" t="str">
        <f t="shared" si="16"/>
        <v>O 500 RS E III</v>
      </c>
      <c r="H113" s="37" t="str">
        <f t="shared" si="17"/>
        <v>CSJX95</v>
      </c>
      <c r="I113" s="58">
        <f>'BD MAR 23'!AS11</f>
        <v>0</v>
      </c>
      <c r="J113" s="38">
        <f>'BD MAR 23'!AO11</f>
        <v>99.865591397849457</v>
      </c>
      <c r="K113" s="38" t="str">
        <f>'BD MAR 23'!AN11</f>
        <v>100</v>
      </c>
      <c r="L113" s="36">
        <v>44986</v>
      </c>
      <c r="M113" s="38">
        <f>'BD ABR 23'!AQ10</f>
        <v>99.861303744798889</v>
      </c>
      <c r="N113" s="36">
        <v>44986</v>
      </c>
    </row>
    <row r="114" spans="1:14" ht="15.75" customHeight="1" x14ac:dyDescent="0.25">
      <c r="A114" s="37">
        <f t="shared" si="12"/>
        <v>188</v>
      </c>
      <c r="B114" s="25"/>
      <c r="C114" s="31" t="str">
        <f t="shared" si="13"/>
        <v>BUS</v>
      </c>
      <c r="D114" s="30" t="str">
        <f t="shared" si="14"/>
        <v>SANTA ROSA</v>
      </c>
      <c r="E114" s="27" t="str">
        <f t="shared" si="15"/>
        <v>BACK UP</v>
      </c>
      <c r="F114" s="27" t="s">
        <v>122</v>
      </c>
      <c r="G114" s="31" t="str">
        <f t="shared" si="16"/>
        <v>O 500 RS E III</v>
      </c>
      <c r="H114" s="37" t="str">
        <f t="shared" si="17"/>
        <v>CSJX95</v>
      </c>
      <c r="I114" s="58">
        <f>'BD ABR 23'!AR11</f>
        <v>0</v>
      </c>
      <c r="J114" s="38">
        <f>'BD ABR 23'!AN11</f>
        <v>99.791666666666671</v>
      </c>
      <c r="K114" s="38" t="str">
        <f>'BD ABR 23'!AM11</f>
        <v>100</v>
      </c>
      <c r="L114" s="36">
        <v>45017</v>
      </c>
      <c r="M114" s="38">
        <f>'BD ABR 23'!AQ11</f>
        <v>100</v>
      </c>
      <c r="N114" s="36">
        <v>45017</v>
      </c>
    </row>
    <row r="115" spans="1:14" ht="15.75" customHeight="1" x14ac:dyDescent="0.25">
      <c r="A115" s="37">
        <f t="shared" si="12"/>
        <v>188</v>
      </c>
      <c r="B115" s="25"/>
      <c r="C115" s="31" t="str">
        <f t="shared" si="13"/>
        <v>BUS</v>
      </c>
      <c r="D115" s="30" t="str">
        <f t="shared" si="14"/>
        <v>SANTA ROSA</v>
      </c>
      <c r="E115" s="27" t="str">
        <f t="shared" si="15"/>
        <v>BACK UP</v>
      </c>
      <c r="F115" s="27" t="s">
        <v>122</v>
      </c>
      <c r="G115" s="31" t="str">
        <f t="shared" si="16"/>
        <v>O 500 RS E III</v>
      </c>
      <c r="H115" s="37" t="str">
        <f t="shared" si="17"/>
        <v>CSJX95</v>
      </c>
      <c r="I115" s="58">
        <f>'BD MAY 23'!AS11</f>
        <v>0</v>
      </c>
      <c r="J115" s="38">
        <f>'BD MAY 23'!AO11</f>
        <v>100</v>
      </c>
      <c r="K115" s="38" t="str">
        <f>'BD MAY 23'!AN11</f>
        <v>100</v>
      </c>
      <c r="L115" s="36">
        <v>45047</v>
      </c>
      <c r="M115" s="38">
        <f>'BD MAY 23'!AR11</f>
        <v>100</v>
      </c>
      <c r="N115" s="36">
        <v>45047</v>
      </c>
    </row>
    <row r="116" spans="1:14" ht="15.75" customHeight="1" x14ac:dyDescent="0.25">
      <c r="A116" s="37">
        <f t="shared" si="12"/>
        <v>188</v>
      </c>
      <c r="B116" s="25"/>
      <c r="C116" s="31" t="str">
        <f t="shared" si="13"/>
        <v>BUS</v>
      </c>
      <c r="D116" s="30" t="str">
        <f t="shared" si="14"/>
        <v>SANTA ROSA</v>
      </c>
      <c r="E116" s="27" t="str">
        <f t="shared" si="15"/>
        <v>BACK UP</v>
      </c>
      <c r="F116" s="27" t="s">
        <v>122</v>
      </c>
      <c r="G116" s="31" t="str">
        <f t="shared" si="16"/>
        <v>O 500 RS E III</v>
      </c>
      <c r="H116" s="37" t="str">
        <f t="shared" si="17"/>
        <v>CSJX95</v>
      </c>
      <c r="I116" s="58">
        <f>'BD JUN 23'!AS11</f>
        <v>0</v>
      </c>
      <c r="J116" s="30"/>
      <c r="K116" s="30"/>
      <c r="L116" s="36">
        <v>45078</v>
      </c>
      <c r="M116" s="30"/>
      <c r="N116" s="36">
        <v>45078</v>
      </c>
    </row>
    <row r="117" spans="1:14" ht="15.75" customHeight="1" x14ac:dyDescent="0.25">
      <c r="A117" s="37">
        <f t="shared" si="12"/>
        <v>188</v>
      </c>
      <c r="B117" s="25"/>
      <c r="C117" s="31" t="str">
        <f t="shared" si="13"/>
        <v>BUS</v>
      </c>
      <c r="D117" s="30" t="str">
        <f t="shared" si="14"/>
        <v>SANTA ROSA</v>
      </c>
      <c r="E117" s="27" t="str">
        <f t="shared" si="15"/>
        <v>BACK UP</v>
      </c>
      <c r="F117" s="27" t="s">
        <v>122</v>
      </c>
      <c r="G117" s="31" t="str">
        <f t="shared" si="16"/>
        <v>O 500 RS E III</v>
      </c>
      <c r="H117" s="37" t="str">
        <f t="shared" si="17"/>
        <v>CSJX95</v>
      </c>
      <c r="I117" s="58"/>
      <c r="J117" s="30"/>
      <c r="K117" s="30"/>
      <c r="L117" s="36">
        <v>45108</v>
      </c>
      <c r="M117" s="30"/>
      <c r="N117" s="36">
        <v>45108</v>
      </c>
    </row>
    <row r="118" spans="1:14" ht="15.75" customHeight="1" x14ac:dyDescent="0.25">
      <c r="A118" s="37">
        <f t="shared" si="12"/>
        <v>188</v>
      </c>
      <c r="B118" s="25"/>
      <c r="C118" s="31" t="str">
        <f t="shared" si="13"/>
        <v>BUS</v>
      </c>
      <c r="D118" s="30" t="str">
        <f t="shared" si="14"/>
        <v>SANTA ROSA</v>
      </c>
      <c r="E118" s="27" t="str">
        <f t="shared" si="15"/>
        <v>BACK UP</v>
      </c>
      <c r="F118" s="27" t="s">
        <v>122</v>
      </c>
      <c r="G118" s="31" t="str">
        <f t="shared" si="16"/>
        <v>O 500 RS E III</v>
      </c>
      <c r="H118" s="37" t="str">
        <f t="shared" si="17"/>
        <v>CSJX95</v>
      </c>
      <c r="I118" s="58"/>
      <c r="J118" s="30"/>
      <c r="K118" s="30"/>
      <c r="L118" s="36">
        <v>45139</v>
      </c>
      <c r="M118" s="30"/>
      <c r="N118" s="36">
        <v>45139</v>
      </c>
    </row>
    <row r="119" spans="1:14" ht="15.75" customHeight="1" x14ac:dyDescent="0.25">
      <c r="A119" s="37">
        <f t="shared" si="12"/>
        <v>188</v>
      </c>
      <c r="B119" s="25"/>
      <c r="C119" s="31" t="str">
        <f t="shared" si="13"/>
        <v>BUS</v>
      </c>
      <c r="D119" s="30" t="str">
        <f t="shared" si="14"/>
        <v>SANTA ROSA</v>
      </c>
      <c r="E119" s="27" t="str">
        <f t="shared" si="15"/>
        <v>BACK UP</v>
      </c>
      <c r="F119" s="27" t="s">
        <v>122</v>
      </c>
      <c r="G119" s="31" t="str">
        <f t="shared" si="16"/>
        <v>O 500 RS E III</v>
      </c>
      <c r="H119" s="37" t="str">
        <f t="shared" si="17"/>
        <v>CSJX95</v>
      </c>
      <c r="I119" s="58"/>
      <c r="J119" s="30"/>
      <c r="K119" s="30"/>
      <c r="L119" s="36">
        <v>45170</v>
      </c>
      <c r="M119" s="30"/>
      <c r="N119" s="36">
        <v>45170</v>
      </c>
    </row>
    <row r="120" spans="1:14" ht="15.75" customHeight="1" x14ac:dyDescent="0.25">
      <c r="A120" s="37">
        <f t="shared" si="12"/>
        <v>188</v>
      </c>
      <c r="B120" s="25"/>
      <c r="C120" s="31" t="str">
        <f t="shared" si="13"/>
        <v>BUS</v>
      </c>
      <c r="D120" s="30" t="str">
        <f t="shared" si="14"/>
        <v>SANTA ROSA</v>
      </c>
      <c r="E120" s="27" t="str">
        <f t="shared" si="15"/>
        <v>BACK UP</v>
      </c>
      <c r="F120" s="27" t="s">
        <v>122</v>
      </c>
      <c r="G120" s="31" t="str">
        <f t="shared" si="16"/>
        <v>O 500 RS E III</v>
      </c>
      <c r="H120" s="37" t="str">
        <f t="shared" si="17"/>
        <v>CSJX95</v>
      </c>
      <c r="I120" s="58"/>
      <c r="J120" s="30"/>
      <c r="K120" s="30"/>
      <c r="L120" s="36">
        <v>45200</v>
      </c>
      <c r="M120" s="30"/>
      <c r="N120" s="36">
        <v>45200</v>
      </c>
    </row>
    <row r="121" spans="1:14" ht="15.75" customHeight="1" x14ac:dyDescent="0.25">
      <c r="A121" s="37">
        <f t="shared" si="12"/>
        <v>188</v>
      </c>
      <c r="B121" s="25"/>
      <c r="C121" s="31" t="str">
        <f t="shared" si="13"/>
        <v>BUS</v>
      </c>
      <c r="D121" s="30" t="str">
        <f t="shared" si="14"/>
        <v>SANTA ROSA</v>
      </c>
      <c r="E121" s="27" t="str">
        <f t="shared" si="15"/>
        <v>BACK UP</v>
      </c>
      <c r="F121" s="27" t="s">
        <v>122</v>
      </c>
      <c r="G121" s="31" t="str">
        <f t="shared" si="16"/>
        <v>O 500 RS E III</v>
      </c>
      <c r="H121" s="37" t="str">
        <f t="shared" si="17"/>
        <v>CSJX95</v>
      </c>
      <c r="I121" s="58"/>
      <c r="J121" s="30"/>
      <c r="K121" s="30"/>
      <c r="L121" s="36">
        <v>45231</v>
      </c>
      <c r="M121" s="30"/>
      <c r="N121" s="36">
        <v>45231</v>
      </c>
    </row>
    <row r="122" spans="1:14" ht="15.75" customHeight="1" x14ac:dyDescent="0.25">
      <c r="A122" s="37">
        <f t="shared" si="12"/>
        <v>188</v>
      </c>
      <c r="B122" s="25"/>
      <c r="C122" s="31" t="str">
        <f t="shared" si="13"/>
        <v>BUS</v>
      </c>
      <c r="D122" s="30" t="str">
        <f t="shared" si="14"/>
        <v>SANTA ROSA</v>
      </c>
      <c r="E122" s="27" t="str">
        <f t="shared" si="15"/>
        <v>BACK UP</v>
      </c>
      <c r="F122" s="27" t="s">
        <v>122</v>
      </c>
      <c r="G122" s="31" t="str">
        <f t="shared" si="16"/>
        <v>O 500 RS E III</v>
      </c>
      <c r="H122" s="37" t="str">
        <f t="shared" si="17"/>
        <v>CSJX95</v>
      </c>
      <c r="I122" s="58"/>
      <c r="J122" s="30"/>
      <c r="K122" s="30"/>
      <c r="L122" s="36">
        <v>45261</v>
      </c>
      <c r="M122" s="30"/>
      <c r="N122" s="36">
        <v>45261</v>
      </c>
    </row>
    <row r="123" spans="1:14" ht="15.75" customHeight="1" x14ac:dyDescent="0.25">
      <c r="A123" s="25">
        <v>189</v>
      </c>
      <c r="B123" s="25">
        <v>1</v>
      </c>
      <c r="C123" s="26" t="s">
        <v>0</v>
      </c>
      <c r="D123" s="26" t="s">
        <v>90</v>
      </c>
      <c r="E123" s="27" t="s">
        <v>80</v>
      </c>
      <c r="F123" s="27" t="s">
        <v>122</v>
      </c>
      <c r="G123" s="31" t="s">
        <v>5</v>
      </c>
      <c r="H123" s="25" t="s">
        <v>65</v>
      </c>
      <c r="I123" s="56">
        <f>'BD ENE 23'!AS12</f>
        <v>0</v>
      </c>
      <c r="J123" s="38">
        <f>'BD ENE 23'!AO12</f>
        <v>99.713709677419359</v>
      </c>
      <c r="K123" s="38" t="str">
        <f>'BD ENE 23'!AN12</f>
        <v>100</v>
      </c>
      <c r="L123" s="36">
        <v>44927</v>
      </c>
      <c r="M123" s="38">
        <f>'BD ENE 23'!AR12</f>
        <v>100</v>
      </c>
      <c r="N123" s="36">
        <v>44927</v>
      </c>
    </row>
    <row r="124" spans="1:14" ht="15.75" customHeight="1" x14ac:dyDescent="0.25">
      <c r="A124" s="37">
        <f t="shared" ref="A124:A134" si="18">A123</f>
        <v>189</v>
      </c>
      <c r="B124" s="25"/>
      <c r="C124" s="31" t="str">
        <f t="shared" ref="C124:C134" si="19">C123</f>
        <v>BUS</v>
      </c>
      <c r="D124" s="30" t="str">
        <f t="shared" ref="D124:D134" si="20">D123</f>
        <v>SANTA ROSA</v>
      </c>
      <c r="E124" s="27" t="str">
        <f t="shared" ref="E124:E134" si="21">E123</f>
        <v>BACK UP</v>
      </c>
      <c r="F124" s="27" t="s">
        <v>122</v>
      </c>
      <c r="G124" s="31" t="str">
        <f t="shared" ref="G124:G134" si="22">G123</f>
        <v>O 500 RS E III</v>
      </c>
      <c r="H124" s="37" t="str">
        <f t="shared" ref="H124:H134" si="23">H123</f>
        <v>CSJX97</v>
      </c>
      <c r="I124" s="58">
        <f>'BD FEB 23'!AP12</f>
        <v>0</v>
      </c>
      <c r="J124" s="38">
        <f>'BD FEB 23'!AL12</f>
        <v>100</v>
      </c>
      <c r="K124" s="38" t="str">
        <f>'BD FEB 23'!AK12</f>
        <v>100</v>
      </c>
      <c r="L124" s="36">
        <v>44958</v>
      </c>
      <c r="M124" s="38">
        <f>'BD FEB 23'!AO12</f>
        <v>100</v>
      </c>
      <c r="N124" s="36">
        <v>44958</v>
      </c>
    </row>
    <row r="125" spans="1:14" ht="15.75" customHeight="1" x14ac:dyDescent="0.25">
      <c r="A125" s="37">
        <f t="shared" si="18"/>
        <v>189</v>
      </c>
      <c r="B125" s="25"/>
      <c r="C125" s="31" t="str">
        <f t="shared" si="19"/>
        <v>BUS</v>
      </c>
      <c r="D125" s="30" t="str">
        <f t="shared" si="20"/>
        <v>SANTA ROSA</v>
      </c>
      <c r="E125" s="27" t="str">
        <f t="shared" si="21"/>
        <v>BACK UP</v>
      </c>
      <c r="F125" s="27" t="s">
        <v>122</v>
      </c>
      <c r="G125" s="31" t="str">
        <f t="shared" si="22"/>
        <v>O 500 RS E III</v>
      </c>
      <c r="H125" s="37" t="str">
        <f t="shared" si="23"/>
        <v>CSJX97</v>
      </c>
      <c r="I125" s="58">
        <f>'BD MAR 23'!AS12</f>
        <v>0</v>
      </c>
      <c r="J125" s="38">
        <f>'BD MAR 23'!AO12</f>
        <v>100</v>
      </c>
      <c r="K125" s="38" t="str">
        <f>'BD MAR 23'!AN12</f>
        <v>100</v>
      </c>
      <c r="L125" s="36">
        <v>44986</v>
      </c>
      <c r="M125" s="38">
        <f>'BD MAR 23'!AR12</f>
        <v>100</v>
      </c>
      <c r="N125" s="36">
        <v>44986</v>
      </c>
    </row>
    <row r="126" spans="1:14" ht="15.75" customHeight="1" x14ac:dyDescent="0.25">
      <c r="A126" s="37">
        <f t="shared" si="18"/>
        <v>189</v>
      </c>
      <c r="B126" s="25"/>
      <c r="C126" s="31" t="str">
        <f t="shared" si="19"/>
        <v>BUS</v>
      </c>
      <c r="D126" s="30" t="str">
        <f t="shared" si="20"/>
        <v>SANTA ROSA</v>
      </c>
      <c r="E126" s="27" t="str">
        <f t="shared" si="21"/>
        <v>BACK UP</v>
      </c>
      <c r="F126" s="27" t="s">
        <v>122</v>
      </c>
      <c r="G126" s="31" t="str">
        <f t="shared" si="22"/>
        <v>O 500 RS E III</v>
      </c>
      <c r="H126" s="37" t="str">
        <f t="shared" si="23"/>
        <v>CSJX97</v>
      </c>
      <c r="I126" s="58">
        <f>'BD ABR 23'!AR12</f>
        <v>0</v>
      </c>
      <c r="J126" s="38">
        <f>'BD ABR 23'!AN12</f>
        <v>100</v>
      </c>
      <c r="K126" s="38" t="str">
        <f>'BD ABR 23'!AM12</f>
        <v>100</v>
      </c>
      <c r="L126" s="36">
        <v>45017</v>
      </c>
      <c r="M126" s="38">
        <f>'BD ABR 23'!AQ12</f>
        <v>100</v>
      </c>
      <c r="N126" s="36">
        <v>45017</v>
      </c>
    </row>
    <row r="127" spans="1:14" ht="15.75" customHeight="1" x14ac:dyDescent="0.25">
      <c r="A127" s="37">
        <f t="shared" si="18"/>
        <v>189</v>
      </c>
      <c r="B127" s="25"/>
      <c r="C127" s="31" t="str">
        <f t="shared" si="19"/>
        <v>BUS</v>
      </c>
      <c r="D127" s="30" t="str">
        <f t="shared" si="20"/>
        <v>SANTA ROSA</v>
      </c>
      <c r="E127" s="27" t="str">
        <f t="shared" si="21"/>
        <v>BACK UP</v>
      </c>
      <c r="F127" s="27" t="s">
        <v>122</v>
      </c>
      <c r="G127" s="31" t="str">
        <f t="shared" si="22"/>
        <v>O 500 RS E III</v>
      </c>
      <c r="H127" s="37" t="str">
        <f t="shared" si="23"/>
        <v>CSJX97</v>
      </c>
      <c r="I127" s="58">
        <f>'BD MAY 23'!AS12</f>
        <v>0</v>
      </c>
      <c r="J127" s="38">
        <f>'BD MAY 23'!AO12</f>
        <v>100</v>
      </c>
      <c r="K127" s="38" t="str">
        <f>'BD MAY 23'!AN12</f>
        <v>100</v>
      </c>
      <c r="L127" s="36">
        <v>45047</v>
      </c>
      <c r="M127" s="38">
        <f>'BD MAY 23'!AR12</f>
        <v>100</v>
      </c>
      <c r="N127" s="36">
        <v>45047</v>
      </c>
    </row>
    <row r="128" spans="1:14" ht="15.75" customHeight="1" x14ac:dyDescent="0.25">
      <c r="A128" s="37">
        <f t="shared" si="18"/>
        <v>189</v>
      </c>
      <c r="B128" s="25"/>
      <c r="C128" s="31" t="str">
        <f t="shared" si="19"/>
        <v>BUS</v>
      </c>
      <c r="D128" s="30" t="str">
        <f t="shared" si="20"/>
        <v>SANTA ROSA</v>
      </c>
      <c r="E128" s="27" t="str">
        <f t="shared" si="21"/>
        <v>BACK UP</v>
      </c>
      <c r="F128" s="27" t="s">
        <v>122</v>
      </c>
      <c r="G128" s="31" t="str">
        <f t="shared" si="22"/>
        <v>O 500 RS E III</v>
      </c>
      <c r="H128" s="37" t="str">
        <f t="shared" si="23"/>
        <v>CSJX97</v>
      </c>
      <c r="I128" s="58">
        <f>'BD JUN 23'!AS12</f>
        <v>0</v>
      </c>
      <c r="J128" s="30"/>
      <c r="K128" s="30"/>
      <c r="L128" s="36">
        <v>45078</v>
      </c>
      <c r="M128" s="30"/>
      <c r="N128" s="36">
        <v>45078</v>
      </c>
    </row>
    <row r="129" spans="1:14" ht="15.75" customHeight="1" x14ac:dyDescent="0.25">
      <c r="A129" s="37">
        <f t="shared" si="18"/>
        <v>189</v>
      </c>
      <c r="B129" s="25"/>
      <c r="C129" s="31" t="str">
        <f t="shared" si="19"/>
        <v>BUS</v>
      </c>
      <c r="D129" s="30" t="str">
        <f t="shared" si="20"/>
        <v>SANTA ROSA</v>
      </c>
      <c r="E129" s="27" t="str">
        <f t="shared" si="21"/>
        <v>BACK UP</v>
      </c>
      <c r="F129" s="27" t="s">
        <v>122</v>
      </c>
      <c r="G129" s="31" t="str">
        <f t="shared" si="22"/>
        <v>O 500 RS E III</v>
      </c>
      <c r="H129" s="37" t="str">
        <f t="shared" si="23"/>
        <v>CSJX97</v>
      </c>
      <c r="I129" s="58"/>
      <c r="J129" s="30"/>
      <c r="K129" s="30"/>
      <c r="L129" s="36">
        <v>45108</v>
      </c>
      <c r="M129" s="30"/>
      <c r="N129" s="36">
        <v>45108</v>
      </c>
    </row>
    <row r="130" spans="1:14" ht="15.75" customHeight="1" x14ac:dyDescent="0.25">
      <c r="A130" s="37">
        <f t="shared" si="18"/>
        <v>189</v>
      </c>
      <c r="B130" s="25"/>
      <c r="C130" s="31" t="str">
        <f t="shared" si="19"/>
        <v>BUS</v>
      </c>
      <c r="D130" s="30" t="str">
        <f t="shared" si="20"/>
        <v>SANTA ROSA</v>
      </c>
      <c r="E130" s="27" t="str">
        <f t="shared" si="21"/>
        <v>BACK UP</v>
      </c>
      <c r="F130" s="27" t="s">
        <v>122</v>
      </c>
      <c r="G130" s="31" t="str">
        <f t="shared" si="22"/>
        <v>O 500 RS E III</v>
      </c>
      <c r="H130" s="37" t="str">
        <f t="shared" si="23"/>
        <v>CSJX97</v>
      </c>
      <c r="I130" s="58"/>
      <c r="J130" s="30"/>
      <c r="K130" s="30"/>
      <c r="L130" s="36">
        <v>45139</v>
      </c>
      <c r="M130" s="30"/>
      <c r="N130" s="36">
        <v>45139</v>
      </c>
    </row>
    <row r="131" spans="1:14" ht="15.75" customHeight="1" x14ac:dyDescent="0.25">
      <c r="A131" s="37">
        <f t="shared" si="18"/>
        <v>189</v>
      </c>
      <c r="B131" s="25"/>
      <c r="C131" s="31" t="str">
        <f t="shared" si="19"/>
        <v>BUS</v>
      </c>
      <c r="D131" s="30" t="str">
        <f t="shared" si="20"/>
        <v>SANTA ROSA</v>
      </c>
      <c r="E131" s="27" t="str">
        <f t="shared" si="21"/>
        <v>BACK UP</v>
      </c>
      <c r="F131" s="27" t="s">
        <v>122</v>
      </c>
      <c r="G131" s="31" t="str">
        <f t="shared" si="22"/>
        <v>O 500 RS E III</v>
      </c>
      <c r="H131" s="37" t="str">
        <f t="shared" si="23"/>
        <v>CSJX97</v>
      </c>
      <c r="I131" s="58"/>
      <c r="J131" s="30"/>
      <c r="K131" s="30"/>
      <c r="L131" s="36">
        <v>45170</v>
      </c>
      <c r="M131" s="30"/>
      <c r="N131" s="36">
        <v>45170</v>
      </c>
    </row>
    <row r="132" spans="1:14" ht="15.75" customHeight="1" x14ac:dyDescent="0.25">
      <c r="A132" s="37">
        <f t="shared" si="18"/>
        <v>189</v>
      </c>
      <c r="B132" s="25"/>
      <c r="C132" s="31" t="str">
        <f t="shared" si="19"/>
        <v>BUS</v>
      </c>
      <c r="D132" s="30" t="str">
        <f t="shared" si="20"/>
        <v>SANTA ROSA</v>
      </c>
      <c r="E132" s="27" t="str">
        <f t="shared" si="21"/>
        <v>BACK UP</v>
      </c>
      <c r="F132" s="27" t="s">
        <v>122</v>
      </c>
      <c r="G132" s="31" t="str">
        <f t="shared" si="22"/>
        <v>O 500 RS E III</v>
      </c>
      <c r="H132" s="37" t="str">
        <f t="shared" si="23"/>
        <v>CSJX97</v>
      </c>
      <c r="I132" s="58"/>
      <c r="J132" s="30"/>
      <c r="K132" s="30"/>
      <c r="L132" s="36">
        <v>45200</v>
      </c>
      <c r="M132" s="30"/>
      <c r="N132" s="36">
        <v>45200</v>
      </c>
    </row>
    <row r="133" spans="1:14" ht="15.75" customHeight="1" x14ac:dyDescent="0.25">
      <c r="A133" s="37">
        <f t="shared" si="18"/>
        <v>189</v>
      </c>
      <c r="B133" s="25"/>
      <c r="C133" s="31" t="str">
        <f t="shared" si="19"/>
        <v>BUS</v>
      </c>
      <c r="D133" s="30" t="str">
        <f t="shared" si="20"/>
        <v>SANTA ROSA</v>
      </c>
      <c r="E133" s="27" t="str">
        <f t="shared" si="21"/>
        <v>BACK UP</v>
      </c>
      <c r="F133" s="27" t="s">
        <v>122</v>
      </c>
      <c r="G133" s="31" t="str">
        <f t="shared" si="22"/>
        <v>O 500 RS E III</v>
      </c>
      <c r="H133" s="37" t="str">
        <f t="shared" si="23"/>
        <v>CSJX97</v>
      </c>
      <c r="I133" s="58"/>
      <c r="J133" s="30"/>
      <c r="K133" s="30"/>
      <c r="L133" s="36">
        <v>45231</v>
      </c>
      <c r="M133" s="30"/>
      <c r="N133" s="36">
        <v>45231</v>
      </c>
    </row>
    <row r="134" spans="1:14" ht="15.75" customHeight="1" x14ac:dyDescent="0.25">
      <c r="A134" s="37">
        <f t="shared" si="18"/>
        <v>189</v>
      </c>
      <c r="B134" s="25"/>
      <c r="C134" s="31" t="str">
        <f t="shared" si="19"/>
        <v>BUS</v>
      </c>
      <c r="D134" s="30" t="str">
        <f t="shared" si="20"/>
        <v>SANTA ROSA</v>
      </c>
      <c r="E134" s="27" t="str">
        <f t="shared" si="21"/>
        <v>BACK UP</v>
      </c>
      <c r="F134" s="27" t="s">
        <v>122</v>
      </c>
      <c r="G134" s="31" t="str">
        <f t="shared" si="22"/>
        <v>O 500 RS E III</v>
      </c>
      <c r="H134" s="37" t="str">
        <f t="shared" si="23"/>
        <v>CSJX97</v>
      </c>
      <c r="I134" s="58"/>
      <c r="J134" s="30"/>
      <c r="K134" s="30"/>
      <c r="L134" s="36">
        <v>45261</v>
      </c>
      <c r="M134" s="30"/>
      <c r="N134" s="36">
        <v>45261</v>
      </c>
    </row>
    <row r="135" spans="1:14" ht="15.75" customHeight="1" x14ac:dyDescent="0.25">
      <c r="A135" s="29">
        <v>259</v>
      </c>
      <c r="B135" s="25">
        <v>1</v>
      </c>
      <c r="C135" s="30" t="s">
        <v>0</v>
      </c>
      <c r="D135" s="30" t="s">
        <v>90</v>
      </c>
      <c r="E135" s="27" t="s">
        <v>92</v>
      </c>
      <c r="F135" s="27" t="s">
        <v>122</v>
      </c>
      <c r="G135" s="28" t="s">
        <v>5</v>
      </c>
      <c r="H135" s="29" t="s">
        <v>78</v>
      </c>
      <c r="I135" s="57">
        <f>'BD ENE 23'!AS13</f>
        <v>4.0322580645161289E-2</v>
      </c>
      <c r="J135" s="38">
        <f>'BD ENE 23'!AO13</f>
        <v>100</v>
      </c>
      <c r="K135" s="38">
        <f>'BD ENE 23'!AN13</f>
        <v>100</v>
      </c>
      <c r="L135" s="36">
        <v>44927</v>
      </c>
      <c r="M135" s="38">
        <f>'BD ENE 23'!AR13</f>
        <v>100</v>
      </c>
      <c r="N135" s="36">
        <v>44927</v>
      </c>
    </row>
    <row r="136" spans="1:14" ht="15.75" customHeight="1" x14ac:dyDescent="0.25">
      <c r="A136" s="37">
        <f t="shared" ref="A136:A146" si="24">A135</f>
        <v>259</v>
      </c>
      <c r="B136" s="25"/>
      <c r="C136" s="31" t="str">
        <f t="shared" ref="C136:C146" si="25">C135</f>
        <v>BUS</v>
      </c>
      <c r="D136" s="30" t="str">
        <f t="shared" ref="D136:D146" si="26">D135</f>
        <v>SANTA ROSA</v>
      </c>
      <c r="E136" s="27" t="str">
        <f t="shared" ref="E136:E146" si="27">E135</f>
        <v>INTERP.</v>
      </c>
      <c r="F136" s="27" t="s">
        <v>122</v>
      </c>
      <c r="G136" s="31" t="str">
        <f t="shared" ref="G136:G146" si="28">G135</f>
        <v>O 500 RS E III</v>
      </c>
      <c r="H136" s="37" t="str">
        <f t="shared" ref="H136:H146" si="29">H135</f>
        <v>DJYR61</v>
      </c>
      <c r="I136" s="58">
        <f>'BD FEB 23'!AP13</f>
        <v>2.9940119760479042E-2</v>
      </c>
      <c r="J136" s="38">
        <f>'BD FEB 23'!AL13</f>
        <v>99.404761904761912</v>
      </c>
      <c r="K136" s="38">
        <f>'BD FEB 23'!AK13</f>
        <v>80</v>
      </c>
      <c r="L136" s="36">
        <v>44958</v>
      </c>
      <c r="M136" s="38">
        <f>'BD FEB 23'!AO13</f>
        <v>99.408284023668642</v>
      </c>
      <c r="N136" s="36">
        <v>44958</v>
      </c>
    </row>
    <row r="137" spans="1:14" ht="15.75" customHeight="1" x14ac:dyDescent="0.25">
      <c r="A137" s="37">
        <f t="shared" si="24"/>
        <v>259</v>
      </c>
      <c r="B137" s="25"/>
      <c r="C137" s="31" t="str">
        <f t="shared" si="25"/>
        <v>BUS</v>
      </c>
      <c r="D137" s="30" t="str">
        <f t="shared" si="26"/>
        <v>SANTA ROSA</v>
      </c>
      <c r="E137" s="27" t="str">
        <f t="shared" si="27"/>
        <v>INTERP.</v>
      </c>
      <c r="F137" s="27" t="s">
        <v>122</v>
      </c>
      <c r="G137" s="31" t="str">
        <f t="shared" si="28"/>
        <v>O 500 RS E III</v>
      </c>
      <c r="H137" s="37" t="str">
        <f t="shared" si="29"/>
        <v>DJYR61</v>
      </c>
      <c r="I137" s="58">
        <f>'BD MAR 23'!AS13</f>
        <v>0</v>
      </c>
      <c r="J137" s="38">
        <f>'BD MAR 23'!AO13</f>
        <v>99.899193548387103</v>
      </c>
      <c r="K137" s="38" t="str">
        <f>'BD MAR 23'!AN13</f>
        <v>100</v>
      </c>
      <c r="L137" s="36">
        <v>44986</v>
      </c>
      <c r="M137" s="38">
        <f>'BD MAR 23'!AR13</f>
        <v>100</v>
      </c>
      <c r="N137" s="36">
        <v>44986</v>
      </c>
    </row>
    <row r="138" spans="1:14" ht="15.75" customHeight="1" x14ac:dyDescent="0.25">
      <c r="A138" s="37">
        <f t="shared" si="24"/>
        <v>259</v>
      </c>
      <c r="B138" s="25"/>
      <c r="C138" s="31" t="str">
        <f t="shared" si="25"/>
        <v>BUS</v>
      </c>
      <c r="D138" s="30" t="str">
        <f t="shared" si="26"/>
        <v>SANTA ROSA</v>
      </c>
      <c r="E138" s="27" t="str">
        <f t="shared" si="27"/>
        <v>INTERP.</v>
      </c>
      <c r="F138" s="27" t="s">
        <v>122</v>
      </c>
      <c r="G138" s="31" t="str">
        <f t="shared" si="28"/>
        <v>O 500 RS E III</v>
      </c>
      <c r="H138" s="37" t="str">
        <f t="shared" si="29"/>
        <v>DJYR61</v>
      </c>
      <c r="I138" s="58">
        <f>'BD ABR 23'!AR13</f>
        <v>0</v>
      </c>
      <c r="J138" s="38">
        <f>'BD ABR 23'!AN13</f>
        <v>98.055555555555557</v>
      </c>
      <c r="K138" s="38" t="str">
        <f>'BD ABR 23'!AM13</f>
        <v>100</v>
      </c>
      <c r="L138" s="36">
        <v>45017</v>
      </c>
      <c r="M138" s="38">
        <f>'BD ABR 23'!AQ13</f>
        <v>98.901098901098905</v>
      </c>
      <c r="N138" s="36">
        <v>45017</v>
      </c>
    </row>
    <row r="139" spans="1:14" ht="15.75" customHeight="1" x14ac:dyDescent="0.25">
      <c r="A139" s="37">
        <f t="shared" si="24"/>
        <v>259</v>
      </c>
      <c r="B139" s="25"/>
      <c r="C139" s="31" t="str">
        <f t="shared" si="25"/>
        <v>BUS</v>
      </c>
      <c r="D139" s="30" t="str">
        <f t="shared" si="26"/>
        <v>SANTA ROSA</v>
      </c>
      <c r="E139" s="27" t="str">
        <f t="shared" si="27"/>
        <v>INTERP.</v>
      </c>
      <c r="F139" s="27" t="s">
        <v>122</v>
      </c>
      <c r="G139" s="31" t="str">
        <f t="shared" si="28"/>
        <v>O 500 RS E III</v>
      </c>
      <c r="H139" s="37" t="str">
        <f t="shared" si="29"/>
        <v>DJYR61</v>
      </c>
      <c r="I139" s="58">
        <f>'BD MAY 23'!AS13</f>
        <v>5.4200542005420058E-2</v>
      </c>
      <c r="J139" s="38">
        <f>'BD MAY 23'!AO13</f>
        <v>99.193548387096769</v>
      </c>
      <c r="K139" s="38">
        <f>'BD MAY 23'!AN13</f>
        <v>85</v>
      </c>
      <c r="L139" s="36">
        <v>45047</v>
      </c>
      <c r="M139" s="38">
        <f>'BD MAY 23'!AR13</f>
        <v>99.2</v>
      </c>
      <c r="N139" s="36">
        <v>45047</v>
      </c>
    </row>
    <row r="140" spans="1:14" ht="15.75" customHeight="1" x14ac:dyDescent="0.25">
      <c r="A140" s="37">
        <f t="shared" si="24"/>
        <v>259</v>
      </c>
      <c r="B140" s="25"/>
      <c r="C140" s="31" t="str">
        <f t="shared" si="25"/>
        <v>BUS</v>
      </c>
      <c r="D140" s="30" t="str">
        <f t="shared" si="26"/>
        <v>SANTA ROSA</v>
      </c>
      <c r="E140" s="27" t="str">
        <f t="shared" si="27"/>
        <v>INTERP.</v>
      </c>
      <c r="F140" s="27" t="s">
        <v>122</v>
      </c>
      <c r="G140" s="31" t="str">
        <f t="shared" si="28"/>
        <v>O 500 RS E III</v>
      </c>
      <c r="H140" s="37" t="str">
        <f t="shared" si="29"/>
        <v>DJYR61</v>
      </c>
      <c r="I140" s="58">
        <f>'BD JUN 23'!AS13</f>
        <v>0</v>
      </c>
      <c r="J140" s="30"/>
      <c r="K140" s="30"/>
      <c r="L140" s="36">
        <v>45078</v>
      </c>
      <c r="M140" s="30"/>
      <c r="N140" s="36">
        <v>45078</v>
      </c>
    </row>
    <row r="141" spans="1:14" ht="15.75" customHeight="1" x14ac:dyDescent="0.25">
      <c r="A141" s="37">
        <f t="shared" si="24"/>
        <v>259</v>
      </c>
      <c r="B141" s="25"/>
      <c r="C141" s="31" t="str">
        <f t="shared" si="25"/>
        <v>BUS</v>
      </c>
      <c r="D141" s="30" t="str">
        <f t="shared" si="26"/>
        <v>SANTA ROSA</v>
      </c>
      <c r="E141" s="27" t="str">
        <f t="shared" si="27"/>
        <v>INTERP.</v>
      </c>
      <c r="F141" s="27" t="s">
        <v>122</v>
      </c>
      <c r="G141" s="31" t="str">
        <f t="shared" si="28"/>
        <v>O 500 RS E III</v>
      </c>
      <c r="H141" s="37" t="str">
        <f t="shared" si="29"/>
        <v>DJYR61</v>
      </c>
      <c r="I141" s="58"/>
      <c r="J141" s="30"/>
      <c r="K141" s="30"/>
      <c r="L141" s="36">
        <v>45108</v>
      </c>
      <c r="M141" s="30"/>
      <c r="N141" s="36">
        <v>45108</v>
      </c>
    </row>
    <row r="142" spans="1:14" ht="15.75" customHeight="1" x14ac:dyDescent="0.25">
      <c r="A142" s="37">
        <f t="shared" si="24"/>
        <v>259</v>
      </c>
      <c r="B142" s="25"/>
      <c r="C142" s="31" t="str">
        <f t="shared" si="25"/>
        <v>BUS</v>
      </c>
      <c r="D142" s="30" t="str">
        <f t="shared" si="26"/>
        <v>SANTA ROSA</v>
      </c>
      <c r="E142" s="27" t="str">
        <f t="shared" si="27"/>
        <v>INTERP.</v>
      </c>
      <c r="F142" s="27" t="s">
        <v>122</v>
      </c>
      <c r="G142" s="31" t="str">
        <f t="shared" si="28"/>
        <v>O 500 RS E III</v>
      </c>
      <c r="H142" s="37" t="str">
        <f t="shared" si="29"/>
        <v>DJYR61</v>
      </c>
      <c r="I142" s="58"/>
      <c r="J142" s="30"/>
      <c r="K142" s="30"/>
      <c r="L142" s="36">
        <v>45139</v>
      </c>
      <c r="M142" s="30"/>
      <c r="N142" s="36">
        <v>45139</v>
      </c>
    </row>
    <row r="143" spans="1:14" ht="15.75" customHeight="1" x14ac:dyDescent="0.25">
      <c r="A143" s="37">
        <f t="shared" si="24"/>
        <v>259</v>
      </c>
      <c r="B143" s="25"/>
      <c r="C143" s="31" t="str">
        <f t="shared" si="25"/>
        <v>BUS</v>
      </c>
      <c r="D143" s="30" t="str">
        <f t="shared" si="26"/>
        <v>SANTA ROSA</v>
      </c>
      <c r="E143" s="27" t="str">
        <f t="shared" si="27"/>
        <v>INTERP.</v>
      </c>
      <c r="F143" s="27" t="s">
        <v>122</v>
      </c>
      <c r="G143" s="31" t="str">
        <f t="shared" si="28"/>
        <v>O 500 RS E III</v>
      </c>
      <c r="H143" s="37" t="str">
        <f t="shared" si="29"/>
        <v>DJYR61</v>
      </c>
      <c r="I143" s="58"/>
      <c r="J143" s="30"/>
      <c r="K143" s="30"/>
      <c r="L143" s="36">
        <v>45170</v>
      </c>
      <c r="M143" s="30"/>
      <c r="N143" s="36">
        <v>45170</v>
      </c>
    </row>
    <row r="144" spans="1:14" ht="15.75" customHeight="1" x14ac:dyDescent="0.25">
      <c r="A144" s="37">
        <f t="shared" si="24"/>
        <v>259</v>
      </c>
      <c r="B144" s="25"/>
      <c r="C144" s="31" t="str">
        <f t="shared" si="25"/>
        <v>BUS</v>
      </c>
      <c r="D144" s="30" t="str">
        <f t="shared" si="26"/>
        <v>SANTA ROSA</v>
      </c>
      <c r="E144" s="27" t="str">
        <f t="shared" si="27"/>
        <v>INTERP.</v>
      </c>
      <c r="F144" s="27" t="s">
        <v>122</v>
      </c>
      <c r="G144" s="31" t="str">
        <f t="shared" si="28"/>
        <v>O 500 RS E III</v>
      </c>
      <c r="H144" s="37" t="str">
        <f t="shared" si="29"/>
        <v>DJYR61</v>
      </c>
      <c r="I144" s="58"/>
      <c r="J144" s="30"/>
      <c r="K144" s="30"/>
      <c r="L144" s="36">
        <v>45200</v>
      </c>
      <c r="M144" s="30"/>
      <c r="N144" s="36">
        <v>45200</v>
      </c>
    </row>
    <row r="145" spans="1:14" ht="15.75" customHeight="1" x14ac:dyDescent="0.25">
      <c r="A145" s="37">
        <f t="shared" si="24"/>
        <v>259</v>
      </c>
      <c r="B145" s="25"/>
      <c r="C145" s="31" t="str">
        <f t="shared" si="25"/>
        <v>BUS</v>
      </c>
      <c r="D145" s="30" t="str">
        <f t="shared" si="26"/>
        <v>SANTA ROSA</v>
      </c>
      <c r="E145" s="27" t="str">
        <f t="shared" si="27"/>
        <v>INTERP.</v>
      </c>
      <c r="F145" s="27" t="s">
        <v>122</v>
      </c>
      <c r="G145" s="31" t="str">
        <f t="shared" si="28"/>
        <v>O 500 RS E III</v>
      </c>
      <c r="H145" s="37" t="str">
        <f t="shared" si="29"/>
        <v>DJYR61</v>
      </c>
      <c r="I145" s="58"/>
      <c r="J145" s="30"/>
      <c r="K145" s="30"/>
      <c r="L145" s="36">
        <v>45231</v>
      </c>
      <c r="M145" s="30"/>
      <c r="N145" s="36">
        <v>45231</v>
      </c>
    </row>
    <row r="146" spans="1:14" ht="15.75" customHeight="1" x14ac:dyDescent="0.25">
      <c r="A146" s="37">
        <f t="shared" si="24"/>
        <v>259</v>
      </c>
      <c r="B146" s="25"/>
      <c r="C146" s="31" t="str">
        <f t="shared" si="25"/>
        <v>BUS</v>
      </c>
      <c r="D146" s="30" t="str">
        <f t="shared" si="26"/>
        <v>SANTA ROSA</v>
      </c>
      <c r="E146" s="27" t="str">
        <f t="shared" si="27"/>
        <v>INTERP.</v>
      </c>
      <c r="F146" s="27" t="s">
        <v>122</v>
      </c>
      <c r="G146" s="31" t="str">
        <f t="shared" si="28"/>
        <v>O 500 RS E III</v>
      </c>
      <c r="H146" s="37" t="str">
        <f t="shared" si="29"/>
        <v>DJYR61</v>
      </c>
      <c r="I146" s="58"/>
      <c r="J146" s="30"/>
      <c r="K146" s="30"/>
      <c r="L146" s="36">
        <v>45261</v>
      </c>
      <c r="M146" s="30"/>
      <c r="N146" s="36">
        <v>45261</v>
      </c>
    </row>
    <row r="147" spans="1:14" ht="15.75" customHeight="1" x14ac:dyDescent="0.25">
      <c r="A147" s="29">
        <v>275</v>
      </c>
      <c r="B147" s="25">
        <v>1</v>
      </c>
      <c r="C147" s="30" t="s">
        <v>0</v>
      </c>
      <c r="D147" s="30" t="s">
        <v>90</v>
      </c>
      <c r="E147" s="27" t="s">
        <v>91</v>
      </c>
      <c r="F147" s="27" t="s">
        <v>122</v>
      </c>
      <c r="G147" s="28" t="s">
        <v>5</v>
      </c>
      <c r="H147" s="29" t="s">
        <v>66</v>
      </c>
      <c r="I147" s="57">
        <f>'BD ENE 23'!AS14</f>
        <v>0.1030913978494624</v>
      </c>
      <c r="J147" s="38">
        <f>'BD ENE 23'!AO14</f>
        <v>100</v>
      </c>
      <c r="K147" s="38">
        <f>'BD ENE 23'!AN14</f>
        <v>100</v>
      </c>
      <c r="L147" s="36">
        <v>44927</v>
      </c>
      <c r="M147" s="38">
        <f>'BD ENE 23'!AR14</f>
        <v>100</v>
      </c>
      <c r="N147" s="36">
        <v>44927</v>
      </c>
    </row>
    <row r="148" spans="1:14" ht="15.75" customHeight="1" x14ac:dyDescent="0.25">
      <c r="A148" s="37">
        <f t="shared" ref="A148:A158" si="30">A147</f>
        <v>275</v>
      </c>
      <c r="B148" s="25"/>
      <c r="C148" s="31" t="str">
        <f t="shared" ref="C148:C158" si="31">C147</f>
        <v>BUS</v>
      </c>
      <c r="D148" s="30" t="str">
        <f t="shared" ref="D148:D158" si="32">D147</f>
        <v>SANTA ROSA</v>
      </c>
      <c r="E148" s="27" t="str">
        <f t="shared" ref="E148:E158" si="33">E147</f>
        <v>AEROP.</v>
      </c>
      <c r="F148" s="27" t="s">
        <v>122</v>
      </c>
      <c r="G148" s="31" t="str">
        <f t="shared" ref="G148:G158" si="34">G147</f>
        <v>O 500 RS E III</v>
      </c>
      <c r="H148" s="37" t="str">
        <f t="shared" ref="H148:H158" si="35">H147</f>
        <v>FCTR19</v>
      </c>
      <c r="I148" s="58">
        <f>'BD FEB 23'!AP14</f>
        <v>0.10126865671641795</v>
      </c>
      <c r="J148" s="38">
        <f>'BD FEB 23'!AL14</f>
        <v>99.702380952380949</v>
      </c>
      <c r="K148" s="38">
        <f>'BD FEB 23'!AK14</f>
        <v>97.052321296978633</v>
      </c>
      <c r="L148" s="36">
        <v>44958</v>
      </c>
      <c r="M148" s="38">
        <f>'BD FEB 23'!AO14</f>
        <v>100</v>
      </c>
      <c r="N148" s="36">
        <v>44958</v>
      </c>
    </row>
    <row r="149" spans="1:14" ht="15.75" customHeight="1" x14ac:dyDescent="0.25">
      <c r="A149" s="37">
        <f t="shared" si="30"/>
        <v>275</v>
      </c>
      <c r="B149" s="25"/>
      <c r="C149" s="31" t="str">
        <f t="shared" si="31"/>
        <v>BUS</v>
      </c>
      <c r="D149" s="30" t="str">
        <f t="shared" si="32"/>
        <v>SANTA ROSA</v>
      </c>
      <c r="E149" s="27" t="str">
        <f t="shared" si="33"/>
        <v>AEROP.</v>
      </c>
      <c r="F149" s="27" t="s">
        <v>122</v>
      </c>
      <c r="G149" s="31" t="str">
        <f t="shared" si="34"/>
        <v>O 500 RS E III</v>
      </c>
      <c r="H149" s="37" t="str">
        <f t="shared" si="35"/>
        <v>FCTR19</v>
      </c>
      <c r="I149" s="58">
        <f>'BD MAR 23'!AS14</f>
        <v>0</v>
      </c>
      <c r="J149" s="38">
        <f>'BD MAR 23'!AO14</f>
        <v>98.723118279569889</v>
      </c>
      <c r="K149" s="38" t="str">
        <f>'BD MAR 23'!AN14</f>
        <v>100</v>
      </c>
      <c r="L149" s="36">
        <v>44986</v>
      </c>
      <c r="M149" s="38">
        <f>'BD MAR 23'!AR14</f>
        <v>99.2</v>
      </c>
      <c r="N149" s="36">
        <v>44986</v>
      </c>
    </row>
    <row r="150" spans="1:14" ht="15.75" customHeight="1" x14ac:dyDescent="0.25">
      <c r="A150" s="37">
        <f t="shared" si="30"/>
        <v>275</v>
      </c>
      <c r="B150" s="25"/>
      <c r="C150" s="31" t="str">
        <f t="shared" si="31"/>
        <v>BUS</v>
      </c>
      <c r="D150" s="30" t="str">
        <f t="shared" si="32"/>
        <v>SANTA ROSA</v>
      </c>
      <c r="E150" s="27" t="str">
        <f t="shared" si="33"/>
        <v>AEROP.</v>
      </c>
      <c r="F150" s="27" t="s">
        <v>122</v>
      </c>
      <c r="G150" s="31" t="str">
        <f t="shared" si="34"/>
        <v>O 500 RS E III</v>
      </c>
      <c r="H150" s="37" t="str">
        <f t="shared" si="35"/>
        <v>FCTR19</v>
      </c>
      <c r="I150" s="58">
        <f>'BD ABR 23'!AR14</f>
        <v>0</v>
      </c>
      <c r="J150" s="38">
        <f>'BD ABR 23'!AN14</f>
        <v>100</v>
      </c>
      <c r="K150" s="38" t="str">
        <f>'BD ABR 23'!AM14</f>
        <v>100</v>
      </c>
      <c r="L150" s="36">
        <v>45017</v>
      </c>
      <c r="M150" s="38">
        <f>'BD ABR 23'!AQ14</f>
        <v>100</v>
      </c>
      <c r="N150" s="36">
        <v>45017</v>
      </c>
    </row>
    <row r="151" spans="1:14" ht="15.75" customHeight="1" x14ac:dyDescent="0.25">
      <c r="A151" s="37">
        <f t="shared" si="30"/>
        <v>275</v>
      </c>
      <c r="B151" s="25"/>
      <c r="C151" s="31" t="str">
        <f t="shared" si="31"/>
        <v>BUS</v>
      </c>
      <c r="D151" s="30" t="str">
        <f t="shared" si="32"/>
        <v>SANTA ROSA</v>
      </c>
      <c r="E151" s="27" t="str">
        <f t="shared" si="33"/>
        <v>AEROP.</v>
      </c>
      <c r="F151" s="27" t="s">
        <v>122</v>
      </c>
      <c r="G151" s="31" t="str">
        <f t="shared" si="34"/>
        <v>O 500 RS E III</v>
      </c>
      <c r="H151" s="37" t="str">
        <f t="shared" si="35"/>
        <v>FCTR19</v>
      </c>
      <c r="I151" s="58">
        <f>'BD MAY 23'!AS14</f>
        <v>0</v>
      </c>
      <c r="J151" s="38">
        <f>'BD MAY 23'!AO14</f>
        <v>100</v>
      </c>
      <c r="K151" s="38" t="str">
        <f>'BD MAY 23'!AN14</f>
        <v>100</v>
      </c>
      <c r="L151" s="36">
        <v>45047</v>
      </c>
      <c r="M151" s="38">
        <f>'BD MAY 23'!AR14</f>
        <v>100</v>
      </c>
      <c r="N151" s="36">
        <v>45047</v>
      </c>
    </row>
    <row r="152" spans="1:14" ht="15.75" customHeight="1" x14ac:dyDescent="0.25">
      <c r="A152" s="37">
        <f t="shared" si="30"/>
        <v>275</v>
      </c>
      <c r="B152" s="25"/>
      <c r="C152" s="31" t="str">
        <f t="shared" si="31"/>
        <v>BUS</v>
      </c>
      <c r="D152" s="30" t="str">
        <f t="shared" si="32"/>
        <v>SANTA ROSA</v>
      </c>
      <c r="E152" s="27" t="str">
        <f t="shared" si="33"/>
        <v>AEROP.</v>
      </c>
      <c r="F152" s="27" t="s">
        <v>122</v>
      </c>
      <c r="G152" s="31" t="str">
        <f t="shared" si="34"/>
        <v>O 500 RS E III</v>
      </c>
      <c r="H152" s="37" t="str">
        <f t="shared" si="35"/>
        <v>FCTR19</v>
      </c>
      <c r="I152" s="58">
        <f>'BD JUN 23'!AS14</f>
        <v>0</v>
      </c>
      <c r="J152" s="30"/>
      <c r="K152" s="30"/>
      <c r="L152" s="36">
        <v>45078</v>
      </c>
      <c r="M152" s="30"/>
      <c r="N152" s="36">
        <v>45078</v>
      </c>
    </row>
    <row r="153" spans="1:14" ht="15.75" customHeight="1" x14ac:dyDescent="0.25">
      <c r="A153" s="37">
        <f t="shared" si="30"/>
        <v>275</v>
      </c>
      <c r="B153" s="25"/>
      <c r="C153" s="31" t="str">
        <f t="shared" si="31"/>
        <v>BUS</v>
      </c>
      <c r="D153" s="30" t="str">
        <f t="shared" si="32"/>
        <v>SANTA ROSA</v>
      </c>
      <c r="E153" s="27" t="str">
        <f t="shared" si="33"/>
        <v>AEROP.</v>
      </c>
      <c r="F153" s="27" t="s">
        <v>122</v>
      </c>
      <c r="G153" s="31" t="str">
        <f t="shared" si="34"/>
        <v>O 500 RS E III</v>
      </c>
      <c r="H153" s="37" t="str">
        <f t="shared" si="35"/>
        <v>FCTR19</v>
      </c>
      <c r="I153" s="58"/>
      <c r="J153" s="30"/>
      <c r="K153" s="30"/>
      <c r="L153" s="36">
        <v>45108</v>
      </c>
      <c r="M153" s="30"/>
      <c r="N153" s="36">
        <v>45108</v>
      </c>
    </row>
    <row r="154" spans="1:14" ht="15.75" customHeight="1" x14ac:dyDescent="0.25">
      <c r="A154" s="37">
        <f t="shared" si="30"/>
        <v>275</v>
      </c>
      <c r="B154" s="25"/>
      <c r="C154" s="31" t="str">
        <f t="shared" si="31"/>
        <v>BUS</v>
      </c>
      <c r="D154" s="30" t="str">
        <f t="shared" si="32"/>
        <v>SANTA ROSA</v>
      </c>
      <c r="E154" s="27" t="str">
        <f t="shared" si="33"/>
        <v>AEROP.</v>
      </c>
      <c r="F154" s="27" t="s">
        <v>122</v>
      </c>
      <c r="G154" s="31" t="str">
        <f t="shared" si="34"/>
        <v>O 500 RS E III</v>
      </c>
      <c r="H154" s="37" t="str">
        <f t="shared" si="35"/>
        <v>FCTR19</v>
      </c>
      <c r="I154" s="58"/>
      <c r="J154" s="30"/>
      <c r="K154" s="30"/>
      <c r="L154" s="36">
        <v>45139</v>
      </c>
      <c r="M154" s="30"/>
      <c r="N154" s="36">
        <v>45139</v>
      </c>
    </row>
    <row r="155" spans="1:14" ht="15.75" customHeight="1" x14ac:dyDescent="0.25">
      <c r="A155" s="37">
        <f t="shared" si="30"/>
        <v>275</v>
      </c>
      <c r="B155" s="25"/>
      <c r="C155" s="31" t="str">
        <f t="shared" si="31"/>
        <v>BUS</v>
      </c>
      <c r="D155" s="30" t="str">
        <f t="shared" si="32"/>
        <v>SANTA ROSA</v>
      </c>
      <c r="E155" s="27" t="str">
        <f t="shared" si="33"/>
        <v>AEROP.</v>
      </c>
      <c r="F155" s="27" t="s">
        <v>122</v>
      </c>
      <c r="G155" s="31" t="str">
        <f t="shared" si="34"/>
        <v>O 500 RS E III</v>
      </c>
      <c r="H155" s="37" t="str">
        <f t="shared" si="35"/>
        <v>FCTR19</v>
      </c>
      <c r="I155" s="58"/>
      <c r="J155" s="30"/>
      <c r="K155" s="30"/>
      <c r="L155" s="36">
        <v>45170</v>
      </c>
      <c r="M155" s="30"/>
      <c r="N155" s="36">
        <v>45170</v>
      </c>
    </row>
    <row r="156" spans="1:14" ht="15.75" customHeight="1" x14ac:dyDescent="0.25">
      <c r="A156" s="37">
        <f t="shared" si="30"/>
        <v>275</v>
      </c>
      <c r="B156" s="25"/>
      <c r="C156" s="31" t="str">
        <f t="shared" si="31"/>
        <v>BUS</v>
      </c>
      <c r="D156" s="30" t="str">
        <f t="shared" si="32"/>
        <v>SANTA ROSA</v>
      </c>
      <c r="E156" s="27" t="str">
        <f t="shared" si="33"/>
        <v>AEROP.</v>
      </c>
      <c r="F156" s="27" t="s">
        <v>122</v>
      </c>
      <c r="G156" s="31" t="str">
        <f t="shared" si="34"/>
        <v>O 500 RS E III</v>
      </c>
      <c r="H156" s="37" t="str">
        <f t="shared" si="35"/>
        <v>FCTR19</v>
      </c>
      <c r="I156" s="58"/>
      <c r="J156" s="30"/>
      <c r="K156" s="30"/>
      <c r="L156" s="36">
        <v>45200</v>
      </c>
      <c r="M156" s="30"/>
      <c r="N156" s="36">
        <v>45200</v>
      </c>
    </row>
    <row r="157" spans="1:14" ht="15.75" customHeight="1" x14ac:dyDescent="0.25">
      <c r="A157" s="37">
        <f t="shared" si="30"/>
        <v>275</v>
      </c>
      <c r="B157" s="25"/>
      <c r="C157" s="31" t="str">
        <f t="shared" si="31"/>
        <v>BUS</v>
      </c>
      <c r="D157" s="30" t="str">
        <f t="shared" si="32"/>
        <v>SANTA ROSA</v>
      </c>
      <c r="E157" s="27" t="str">
        <f t="shared" si="33"/>
        <v>AEROP.</v>
      </c>
      <c r="F157" s="27" t="s">
        <v>122</v>
      </c>
      <c r="G157" s="31" t="str">
        <f t="shared" si="34"/>
        <v>O 500 RS E III</v>
      </c>
      <c r="H157" s="37" t="str">
        <f t="shared" si="35"/>
        <v>FCTR19</v>
      </c>
      <c r="I157" s="58"/>
      <c r="J157" s="30"/>
      <c r="K157" s="30"/>
      <c r="L157" s="36">
        <v>45231</v>
      </c>
      <c r="M157" s="30"/>
      <c r="N157" s="36">
        <v>45231</v>
      </c>
    </row>
    <row r="158" spans="1:14" ht="15.75" customHeight="1" x14ac:dyDescent="0.25">
      <c r="A158" s="37">
        <f t="shared" si="30"/>
        <v>275</v>
      </c>
      <c r="B158" s="25"/>
      <c r="C158" s="31" t="str">
        <f t="shared" si="31"/>
        <v>BUS</v>
      </c>
      <c r="D158" s="30" t="str">
        <f t="shared" si="32"/>
        <v>SANTA ROSA</v>
      </c>
      <c r="E158" s="27" t="str">
        <f t="shared" si="33"/>
        <v>AEROP.</v>
      </c>
      <c r="F158" s="27" t="s">
        <v>122</v>
      </c>
      <c r="G158" s="31" t="str">
        <f t="shared" si="34"/>
        <v>O 500 RS E III</v>
      </c>
      <c r="H158" s="37" t="str">
        <f t="shared" si="35"/>
        <v>FCTR19</v>
      </c>
      <c r="I158" s="58"/>
      <c r="J158" s="30"/>
      <c r="K158" s="30"/>
      <c r="L158" s="36">
        <v>45261</v>
      </c>
      <c r="M158" s="30"/>
      <c r="N158" s="36">
        <v>45261</v>
      </c>
    </row>
    <row r="159" spans="1:14" ht="15.75" customHeight="1" x14ac:dyDescent="0.25">
      <c r="A159" s="29">
        <v>276</v>
      </c>
      <c r="B159" s="25">
        <v>1</v>
      </c>
      <c r="C159" s="30" t="s">
        <v>0</v>
      </c>
      <c r="D159" s="30" t="s">
        <v>90</v>
      </c>
      <c r="E159" s="27" t="s">
        <v>91</v>
      </c>
      <c r="F159" s="27" t="s">
        <v>122</v>
      </c>
      <c r="G159" s="28" t="s">
        <v>5</v>
      </c>
      <c r="H159" s="29" t="s">
        <v>67</v>
      </c>
      <c r="I159" s="57">
        <f>'BD ENE 23'!AS15</f>
        <v>0</v>
      </c>
      <c r="J159" s="38">
        <f>'BD ENE 23'!AO15</f>
        <v>100</v>
      </c>
      <c r="K159" s="38" t="str">
        <f>'BD ENE 23'!AN15</f>
        <v>100</v>
      </c>
      <c r="L159" s="36">
        <v>44927</v>
      </c>
      <c r="M159" s="38">
        <f>'BD ENE 23'!AR15</f>
        <v>100</v>
      </c>
      <c r="N159" s="36">
        <v>44927</v>
      </c>
    </row>
    <row r="160" spans="1:14" ht="15.75" customHeight="1" x14ac:dyDescent="0.25">
      <c r="A160" s="37">
        <f t="shared" ref="A160:A170" si="36">A159</f>
        <v>276</v>
      </c>
      <c r="B160" s="25"/>
      <c r="C160" s="31" t="str">
        <f t="shared" ref="C160:C170" si="37">C159</f>
        <v>BUS</v>
      </c>
      <c r="D160" s="30" t="str">
        <f t="shared" ref="D160:D170" si="38">D159</f>
        <v>SANTA ROSA</v>
      </c>
      <c r="E160" s="27" t="str">
        <f t="shared" ref="E160:E170" si="39">E159</f>
        <v>AEROP.</v>
      </c>
      <c r="F160" s="27" t="s">
        <v>122</v>
      </c>
      <c r="G160" s="31" t="str">
        <f t="shared" ref="G160:G170" si="40">G159</f>
        <v>O 500 RS E III</v>
      </c>
      <c r="H160" s="37" t="str">
        <f t="shared" ref="H160:H170" si="41">H159</f>
        <v>FCTR20</v>
      </c>
      <c r="I160" s="58">
        <f>'BD FEB 23'!AP15</f>
        <v>0</v>
      </c>
      <c r="J160" s="38">
        <f>'BD FEB 23'!AL15</f>
        <v>100</v>
      </c>
      <c r="K160" s="38" t="str">
        <f>'BD FEB 23'!AK15</f>
        <v>100</v>
      </c>
      <c r="L160" s="36">
        <v>44958</v>
      </c>
      <c r="M160" s="38">
        <f>'BD FEB 23'!AO15</f>
        <v>100</v>
      </c>
      <c r="N160" s="36">
        <v>44958</v>
      </c>
    </row>
    <row r="161" spans="1:14" ht="15.75" customHeight="1" x14ac:dyDescent="0.25">
      <c r="A161" s="37">
        <f t="shared" si="36"/>
        <v>276</v>
      </c>
      <c r="B161" s="25"/>
      <c r="C161" s="31" t="str">
        <f t="shared" si="37"/>
        <v>BUS</v>
      </c>
      <c r="D161" s="30" t="str">
        <f t="shared" si="38"/>
        <v>SANTA ROSA</v>
      </c>
      <c r="E161" s="27" t="str">
        <f t="shared" si="39"/>
        <v>AEROP.</v>
      </c>
      <c r="F161" s="27" t="s">
        <v>122</v>
      </c>
      <c r="G161" s="31" t="str">
        <f t="shared" si="40"/>
        <v>O 500 RS E III</v>
      </c>
      <c r="H161" s="37" t="str">
        <f t="shared" si="41"/>
        <v>FCTR20</v>
      </c>
      <c r="I161" s="58">
        <f>'BD MAR 23'!AS15</f>
        <v>0</v>
      </c>
      <c r="J161" s="38">
        <f>'BD MAR 23'!AO15</f>
        <v>99.854838709677423</v>
      </c>
      <c r="K161" s="38" t="str">
        <f>'BD MAR 23'!AN15</f>
        <v>100</v>
      </c>
      <c r="L161" s="36">
        <v>44986</v>
      </c>
      <c r="M161" s="38">
        <f>'BD MAR 23'!AR15</f>
        <v>100</v>
      </c>
      <c r="N161" s="36">
        <v>44986</v>
      </c>
    </row>
    <row r="162" spans="1:14" ht="15.75" customHeight="1" x14ac:dyDescent="0.25">
      <c r="A162" s="37">
        <f t="shared" si="36"/>
        <v>276</v>
      </c>
      <c r="B162" s="25"/>
      <c r="C162" s="31" t="str">
        <f t="shared" si="37"/>
        <v>BUS</v>
      </c>
      <c r="D162" s="30" t="str">
        <f t="shared" si="38"/>
        <v>SANTA ROSA</v>
      </c>
      <c r="E162" s="27" t="str">
        <f t="shared" si="39"/>
        <v>AEROP.</v>
      </c>
      <c r="F162" s="27" t="s">
        <v>122</v>
      </c>
      <c r="G162" s="31" t="str">
        <f t="shared" si="40"/>
        <v>O 500 RS E III</v>
      </c>
      <c r="H162" s="37" t="str">
        <f t="shared" si="41"/>
        <v>FCTR20</v>
      </c>
      <c r="I162" s="58">
        <f>'BD ABR 23'!AR15</f>
        <v>6.1458333333333344E-2</v>
      </c>
      <c r="J162" s="38">
        <f>'BD ABR 23'!AN15</f>
        <v>100</v>
      </c>
      <c r="K162" s="38">
        <f>'BD ABR 23'!AM15</f>
        <v>100</v>
      </c>
      <c r="L162" s="36">
        <v>45017</v>
      </c>
      <c r="M162" s="38">
        <f>'BD ABR 23'!AQ15</f>
        <v>100</v>
      </c>
      <c r="N162" s="36">
        <v>45017</v>
      </c>
    </row>
    <row r="163" spans="1:14" ht="15.75" customHeight="1" x14ac:dyDescent="0.25">
      <c r="A163" s="37">
        <f t="shared" si="36"/>
        <v>276</v>
      </c>
      <c r="B163" s="25"/>
      <c r="C163" s="31" t="str">
        <f t="shared" si="37"/>
        <v>BUS</v>
      </c>
      <c r="D163" s="30" t="str">
        <f t="shared" si="38"/>
        <v>SANTA ROSA</v>
      </c>
      <c r="E163" s="27" t="str">
        <f t="shared" si="39"/>
        <v>AEROP.</v>
      </c>
      <c r="F163" s="27" t="s">
        <v>122</v>
      </c>
      <c r="G163" s="31" t="str">
        <f t="shared" si="40"/>
        <v>O 500 RS E III</v>
      </c>
      <c r="H163" s="37" t="str">
        <f t="shared" si="41"/>
        <v>FCTR20</v>
      </c>
      <c r="I163" s="58">
        <f>'BD MAY 23'!AS15</f>
        <v>9.9695843190267017E-2</v>
      </c>
      <c r="J163" s="38">
        <f>'BD MAY 23'!AO15</f>
        <v>99.428763440860209</v>
      </c>
      <c r="K163" s="38">
        <f>'BD MAY 23'!AN15</f>
        <v>94.237288135593218</v>
      </c>
      <c r="L163" s="36">
        <v>45047</v>
      </c>
      <c r="M163" s="38">
        <f>'BD MAY 23'!AR15</f>
        <v>100</v>
      </c>
      <c r="N163" s="36">
        <v>45047</v>
      </c>
    </row>
    <row r="164" spans="1:14" ht="15.75" customHeight="1" x14ac:dyDescent="0.25">
      <c r="A164" s="37">
        <f t="shared" si="36"/>
        <v>276</v>
      </c>
      <c r="B164" s="25"/>
      <c r="C164" s="31" t="str">
        <f t="shared" si="37"/>
        <v>BUS</v>
      </c>
      <c r="D164" s="30" t="str">
        <f t="shared" si="38"/>
        <v>SANTA ROSA</v>
      </c>
      <c r="E164" s="27" t="str">
        <f t="shared" si="39"/>
        <v>AEROP.</v>
      </c>
      <c r="F164" s="27" t="s">
        <v>122</v>
      </c>
      <c r="G164" s="31" t="str">
        <f t="shared" si="40"/>
        <v>O 500 RS E III</v>
      </c>
      <c r="H164" s="37" t="str">
        <f t="shared" si="41"/>
        <v>FCTR20</v>
      </c>
      <c r="I164" s="58">
        <f>'BD JUN 23'!AS15</f>
        <v>0</v>
      </c>
      <c r="J164" s="30"/>
      <c r="K164" s="30"/>
      <c r="L164" s="36">
        <v>45078</v>
      </c>
      <c r="M164" s="30"/>
      <c r="N164" s="36">
        <v>45078</v>
      </c>
    </row>
    <row r="165" spans="1:14" ht="15.75" customHeight="1" x14ac:dyDescent="0.25">
      <c r="A165" s="37">
        <f t="shared" si="36"/>
        <v>276</v>
      </c>
      <c r="B165" s="25"/>
      <c r="C165" s="31" t="str">
        <f t="shared" si="37"/>
        <v>BUS</v>
      </c>
      <c r="D165" s="30" t="str">
        <f t="shared" si="38"/>
        <v>SANTA ROSA</v>
      </c>
      <c r="E165" s="27" t="str">
        <f t="shared" si="39"/>
        <v>AEROP.</v>
      </c>
      <c r="F165" s="27" t="s">
        <v>122</v>
      </c>
      <c r="G165" s="31" t="str">
        <f t="shared" si="40"/>
        <v>O 500 RS E III</v>
      </c>
      <c r="H165" s="37" t="str">
        <f t="shared" si="41"/>
        <v>FCTR20</v>
      </c>
      <c r="I165" s="58"/>
      <c r="J165" s="30"/>
      <c r="K165" s="30"/>
      <c r="L165" s="36">
        <v>45108</v>
      </c>
      <c r="M165" s="30"/>
      <c r="N165" s="36">
        <v>45108</v>
      </c>
    </row>
    <row r="166" spans="1:14" ht="15.75" customHeight="1" x14ac:dyDescent="0.25">
      <c r="A166" s="37">
        <f t="shared" si="36"/>
        <v>276</v>
      </c>
      <c r="B166" s="25"/>
      <c r="C166" s="31" t="str">
        <f t="shared" si="37"/>
        <v>BUS</v>
      </c>
      <c r="D166" s="30" t="str">
        <f t="shared" si="38"/>
        <v>SANTA ROSA</v>
      </c>
      <c r="E166" s="27" t="str">
        <f t="shared" si="39"/>
        <v>AEROP.</v>
      </c>
      <c r="F166" s="27" t="s">
        <v>122</v>
      </c>
      <c r="G166" s="31" t="str">
        <f t="shared" si="40"/>
        <v>O 500 RS E III</v>
      </c>
      <c r="H166" s="37" t="str">
        <f t="shared" si="41"/>
        <v>FCTR20</v>
      </c>
      <c r="I166" s="58"/>
      <c r="J166" s="30"/>
      <c r="K166" s="30"/>
      <c r="L166" s="36">
        <v>45139</v>
      </c>
      <c r="M166" s="30"/>
      <c r="N166" s="36">
        <v>45139</v>
      </c>
    </row>
    <row r="167" spans="1:14" ht="15.75" customHeight="1" x14ac:dyDescent="0.25">
      <c r="A167" s="37">
        <f t="shared" si="36"/>
        <v>276</v>
      </c>
      <c r="B167" s="25"/>
      <c r="C167" s="31" t="str">
        <f t="shared" si="37"/>
        <v>BUS</v>
      </c>
      <c r="D167" s="30" t="str">
        <f t="shared" si="38"/>
        <v>SANTA ROSA</v>
      </c>
      <c r="E167" s="27" t="str">
        <f t="shared" si="39"/>
        <v>AEROP.</v>
      </c>
      <c r="F167" s="27" t="s">
        <v>122</v>
      </c>
      <c r="G167" s="31" t="str">
        <f t="shared" si="40"/>
        <v>O 500 RS E III</v>
      </c>
      <c r="H167" s="37" t="str">
        <f t="shared" si="41"/>
        <v>FCTR20</v>
      </c>
      <c r="I167" s="58"/>
      <c r="J167" s="30"/>
      <c r="K167" s="30"/>
      <c r="L167" s="36">
        <v>45170</v>
      </c>
      <c r="M167" s="30"/>
      <c r="N167" s="36">
        <v>45170</v>
      </c>
    </row>
    <row r="168" spans="1:14" ht="15.75" customHeight="1" x14ac:dyDescent="0.25">
      <c r="A168" s="37">
        <f t="shared" si="36"/>
        <v>276</v>
      </c>
      <c r="B168" s="25"/>
      <c r="C168" s="31" t="str">
        <f t="shared" si="37"/>
        <v>BUS</v>
      </c>
      <c r="D168" s="30" t="str">
        <f t="shared" si="38"/>
        <v>SANTA ROSA</v>
      </c>
      <c r="E168" s="27" t="str">
        <f t="shared" si="39"/>
        <v>AEROP.</v>
      </c>
      <c r="F168" s="27" t="s">
        <v>122</v>
      </c>
      <c r="G168" s="31" t="str">
        <f t="shared" si="40"/>
        <v>O 500 RS E III</v>
      </c>
      <c r="H168" s="37" t="str">
        <f t="shared" si="41"/>
        <v>FCTR20</v>
      </c>
      <c r="I168" s="58"/>
      <c r="J168" s="30"/>
      <c r="K168" s="30"/>
      <c r="L168" s="36">
        <v>45200</v>
      </c>
      <c r="M168" s="30"/>
      <c r="N168" s="36">
        <v>45200</v>
      </c>
    </row>
    <row r="169" spans="1:14" ht="15.75" customHeight="1" x14ac:dyDescent="0.25">
      <c r="A169" s="37">
        <f t="shared" si="36"/>
        <v>276</v>
      </c>
      <c r="B169" s="25"/>
      <c r="C169" s="31" t="str">
        <f t="shared" si="37"/>
        <v>BUS</v>
      </c>
      <c r="D169" s="30" t="str">
        <f t="shared" si="38"/>
        <v>SANTA ROSA</v>
      </c>
      <c r="E169" s="27" t="str">
        <f t="shared" si="39"/>
        <v>AEROP.</v>
      </c>
      <c r="F169" s="27" t="s">
        <v>122</v>
      </c>
      <c r="G169" s="31" t="str">
        <f t="shared" si="40"/>
        <v>O 500 RS E III</v>
      </c>
      <c r="H169" s="37" t="str">
        <f t="shared" si="41"/>
        <v>FCTR20</v>
      </c>
      <c r="I169" s="58"/>
      <c r="J169" s="30"/>
      <c r="K169" s="30"/>
      <c r="L169" s="36">
        <v>45231</v>
      </c>
      <c r="M169" s="30"/>
      <c r="N169" s="36">
        <v>45231</v>
      </c>
    </row>
    <row r="170" spans="1:14" ht="15.75" customHeight="1" x14ac:dyDescent="0.25">
      <c r="A170" s="37">
        <f t="shared" si="36"/>
        <v>276</v>
      </c>
      <c r="B170" s="25"/>
      <c r="C170" s="31" t="str">
        <f t="shared" si="37"/>
        <v>BUS</v>
      </c>
      <c r="D170" s="30" t="str">
        <f t="shared" si="38"/>
        <v>SANTA ROSA</v>
      </c>
      <c r="E170" s="27" t="str">
        <f t="shared" si="39"/>
        <v>AEROP.</v>
      </c>
      <c r="F170" s="27" t="s">
        <v>122</v>
      </c>
      <c r="G170" s="31" t="str">
        <f t="shared" si="40"/>
        <v>O 500 RS E III</v>
      </c>
      <c r="H170" s="37" t="str">
        <f t="shared" si="41"/>
        <v>FCTR20</v>
      </c>
      <c r="I170" s="58"/>
      <c r="J170" s="30"/>
      <c r="K170" s="30"/>
      <c r="L170" s="36">
        <v>45261</v>
      </c>
      <c r="M170" s="30"/>
      <c r="N170" s="36">
        <v>45261</v>
      </c>
    </row>
    <row r="171" spans="1:14" ht="15.75" customHeight="1" x14ac:dyDescent="0.25">
      <c r="A171" s="29">
        <v>312</v>
      </c>
      <c r="B171" s="25">
        <v>1</v>
      </c>
      <c r="C171" s="30" t="s">
        <v>88</v>
      </c>
      <c r="D171" s="30" t="s">
        <v>86</v>
      </c>
      <c r="E171" s="27" t="s">
        <v>94</v>
      </c>
      <c r="F171" s="27" t="s">
        <v>123</v>
      </c>
      <c r="G171" s="28" t="s">
        <v>4</v>
      </c>
      <c r="H171" s="29" t="s">
        <v>17</v>
      </c>
      <c r="I171" s="57">
        <f>'BD ENE 23'!AS16</f>
        <v>5.3981106612685563E-2</v>
      </c>
      <c r="J171" s="38">
        <f>'BD ENE 23'!AO16</f>
        <v>99.596774193548384</v>
      </c>
      <c r="K171" s="38">
        <f>'BD ENE 23'!AN16</f>
        <v>92.5</v>
      </c>
      <c r="L171" s="36">
        <v>44927</v>
      </c>
      <c r="M171" s="38">
        <f>'BD ENE 23'!AR16</f>
        <v>100</v>
      </c>
      <c r="N171" s="36">
        <v>44927</v>
      </c>
    </row>
    <row r="172" spans="1:14" ht="15.75" customHeight="1" x14ac:dyDescent="0.25">
      <c r="A172" s="37">
        <f t="shared" ref="A172:A182" si="42">A171</f>
        <v>312</v>
      </c>
      <c r="B172" s="25"/>
      <c r="C172" s="31" t="str">
        <f t="shared" ref="C172:C182" si="43">C171</f>
        <v>VAN</v>
      </c>
      <c r="D172" s="30" t="str">
        <f t="shared" ref="D172:D182" si="44">D171</f>
        <v>TRANSMIN</v>
      </c>
      <c r="E172" s="27" t="str">
        <f t="shared" ref="E172:E182" si="45">E171</f>
        <v>OP. TR</v>
      </c>
      <c r="F172" s="27" t="s">
        <v>123</v>
      </c>
      <c r="G172" s="31" t="str">
        <f t="shared" ref="G172:G182" si="46">G171</f>
        <v>SPRINTER NCV3</v>
      </c>
      <c r="H172" s="37" t="str">
        <f t="shared" ref="H172:H182" si="47">H171</f>
        <v>GFRX15</v>
      </c>
      <c r="I172" s="58">
        <f>'BD FEB 23'!AP16</f>
        <v>5.9568131049888312E-2</v>
      </c>
      <c r="J172" s="38">
        <f>'BD FEB 23'!AL16</f>
        <v>99.925595238095227</v>
      </c>
      <c r="K172" s="38">
        <f>'BD FEB 23'!AK16</f>
        <v>98.75</v>
      </c>
      <c r="L172" s="36">
        <v>44958</v>
      </c>
      <c r="M172" s="38">
        <f>'BD FEB 23'!AO16</f>
        <v>99.925650557620813</v>
      </c>
      <c r="N172" s="36">
        <v>44958</v>
      </c>
    </row>
    <row r="173" spans="1:14" ht="15.75" customHeight="1" x14ac:dyDescent="0.25">
      <c r="A173" s="37">
        <f t="shared" si="42"/>
        <v>312</v>
      </c>
      <c r="B173" s="25"/>
      <c r="C173" s="31" t="str">
        <f t="shared" si="43"/>
        <v>VAN</v>
      </c>
      <c r="D173" s="30" t="str">
        <f t="shared" si="44"/>
        <v>TRANSMIN</v>
      </c>
      <c r="E173" s="27" t="str">
        <f t="shared" si="45"/>
        <v>OP. TR</v>
      </c>
      <c r="F173" s="27" t="s">
        <v>123</v>
      </c>
      <c r="G173" s="31" t="str">
        <f t="shared" si="46"/>
        <v>SPRINTER NCV3</v>
      </c>
      <c r="H173" s="37" t="str">
        <f t="shared" si="47"/>
        <v>GFRX15</v>
      </c>
      <c r="I173" s="58">
        <f>'BD MAR 23'!AS16</f>
        <v>6.9252077562326875E-2</v>
      </c>
      <c r="J173" s="38">
        <f>'BD MAR 23'!AO16</f>
        <v>97.043010752688176</v>
      </c>
      <c r="K173" s="38">
        <f>'BD MAR 23'!AN16</f>
        <v>56.000000000000007</v>
      </c>
      <c r="L173" s="36">
        <v>44986</v>
      </c>
      <c r="M173" s="38">
        <f>'BD MAR 23'!AR16</f>
        <v>97.127937336814625</v>
      </c>
      <c r="N173" s="36">
        <v>44986</v>
      </c>
    </row>
    <row r="174" spans="1:14" ht="15.75" customHeight="1" x14ac:dyDescent="0.25">
      <c r="A174" s="37">
        <f t="shared" si="42"/>
        <v>312</v>
      </c>
      <c r="B174" s="25"/>
      <c r="C174" s="31" t="str">
        <f t="shared" si="43"/>
        <v>VAN</v>
      </c>
      <c r="D174" s="30" t="str">
        <f t="shared" si="44"/>
        <v>TRANSMIN</v>
      </c>
      <c r="E174" s="27" t="str">
        <f t="shared" si="45"/>
        <v>OP. TR</v>
      </c>
      <c r="F174" s="27" t="s">
        <v>123</v>
      </c>
      <c r="G174" s="31" t="str">
        <f t="shared" si="46"/>
        <v>SPRINTER NCV3</v>
      </c>
      <c r="H174" s="37" t="str">
        <f t="shared" si="47"/>
        <v>GFRX15</v>
      </c>
      <c r="I174" s="58">
        <f>'BD ABR 23'!AR16</f>
        <v>5.5555555555555552E-2</v>
      </c>
      <c r="J174" s="38">
        <f>'BD ABR 23'!AN16</f>
        <v>100</v>
      </c>
      <c r="K174" s="38">
        <f>'BD ABR 23'!AM16</f>
        <v>100</v>
      </c>
      <c r="L174" s="36">
        <v>45017</v>
      </c>
      <c r="M174" s="38">
        <f>'BD ABR 23'!AQ16</f>
        <v>100</v>
      </c>
      <c r="N174" s="36">
        <v>45017</v>
      </c>
    </row>
    <row r="175" spans="1:14" ht="15.75" customHeight="1" x14ac:dyDescent="0.25">
      <c r="A175" s="37">
        <f t="shared" si="42"/>
        <v>312</v>
      </c>
      <c r="B175" s="25"/>
      <c r="C175" s="31" t="str">
        <f t="shared" si="43"/>
        <v>VAN</v>
      </c>
      <c r="D175" s="30" t="str">
        <f t="shared" si="44"/>
        <v>TRANSMIN</v>
      </c>
      <c r="E175" s="27" t="str">
        <f t="shared" si="45"/>
        <v>OP. TR</v>
      </c>
      <c r="F175" s="27" t="s">
        <v>123</v>
      </c>
      <c r="G175" s="31" t="str">
        <f t="shared" si="46"/>
        <v>SPRINTER NCV3</v>
      </c>
      <c r="H175" s="37" t="str">
        <f t="shared" si="47"/>
        <v>GFRX15</v>
      </c>
      <c r="I175" s="58">
        <f>'BD MAY 23'!AS16</f>
        <v>4.0431266846361183E-2</v>
      </c>
      <c r="J175" s="38">
        <f>'BD MAY 23'!AO16</f>
        <v>99.731182795698928</v>
      </c>
      <c r="K175" s="38">
        <f>'BD MAY 23'!AN16</f>
        <v>93.333333333333329</v>
      </c>
      <c r="L175" s="36">
        <v>45047</v>
      </c>
      <c r="M175" s="38">
        <f>'BD MAY 23'!AR16</f>
        <v>100</v>
      </c>
      <c r="N175" s="36">
        <v>45047</v>
      </c>
    </row>
    <row r="176" spans="1:14" ht="15.75" customHeight="1" x14ac:dyDescent="0.25">
      <c r="A176" s="37">
        <f t="shared" si="42"/>
        <v>312</v>
      </c>
      <c r="B176" s="25"/>
      <c r="C176" s="31" t="str">
        <f t="shared" si="43"/>
        <v>VAN</v>
      </c>
      <c r="D176" s="30" t="str">
        <f t="shared" si="44"/>
        <v>TRANSMIN</v>
      </c>
      <c r="E176" s="27" t="str">
        <f t="shared" si="45"/>
        <v>OP. TR</v>
      </c>
      <c r="F176" s="27" t="s">
        <v>123</v>
      </c>
      <c r="G176" s="31" t="str">
        <f t="shared" si="46"/>
        <v>SPRINTER NCV3</v>
      </c>
      <c r="H176" s="37" t="str">
        <f t="shared" si="47"/>
        <v>GFRX15</v>
      </c>
      <c r="I176" s="58">
        <f>'BD JUN 23'!AS16</f>
        <v>0</v>
      </c>
      <c r="J176" s="30"/>
      <c r="K176" s="30"/>
      <c r="L176" s="36">
        <v>45078</v>
      </c>
      <c r="M176" s="30"/>
      <c r="N176" s="36">
        <v>45078</v>
      </c>
    </row>
    <row r="177" spans="1:14" ht="15.75" customHeight="1" x14ac:dyDescent="0.25">
      <c r="A177" s="37">
        <f t="shared" si="42"/>
        <v>312</v>
      </c>
      <c r="B177" s="25"/>
      <c r="C177" s="31" t="str">
        <f t="shared" si="43"/>
        <v>VAN</v>
      </c>
      <c r="D177" s="30" t="str">
        <f t="shared" si="44"/>
        <v>TRANSMIN</v>
      </c>
      <c r="E177" s="27" t="str">
        <f t="shared" si="45"/>
        <v>OP. TR</v>
      </c>
      <c r="F177" s="27" t="s">
        <v>123</v>
      </c>
      <c r="G177" s="31" t="str">
        <f t="shared" si="46"/>
        <v>SPRINTER NCV3</v>
      </c>
      <c r="H177" s="37" t="str">
        <f t="shared" si="47"/>
        <v>GFRX15</v>
      </c>
      <c r="I177" s="58"/>
      <c r="J177" s="30"/>
      <c r="K177" s="30"/>
      <c r="L177" s="36">
        <v>45108</v>
      </c>
      <c r="M177" s="30"/>
      <c r="N177" s="36">
        <v>45108</v>
      </c>
    </row>
    <row r="178" spans="1:14" ht="15.75" customHeight="1" x14ac:dyDescent="0.25">
      <c r="A178" s="37">
        <f t="shared" si="42"/>
        <v>312</v>
      </c>
      <c r="B178" s="25"/>
      <c r="C178" s="31" t="str">
        <f t="shared" si="43"/>
        <v>VAN</v>
      </c>
      <c r="D178" s="30" t="str">
        <f t="shared" si="44"/>
        <v>TRANSMIN</v>
      </c>
      <c r="E178" s="27" t="str">
        <f t="shared" si="45"/>
        <v>OP. TR</v>
      </c>
      <c r="F178" s="27" t="s">
        <v>123</v>
      </c>
      <c r="G178" s="31" t="str">
        <f t="shared" si="46"/>
        <v>SPRINTER NCV3</v>
      </c>
      <c r="H178" s="37" t="str">
        <f t="shared" si="47"/>
        <v>GFRX15</v>
      </c>
      <c r="I178" s="58"/>
      <c r="J178" s="30"/>
      <c r="K178" s="30"/>
      <c r="L178" s="36">
        <v>45139</v>
      </c>
      <c r="M178" s="30"/>
      <c r="N178" s="36">
        <v>45139</v>
      </c>
    </row>
    <row r="179" spans="1:14" ht="15.75" customHeight="1" x14ac:dyDescent="0.25">
      <c r="A179" s="37">
        <f t="shared" si="42"/>
        <v>312</v>
      </c>
      <c r="B179" s="25"/>
      <c r="C179" s="31" t="str">
        <f t="shared" si="43"/>
        <v>VAN</v>
      </c>
      <c r="D179" s="30" t="str">
        <f t="shared" si="44"/>
        <v>TRANSMIN</v>
      </c>
      <c r="E179" s="27" t="str">
        <f t="shared" si="45"/>
        <v>OP. TR</v>
      </c>
      <c r="F179" s="27" t="s">
        <v>123</v>
      </c>
      <c r="G179" s="31" t="str">
        <f t="shared" si="46"/>
        <v>SPRINTER NCV3</v>
      </c>
      <c r="H179" s="37" t="str">
        <f t="shared" si="47"/>
        <v>GFRX15</v>
      </c>
      <c r="I179" s="58"/>
      <c r="J179" s="30"/>
      <c r="K179" s="30"/>
      <c r="L179" s="36">
        <v>45170</v>
      </c>
      <c r="M179" s="30"/>
      <c r="N179" s="36">
        <v>45170</v>
      </c>
    </row>
    <row r="180" spans="1:14" ht="15.75" customHeight="1" x14ac:dyDescent="0.25">
      <c r="A180" s="37">
        <f t="shared" si="42"/>
        <v>312</v>
      </c>
      <c r="B180" s="25"/>
      <c r="C180" s="31" t="str">
        <f t="shared" si="43"/>
        <v>VAN</v>
      </c>
      <c r="D180" s="30" t="str">
        <f t="shared" si="44"/>
        <v>TRANSMIN</v>
      </c>
      <c r="E180" s="27" t="str">
        <f t="shared" si="45"/>
        <v>OP. TR</v>
      </c>
      <c r="F180" s="27" t="s">
        <v>123</v>
      </c>
      <c r="G180" s="31" t="str">
        <f t="shared" si="46"/>
        <v>SPRINTER NCV3</v>
      </c>
      <c r="H180" s="37" t="str">
        <f t="shared" si="47"/>
        <v>GFRX15</v>
      </c>
      <c r="I180" s="58"/>
      <c r="J180" s="30"/>
      <c r="K180" s="30"/>
      <c r="L180" s="36">
        <v>45200</v>
      </c>
      <c r="M180" s="30"/>
      <c r="N180" s="36">
        <v>45200</v>
      </c>
    </row>
    <row r="181" spans="1:14" ht="15.75" customHeight="1" x14ac:dyDescent="0.25">
      <c r="A181" s="37">
        <f t="shared" si="42"/>
        <v>312</v>
      </c>
      <c r="B181" s="25"/>
      <c r="C181" s="31" t="str">
        <f t="shared" si="43"/>
        <v>VAN</v>
      </c>
      <c r="D181" s="30" t="str">
        <f t="shared" si="44"/>
        <v>TRANSMIN</v>
      </c>
      <c r="E181" s="27" t="str">
        <f t="shared" si="45"/>
        <v>OP. TR</v>
      </c>
      <c r="F181" s="27" t="s">
        <v>123</v>
      </c>
      <c r="G181" s="31" t="str">
        <f t="shared" si="46"/>
        <v>SPRINTER NCV3</v>
      </c>
      <c r="H181" s="37" t="str">
        <f t="shared" si="47"/>
        <v>GFRX15</v>
      </c>
      <c r="I181" s="58"/>
      <c r="J181" s="30"/>
      <c r="K181" s="30"/>
      <c r="L181" s="36">
        <v>45231</v>
      </c>
      <c r="M181" s="30"/>
      <c r="N181" s="36">
        <v>45231</v>
      </c>
    </row>
    <row r="182" spans="1:14" ht="15.75" customHeight="1" x14ac:dyDescent="0.25">
      <c r="A182" s="37">
        <f t="shared" si="42"/>
        <v>312</v>
      </c>
      <c r="B182" s="25"/>
      <c r="C182" s="31" t="str">
        <f t="shared" si="43"/>
        <v>VAN</v>
      </c>
      <c r="D182" s="30" t="str">
        <f t="shared" si="44"/>
        <v>TRANSMIN</v>
      </c>
      <c r="E182" s="27" t="str">
        <f t="shared" si="45"/>
        <v>OP. TR</v>
      </c>
      <c r="F182" s="27" t="s">
        <v>123</v>
      </c>
      <c r="G182" s="31" t="str">
        <f t="shared" si="46"/>
        <v>SPRINTER NCV3</v>
      </c>
      <c r="H182" s="37" t="str">
        <f t="shared" si="47"/>
        <v>GFRX15</v>
      </c>
      <c r="I182" s="58"/>
      <c r="J182" s="30"/>
      <c r="K182" s="30"/>
      <c r="L182" s="36">
        <v>45261</v>
      </c>
      <c r="M182" s="30"/>
      <c r="N182" s="36">
        <v>45261</v>
      </c>
    </row>
    <row r="183" spans="1:14" ht="15.75" customHeight="1" x14ac:dyDescent="0.25">
      <c r="A183" s="29">
        <v>324</v>
      </c>
      <c r="B183" s="25">
        <v>1</v>
      </c>
      <c r="C183" s="30" t="s">
        <v>0</v>
      </c>
      <c r="D183" s="30" t="s">
        <v>86</v>
      </c>
      <c r="E183" s="27" t="s">
        <v>93</v>
      </c>
      <c r="F183" s="27" t="s">
        <v>122</v>
      </c>
      <c r="G183" s="28" t="s">
        <v>6</v>
      </c>
      <c r="H183" s="29" t="s">
        <v>18</v>
      </c>
      <c r="I183" s="57">
        <f>'BD ENE 23'!AS17</f>
        <v>0.44758064516129031</v>
      </c>
      <c r="J183" s="38">
        <f>'BD ENE 23'!AO17</f>
        <v>100</v>
      </c>
      <c r="K183" s="38">
        <f>'BD ENE 23'!AN17</f>
        <v>100</v>
      </c>
      <c r="L183" s="36">
        <v>44927</v>
      </c>
      <c r="M183" s="38">
        <f>'BD ENE 23'!AR17</f>
        <v>100</v>
      </c>
      <c r="N183" s="36">
        <v>44927</v>
      </c>
    </row>
    <row r="184" spans="1:14" ht="15.75" customHeight="1" x14ac:dyDescent="0.25">
      <c r="A184" s="37">
        <f t="shared" ref="A184:A194" si="48">A183</f>
        <v>324</v>
      </c>
      <c r="B184" s="25"/>
      <c r="C184" s="31" t="str">
        <f t="shared" ref="C184:C194" si="49">C183</f>
        <v>BUS</v>
      </c>
      <c r="D184" s="30" t="str">
        <f t="shared" ref="D184:D194" si="50">D183</f>
        <v>TRANSMIN</v>
      </c>
      <c r="E184" s="27" t="str">
        <f t="shared" ref="E184:E194" si="51">E183</f>
        <v>INTERNO</v>
      </c>
      <c r="F184" s="27" t="s">
        <v>122</v>
      </c>
      <c r="G184" s="31" t="str">
        <f t="shared" ref="G184:G194" si="52">G183</f>
        <v>O 500 RS E V</v>
      </c>
      <c r="H184" s="37" t="str">
        <f t="shared" ref="H184:H194" si="53">H183</f>
        <v>GJTY93</v>
      </c>
      <c r="I184" s="58">
        <f>'BD FEB 23'!AP17</f>
        <v>0.39434523809523808</v>
      </c>
      <c r="J184" s="38">
        <f>'BD FEB 23'!AL17</f>
        <v>100</v>
      </c>
      <c r="K184" s="38">
        <f>'BD FEB 23'!AK17</f>
        <v>100</v>
      </c>
      <c r="L184" s="36">
        <v>44958</v>
      </c>
      <c r="M184" s="38">
        <f>'BD FEB 23'!AO17</f>
        <v>100</v>
      </c>
      <c r="N184" s="36">
        <v>44958</v>
      </c>
    </row>
    <row r="185" spans="1:14" ht="15.75" customHeight="1" x14ac:dyDescent="0.25">
      <c r="A185" s="37">
        <f t="shared" si="48"/>
        <v>324</v>
      </c>
      <c r="B185" s="25"/>
      <c r="C185" s="31" t="str">
        <f t="shared" si="49"/>
        <v>BUS</v>
      </c>
      <c r="D185" s="30" t="str">
        <f t="shared" si="50"/>
        <v>TRANSMIN</v>
      </c>
      <c r="E185" s="27" t="str">
        <f t="shared" si="51"/>
        <v>INTERNO</v>
      </c>
      <c r="F185" s="27" t="s">
        <v>122</v>
      </c>
      <c r="G185" s="31" t="str">
        <f t="shared" si="52"/>
        <v>O 500 RS E V</v>
      </c>
      <c r="H185" s="37" t="str">
        <f t="shared" si="53"/>
        <v>GJTY93</v>
      </c>
      <c r="I185" s="58">
        <f>'BD MAR 23'!AS17</f>
        <v>0.51962110960757779</v>
      </c>
      <c r="J185" s="38">
        <f>'BD MAR 23'!AO17</f>
        <v>99.327956989247312</v>
      </c>
      <c r="K185" s="38">
        <f>'BD MAR 23'!AN17</f>
        <v>98.697916666666657</v>
      </c>
      <c r="L185" s="36">
        <v>44986</v>
      </c>
      <c r="M185" s="38">
        <f>'BD MAR 23'!AR17</f>
        <v>99.3324432576769</v>
      </c>
      <c r="N185" s="36">
        <v>44986</v>
      </c>
    </row>
    <row r="186" spans="1:14" ht="15.75" customHeight="1" x14ac:dyDescent="0.25">
      <c r="A186" s="37">
        <f t="shared" si="48"/>
        <v>324</v>
      </c>
      <c r="B186" s="25"/>
      <c r="C186" s="31" t="str">
        <f t="shared" si="49"/>
        <v>BUS</v>
      </c>
      <c r="D186" s="30" t="str">
        <f t="shared" si="50"/>
        <v>TRANSMIN</v>
      </c>
      <c r="E186" s="27" t="str">
        <f t="shared" si="51"/>
        <v>INTERNO</v>
      </c>
      <c r="F186" s="27" t="s">
        <v>122</v>
      </c>
      <c r="G186" s="31" t="str">
        <f t="shared" si="52"/>
        <v>O 500 RS E V</v>
      </c>
      <c r="H186" s="37" t="str">
        <f t="shared" si="53"/>
        <v>GJTY93</v>
      </c>
      <c r="I186" s="58">
        <f>'BD ABR 23'!AR17</f>
        <v>0.40416666666666667</v>
      </c>
      <c r="J186" s="38">
        <f>'BD ABR 23'!AN17</f>
        <v>100</v>
      </c>
      <c r="K186" s="38">
        <f>'BD ABR 23'!AM17</f>
        <v>100</v>
      </c>
      <c r="L186" s="36">
        <v>45017</v>
      </c>
      <c r="M186" s="38">
        <f>'BD ABR 23'!AQ17</f>
        <v>100</v>
      </c>
      <c r="N186" s="36">
        <v>45017</v>
      </c>
    </row>
    <row r="187" spans="1:14" ht="15.75" customHeight="1" x14ac:dyDescent="0.25">
      <c r="A187" s="37">
        <f t="shared" si="48"/>
        <v>324</v>
      </c>
      <c r="B187" s="25"/>
      <c r="C187" s="31" t="str">
        <f t="shared" si="49"/>
        <v>BUS</v>
      </c>
      <c r="D187" s="30" t="str">
        <f t="shared" si="50"/>
        <v>TRANSMIN</v>
      </c>
      <c r="E187" s="27" t="str">
        <f t="shared" si="51"/>
        <v>INTERNO</v>
      </c>
      <c r="F187" s="27" t="s">
        <v>122</v>
      </c>
      <c r="G187" s="31" t="str">
        <f t="shared" si="52"/>
        <v>O 500 RS E V</v>
      </c>
      <c r="H187" s="37" t="str">
        <f t="shared" si="53"/>
        <v>GJTY93</v>
      </c>
      <c r="I187" s="58">
        <f>'BD MAY 23'!AS17</f>
        <v>0.26344086021505375</v>
      </c>
      <c r="J187" s="38">
        <f>'BD MAY 23'!AO17</f>
        <v>100</v>
      </c>
      <c r="K187" s="38">
        <f>'BD MAY 23'!AN17</f>
        <v>100</v>
      </c>
      <c r="L187" s="36">
        <v>45047</v>
      </c>
      <c r="M187" s="38">
        <f>'BD MAY 23'!AR17</f>
        <v>100</v>
      </c>
      <c r="N187" s="36">
        <v>45047</v>
      </c>
    </row>
    <row r="188" spans="1:14" ht="15.75" customHeight="1" x14ac:dyDescent="0.25">
      <c r="A188" s="37">
        <f t="shared" si="48"/>
        <v>324</v>
      </c>
      <c r="B188" s="25"/>
      <c r="C188" s="31" t="str">
        <f t="shared" si="49"/>
        <v>BUS</v>
      </c>
      <c r="D188" s="30" t="str">
        <f t="shared" si="50"/>
        <v>TRANSMIN</v>
      </c>
      <c r="E188" s="27" t="str">
        <f t="shared" si="51"/>
        <v>INTERNO</v>
      </c>
      <c r="F188" s="27" t="s">
        <v>122</v>
      </c>
      <c r="G188" s="31" t="str">
        <f t="shared" si="52"/>
        <v>O 500 RS E V</v>
      </c>
      <c r="H188" s="37" t="str">
        <f t="shared" si="53"/>
        <v>GJTY93</v>
      </c>
      <c r="I188" s="58">
        <f>'BD JUN 23'!AS17</f>
        <v>0</v>
      </c>
      <c r="J188" s="30"/>
      <c r="K188" s="30"/>
      <c r="L188" s="36">
        <v>45078</v>
      </c>
      <c r="M188" s="30"/>
      <c r="N188" s="36">
        <v>45078</v>
      </c>
    </row>
    <row r="189" spans="1:14" ht="15.75" customHeight="1" x14ac:dyDescent="0.25">
      <c r="A189" s="37">
        <f t="shared" si="48"/>
        <v>324</v>
      </c>
      <c r="B189" s="25"/>
      <c r="C189" s="31" t="str">
        <f t="shared" si="49"/>
        <v>BUS</v>
      </c>
      <c r="D189" s="30" t="str">
        <f t="shared" si="50"/>
        <v>TRANSMIN</v>
      </c>
      <c r="E189" s="27" t="str">
        <f t="shared" si="51"/>
        <v>INTERNO</v>
      </c>
      <c r="F189" s="27" t="s">
        <v>122</v>
      </c>
      <c r="G189" s="31" t="str">
        <f t="shared" si="52"/>
        <v>O 500 RS E V</v>
      </c>
      <c r="H189" s="37" t="str">
        <f t="shared" si="53"/>
        <v>GJTY93</v>
      </c>
      <c r="I189" s="58"/>
      <c r="J189" s="30"/>
      <c r="K189" s="30"/>
      <c r="L189" s="36">
        <v>45108</v>
      </c>
      <c r="M189" s="30"/>
      <c r="N189" s="36">
        <v>45108</v>
      </c>
    </row>
    <row r="190" spans="1:14" ht="15.75" customHeight="1" x14ac:dyDescent="0.25">
      <c r="A190" s="37">
        <f t="shared" si="48"/>
        <v>324</v>
      </c>
      <c r="B190" s="25"/>
      <c r="C190" s="31" t="str">
        <f t="shared" si="49"/>
        <v>BUS</v>
      </c>
      <c r="D190" s="30" t="str">
        <f t="shared" si="50"/>
        <v>TRANSMIN</v>
      </c>
      <c r="E190" s="27" t="str">
        <f t="shared" si="51"/>
        <v>INTERNO</v>
      </c>
      <c r="F190" s="27" t="s">
        <v>122</v>
      </c>
      <c r="G190" s="31" t="str">
        <f t="shared" si="52"/>
        <v>O 500 RS E V</v>
      </c>
      <c r="H190" s="37" t="str">
        <f t="shared" si="53"/>
        <v>GJTY93</v>
      </c>
      <c r="I190" s="58"/>
      <c r="J190" s="30"/>
      <c r="K190" s="30"/>
      <c r="L190" s="36">
        <v>45139</v>
      </c>
      <c r="M190" s="30"/>
      <c r="N190" s="36">
        <v>45139</v>
      </c>
    </row>
    <row r="191" spans="1:14" ht="15.75" customHeight="1" x14ac:dyDescent="0.25">
      <c r="A191" s="37">
        <f t="shared" si="48"/>
        <v>324</v>
      </c>
      <c r="B191" s="25"/>
      <c r="C191" s="31" t="str">
        <f t="shared" si="49"/>
        <v>BUS</v>
      </c>
      <c r="D191" s="30" t="str">
        <f t="shared" si="50"/>
        <v>TRANSMIN</v>
      </c>
      <c r="E191" s="27" t="str">
        <f t="shared" si="51"/>
        <v>INTERNO</v>
      </c>
      <c r="F191" s="27" t="s">
        <v>122</v>
      </c>
      <c r="G191" s="31" t="str">
        <f t="shared" si="52"/>
        <v>O 500 RS E V</v>
      </c>
      <c r="H191" s="37" t="str">
        <f t="shared" si="53"/>
        <v>GJTY93</v>
      </c>
      <c r="I191" s="58"/>
      <c r="J191" s="30"/>
      <c r="K191" s="30"/>
      <c r="L191" s="36">
        <v>45170</v>
      </c>
      <c r="M191" s="30"/>
      <c r="N191" s="36">
        <v>45170</v>
      </c>
    </row>
    <row r="192" spans="1:14" ht="15.75" customHeight="1" x14ac:dyDescent="0.25">
      <c r="A192" s="37">
        <f t="shared" si="48"/>
        <v>324</v>
      </c>
      <c r="B192" s="25"/>
      <c r="C192" s="31" t="str">
        <f t="shared" si="49"/>
        <v>BUS</v>
      </c>
      <c r="D192" s="30" t="str">
        <f t="shared" si="50"/>
        <v>TRANSMIN</v>
      </c>
      <c r="E192" s="27" t="str">
        <f t="shared" si="51"/>
        <v>INTERNO</v>
      </c>
      <c r="F192" s="27" t="s">
        <v>122</v>
      </c>
      <c r="G192" s="31" t="str">
        <f t="shared" si="52"/>
        <v>O 500 RS E V</v>
      </c>
      <c r="H192" s="37" t="str">
        <f t="shared" si="53"/>
        <v>GJTY93</v>
      </c>
      <c r="I192" s="58"/>
      <c r="J192" s="30"/>
      <c r="K192" s="30"/>
      <c r="L192" s="36">
        <v>45200</v>
      </c>
      <c r="M192" s="30"/>
      <c r="N192" s="36">
        <v>45200</v>
      </c>
    </row>
    <row r="193" spans="1:14" ht="15.75" customHeight="1" x14ac:dyDescent="0.25">
      <c r="A193" s="37">
        <f t="shared" si="48"/>
        <v>324</v>
      </c>
      <c r="B193" s="25"/>
      <c r="C193" s="31" t="str">
        <f t="shared" si="49"/>
        <v>BUS</v>
      </c>
      <c r="D193" s="30" t="str">
        <f t="shared" si="50"/>
        <v>TRANSMIN</v>
      </c>
      <c r="E193" s="27" t="str">
        <f t="shared" si="51"/>
        <v>INTERNO</v>
      </c>
      <c r="F193" s="27" t="s">
        <v>122</v>
      </c>
      <c r="G193" s="31" t="str">
        <f t="shared" si="52"/>
        <v>O 500 RS E V</v>
      </c>
      <c r="H193" s="37" t="str">
        <f t="shared" si="53"/>
        <v>GJTY93</v>
      </c>
      <c r="I193" s="58"/>
      <c r="J193" s="30"/>
      <c r="K193" s="30"/>
      <c r="L193" s="36">
        <v>45231</v>
      </c>
      <c r="M193" s="30"/>
      <c r="N193" s="36">
        <v>45231</v>
      </c>
    </row>
    <row r="194" spans="1:14" ht="15.75" customHeight="1" x14ac:dyDescent="0.25">
      <c r="A194" s="37">
        <f t="shared" si="48"/>
        <v>324</v>
      </c>
      <c r="B194" s="25"/>
      <c r="C194" s="31" t="str">
        <f t="shared" si="49"/>
        <v>BUS</v>
      </c>
      <c r="D194" s="30" t="str">
        <f t="shared" si="50"/>
        <v>TRANSMIN</v>
      </c>
      <c r="E194" s="27" t="str">
        <f t="shared" si="51"/>
        <v>INTERNO</v>
      </c>
      <c r="F194" s="27" t="s">
        <v>122</v>
      </c>
      <c r="G194" s="31" t="str">
        <f t="shared" si="52"/>
        <v>O 500 RS E V</v>
      </c>
      <c r="H194" s="37" t="str">
        <f t="shared" si="53"/>
        <v>GJTY93</v>
      </c>
      <c r="I194" s="58"/>
      <c r="J194" s="30"/>
      <c r="K194" s="30"/>
      <c r="L194" s="36">
        <v>45261</v>
      </c>
      <c r="M194" s="30"/>
      <c r="N194" s="36">
        <v>45261</v>
      </c>
    </row>
    <row r="195" spans="1:14" ht="15.75" customHeight="1" x14ac:dyDescent="0.25">
      <c r="A195" s="29">
        <v>325</v>
      </c>
      <c r="B195" s="25">
        <v>1</v>
      </c>
      <c r="C195" s="30" t="s">
        <v>0</v>
      </c>
      <c r="D195" s="30" t="s">
        <v>86</v>
      </c>
      <c r="E195" s="27" t="s">
        <v>93</v>
      </c>
      <c r="F195" s="27" t="s">
        <v>122</v>
      </c>
      <c r="G195" s="28" t="s">
        <v>6</v>
      </c>
      <c r="H195" s="29" t="s">
        <v>19</v>
      </c>
      <c r="I195" s="57">
        <f>'BD ENE 23'!AS18</f>
        <v>0.31029810298102983</v>
      </c>
      <c r="J195" s="38">
        <f>'BD ENE 23'!AO18</f>
        <v>99.193548387096769</v>
      </c>
      <c r="K195" s="38">
        <f>'BD ENE 23'!AN18</f>
        <v>97.379912663755462</v>
      </c>
      <c r="L195" s="36">
        <v>44927</v>
      </c>
      <c r="M195" s="38">
        <f>'BD ENE 23'!AR18</f>
        <v>99.2</v>
      </c>
      <c r="N195" s="36">
        <v>44927</v>
      </c>
    </row>
    <row r="196" spans="1:14" ht="15.75" customHeight="1" x14ac:dyDescent="0.25">
      <c r="A196" s="37">
        <f t="shared" ref="A196:A206" si="54">A195</f>
        <v>325</v>
      </c>
      <c r="B196" s="25"/>
      <c r="C196" s="31" t="str">
        <f t="shared" ref="C196:C206" si="55">C195</f>
        <v>BUS</v>
      </c>
      <c r="D196" s="30" t="str">
        <f t="shared" ref="D196:D206" si="56">D195</f>
        <v>TRANSMIN</v>
      </c>
      <c r="E196" s="27" t="str">
        <f t="shared" ref="E196:E206" si="57">E195</f>
        <v>INTERNO</v>
      </c>
      <c r="F196" s="27" t="s">
        <v>122</v>
      </c>
      <c r="G196" s="31" t="str">
        <f t="shared" ref="G196:G206" si="58">G195</f>
        <v>O 500 RS E V</v>
      </c>
      <c r="H196" s="37" t="str">
        <f t="shared" ref="H196:H206" si="59">H195</f>
        <v>GJTY94</v>
      </c>
      <c r="I196" s="58">
        <f>'BD FEB 23'!AP18</f>
        <v>0.27976190476190477</v>
      </c>
      <c r="J196" s="38">
        <f>'BD FEB 23'!AL18</f>
        <v>100</v>
      </c>
      <c r="K196" s="38">
        <f>'BD FEB 23'!AK18</f>
        <v>100</v>
      </c>
      <c r="L196" s="36">
        <v>44958</v>
      </c>
      <c r="M196" s="38">
        <f>'BD FEB 23'!AO18</f>
        <v>100</v>
      </c>
      <c r="N196" s="36">
        <v>44958</v>
      </c>
    </row>
    <row r="197" spans="1:14" ht="15.75" customHeight="1" x14ac:dyDescent="0.25">
      <c r="A197" s="37">
        <f t="shared" si="54"/>
        <v>325</v>
      </c>
      <c r="B197" s="25"/>
      <c r="C197" s="31" t="str">
        <f t="shared" si="55"/>
        <v>BUS</v>
      </c>
      <c r="D197" s="30" t="str">
        <f t="shared" si="56"/>
        <v>TRANSMIN</v>
      </c>
      <c r="E197" s="27" t="str">
        <f t="shared" si="57"/>
        <v>INTERNO</v>
      </c>
      <c r="F197" s="27" t="s">
        <v>122</v>
      </c>
      <c r="G197" s="31" t="str">
        <f t="shared" si="58"/>
        <v>O 500 RS E V</v>
      </c>
      <c r="H197" s="37" t="str">
        <f t="shared" si="59"/>
        <v>GJTY94</v>
      </c>
      <c r="I197" s="58">
        <f>'BD MAR 23'!AS18</f>
        <v>0.25672043010752688</v>
      </c>
      <c r="J197" s="38">
        <f>'BD MAR 23'!AO18</f>
        <v>100</v>
      </c>
      <c r="K197" s="38">
        <f>'BD MAR 23'!AN18</f>
        <v>100</v>
      </c>
      <c r="L197" s="36">
        <v>44986</v>
      </c>
      <c r="M197" s="38">
        <f>'BD MAR 23'!AR18</f>
        <v>100</v>
      </c>
      <c r="N197" s="36">
        <v>44986</v>
      </c>
    </row>
    <row r="198" spans="1:14" ht="15.75" customHeight="1" x14ac:dyDescent="0.25">
      <c r="A198" s="37">
        <f t="shared" si="54"/>
        <v>325</v>
      </c>
      <c r="B198" s="25"/>
      <c r="C198" s="31" t="str">
        <f t="shared" si="55"/>
        <v>BUS</v>
      </c>
      <c r="D198" s="30" t="str">
        <f t="shared" si="56"/>
        <v>TRANSMIN</v>
      </c>
      <c r="E198" s="27" t="str">
        <f t="shared" si="57"/>
        <v>INTERNO</v>
      </c>
      <c r="F198" s="27" t="s">
        <v>122</v>
      </c>
      <c r="G198" s="31" t="str">
        <f t="shared" si="58"/>
        <v>O 500 RS E V</v>
      </c>
      <c r="H198" s="37" t="str">
        <f t="shared" si="59"/>
        <v>GJTY94</v>
      </c>
      <c r="I198" s="58">
        <f>'BD ABR 23'!AR18</f>
        <v>0.29722222222222222</v>
      </c>
      <c r="J198" s="38">
        <f>'BD ABR 23'!AN18</f>
        <v>100</v>
      </c>
      <c r="K198" s="38">
        <f>'BD ABR 23'!AM18</f>
        <v>100</v>
      </c>
      <c r="L198" s="36">
        <v>45017</v>
      </c>
      <c r="M198" s="38">
        <f>'BD ABR 23'!AQ18</f>
        <v>100</v>
      </c>
      <c r="N198" s="36">
        <v>45017</v>
      </c>
    </row>
    <row r="199" spans="1:14" ht="15.75" customHeight="1" x14ac:dyDescent="0.25">
      <c r="A199" s="37">
        <f t="shared" si="54"/>
        <v>325</v>
      </c>
      <c r="B199" s="25"/>
      <c r="C199" s="31" t="str">
        <f t="shared" si="55"/>
        <v>BUS</v>
      </c>
      <c r="D199" s="30" t="str">
        <f t="shared" si="56"/>
        <v>TRANSMIN</v>
      </c>
      <c r="E199" s="27" t="str">
        <f t="shared" si="57"/>
        <v>INTERNO</v>
      </c>
      <c r="F199" s="27" t="s">
        <v>122</v>
      </c>
      <c r="G199" s="31" t="str">
        <f t="shared" si="58"/>
        <v>O 500 RS E V</v>
      </c>
      <c r="H199" s="37" t="str">
        <f t="shared" si="59"/>
        <v>GJTY94</v>
      </c>
      <c r="I199" s="58">
        <f>'BD MAY 23'!AS18</f>
        <v>0.24931880108991825</v>
      </c>
      <c r="J199" s="38">
        <f>'BD MAY 23'!AO18</f>
        <v>98.655913978494624</v>
      </c>
      <c r="K199" s="38">
        <f>'BD MAY 23'!AN18</f>
        <v>94.535519125683066</v>
      </c>
      <c r="L199" s="36">
        <v>45047</v>
      </c>
      <c r="M199" s="38">
        <f>'BD MAY 23'!AR18</f>
        <v>99.2</v>
      </c>
      <c r="N199" s="36">
        <v>45047</v>
      </c>
    </row>
    <row r="200" spans="1:14" ht="15.75" customHeight="1" x14ac:dyDescent="0.25">
      <c r="A200" s="37">
        <f t="shared" si="54"/>
        <v>325</v>
      </c>
      <c r="B200" s="25"/>
      <c r="C200" s="31" t="str">
        <f t="shared" si="55"/>
        <v>BUS</v>
      </c>
      <c r="D200" s="30" t="str">
        <f t="shared" si="56"/>
        <v>TRANSMIN</v>
      </c>
      <c r="E200" s="27" t="str">
        <f t="shared" si="57"/>
        <v>INTERNO</v>
      </c>
      <c r="F200" s="27" t="s">
        <v>122</v>
      </c>
      <c r="G200" s="31" t="str">
        <f t="shared" si="58"/>
        <v>O 500 RS E V</v>
      </c>
      <c r="H200" s="37" t="str">
        <f t="shared" si="59"/>
        <v>GJTY94</v>
      </c>
      <c r="I200" s="58">
        <f>'BD JUN 23'!AS18</f>
        <v>0</v>
      </c>
      <c r="J200" s="30"/>
      <c r="K200" s="30"/>
      <c r="L200" s="36">
        <v>45078</v>
      </c>
      <c r="M200" s="30"/>
      <c r="N200" s="36">
        <v>45078</v>
      </c>
    </row>
    <row r="201" spans="1:14" ht="15.75" customHeight="1" x14ac:dyDescent="0.25">
      <c r="A201" s="37">
        <f t="shared" si="54"/>
        <v>325</v>
      </c>
      <c r="B201" s="25"/>
      <c r="C201" s="31" t="str">
        <f t="shared" si="55"/>
        <v>BUS</v>
      </c>
      <c r="D201" s="30" t="str">
        <f t="shared" si="56"/>
        <v>TRANSMIN</v>
      </c>
      <c r="E201" s="27" t="str">
        <f t="shared" si="57"/>
        <v>INTERNO</v>
      </c>
      <c r="F201" s="27" t="s">
        <v>122</v>
      </c>
      <c r="G201" s="31" t="str">
        <f t="shared" si="58"/>
        <v>O 500 RS E V</v>
      </c>
      <c r="H201" s="37" t="str">
        <f t="shared" si="59"/>
        <v>GJTY94</v>
      </c>
      <c r="I201" s="58"/>
      <c r="J201" s="30"/>
      <c r="K201" s="30"/>
      <c r="L201" s="36">
        <v>45108</v>
      </c>
      <c r="M201" s="30"/>
      <c r="N201" s="36">
        <v>45108</v>
      </c>
    </row>
    <row r="202" spans="1:14" ht="15.75" customHeight="1" x14ac:dyDescent="0.25">
      <c r="A202" s="37">
        <f t="shared" si="54"/>
        <v>325</v>
      </c>
      <c r="B202" s="25"/>
      <c r="C202" s="31" t="str">
        <f t="shared" si="55"/>
        <v>BUS</v>
      </c>
      <c r="D202" s="30" t="str">
        <f t="shared" si="56"/>
        <v>TRANSMIN</v>
      </c>
      <c r="E202" s="27" t="str">
        <f t="shared" si="57"/>
        <v>INTERNO</v>
      </c>
      <c r="F202" s="27" t="s">
        <v>122</v>
      </c>
      <c r="G202" s="31" t="str">
        <f t="shared" si="58"/>
        <v>O 500 RS E V</v>
      </c>
      <c r="H202" s="37" t="str">
        <f t="shared" si="59"/>
        <v>GJTY94</v>
      </c>
      <c r="I202" s="58"/>
      <c r="J202" s="30"/>
      <c r="K202" s="30"/>
      <c r="L202" s="36">
        <v>45139</v>
      </c>
      <c r="M202" s="30"/>
      <c r="N202" s="36">
        <v>45139</v>
      </c>
    </row>
    <row r="203" spans="1:14" ht="15.75" customHeight="1" x14ac:dyDescent="0.25">
      <c r="A203" s="37">
        <f t="shared" si="54"/>
        <v>325</v>
      </c>
      <c r="B203" s="25"/>
      <c r="C203" s="31" t="str">
        <f t="shared" si="55"/>
        <v>BUS</v>
      </c>
      <c r="D203" s="30" t="str">
        <f t="shared" si="56"/>
        <v>TRANSMIN</v>
      </c>
      <c r="E203" s="27" t="str">
        <f t="shared" si="57"/>
        <v>INTERNO</v>
      </c>
      <c r="F203" s="27" t="s">
        <v>122</v>
      </c>
      <c r="G203" s="31" t="str">
        <f t="shared" si="58"/>
        <v>O 500 RS E V</v>
      </c>
      <c r="H203" s="37" t="str">
        <f t="shared" si="59"/>
        <v>GJTY94</v>
      </c>
      <c r="I203" s="58"/>
      <c r="J203" s="30"/>
      <c r="K203" s="30"/>
      <c r="L203" s="36">
        <v>45170</v>
      </c>
      <c r="M203" s="30"/>
      <c r="N203" s="36">
        <v>45170</v>
      </c>
    </row>
    <row r="204" spans="1:14" ht="15.75" customHeight="1" x14ac:dyDescent="0.25">
      <c r="A204" s="37">
        <f t="shared" si="54"/>
        <v>325</v>
      </c>
      <c r="B204" s="25"/>
      <c r="C204" s="31" t="str">
        <f t="shared" si="55"/>
        <v>BUS</v>
      </c>
      <c r="D204" s="30" t="str">
        <f t="shared" si="56"/>
        <v>TRANSMIN</v>
      </c>
      <c r="E204" s="27" t="str">
        <f t="shared" si="57"/>
        <v>INTERNO</v>
      </c>
      <c r="F204" s="27" t="s">
        <v>122</v>
      </c>
      <c r="G204" s="31" t="str">
        <f t="shared" si="58"/>
        <v>O 500 RS E V</v>
      </c>
      <c r="H204" s="37" t="str">
        <f t="shared" si="59"/>
        <v>GJTY94</v>
      </c>
      <c r="I204" s="58"/>
      <c r="J204" s="30"/>
      <c r="K204" s="30"/>
      <c r="L204" s="36">
        <v>45200</v>
      </c>
      <c r="M204" s="30"/>
      <c r="N204" s="36">
        <v>45200</v>
      </c>
    </row>
    <row r="205" spans="1:14" ht="15.75" customHeight="1" x14ac:dyDescent="0.25">
      <c r="A205" s="37">
        <f t="shared" si="54"/>
        <v>325</v>
      </c>
      <c r="B205" s="25"/>
      <c r="C205" s="31" t="str">
        <f t="shared" si="55"/>
        <v>BUS</v>
      </c>
      <c r="D205" s="30" t="str">
        <f t="shared" si="56"/>
        <v>TRANSMIN</v>
      </c>
      <c r="E205" s="27" t="str">
        <f t="shared" si="57"/>
        <v>INTERNO</v>
      </c>
      <c r="F205" s="27" t="s">
        <v>122</v>
      </c>
      <c r="G205" s="31" t="str">
        <f t="shared" si="58"/>
        <v>O 500 RS E V</v>
      </c>
      <c r="H205" s="37" t="str">
        <f t="shared" si="59"/>
        <v>GJTY94</v>
      </c>
      <c r="I205" s="58"/>
      <c r="J205" s="30"/>
      <c r="K205" s="30"/>
      <c r="L205" s="36">
        <v>45231</v>
      </c>
      <c r="M205" s="30"/>
      <c r="N205" s="36">
        <v>45231</v>
      </c>
    </row>
    <row r="206" spans="1:14" ht="15.75" customHeight="1" x14ac:dyDescent="0.25">
      <c r="A206" s="37">
        <f t="shared" si="54"/>
        <v>325</v>
      </c>
      <c r="B206" s="25"/>
      <c r="C206" s="31" t="str">
        <f t="shared" si="55"/>
        <v>BUS</v>
      </c>
      <c r="D206" s="30" t="str">
        <f t="shared" si="56"/>
        <v>TRANSMIN</v>
      </c>
      <c r="E206" s="27" t="str">
        <f t="shared" si="57"/>
        <v>INTERNO</v>
      </c>
      <c r="F206" s="27" t="s">
        <v>122</v>
      </c>
      <c r="G206" s="31" t="str">
        <f t="shared" si="58"/>
        <v>O 500 RS E V</v>
      </c>
      <c r="H206" s="37" t="str">
        <f t="shared" si="59"/>
        <v>GJTY94</v>
      </c>
      <c r="I206" s="58"/>
      <c r="J206" s="30"/>
      <c r="K206" s="30"/>
      <c r="L206" s="36">
        <v>45261</v>
      </c>
      <c r="M206" s="30"/>
      <c r="N206" s="36">
        <v>45261</v>
      </c>
    </row>
    <row r="207" spans="1:14" ht="15.75" customHeight="1" x14ac:dyDescent="0.25">
      <c r="A207" s="29">
        <v>326</v>
      </c>
      <c r="B207" s="25">
        <v>1</v>
      </c>
      <c r="C207" s="30" t="s">
        <v>0</v>
      </c>
      <c r="D207" s="30" t="s">
        <v>86</v>
      </c>
      <c r="E207" s="27" t="s">
        <v>93</v>
      </c>
      <c r="F207" s="27" t="s">
        <v>122</v>
      </c>
      <c r="G207" s="28" t="s">
        <v>6</v>
      </c>
      <c r="H207" s="29" t="s">
        <v>20</v>
      </c>
      <c r="I207" s="57">
        <f>'BD ENE 23'!AS19</f>
        <v>0.35950413223140498</v>
      </c>
      <c r="J207" s="38">
        <f>'BD ENE 23'!AO19</f>
        <v>97.58064516129032</v>
      </c>
      <c r="K207" s="38">
        <f>'BD ENE 23'!AN19</f>
        <v>93.103448275862064</v>
      </c>
      <c r="L207" s="36">
        <v>44927</v>
      </c>
      <c r="M207" s="38">
        <f>'BD ENE 23'!AR19</f>
        <v>97.637795275590548</v>
      </c>
      <c r="N207" s="36">
        <v>44927</v>
      </c>
    </row>
    <row r="208" spans="1:14" ht="15.75" customHeight="1" x14ac:dyDescent="0.25">
      <c r="A208" s="37">
        <f t="shared" ref="A208:A218" si="60">A207</f>
        <v>326</v>
      </c>
      <c r="B208" s="25"/>
      <c r="C208" s="31" t="str">
        <f t="shared" ref="C208:C218" si="61">C207</f>
        <v>BUS</v>
      </c>
      <c r="D208" s="30" t="str">
        <f t="shared" ref="D208:D218" si="62">D207</f>
        <v>TRANSMIN</v>
      </c>
      <c r="E208" s="27" t="str">
        <f t="shared" ref="E208:E218" si="63">E207</f>
        <v>INTERNO</v>
      </c>
      <c r="F208" s="27" t="s">
        <v>122</v>
      </c>
      <c r="G208" s="31" t="str">
        <f t="shared" ref="G208:G218" si="64">G207</f>
        <v>O 500 RS E V</v>
      </c>
      <c r="H208" s="37" t="str">
        <f t="shared" ref="H208:H218" si="65">H207</f>
        <v>GGYC24</v>
      </c>
      <c r="I208" s="58">
        <f>'BD FEB 23'!AP19</f>
        <v>0.39434523809523808</v>
      </c>
      <c r="J208" s="38">
        <f>'BD FEB 23'!AL19</f>
        <v>100</v>
      </c>
      <c r="K208" s="38">
        <f>'BD FEB 23'!AK19</f>
        <v>100</v>
      </c>
      <c r="L208" s="36">
        <v>44958</v>
      </c>
      <c r="M208" s="38">
        <f>'BD FEB 23'!AO19</f>
        <v>100</v>
      </c>
      <c r="N208" s="36">
        <v>44958</v>
      </c>
    </row>
    <row r="209" spans="1:14" ht="15.75" customHeight="1" x14ac:dyDescent="0.25">
      <c r="A209" s="37">
        <f t="shared" si="60"/>
        <v>326</v>
      </c>
      <c r="B209" s="25"/>
      <c r="C209" s="31" t="str">
        <f t="shared" si="61"/>
        <v>BUS</v>
      </c>
      <c r="D209" s="30" t="str">
        <f t="shared" si="62"/>
        <v>TRANSMIN</v>
      </c>
      <c r="E209" s="27" t="str">
        <f t="shared" si="63"/>
        <v>INTERNO</v>
      </c>
      <c r="F209" s="27" t="s">
        <v>122</v>
      </c>
      <c r="G209" s="31" t="str">
        <f t="shared" si="64"/>
        <v>O 500 RS E V</v>
      </c>
      <c r="H209" s="37" t="str">
        <f t="shared" si="65"/>
        <v>GGYC24</v>
      </c>
      <c r="I209" s="58">
        <f>'BD MAR 23'!AS19</f>
        <v>0.385752688172043</v>
      </c>
      <c r="J209" s="38">
        <f>'BD MAR 23'!AO19</f>
        <v>100</v>
      </c>
      <c r="K209" s="38">
        <f>'BD MAR 23'!AN19</f>
        <v>100</v>
      </c>
      <c r="L209" s="36">
        <v>44986</v>
      </c>
      <c r="M209" s="38">
        <f>'BD MAR 23'!AR19</f>
        <v>100</v>
      </c>
      <c r="N209" s="36">
        <v>44986</v>
      </c>
    </row>
    <row r="210" spans="1:14" ht="15.75" customHeight="1" x14ac:dyDescent="0.25">
      <c r="A210" s="37">
        <f t="shared" si="60"/>
        <v>326</v>
      </c>
      <c r="B210" s="25"/>
      <c r="C210" s="31" t="str">
        <f t="shared" si="61"/>
        <v>BUS</v>
      </c>
      <c r="D210" s="30" t="str">
        <f t="shared" si="62"/>
        <v>TRANSMIN</v>
      </c>
      <c r="E210" s="27" t="str">
        <f t="shared" si="63"/>
        <v>INTERNO</v>
      </c>
      <c r="F210" s="27" t="s">
        <v>122</v>
      </c>
      <c r="G210" s="31" t="str">
        <f t="shared" si="64"/>
        <v>O 500 RS E V</v>
      </c>
      <c r="H210" s="37" t="str">
        <f t="shared" si="65"/>
        <v>GGYC24</v>
      </c>
      <c r="I210" s="58">
        <f>'BD ABR 23'!AR19</f>
        <v>0.35833333333333334</v>
      </c>
      <c r="J210" s="38">
        <f>'BD ABR 23'!AN19</f>
        <v>100</v>
      </c>
      <c r="K210" s="38">
        <f>'BD ABR 23'!AM19</f>
        <v>100</v>
      </c>
      <c r="L210" s="36">
        <v>45017</v>
      </c>
      <c r="M210" s="38">
        <f>'BD ABR 23'!AQ19</f>
        <v>100</v>
      </c>
      <c r="N210" s="36">
        <v>45017</v>
      </c>
    </row>
    <row r="211" spans="1:14" ht="15.75" customHeight="1" x14ac:dyDescent="0.25">
      <c r="A211" s="37">
        <f t="shared" si="60"/>
        <v>326</v>
      </c>
      <c r="B211" s="25"/>
      <c r="C211" s="31" t="str">
        <f t="shared" si="61"/>
        <v>BUS</v>
      </c>
      <c r="D211" s="30" t="str">
        <f t="shared" si="62"/>
        <v>TRANSMIN</v>
      </c>
      <c r="E211" s="27" t="str">
        <f t="shared" si="63"/>
        <v>INTERNO</v>
      </c>
      <c r="F211" s="27" t="s">
        <v>122</v>
      </c>
      <c r="G211" s="31" t="str">
        <f t="shared" si="64"/>
        <v>O 500 RS E V</v>
      </c>
      <c r="H211" s="37" t="str">
        <f t="shared" si="65"/>
        <v>GGYC24</v>
      </c>
      <c r="I211" s="58">
        <f>'BD MAY 23'!AS19</f>
        <v>0.19196732471068753</v>
      </c>
      <c r="J211" s="38">
        <f>'BD MAY 23'!AO19</f>
        <v>98.723118279569889</v>
      </c>
      <c r="K211" s="38">
        <f>'BD MAY 23'!AN19</f>
        <v>93.262411347517727</v>
      </c>
      <c r="L211" s="36">
        <v>45047</v>
      </c>
      <c r="M211" s="38">
        <f>'BD MAY 23'!AR19</f>
        <v>98.936170212765958</v>
      </c>
      <c r="N211" s="36">
        <v>45047</v>
      </c>
    </row>
    <row r="212" spans="1:14" ht="15.75" customHeight="1" x14ac:dyDescent="0.25">
      <c r="A212" s="37">
        <f t="shared" si="60"/>
        <v>326</v>
      </c>
      <c r="B212" s="25"/>
      <c r="C212" s="31" t="str">
        <f t="shared" si="61"/>
        <v>BUS</v>
      </c>
      <c r="D212" s="30" t="str">
        <f t="shared" si="62"/>
        <v>TRANSMIN</v>
      </c>
      <c r="E212" s="27" t="str">
        <f t="shared" si="63"/>
        <v>INTERNO</v>
      </c>
      <c r="F212" s="27" t="s">
        <v>122</v>
      </c>
      <c r="G212" s="31" t="str">
        <f t="shared" si="64"/>
        <v>O 500 RS E V</v>
      </c>
      <c r="H212" s="37" t="str">
        <f t="shared" si="65"/>
        <v>GGYC24</v>
      </c>
      <c r="I212" s="58">
        <f>'BD JUN 23'!AS19</f>
        <v>0</v>
      </c>
      <c r="J212" s="30"/>
      <c r="K212" s="30"/>
      <c r="L212" s="36">
        <v>45078</v>
      </c>
      <c r="M212" s="30"/>
      <c r="N212" s="36">
        <v>45078</v>
      </c>
    </row>
    <row r="213" spans="1:14" ht="15.75" customHeight="1" x14ac:dyDescent="0.25">
      <c r="A213" s="37">
        <f t="shared" si="60"/>
        <v>326</v>
      </c>
      <c r="B213" s="25"/>
      <c r="C213" s="31" t="str">
        <f t="shared" si="61"/>
        <v>BUS</v>
      </c>
      <c r="D213" s="30" t="str">
        <f t="shared" si="62"/>
        <v>TRANSMIN</v>
      </c>
      <c r="E213" s="27" t="str">
        <f t="shared" si="63"/>
        <v>INTERNO</v>
      </c>
      <c r="F213" s="27" t="s">
        <v>122</v>
      </c>
      <c r="G213" s="31" t="str">
        <f t="shared" si="64"/>
        <v>O 500 RS E V</v>
      </c>
      <c r="H213" s="37" t="str">
        <f t="shared" si="65"/>
        <v>GGYC24</v>
      </c>
      <c r="I213" s="58"/>
      <c r="J213" s="30"/>
      <c r="K213" s="30"/>
      <c r="L213" s="36">
        <v>45108</v>
      </c>
      <c r="M213" s="30"/>
      <c r="N213" s="36">
        <v>45108</v>
      </c>
    </row>
    <row r="214" spans="1:14" ht="15.75" customHeight="1" x14ac:dyDescent="0.25">
      <c r="A214" s="37">
        <f t="shared" si="60"/>
        <v>326</v>
      </c>
      <c r="B214" s="25"/>
      <c r="C214" s="31" t="str">
        <f t="shared" si="61"/>
        <v>BUS</v>
      </c>
      <c r="D214" s="30" t="str">
        <f t="shared" si="62"/>
        <v>TRANSMIN</v>
      </c>
      <c r="E214" s="27" t="str">
        <f t="shared" si="63"/>
        <v>INTERNO</v>
      </c>
      <c r="F214" s="27" t="s">
        <v>122</v>
      </c>
      <c r="G214" s="31" t="str">
        <f t="shared" si="64"/>
        <v>O 500 RS E V</v>
      </c>
      <c r="H214" s="37" t="str">
        <f t="shared" si="65"/>
        <v>GGYC24</v>
      </c>
      <c r="I214" s="58"/>
      <c r="J214" s="30"/>
      <c r="K214" s="30"/>
      <c r="L214" s="36">
        <v>45139</v>
      </c>
      <c r="M214" s="30"/>
      <c r="N214" s="36">
        <v>45139</v>
      </c>
    </row>
    <row r="215" spans="1:14" ht="15.75" customHeight="1" x14ac:dyDescent="0.25">
      <c r="A215" s="37">
        <f t="shared" si="60"/>
        <v>326</v>
      </c>
      <c r="B215" s="25"/>
      <c r="C215" s="31" t="str">
        <f t="shared" si="61"/>
        <v>BUS</v>
      </c>
      <c r="D215" s="30" t="str">
        <f t="shared" si="62"/>
        <v>TRANSMIN</v>
      </c>
      <c r="E215" s="27" t="str">
        <f t="shared" si="63"/>
        <v>INTERNO</v>
      </c>
      <c r="F215" s="27" t="s">
        <v>122</v>
      </c>
      <c r="G215" s="31" t="str">
        <f t="shared" si="64"/>
        <v>O 500 RS E V</v>
      </c>
      <c r="H215" s="37" t="str">
        <f t="shared" si="65"/>
        <v>GGYC24</v>
      </c>
      <c r="I215" s="58"/>
      <c r="J215" s="30"/>
      <c r="K215" s="30"/>
      <c r="L215" s="36">
        <v>45170</v>
      </c>
      <c r="M215" s="30"/>
      <c r="N215" s="36">
        <v>45170</v>
      </c>
    </row>
    <row r="216" spans="1:14" ht="15.75" customHeight="1" x14ac:dyDescent="0.25">
      <c r="A216" s="37">
        <f t="shared" si="60"/>
        <v>326</v>
      </c>
      <c r="B216" s="25"/>
      <c r="C216" s="31" t="str">
        <f t="shared" si="61"/>
        <v>BUS</v>
      </c>
      <c r="D216" s="30" t="str">
        <f t="shared" si="62"/>
        <v>TRANSMIN</v>
      </c>
      <c r="E216" s="27" t="str">
        <f t="shared" si="63"/>
        <v>INTERNO</v>
      </c>
      <c r="F216" s="27" t="s">
        <v>122</v>
      </c>
      <c r="G216" s="31" t="str">
        <f t="shared" si="64"/>
        <v>O 500 RS E V</v>
      </c>
      <c r="H216" s="37" t="str">
        <f t="shared" si="65"/>
        <v>GGYC24</v>
      </c>
      <c r="I216" s="58"/>
      <c r="J216" s="30"/>
      <c r="K216" s="30"/>
      <c r="L216" s="36">
        <v>45200</v>
      </c>
      <c r="M216" s="30"/>
      <c r="N216" s="36">
        <v>45200</v>
      </c>
    </row>
    <row r="217" spans="1:14" ht="15.75" customHeight="1" x14ac:dyDescent="0.25">
      <c r="A217" s="37">
        <f t="shared" si="60"/>
        <v>326</v>
      </c>
      <c r="B217" s="25"/>
      <c r="C217" s="31" t="str">
        <f t="shared" si="61"/>
        <v>BUS</v>
      </c>
      <c r="D217" s="30" t="str">
        <f t="shared" si="62"/>
        <v>TRANSMIN</v>
      </c>
      <c r="E217" s="27" t="str">
        <f t="shared" si="63"/>
        <v>INTERNO</v>
      </c>
      <c r="F217" s="27" t="s">
        <v>122</v>
      </c>
      <c r="G217" s="31" t="str">
        <f t="shared" si="64"/>
        <v>O 500 RS E V</v>
      </c>
      <c r="H217" s="37" t="str">
        <f t="shared" si="65"/>
        <v>GGYC24</v>
      </c>
      <c r="I217" s="58"/>
      <c r="J217" s="30"/>
      <c r="K217" s="30"/>
      <c r="L217" s="36">
        <v>45231</v>
      </c>
      <c r="M217" s="30"/>
      <c r="N217" s="36">
        <v>45231</v>
      </c>
    </row>
    <row r="218" spans="1:14" ht="15.75" customHeight="1" x14ac:dyDescent="0.25">
      <c r="A218" s="37">
        <f t="shared" si="60"/>
        <v>326</v>
      </c>
      <c r="B218" s="25"/>
      <c r="C218" s="31" t="str">
        <f t="shared" si="61"/>
        <v>BUS</v>
      </c>
      <c r="D218" s="30" t="str">
        <f t="shared" si="62"/>
        <v>TRANSMIN</v>
      </c>
      <c r="E218" s="27" t="str">
        <f t="shared" si="63"/>
        <v>INTERNO</v>
      </c>
      <c r="F218" s="27" t="s">
        <v>122</v>
      </c>
      <c r="G218" s="31" t="str">
        <f t="shared" si="64"/>
        <v>O 500 RS E V</v>
      </c>
      <c r="H218" s="37" t="str">
        <f t="shared" si="65"/>
        <v>GGYC24</v>
      </c>
      <c r="I218" s="58"/>
      <c r="J218" s="30"/>
      <c r="K218" s="30"/>
      <c r="L218" s="36">
        <v>45261</v>
      </c>
      <c r="M218" s="30"/>
      <c r="N218" s="36">
        <v>45261</v>
      </c>
    </row>
    <row r="219" spans="1:14" ht="15.75" customHeight="1" x14ac:dyDescent="0.25">
      <c r="A219" s="29">
        <v>327</v>
      </c>
      <c r="B219" s="25">
        <v>1</v>
      </c>
      <c r="C219" s="30" t="s">
        <v>0</v>
      </c>
      <c r="D219" s="30" t="s">
        <v>86</v>
      </c>
      <c r="E219" s="27" t="s">
        <v>93</v>
      </c>
      <c r="F219" s="27" t="s">
        <v>122</v>
      </c>
      <c r="G219" s="28" t="s">
        <v>6</v>
      </c>
      <c r="H219" s="29" t="s">
        <v>21</v>
      </c>
      <c r="I219" s="57">
        <f>'BD ENE 23'!AS20</f>
        <v>0.25134408602150538</v>
      </c>
      <c r="J219" s="38">
        <f>'BD ENE 23'!AO20</f>
        <v>100</v>
      </c>
      <c r="K219" s="38">
        <f>'BD ENE 23'!AN20</f>
        <v>100</v>
      </c>
      <c r="L219" s="36">
        <v>44927</v>
      </c>
      <c r="M219" s="38">
        <f>'BD ENE 23'!AR20</f>
        <v>100</v>
      </c>
      <c r="N219" s="36">
        <v>44927</v>
      </c>
    </row>
    <row r="220" spans="1:14" ht="15.75" customHeight="1" x14ac:dyDescent="0.25">
      <c r="A220" s="37">
        <f t="shared" ref="A220:A230" si="66">A219</f>
        <v>327</v>
      </c>
      <c r="B220" s="25"/>
      <c r="C220" s="31" t="str">
        <f t="shared" ref="C220:C230" si="67">C219</f>
        <v>BUS</v>
      </c>
      <c r="D220" s="30" t="str">
        <f t="shared" ref="D220:D230" si="68">D219</f>
        <v>TRANSMIN</v>
      </c>
      <c r="E220" s="27" t="str">
        <f t="shared" ref="E220:E230" si="69">E219</f>
        <v>INTERNO</v>
      </c>
      <c r="F220" s="27" t="s">
        <v>122</v>
      </c>
      <c r="G220" s="31" t="str">
        <f t="shared" ref="G220:G230" si="70">G219</f>
        <v>O 500 RS E V</v>
      </c>
      <c r="H220" s="37" t="str">
        <f t="shared" ref="H220:H230" si="71">H219</f>
        <v>GJTY95</v>
      </c>
      <c r="I220" s="58">
        <f>'BD FEB 23'!AP20</f>
        <v>0.27699180938198065</v>
      </c>
      <c r="J220" s="38">
        <f>'BD FEB 23'!AL20</f>
        <v>99.925595238095227</v>
      </c>
      <c r="K220" s="38">
        <f>'BD FEB 23'!AK20</f>
        <v>99.731182795698928</v>
      </c>
      <c r="L220" s="36">
        <v>44958</v>
      </c>
      <c r="M220" s="38">
        <f>'BD FEB 23'!AO20</f>
        <v>99.925650557620813</v>
      </c>
      <c r="N220" s="36">
        <v>44958</v>
      </c>
    </row>
    <row r="221" spans="1:14" ht="15.75" customHeight="1" x14ac:dyDescent="0.25">
      <c r="A221" s="37">
        <f t="shared" si="66"/>
        <v>327</v>
      </c>
      <c r="B221" s="25"/>
      <c r="C221" s="31" t="str">
        <f t="shared" si="67"/>
        <v>BUS</v>
      </c>
      <c r="D221" s="30" t="str">
        <f t="shared" si="68"/>
        <v>TRANSMIN</v>
      </c>
      <c r="E221" s="27" t="str">
        <f t="shared" si="69"/>
        <v>INTERNO</v>
      </c>
      <c r="F221" s="27" t="s">
        <v>122</v>
      </c>
      <c r="G221" s="31" t="str">
        <f t="shared" si="70"/>
        <v>O 500 RS E V</v>
      </c>
      <c r="H221" s="37" t="str">
        <f t="shared" si="71"/>
        <v>GJTY95</v>
      </c>
      <c r="I221" s="58">
        <f>'BD MAR 23'!AS20</f>
        <v>0.28706838185511169</v>
      </c>
      <c r="J221" s="38">
        <f>'BD MAR 23'!AO20</f>
        <v>99.260752688172033</v>
      </c>
      <c r="K221" s="38">
        <f>'BD MAR 23'!AN20</f>
        <v>97.405660377358487</v>
      </c>
      <c r="L221" s="36">
        <v>44986</v>
      </c>
      <c r="M221" s="38">
        <f>'BD MAR 23'!AR20</f>
        <v>99.865771812080538</v>
      </c>
      <c r="N221" s="36">
        <v>44986</v>
      </c>
    </row>
    <row r="222" spans="1:14" ht="15.75" customHeight="1" x14ac:dyDescent="0.25">
      <c r="A222" s="37">
        <f t="shared" si="66"/>
        <v>327</v>
      </c>
      <c r="B222" s="25"/>
      <c r="C222" s="31" t="str">
        <f t="shared" si="67"/>
        <v>BUS</v>
      </c>
      <c r="D222" s="30" t="str">
        <f t="shared" si="68"/>
        <v>TRANSMIN</v>
      </c>
      <c r="E222" s="27" t="str">
        <f t="shared" si="69"/>
        <v>INTERNO</v>
      </c>
      <c r="F222" s="27" t="s">
        <v>122</v>
      </c>
      <c r="G222" s="31" t="str">
        <f t="shared" si="70"/>
        <v>O 500 RS E V</v>
      </c>
      <c r="H222" s="37" t="str">
        <f t="shared" si="71"/>
        <v>GJTY95</v>
      </c>
      <c r="I222" s="58">
        <f>'BD ABR 23'!AR20</f>
        <v>0.2388888888888889</v>
      </c>
      <c r="J222" s="38">
        <f>'BD ABR 23'!AN20</f>
        <v>100</v>
      </c>
      <c r="K222" s="38">
        <f>'BD ABR 23'!AM20</f>
        <v>100</v>
      </c>
      <c r="L222" s="36">
        <v>45017</v>
      </c>
      <c r="M222" s="38">
        <f>'BD ABR 23'!AQ20</f>
        <v>100</v>
      </c>
      <c r="N222" s="36">
        <v>45017</v>
      </c>
    </row>
    <row r="223" spans="1:14" ht="15.75" customHeight="1" x14ac:dyDescent="0.25">
      <c r="A223" s="37">
        <f t="shared" si="66"/>
        <v>327</v>
      </c>
      <c r="B223" s="25"/>
      <c r="C223" s="31" t="str">
        <f t="shared" si="67"/>
        <v>BUS</v>
      </c>
      <c r="D223" s="30" t="str">
        <f t="shared" si="68"/>
        <v>TRANSMIN</v>
      </c>
      <c r="E223" s="27" t="str">
        <f t="shared" si="69"/>
        <v>INTERNO</v>
      </c>
      <c r="F223" s="27" t="s">
        <v>122</v>
      </c>
      <c r="G223" s="31" t="str">
        <f t="shared" si="70"/>
        <v>O 500 RS E V</v>
      </c>
      <c r="H223" s="37" t="str">
        <f t="shared" si="71"/>
        <v>GJTY95</v>
      </c>
      <c r="I223" s="58">
        <f>'BD MAY 23'!AS20</f>
        <v>0.29076086956521741</v>
      </c>
      <c r="J223" s="38">
        <f>'BD MAY 23'!AO20</f>
        <v>98.924731182795696</v>
      </c>
      <c r="K223" s="38">
        <f>'BD MAY 23'!AN20</f>
        <v>96.261682242990659</v>
      </c>
      <c r="L223" s="36">
        <v>45047</v>
      </c>
      <c r="M223" s="38">
        <f>'BD MAY 23'!AR20</f>
        <v>98.936170212765958</v>
      </c>
      <c r="N223" s="36">
        <v>45047</v>
      </c>
    </row>
    <row r="224" spans="1:14" ht="15.75" customHeight="1" x14ac:dyDescent="0.25">
      <c r="A224" s="37">
        <f t="shared" si="66"/>
        <v>327</v>
      </c>
      <c r="B224" s="25"/>
      <c r="C224" s="31" t="str">
        <f t="shared" si="67"/>
        <v>BUS</v>
      </c>
      <c r="D224" s="30" t="str">
        <f t="shared" si="68"/>
        <v>TRANSMIN</v>
      </c>
      <c r="E224" s="27" t="str">
        <f t="shared" si="69"/>
        <v>INTERNO</v>
      </c>
      <c r="F224" s="27" t="s">
        <v>122</v>
      </c>
      <c r="G224" s="31" t="str">
        <f t="shared" si="70"/>
        <v>O 500 RS E V</v>
      </c>
      <c r="H224" s="37" t="str">
        <f t="shared" si="71"/>
        <v>GJTY95</v>
      </c>
      <c r="I224" s="58">
        <f>'BD JUN 23'!AS20</f>
        <v>0</v>
      </c>
      <c r="J224" s="30"/>
      <c r="K224" s="30"/>
      <c r="L224" s="36">
        <v>45078</v>
      </c>
      <c r="M224" s="30"/>
      <c r="N224" s="36">
        <v>45078</v>
      </c>
    </row>
    <row r="225" spans="1:14" ht="15.75" customHeight="1" x14ac:dyDescent="0.25">
      <c r="A225" s="37">
        <f t="shared" si="66"/>
        <v>327</v>
      </c>
      <c r="B225" s="25"/>
      <c r="C225" s="31" t="str">
        <f t="shared" si="67"/>
        <v>BUS</v>
      </c>
      <c r="D225" s="30" t="str">
        <f t="shared" si="68"/>
        <v>TRANSMIN</v>
      </c>
      <c r="E225" s="27" t="str">
        <f t="shared" si="69"/>
        <v>INTERNO</v>
      </c>
      <c r="F225" s="27" t="s">
        <v>122</v>
      </c>
      <c r="G225" s="31" t="str">
        <f t="shared" si="70"/>
        <v>O 500 RS E V</v>
      </c>
      <c r="H225" s="37" t="str">
        <f t="shared" si="71"/>
        <v>GJTY95</v>
      </c>
      <c r="I225" s="58"/>
      <c r="J225" s="30"/>
      <c r="K225" s="30"/>
      <c r="L225" s="36">
        <v>45108</v>
      </c>
      <c r="M225" s="30"/>
      <c r="N225" s="36">
        <v>45108</v>
      </c>
    </row>
    <row r="226" spans="1:14" ht="15.75" customHeight="1" x14ac:dyDescent="0.25">
      <c r="A226" s="37">
        <f t="shared" si="66"/>
        <v>327</v>
      </c>
      <c r="B226" s="25"/>
      <c r="C226" s="31" t="str">
        <f t="shared" si="67"/>
        <v>BUS</v>
      </c>
      <c r="D226" s="30" t="str">
        <f t="shared" si="68"/>
        <v>TRANSMIN</v>
      </c>
      <c r="E226" s="27" t="str">
        <f t="shared" si="69"/>
        <v>INTERNO</v>
      </c>
      <c r="F226" s="27" t="s">
        <v>122</v>
      </c>
      <c r="G226" s="31" t="str">
        <f t="shared" si="70"/>
        <v>O 500 RS E V</v>
      </c>
      <c r="H226" s="37" t="str">
        <f t="shared" si="71"/>
        <v>GJTY95</v>
      </c>
      <c r="I226" s="58"/>
      <c r="J226" s="30"/>
      <c r="K226" s="30"/>
      <c r="L226" s="36">
        <v>45139</v>
      </c>
      <c r="M226" s="30"/>
      <c r="N226" s="36">
        <v>45139</v>
      </c>
    </row>
    <row r="227" spans="1:14" ht="15.75" customHeight="1" x14ac:dyDescent="0.25">
      <c r="A227" s="37">
        <f t="shared" si="66"/>
        <v>327</v>
      </c>
      <c r="B227" s="25"/>
      <c r="C227" s="31" t="str">
        <f t="shared" si="67"/>
        <v>BUS</v>
      </c>
      <c r="D227" s="30" t="str">
        <f t="shared" si="68"/>
        <v>TRANSMIN</v>
      </c>
      <c r="E227" s="27" t="str">
        <f t="shared" si="69"/>
        <v>INTERNO</v>
      </c>
      <c r="F227" s="27" t="s">
        <v>122</v>
      </c>
      <c r="G227" s="31" t="str">
        <f t="shared" si="70"/>
        <v>O 500 RS E V</v>
      </c>
      <c r="H227" s="37" t="str">
        <f t="shared" si="71"/>
        <v>GJTY95</v>
      </c>
      <c r="I227" s="58"/>
      <c r="J227" s="30"/>
      <c r="K227" s="30"/>
      <c r="L227" s="36">
        <v>45170</v>
      </c>
      <c r="M227" s="30"/>
      <c r="N227" s="36">
        <v>45170</v>
      </c>
    </row>
    <row r="228" spans="1:14" ht="15.75" customHeight="1" x14ac:dyDescent="0.25">
      <c r="A228" s="37">
        <f t="shared" si="66"/>
        <v>327</v>
      </c>
      <c r="B228" s="25"/>
      <c r="C228" s="31" t="str">
        <f t="shared" si="67"/>
        <v>BUS</v>
      </c>
      <c r="D228" s="30" t="str">
        <f t="shared" si="68"/>
        <v>TRANSMIN</v>
      </c>
      <c r="E228" s="27" t="str">
        <f t="shared" si="69"/>
        <v>INTERNO</v>
      </c>
      <c r="F228" s="27" t="s">
        <v>122</v>
      </c>
      <c r="G228" s="31" t="str">
        <f t="shared" si="70"/>
        <v>O 500 RS E V</v>
      </c>
      <c r="H228" s="37" t="str">
        <f t="shared" si="71"/>
        <v>GJTY95</v>
      </c>
      <c r="I228" s="58"/>
      <c r="J228" s="30"/>
      <c r="K228" s="30"/>
      <c r="L228" s="36">
        <v>45200</v>
      </c>
      <c r="M228" s="30"/>
      <c r="N228" s="36">
        <v>45200</v>
      </c>
    </row>
    <row r="229" spans="1:14" ht="15.75" customHeight="1" x14ac:dyDescent="0.25">
      <c r="A229" s="37">
        <f t="shared" si="66"/>
        <v>327</v>
      </c>
      <c r="B229" s="25"/>
      <c r="C229" s="31" t="str">
        <f t="shared" si="67"/>
        <v>BUS</v>
      </c>
      <c r="D229" s="30" t="str">
        <f t="shared" si="68"/>
        <v>TRANSMIN</v>
      </c>
      <c r="E229" s="27" t="str">
        <f t="shared" si="69"/>
        <v>INTERNO</v>
      </c>
      <c r="F229" s="27" t="s">
        <v>122</v>
      </c>
      <c r="G229" s="31" t="str">
        <f t="shared" si="70"/>
        <v>O 500 RS E V</v>
      </c>
      <c r="H229" s="37" t="str">
        <f t="shared" si="71"/>
        <v>GJTY95</v>
      </c>
      <c r="I229" s="58"/>
      <c r="J229" s="30"/>
      <c r="K229" s="30"/>
      <c r="L229" s="36">
        <v>45231</v>
      </c>
      <c r="M229" s="30"/>
      <c r="N229" s="36">
        <v>45231</v>
      </c>
    </row>
    <row r="230" spans="1:14" ht="15.75" customHeight="1" x14ac:dyDescent="0.25">
      <c r="A230" s="37">
        <f t="shared" si="66"/>
        <v>327</v>
      </c>
      <c r="B230" s="25"/>
      <c r="C230" s="31" t="str">
        <f t="shared" si="67"/>
        <v>BUS</v>
      </c>
      <c r="D230" s="30" t="str">
        <f t="shared" si="68"/>
        <v>TRANSMIN</v>
      </c>
      <c r="E230" s="27" t="str">
        <f t="shared" si="69"/>
        <v>INTERNO</v>
      </c>
      <c r="F230" s="27" t="s">
        <v>122</v>
      </c>
      <c r="G230" s="31" t="str">
        <f t="shared" si="70"/>
        <v>O 500 RS E V</v>
      </c>
      <c r="H230" s="37" t="str">
        <f t="shared" si="71"/>
        <v>GJTY95</v>
      </c>
      <c r="I230" s="58"/>
      <c r="J230" s="30"/>
      <c r="K230" s="30"/>
      <c r="L230" s="36">
        <v>45261</v>
      </c>
      <c r="M230" s="30"/>
      <c r="N230" s="36">
        <v>45261</v>
      </c>
    </row>
    <row r="231" spans="1:14" ht="15.75" customHeight="1" x14ac:dyDescent="0.25">
      <c r="A231" s="29">
        <v>328</v>
      </c>
      <c r="B231" s="25">
        <v>1</v>
      </c>
      <c r="C231" s="30" t="s">
        <v>0</v>
      </c>
      <c r="D231" s="30" t="s">
        <v>86</v>
      </c>
      <c r="E231" s="27" t="s">
        <v>93</v>
      </c>
      <c r="F231" s="27" t="s">
        <v>122</v>
      </c>
      <c r="G231" s="28" t="s">
        <v>6</v>
      </c>
      <c r="H231" s="29" t="s">
        <v>22</v>
      </c>
      <c r="I231" s="57">
        <f>'BD ENE 23'!AS21</f>
        <v>0.21088435374149661</v>
      </c>
      <c r="J231" s="38">
        <f>'BD ENE 23'!AO21</f>
        <v>98.790322580645167</v>
      </c>
      <c r="K231" s="38">
        <f>'BD ENE 23'!AN21</f>
        <v>94.193548387096769</v>
      </c>
      <c r="L231" s="36">
        <v>44927</v>
      </c>
      <c r="M231" s="38">
        <f>'BD ENE 23'!AR21</f>
        <v>99.067909454061251</v>
      </c>
      <c r="N231" s="36">
        <v>44927</v>
      </c>
    </row>
    <row r="232" spans="1:14" ht="15.75" customHeight="1" x14ac:dyDescent="0.25">
      <c r="A232" s="37">
        <f t="shared" ref="A232:A242" si="72">A231</f>
        <v>328</v>
      </c>
      <c r="B232" s="25"/>
      <c r="C232" s="31" t="str">
        <f t="shared" ref="C232:C242" si="73">C231</f>
        <v>BUS</v>
      </c>
      <c r="D232" s="30" t="str">
        <f t="shared" ref="D232:D242" si="74">D231</f>
        <v>TRANSMIN</v>
      </c>
      <c r="E232" s="27" t="str">
        <f t="shared" ref="E232:E242" si="75">E231</f>
        <v>INTERNO</v>
      </c>
      <c r="F232" s="27" t="s">
        <v>122</v>
      </c>
      <c r="G232" s="31" t="str">
        <f t="shared" ref="G232:G242" si="76">G231</f>
        <v>O 500 RS E V</v>
      </c>
      <c r="H232" s="37" t="str">
        <f t="shared" ref="H232:H242" si="77">H231</f>
        <v>GGYC22</v>
      </c>
      <c r="I232" s="58">
        <f>'BD FEB 23'!AP21</f>
        <v>0.38988095238095238</v>
      </c>
      <c r="J232" s="38">
        <f>'BD FEB 23'!AL21</f>
        <v>100</v>
      </c>
      <c r="K232" s="38">
        <f>'BD FEB 23'!AK21</f>
        <v>100</v>
      </c>
      <c r="L232" s="36">
        <v>44958</v>
      </c>
      <c r="M232" s="38">
        <f>'BD FEB 23'!AO21</f>
        <v>100</v>
      </c>
      <c r="N232" s="36">
        <v>44958</v>
      </c>
    </row>
    <row r="233" spans="1:14" ht="15.75" customHeight="1" x14ac:dyDescent="0.25">
      <c r="A233" s="37">
        <f t="shared" si="72"/>
        <v>328</v>
      </c>
      <c r="B233" s="25"/>
      <c r="C233" s="31" t="str">
        <f t="shared" si="73"/>
        <v>BUS</v>
      </c>
      <c r="D233" s="30" t="str">
        <f t="shared" si="74"/>
        <v>TRANSMIN</v>
      </c>
      <c r="E233" s="27" t="str">
        <f t="shared" si="75"/>
        <v>INTERNO</v>
      </c>
      <c r="F233" s="27" t="s">
        <v>122</v>
      </c>
      <c r="G233" s="31" t="str">
        <f t="shared" si="76"/>
        <v>O 500 RS E V</v>
      </c>
      <c r="H233" s="37" t="str">
        <f t="shared" si="77"/>
        <v>GGYC22</v>
      </c>
      <c r="I233" s="58">
        <f>'BD MAR 23'!AS21</f>
        <v>0.32884097035040433</v>
      </c>
      <c r="J233" s="38">
        <f>'BD MAR 23'!AO21</f>
        <v>99.731182795698928</v>
      </c>
      <c r="K233" s="38">
        <f>'BD MAR 23'!AN21</f>
        <v>99.180327868852459</v>
      </c>
      <c r="L233" s="36">
        <v>44986</v>
      </c>
      <c r="M233" s="38">
        <f>'BD MAR 23'!AR21</f>
        <v>100</v>
      </c>
      <c r="N233" s="36">
        <v>44986</v>
      </c>
    </row>
    <row r="234" spans="1:14" ht="15.75" customHeight="1" x14ac:dyDescent="0.25">
      <c r="A234" s="37">
        <f t="shared" si="72"/>
        <v>328</v>
      </c>
      <c r="B234" s="25"/>
      <c r="C234" s="31" t="str">
        <f t="shared" si="73"/>
        <v>BUS</v>
      </c>
      <c r="D234" s="30" t="str">
        <f t="shared" si="74"/>
        <v>TRANSMIN</v>
      </c>
      <c r="E234" s="27" t="str">
        <f t="shared" si="75"/>
        <v>INTERNO</v>
      </c>
      <c r="F234" s="27" t="s">
        <v>122</v>
      </c>
      <c r="G234" s="31" t="str">
        <f t="shared" si="76"/>
        <v>O 500 RS E V</v>
      </c>
      <c r="H234" s="37" t="str">
        <f t="shared" si="77"/>
        <v>GGYC22</v>
      </c>
      <c r="I234" s="58">
        <f>'BD ABR 23'!AR21</f>
        <v>0.27638888888888891</v>
      </c>
      <c r="J234" s="38">
        <f>'BD ABR 23'!AN21</f>
        <v>100</v>
      </c>
      <c r="K234" s="38">
        <f>'BD ABR 23'!AM21</f>
        <v>100</v>
      </c>
      <c r="L234" s="36">
        <v>45017</v>
      </c>
      <c r="M234" s="38">
        <f>'BD ABR 23'!AQ21</f>
        <v>100</v>
      </c>
      <c r="N234" s="36">
        <v>45017</v>
      </c>
    </row>
    <row r="235" spans="1:14" ht="15.75" customHeight="1" x14ac:dyDescent="0.25">
      <c r="A235" s="37">
        <f t="shared" si="72"/>
        <v>328</v>
      </c>
      <c r="B235" s="25"/>
      <c r="C235" s="31" t="str">
        <f t="shared" si="73"/>
        <v>BUS</v>
      </c>
      <c r="D235" s="30" t="str">
        <f t="shared" si="74"/>
        <v>TRANSMIN</v>
      </c>
      <c r="E235" s="27" t="str">
        <f t="shared" si="75"/>
        <v>INTERNO</v>
      </c>
      <c r="F235" s="27" t="s">
        <v>122</v>
      </c>
      <c r="G235" s="31" t="str">
        <f t="shared" si="76"/>
        <v>O 500 RS E V</v>
      </c>
      <c r="H235" s="37" t="str">
        <f t="shared" si="77"/>
        <v>GGYC22</v>
      </c>
      <c r="I235" s="58">
        <f>'BD MAY 23'!AS21</f>
        <v>0.28027210884353743</v>
      </c>
      <c r="J235" s="38">
        <f>'BD MAY 23'!AO21</f>
        <v>98.790322580645167</v>
      </c>
      <c r="K235" s="38">
        <f>'BD MAY 23'!AN21</f>
        <v>95.631067961165044</v>
      </c>
      <c r="L235" s="36">
        <v>45047</v>
      </c>
      <c r="M235" s="38">
        <f>'BD MAY 23'!AR21</f>
        <v>99.598393574297177</v>
      </c>
      <c r="N235" s="36">
        <v>45047</v>
      </c>
    </row>
    <row r="236" spans="1:14" ht="15.75" customHeight="1" x14ac:dyDescent="0.25">
      <c r="A236" s="37">
        <f t="shared" si="72"/>
        <v>328</v>
      </c>
      <c r="B236" s="25"/>
      <c r="C236" s="31" t="str">
        <f t="shared" si="73"/>
        <v>BUS</v>
      </c>
      <c r="D236" s="30" t="str">
        <f t="shared" si="74"/>
        <v>TRANSMIN</v>
      </c>
      <c r="E236" s="27" t="str">
        <f t="shared" si="75"/>
        <v>INTERNO</v>
      </c>
      <c r="F236" s="27" t="s">
        <v>122</v>
      </c>
      <c r="G236" s="31" t="str">
        <f t="shared" si="76"/>
        <v>O 500 RS E V</v>
      </c>
      <c r="H236" s="37" t="str">
        <f t="shared" si="77"/>
        <v>GGYC22</v>
      </c>
      <c r="I236" s="58">
        <f>'BD JUN 23'!AS21</f>
        <v>0</v>
      </c>
      <c r="J236" s="30"/>
      <c r="K236" s="30"/>
      <c r="L236" s="36">
        <v>45078</v>
      </c>
      <c r="M236" s="30"/>
      <c r="N236" s="36">
        <v>45078</v>
      </c>
    </row>
    <row r="237" spans="1:14" ht="15.75" customHeight="1" x14ac:dyDescent="0.25">
      <c r="A237" s="37">
        <f t="shared" si="72"/>
        <v>328</v>
      </c>
      <c r="B237" s="25"/>
      <c r="C237" s="31" t="str">
        <f t="shared" si="73"/>
        <v>BUS</v>
      </c>
      <c r="D237" s="30" t="str">
        <f t="shared" si="74"/>
        <v>TRANSMIN</v>
      </c>
      <c r="E237" s="27" t="str">
        <f t="shared" si="75"/>
        <v>INTERNO</v>
      </c>
      <c r="F237" s="27" t="s">
        <v>122</v>
      </c>
      <c r="G237" s="31" t="str">
        <f t="shared" si="76"/>
        <v>O 500 RS E V</v>
      </c>
      <c r="H237" s="37" t="str">
        <f t="shared" si="77"/>
        <v>GGYC22</v>
      </c>
      <c r="I237" s="58"/>
      <c r="J237" s="30"/>
      <c r="K237" s="30"/>
      <c r="L237" s="36">
        <v>45108</v>
      </c>
      <c r="M237" s="30"/>
      <c r="N237" s="36">
        <v>45108</v>
      </c>
    </row>
    <row r="238" spans="1:14" ht="15.75" customHeight="1" x14ac:dyDescent="0.25">
      <c r="A238" s="37">
        <f t="shared" si="72"/>
        <v>328</v>
      </c>
      <c r="B238" s="25"/>
      <c r="C238" s="31" t="str">
        <f t="shared" si="73"/>
        <v>BUS</v>
      </c>
      <c r="D238" s="30" t="str">
        <f t="shared" si="74"/>
        <v>TRANSMIN</v>
      </c>
      <c r="E238" s="27" t="str">
        <f t="shared" si="75"/>
        <v>INTERNO</v>
      </c>
      <c r="F238" s="27" t="s">
        <v>122</v>
      </c>
      <c r="G238" s="31" t="str">
        <f t="shared" si="76"/>
        <v>O 500 RS E V</v>
      </c>
      <c r="H238" s="37" t="str">
        <f t="shared" si="77"/>
        <v>GGYC22</v>
      </c>
      <c r="I238" s="58"/>
      <c r="J238" s="30"/>
      <c r="K238" s="30"/>
      <c r="L238" s="36">
        <v>45139</v>
      </c>
      <c r="M238" s="30"/>
      <c r="N238" s="36">
        <v>45139</v>
      </c>
    </row>
    <row r="239" spans="1:14" ht="15.75" customHeight="1" x14ac:dyDescent="0.25">
      <c r="A239" s="37">
        <f t="shared" si="72"/>
        <v>328</v>
      </c>
      <c r="B239" s="25"/>
      <c r="C239" s="31" t="str">
        <f t="shared" si="73"/>
        <v>BUS</v>
      </c>
      <c r="D239" s="30" t="str">
        <f t="shared" si="74"/>
        <v>TRANSMIN</v>
      </c>
      <c r="E239" s="27" t="str">
        <f t="shared" si="75"/>
        <v>INTERNO</v>
      </c>
      <c r="F239" s="27" t="s">
        <v>122</v>
      </c>
      <c r="G239" s="31" t="str">
        <f t="shared" si="76"/>
        <v>O 500 RS E V</v>
      </c>
      <c r="H239" s="37" t="str">
        <f t="shared" si="77"/>
        <v>GGYC22</v>
      </c>
      <c r="I239" s="58"/>
      <c r="J239" s="30"/>
      <c r="K239" s="30"/>
      <c r="L239" s="36">
        <v>45170</v>
      </c>
      <c r="M239" s="30"/>
      <c r="N239" s="36">
        <v>45170</v>
      </c>
    </row>
    <row r="240" spans="1:14" ht="15.75" customHeight="1" x14ac:dyDescent="0.25">
      <c r="A240" s="37">
        <f t="shared" si="72"/>
        <v>328</v>
      </c>
      <c r="B240" s="25"/>
      <c r="C240" s="31" t="str">
        <f t="shared" si="73"/>
        <v>BUS</v>
      </c>
      <c r="D240" s="30" t="str">
        <f t="shared" si="74"/>
        <v>TRANSMIN</v>
      </c>
      <c r="E240" s="27" t="str">
        <f t="shared" si="75"/>
        <v>INTERNO</v>
      </c>
      <c r="F240" s="27" t="s">
        <v>122</v>
      </c>
      <c r="G240" s="31" t="str">
        <f t="shared" si="76"/>
        <v>O 500 RS E V</v>
      </c>
      <c r="H240" s="37" t="str">
        <f t="shared" si="77"/>
        <v>GGYC22</v>
      </c>
      <c r="I240" s="58"/>
      <c r="J240" s="30"/>
      <c r="K240" s="30"/>
      <c r="L240" s="36">
        <v>45200</v>
      </c>
      <c r="M240" s="30"/>
      <c r="N240" s="36">
        <v>45200</v>
      </c>
    </row>
    <row r="241" spans="1:14" ht="15.75" customHeight="1" x14ac:dyDescent="0.25">
      <c r="A241" s="37">
        <f t="shared" si="72"/>
        <v>328</v>
      </c>
      <c r="B241" s="25"/>
      <c r="C241" s="31" t="str">
        <f t="shared" si="73"/>
        <v>BUS</v>
      </c>
      <c r="D241" s="30" t="str">
        <f t="shared" si="74"/>
        <v>TRANSMIN</v>
      </c>
      <c r="E241" s="27" t="str">
        <f t="shared" si="75"/>
        <v>INTERNO</v>
      </c>
      <c r="F241" s="27" t="s">
        <v>122</v>
      </c>
      <c r="G241" s="31" t="str">
        <f t="shared" si="76"/>
        <v>O 500 RS E V</v>
      </c>
      <c r="H241" s="37" t="str">
        <f t="shared" si="77"/>
        <v>GGYC22</v>
      </c>
      <c r="I241" s="58"/>
      <c r="J241" s="30"/>
      <c r="K241" s="30"/>
      <c r="L241" s="36">
        <v>45231</v>
      </c>
      <c r="M241" s="30"/>
      <c r="N241" s="36">
        <v>45231</v>
      </c>
    </row>
    <row r="242" spans="1:14" ht="15.75" customHeight="1" x14ac:dyDescent="0.25">
      <c r="A242" s="37">
        <f t="shared" si="72"/>
        <v>328</v>
      </c>
      <c r="B242" s="25"/>
      <c r="C242" s="31" t="str">
        <f t="shared" si="73"/>
        <v>BUS</v>
      </c>
      <c r="D242" s="30" t="str">
        <f t="shared" si="74"/>
        <v>TRANSMIN</v>
      </c>
      <c r="E242" s="27" t="str">
        <f t="shared" si="75"/>
        <v>INTERNO</v>
      </c>
      <c r="F242" s="27" t="s">
        <v>122</v>
      </c>
      <c r="G242" s="31" t="str">
        <f t="shared" si="76"/>
        <v>O 500 RS E V</v>
      </c>
      <c r="H242" s="37" t="str">
        <f t="shared" si="77"/>
        <v>GGYC22</v>
      </c>
      <c r="I242" s="58"/>
      <c r="J242" s="30"/>
      <c r="K242" s="30"/>
      <c r="L242" s="36">
        <v>45261</v>
      </c>
      <c r="M242" s="30"/>
      <c r="N242" s="36">
        <v>45261</v>
      </c>
    </row>
    <row r="243" spans="1:14" ht="15.75" customHeight="1" x14ac:dyDescent="0.25">
      <c r="A243" s="29">
        <v>329</v>
      </c>
      <c r="B243" s="25">
        <v>1</v>
      </c>
      <c r="C243" s="30" t="s">
        <v>0</v>
      </c>
      <c r="D243" s="30" t="s">
        <v>86</v>
      </c>
      <c r="E243" s="27" t="s">
        <v>93</v>
      </c>
      <c r="F243" s="27" t="s">
        <v>122</v>
      </c>
      <c r="G243" s="28" t="s">
        <v>6</v>
      </c>
      <c r="H243" s="29" t="s">
        <v>23</v>
      </c>
      <c r="I243" s="57">
        <f>'BD ENE 23'!AS22</f>
        <v>0.24590163934426229</v>
      </c>
      <c r="J243" s="38">
        <f>'BD ENE 23'!AO22</f>
        <v>98.387096774193552</v>
      </c>
      <c r="K243" s="38">
        <f>'BD ENE 23'!AN22</f>
        <v>93.333333333333329</v>
      </c>
      <c r="L243" s="36">
        <v>44927</v>
      </c>
      <c r="M243" s="38">
        <f>'BD ENE 23'!AR22</f>
        <v>98.673740053050395</v>
      </c>
      <c r="N243" s="36">
        <v>44927</v>
      </c>
    </row>
    <row r="244" spans="1:14" ht="15.75" customHeight="1" x14ac:dyDescent="0.25">
      <c r="A244" s="37">
        <f t="shared" ref="A244:A254" si="78">A243</f>
        <v>329</v>
      </c>
      <c r="B244" s="25"/>
      <c r="C244" s="31" t="str">
        <f t="shared" ref="C244:C254" si="79">C243</f>
        <v>BUS</v>
      </c>
      <c r="D244" s="30" t="str">
        <f t="shared" ref="D244:D254" si="80">D243</f>
        <v>TRANSMIN</v>
      </c>
      <c r="E244" s="27" t="str">
        <f t="shared" ref="E244:E254" si="81">E243</f>
        <v>INTERNO</v>
      </c>
      <c r="F244" s="27" t="s">
        <v>122</v>
      </c>
      <c r="G244" s="31" t="str">
        <f t="shared" ref="G244:G254" si="82">G243</f>
        <v>O 500 RS E V</v>
      </c>
      <c r="H244" s="37" t="str">
        <f t="shared" ref="H244:H254" si="83">H243</f>
        <v>GJTY97</v>
      </c>
      <c r="I244" s="58">
        <f>'BD FEB 23'!AP22</f>
        <v>0.25937031484257872</v>
      </c>
      <c r="J244" s="38">
        <f>'BD FEB 23'!AL22</f>
        <v>99.25595238095238</v>
      </c>
      <c r="K244" s="38">
        <f>'BD FEB 23'!AK22</f>
        <v>97.109826589595372</v>
      </c>
      <c r="L244" s="36">
        <v>44958</v>
      </c>
      <c r="M244" s="38">
        <f>'BD FEB 23'!AO22</f>
        <v>99.555555555555557</v>
      </c>
      <c r="N244" s="36">
        <v>44958</v>
      </c>
    </row>
    <row r="245" spans="1:14" ht="15.75" customHeight="1" x14ac:dyDescent="0.25">
      <c r="A245" s="37">
        <f t="shared" si="78"/>
        <v>329</v>
      </c>
      <c r="B245" s="25"/>
      <c r="C245" s="31" t="str">
        <f t="shared" si="79"/>
        <v>BUS</v>
      </c>
      <c r="D245" s="30" t="str">
        <f t="shared" si="80"/>
        <v>TRANSMIN</v>
      </c>
      <c r="E245" s="27" t="str">
        <f t="shared" si="81"/>
        <v>INTERNO</v>
      </c>
      <c r="F245" s="27" t="s">
        <v>122</v>
      </c>
      <c r="G245" s="31" t="str">
        <f t="shared" si="82"/>
        <v>O 500 RS E V</v>
      </c>
      <c r="H245" s="37" t="str">
        <f t="shared" si="83"/>
        <v>GJTY97</v>
      </c>
      <c r="I245" s="58">
        <f>'BD MAR 23'!AS22</f>
        <v>0.34912043301759133</v>
      </c>
      <c r="J245" s="38">
        <f>'BD MAR 23'!AO22</f>
        <v>99.327956989247312</v>
      </c>
      <c r="K245" s="38">
        <f>'BD MAR 23'!AN22</f>
        <v>98.062015503875969</v>
      </c>
      <c r="L245" s="36">
        <v>44986</v>
      </c>
      <c r="M245" s="38">
        <f>'BD MAR 23'!AR22</f>
        <v>100</v>
      </c>
      <c r="N245" s="36">
        <v>44986</v>
      </c>
    </row>
    <row r="246" spans="1:14" ht="15.75" customHeight="1" x14ac:dyDescent="0.25">
      <c r="A246" s="37">
        <f t="shared" si="78"/>
        <v>329</v>
      </c>
      <c r="B246" s="25"/>
      <c r="C246" s="31" t="str">
        <f t="shared" si="79"/>
        <v>BUS</v>
      </c>
      <c r="D246" s="30" t="str">
        <f t="shared" si="80"/>
        <v>TRANSMIN</v>
      </c>
      <c r="E246" s="27" t="str">
        <f t="shared" si="81"/>
        <v>INTERNO</v>
      </c>
      <c r="F246" s="27" t="s">
        <v>122</v>
      </c>
      <c r="G246" s="31" t="str">
        <f t="shared" si="82"/>
        <v>O 500 RS E V</v>
      </c>
      <c r="H246" s="37" t="str">
        <f t="shared" si="83"/>
        <v>GJTY97</v>
      </c>
      <c r="I246" s="58">
        <f>'BD ABR 23'!AR22</f>
        <v>0.24583333333333332</v>
      </c>
      <c r="J246" s="38">
        <f>'BD ABR 23'!AN22</f>
        <v>100</v>
      </c>
      <c r="K246" s="38">
        <f>'BD ABR 23'!AM22</f>
        <v>100</v>
      </c>
      <c r="L246" s="36">
        <v>45017</v>
      </c>
      <c r="M246" s="38">
        <f>'BD ABR 23'!AQ22</f>
        <v>100</v>
      </c>
      <c r="N246" s="36">
        <v>45017</v>
      </c>
    </row>
    <row r="247" spans="1:14" ht="15.75" customHeight="1" x14ac:dyDescent="0.25">
      <c r="A247" s="37">
        <f t="shared" si="78"/>
        <v>329</v>
      </c>
      <c r="B247" s="25"/>
      <c r="C247" s="31" t="str">
        <f t="shared" si="79"/>
        <v>BUS</v>
      </c>
      <c r="D247" s="30" t="str">
        <f t="shared" si="80"/>
        <v>TRANSMIN</v>
      </c>
      <c r="E247" s="27" t="str">
        <f t="shared" si="81"/>
        <v>INTERNO</v>
      </c>
      <c r="F247" s="27" t="s">
        <v>122</v>
      </c>
      <c r="G247" s="31" t="str">
        <f t="shared" si="82"/>
        <v>O 500 RS E V</v>
      </c>
      <c r="H247" s="37" t="str">
        <f t="shared" si="83"/>
        <v>GJTY97</v>
      </c>
      <c r="I247" s="58">
        <f>'BD MAY 23'!AS22</f>
        <v>0.23790322580645162</v>
      </c>
      <c r="J247" s="38">
        <f>'BD MAY 23'!AO22</f>
        <v>100</v>
      </c>
      <c r="K247" s="38">
        <f>'BD MAY 23'!AN22</f>
        <v>100</v>
      </c>
      <c r="L247" s="36">
        <v>45047</v>
      </c>
      <c r="M247" s="38">
        <f>'BD MAY 23'!AR22</f>
        <v>100</v>
      </c>
      <c r="N247" s="36">
        <v>45047</v>
      </c>
    </row>
    <row r="248" spans="1:14" ht="15.75" customHeight="1" x14ac:dyDescent="0.25">
      <c r="A248" s="37">
        <f t="shared" si="78"/>
        <v>329</v>
      </c>
      <c r="B248" s="25"/>
      <c r="C248" s="31" t="str">
        <f t="shared" si="79"/>
        <v>BUS</v>
      </c>
      <c r="D248" s="30" t="str">
        <f t="shared" si="80"/>
        <v>TRANSMIN</v>
      </c>
      <c r="E248" s="27" t="str">
        <f t="shared" si="81"/>
        <v>INTERNO</v>
      </c>
      <c r="F248" s="27" t="s">
        <v>122</v>
      </c>
      <c r="G248" s="31" t="str">
        <f t="shared" si="82"/>
        <v>O 500 RS E V</v>
      </c>
      <c r="H248" s="37" t="str">
        <f t="shared" si="83"/>
        <v>GJTY97</v>
      </c>
      <c r="I248" s="58">
        <f>'BD JUN 23'!AS22</f>
        <v>0</v>
      </c>
      <c r="J248" s="30"/>
      <c r="K248" s="30"/>
      <c r="L248" s="36">
        <v>45078</v>
      </c>
      <c r="M248" s="30"/>
      <c r="N248" s="36">
        <v>45078</v>
      </c>
    </row>
    <row r="249" spans="1:14" ht="15.75" customHeight="1" x14ac:dyDescent="0.25">
      <c r="A249" s="37">
        <f t="shared" si="78"/>
        <v>329</v>
      </c>
      <c r="B249" s="25"/>
      <c r="C249" s="31" t="str">
        <f t="shared" si="79"/>
        <v>BUS</v>
      </c>
      <c r="D249" s="30" t="str">
        <f t="shared" si="80"/>
        <v>TRANSMIN</v>
      </c>
      <c r="E249" s="27" t="str">
        <f t="shared" si="81"/>
        <v>INTERNO</v>
      </c>
      <c r="F249" s="27" t="s">
        <v>122</v>
      </c>
      <c r="G249" s="31" t="str">
        <f t="shared" si="82"/>
        <v>O 500 RS E V</v>
      </c>
      <c r="H249" s="37" t="str">
        <f t="shared" si="83"/>
        <v>GJTY97</v>
      </c>
      <c r="I249" s="58"/>
      <c r="J249" s="30"/>
      <c r="K249" s="30"/>
      <c r="L249" s="36">
        <v>45108</v>
      </c>
      <c r="M249" s="30"/>
      <c r="N249" s="36">
        <v>45108</v>
      </c>
    </row>
    <row r="250" spans="1:14" ht="15.75" customHeight="1" x14ac:dyDescent="0.25">
      <c r="A250" s="37">
        <f t="shared" si="78"/>
        <v>329</v>
      </c>
      <c r="B250" s="25"/>
      <c r="C250" s="31" t="str">
        <f t="shared" si="79"/>
        <v>BUS</v>
      </c>
      <c r="D250" s="30" t="str">
        <f t="shared" si="80"/>
        <v>TRANSMIN</v>
      </c>
      <c r="E250" s="27" t="str">
        <f t="shared" si="81"/>
        <v>INTERNO</v>
      </c>
      <c r="F250" s="27" t="s">
        <v>122</v>
      </c>
      <c r="G250" s="31" t="str">
        <f t="shared" si="82"/>
        <v>O 500 RS E V</v>
      </c>
      <c r="H250" s="37" t="str">
        <f t="shared" si="83"/>
        <v>GJTY97</v>
      </c>
      <c r="I250" s="58"/>
      <c r="J250" s="30"/>
      <c r="K250" s="30"/>
      <c r="L250" s="36">
        <v>45139</v>
      </c>
      <c r="M250" s="30"/>
      <c r="N250" s="36">
        <v>45139</v>
      </c>
    </row>
    <row r="251" spans="1:14" ht="15.75" customHeight="1" x14ac:dyDescent="0.25">
      <c r="A251" s="37">
        <f t="shared" si="78"/>
        <v>329</v>
      </c>
      <c r="B251" s="25"/>
      <c r="C251" s="31" t="str">
        <f t="shared" si="79"/>
        <v>BUS</v>
      </c>
      <c r="D251" s="30" t="str">
        <f t="shared" si="80"/>
        <v>TRANSMIN</v>
      </c>
      <c r="E251" s="27" t="str">
        <f t="shared" si="81"/>
        <v>INTERNO</v>
      </c>
      <c r="F251" s="27" t="s">
        <v>122</v>
      </c>
      <c r="G251" s="31" t="str">
        <f t="shared" si="82"/>
        <v>O 500 RS E V</v>
      </c>
      <c r="H251" s="37" t="str">
        <f t="shared" si="83"/>
        <v>GJTY97</v>
      </c>
      <c r="I251" s="58"/>
      <c r="J251" s="30"/>
      <c r="K251" s="30"/>
      <c r="L251" s="36">
        <v>45170</v>
      </c>
      <c r="M251" s="30"/>
      <c r="N251" s="36">
        <v>45170</v>
      </c>
    </row>
    <row r="252" spans="1:14" ht="15.75" customHeight="1" x14ac:dyDescent="0.25">
      <c r="A252" s="37">
        <f t="shared" si="78"/>
        <v>329</v>
      </c>
      <c r="B252" s="25"/>
      <c r="C252" s="31" t="str">
        <f t="shared" si="79"/>
        <v>BUS</v>
      </c>
      <c r="D252" s="30" t="str">
        <f t="shared" si="80"/>
        <v>TRANSMIN</v>
      </c>
      <c r="E252" s="27" t="str">
        <f t="shared" si="81"/>
        <v>INTERNO</v>
      </c>
      <c r="F252" s="27" t="s">
        <v>122</v>
      </c>
      <c r="G252" s="31" t="str">
        <f t="shared" si="82"/>
        <v>O 500 RS E V</v>
      </c>
      <c r="H252" s="37" t="str">
        <f t="shared" si="83"/>
        <v>GJTY97</v>
      </c>
      <c r="I252" s="58"/>
      <c r="J252" s="30"/>
      <c r="K252" s="30"/>
      <c r="L252" s="36">
        <v>45200</v>
      </c>
      <c r="M252" s="30"/>
      <c r="N252" s="36">
        <v>45200</v>
      </c>
    </row>
    <row r="253" spans="1:14" ht="15.75" customHeight="1" x14ac:dyDescent="0.25">
      <c r="A253" s="37">
        <f t="shared" si="78"/>
        <v>329</v>
      </c>
      <c r="B253" s="25"/>
      <c r="C253" s="31" t="str">
        <f t="shared" si="79"/>
        <v>BUS</v>
      </c>
      <c r="D253" s="30" t="str">
        <f t="shared" si="80"/>
        <v>TRANSMIN</v>
      </c>
      <c r="E253" s="27" t="str">
        <f t="shared" si="81"/>
        <v>INTERNO</v>
      </c>
      <c r="F253" s="27" t="s">
        <v>122</v>
      </c>
      <c r="G253" s="31" t="str">
        <f t="shared" si="82"/>
        <v>O 500 RS E V</v>
      </c>
      <c r="H253" s="37" t="str">
        <f t="shared" si="83"/>
        <v>GJTY97</v>
      </c>
      <c r="I253" s="58"/>
      <c r="J253" s="30"/>
      <c r="K253" s="30"/>
      <c r="L253" s="36">
        <v>45231</v>
      </c>
      <c r="M253" s="30"/>
      <c r="N253" s="36">
        <v>45231</v>
      </c>
    </row>
    <row r="254" spans="1:14" ht="15.75" customHeight="1" x14ac:dyDescent="0.25">
      <c r="A254" s="37">
        <f t="shared" si="78"/>
        <v>329</v>
      </c>
      <c r="B254" s="25"/>
      <c r="C254" s="31" t="str">
        <f t="shared" si="79"/>
        <v>BUS</v>
      </c>
      <c r="D254" s="30" t="str">
        <f t="shared" si="80"/>
        <v>TRANSMIN</v>
      </c>
      <c r="E254" s="27" t="str">
        <f t="shared" si="81"/>
        <v>INTERNO</v>
      </c>
      <c r="F254" s="27" t="s">
        <v>122</v>
      </c>
      <c r="G254" s="31" t="str">
        <f t="shared" si="82"/>
        <v>O 500 RS E V</v>
      </c>
      <c r="H254" s="37" t="str">
        <f t="shared" si="83"/>
        <v>GJTY97</v>
      </c>
      <c r="I254" s="58"/>
      <c r="J254" s="30"/>
      <c r="K254" s="30"/>
      <c r="L254" s="36">
        <v>45261</v>
      </c>
      <c r="M254" s="30"/>
      <c r="N254" s="36">
        <v>45261</v>
      </c>
    </row>
    <row r="255" spans="1:14" ht="15.75" customHeight="1" x14ac:dyDescent="0.25">
      <c r="A255" s="29">
        <v>330</v>
      </c>
      <c r="B255" s="25">
        <v>1</v>
      </c>
      <c r="C255" s="30" t="s">
        <v>0</v>
      </c>
      <c r="D255" s="30" t="s">
        <v>86</v>
      </c>
      <c r="E255" s="27" t="s">
        <v>93</v>
      </c>
      <c r="F255" s="27" t="s">
        <v>122</v>
      </c>
      <c r="G255" s="28" t="s">
        <v>6</v>
      </c>
      <c r="H255" s="29" t="s">
        <v>24</v>
      </c>
      <c r="I255" s="57">
        <f>'BD ENE 23'!AS23</f>
        <v>0.2768817204301075</v>
      </c>
      <c r="J255" s="38">
        <f>'BD ENE 23'!AO23</f>
        <v>100</v>
      </c>
      <c r="K255" s="38">
        <f>'BD ENE 23'!AN23</f>
        <v>100</v>
      </c>
      <c r="L255" s="36">
        <v>44927</v>
      </c>
      <c r="M255" s="38">
        <f>'BD ENE 23'!AR23</f>
        <v>100</v>
      </c>
      <c r="N255" s="36">
        <v>44927</v>
      </c>
    </row>
    <row r="256" spans="1:14" ht="15.75" customHeight="1" x14ac:dyDescent="0.25">
      <c r="A256" s="37">
        <f t="shared" ref="A256:A266" si="84">A255</f>
        <v>330</v>
      </c>
      <c r="B256" s="25"/>
      <c r="C256" s="31" t="str">
        <f t="shared" ref="C256:C266" si="85">C255</f>
        <v>BUS</v>
      </c>
      <c r="D256" s="30" t="str">
        <f t="shared" ref="D256:D266" si="86">D255</f>
        <v>TRANSMIN</v>
      </c>
      <c r="E256" s="27" t="str">
        <f t="shared" ref="E256:E266" si="87">E255</f>
        <v>INTERNO</v>
      </c>
      <c r="F256" s="27" t="s">
        <v>122</v>
      </c>
      <c r="G256" s="31" t="str">
        <f t="shared" ref="G256:G266" si="88">G255</f>
        <v>O 500 RS E V</v>
      </c>
      <c r="H256" s="37" t="str">
        <f t="shared" ref="H256:H266" si="89">H255</f>
        <v>GGYC20</v>
      </c>
      <c r="I256" s="58">
        <f>'BD FEB 23'!AP23</f>
        <v>0.10582822085889571</v>
      </c>
      <c r="J256" s="38">
        <f>'BD FEB 23'!AL23</f>
        <v>97.023809523809518</v>
      </c>
      <c r="K256" s="38">
        <f>'BD FEB 23'!AK23</f>
        <v>71.014492753623188</v>
      </c>
      <c r="L256" s="36">
        <v>44958</v>
      </c>
      <c r="M256" s="38">
        <f>'BD FEB 23'!AO23</f>
        <v>98.82352941176471</v>
      </c>
      <c r="N256" s="36">
        <v>44958</v>
      </c>
    </row>
    <row r="257" spans="1:14" ht="15.75" customHeight="1" x14ac:dyDescent="0.25">
      <c r="A257" s="37">
        <f t="shared" si="84"/>
        <v>330</v>
      </c>
      <c r="B257" s="25"/>
      <c r="C257" s="31" t="str">
        <f t="shared" si="85"/>
        <v>BUS</v>
      </c>
      <c r="D257" s="30" t="str">
        <f t="shared" si="86"/>
        <v>TRANSMIN</v>
      </c>
      <c r="E257" s="27" t="str">
        <f t="shared" si="87"/>
        <v>INTERNO</v>
      </c>
      <c r="F257" s="27" t="s">
        <v>122</v>
      </c>
      <c r="G257" s="31" t="str">
        <f t="shared" si="88"/>
        <v>O 500 RS E V</v>
      </c>
      <c r="H257" s="37" t="str">
        <f t="shared" si="89"/>
        <v>GGYC20</v>
      </c>
      <c r="I257" s="58">
        <f>'BD MAR 23'!AS23</f>
        <v>0.19124579124579125</v>
      </c>
      <c r="J257" s="38">
        <f>'BD MAR 23'!AO23</f>
        <v>99.798387096774192</v>
      </c>
      <c r="K257" s="38">
        <f>'BD MAR 23'!AN23</f>
        <v>98.943661971830991</v>
      </c>
      <c r="L257" s="36">
        <v>44986</v>
      </c>
      <c r="M257" s="38">
        <f>'BD MAR 23'!AR23</f>
        <v>99.798792756539228</v>
      </c>
      <c r="N257" s="36">
        <v>44986</v>
      </c>
    </row>
    <row r="258" spans="1:14" ht="15.75" customHeight="1" x14ac:dyDescent="0.25">
      <c r="A258" s="37">
        <f t="shared" si="84"/>
        <v>330</v>
      </c>
      <c r="B258" s="25"/>
      <c r="C258" s="31" t="str">
        <f t="shared" si="85"/>
        <v>BUS</v>
      </c>
      <c r="D258" s="30" t="str">
        <f t="shared" si="86"/>
        <v>TRANSMIN</v>
      </c>
      <c r="E258" s="27" t="str">
        <f t="shared" si="87"/>
        <v>INTERNO</v>
      </c>
      <c r="F258" s="27" t="s">
        <v>122</v>
      </c>
      <c r="G258" s="31" t="str">
        <f t="shared" si="88"/>
        <v>O 500 RS E V</v>
      </c>
      <c r="H258" s="37" t="str">
        <f t="shared" si="89"/>
        <v>GGYC20</v>
      </c>
      <c r="I258" s="58">
        <f>'BD ABR 23'!AR23</f>
        <v>0.27361111111111114</v>
      </c>
      <c r="J258" s="38">
        <f>'BD ABR 23'!AN23</f>
        <v>100</v>
      </c>
      <c r="K258" s="38">
        <f>'BD ABR 23'!AM23</f>
        <v>100</v>
      </c>
      <c r="L258" s="36">
        <v>45017</v>
      </c>
      <c r="M258" s="38">
        <f>'BD ABR 23'!AQ23</f>
        <v>100</v>
      </c>
      <c r="N258" s="36">
        <v>45017</v>
      </c>
    </row>
    <row r="259" spans="1:14" ht="15.75" customHeight="1" x14ac:dyDescent="0.25">
      <c r="A259" s="37">
        <f t="shared" si="84"/>
        <v>330</v>
      </c>
      <c r="B259" s="25"/>
      <c r="C259" s="31" t="str">
        <f t="shared" si="85"/>
        <v>BUS</v>
      </c>
      <c r="D259" s="30" t="str">
        <f t="shared" si="86"/>
        <v>TRANSMIN</v>
      </c>
      <c r="E259" s="27" t="str">
        <f t="shared" si="87"/>
        <v>INTERNO</v>
      </c>
      <c r="F259" s="27" t="s">
        <v>122</v>
      </c>
      <c r="G259" s="31" t="str">
        <f t="shared" si="88"/>
        <v>O 500 RS E V</v>
      </c>
      <c r="H259" s="37" t="str">
        <f t="shared" si="89"/>
        <v>GGYC20</v>
      </c>
      <c r="I259" s="58">
        <f>'BD MAY 23'!AS23</f>
        <v>0.30107526881720431</v>
      </c>
      <c r="J259" s="38">
        <f>'BD MAY 23'!AO23</f>
        <v>100</v>
      </c>
      <c r="K259" s="38">
        <f>'BD MAY 23'!AN23</f>
        <v>100</v>
      </c>
      <c r="L259" s="36">
        <v>45047</v>
      </c>
      <c r="M259" s="38">
        <f>'BD MAY 23'!AR23</f>
        <v>100</v>
      </c>
      <c r="N259" s="36">
        <v>45047</v>
      </c>
    </row>
    <row r="260" spans="1:14" ht="15.75" customHeight="1" x14ac:dyDescent="0.25">
      <c r="A260" s="37">
        <f t="shared" si="84"/>
        <v>330</v>
      </c>
      <c r="B260" s="25"/>
      <c r="C260" s="31" t="str">
        <f t="shared" si="85"/>
        <v>BUS</v>
      </c>
      <c r="D260" s="30" t="str">
        <f t="shared" si="86"/>
        <v>TRANSMIN</v>
      </c>
      <c r="E260" s="27" t="str">
        <f t="shared" si="87"/>
        <v>INTERNO</v>
      </c>
      <c r="F260" s="27" t="s">
        <v>122</v>
      </c>
      <c r="G260" s="31" t="str">
        <f t="shared" si="88"/>
        <v>O 500 RS E V</v>
      </c>
      <c r="H260" s="37" t="str">
        <f t="shared" si="89"/>
        <v>GGYC20</v>
      </c>
      <c r="I260" s="58">
        <f>'BD JUN 23'!AS23</f>
        <v>0</v>
      </c>
      <c r="J260" s="30"/>
      <c r="K260" s="30"/>
      <c r="L260" s="36">
        <v>45078</v>
      </c>
      <c r="M260" s="30"/>
      <c r="N260" s="36">
        <v>45078</v>
      </c>
    </row>
    <row r="261" spans="1:14" ht="15.75" customHeight="1" x14ac:dyDescent="0.25">
      <c r="A261" s="37">
        <f t="shared" si="84"/>
        <v>330</v>
      </c>
      <c r="B261" s="25"/>
      <c r="C261" s="31" t="str">
        <f t="shared" si="85"/>
        <v>BUS</v>
      </c>
      <c r="D261" s="30" t="str">
        <f t="shared" si="86"/>
        <v>TRANSMIN</v>
      </c>
      <c r="E261" s="27" t="str">
        <f t="shared" si="87"/>
        <v>INTERNO</v>
      </c>
      <c r="F261" s="27" t="s">
        <v>122</v>
      </c>
      <c r="G261" s="31" t="str">
        <f t="shared" si="88"/>
        <v>O 500 RS E V</v>
      </c>
      <c r="H261" s="37" t="str">
        <f t="shared" si="89"/>
        <v>GGYC20</v>
      </c>
      <c r="I261" s="58"/>
      <c r="J261" s="30"/>
      <c r="K261" s="30"/>
      <c r="L261" s="36">
        <v>45108</v>
      </c>
      <c r="M261" s="30"/>
      <c r="N261" s="36">
        <v>45108</v>
      </c>
    </row>
    <row r="262" spans="1:14" ht="15.75" customHeight="1" x14ac:dyDescent="0.25">
      <c r="A262" s="37">
        <f t="shared" si="84"/>
        <v>330</v>
      </c>
      <c r="B262" s="25"/>
      <c r="C262" s="31" t="str">
        <f t="shared" si="85"/>
        <v>BUS</v>
      </c>
      <c r="D262" s="30" t="str">
        <f t="shared" si="86"/>
        <v>TRANSMIN</v>
      </c>
      <c r="E262" s="27" t="str">
        <f t="shared" si="87"/>
        <v>INTERNO</v>
      </c>
      <c r="F262" s="27" t="s">
        <v>122</v>
      </c>
      <c r="G262" s="31" t="str">
        <f t="shared" si="88"/>
        <v>O 500 RS E V</v>
      </c>
      <c r="H262" s="37" t="str">
        <f t="shared" si="89"/>
        <v>GGYC20</v>
      </c>
      <c r="I262" s="58"/>
      <c r="J262" s="30"/>
      <c r="K262" s="30"/>
      <c r="L262" s="36">
        <v>45139</v>
      </c>
      <c r="M262" s="30"/>
      <c r="N262" s="36">
        <v>45139</v>
      </c>
    </row>
    <row r="263" spans="1:14" ht="15.75" customHeight="1" x14ac:dyDescent="0.25">
      <c r="A263" s="37">
        <f t="shared" si="84"/>
        <v>330</v>
      </c>
      <c r="B263" s="25"/>
      <c r="C263" s="31" t="str">
        <f t="shared" si="85"/>
        <v>BUS</v>
      </c>
      <c r="D263" s="30" t="str">
        <f t="shared" si="86"/>
        <v>TRANSMIN</v>
      </c>
      <c r="E263" s="27" t="str">
        <f t="shared" si="87"/>
        <v>INTERNO</v>
      </c>
      <c r="F263" s="27" t="s">
        <v>122</v>
      </c>
      <c r="G263" s="31" t="str">
        <f t="shared" si="88"/>
        <v>O 500 RS E V</v>
      </c>
      <c r="H263" s="37" t="str">
        <f t="shared" si="89"/>
        <v>GGYC20</v>
      </c>
      <c r="I263" s="58"/>
      <c r="J263" s="30"/>
      <c r="K263" s="30"/>
      <c r="L263" s="36">
        <v>45170</v>
      </c>
      <c r="M263" s="30"/>
      <c r="N263" s="36">
        <v>45170</v>
      </c>
    </row>
    <row r="264" spans="1:14" ht="15.75" customHeight="1" x14ac:dyDescent="0.25">
      <c r="A264" s="37">
        <f t="shared" si="84"/>
        <v>330</v>
      </c>
      <c r="B264" s="25"/>
      <c r="C264" s="31" t="str">
        <f t="shared" si="85"/>
        <v>BUS</v>
      </c>
      <c r="D264" s="30" t="str">
        <f t="shared" si="86"/>
        <v>TRANSMIN</v>
      </c>
      <c r="E264" s="27" t="str">
        <f t="shared" si="87"/>
        <v>INTERNO</v>
      </c>
      <c r="F264" s="27" t="s">
        <v>122</v>
      </c>
      <c r="G264" s="31" t="str">
        <f t="shared" si="88"/>
        <v>O 500 RS E V</v>
      </c>
      <c r="H264" s="37" t="str">
        <f t="shared" si="89"/>
        <v>GGYC20</v>
      </c>
      <c r="I264" s="58"/>
      <c r="J264" s="30"/>
      <c r="K264" s="30"/>
      <c r="L264" s="36">
        <v>45200</v>
      </c>
      <c r="M264" s="30"/>
      <c r="N264" s="36">
        <v>45200</v>
      </c>
    </row>
    <row r="265" spans="1:14" ht="15.75" customHeight="1" x14ac:dyDescent="0.25">
      <c r="A265" s="37">
        <f t="shared" si="84"/>
        <v>330</v>
      </c>
      <c r="B265" s="25"/>
      <c r="C265" s="31" t="str">
        <f t="shared" si="85"/>
        <v>BUS</v>
      </c>
      <c r="D265" s="30" t="str">
        <f t="shared" si="86"/>
        <v>TRANSMIN</v>
      </c>
      <c r="E265" s="27" t="str">
        <f t="shared" si="87"/>
        <v>INTERNO</v>
      </c>
      <c r="F265" s="27" t="s">
        <v>122</v>
      </c>
      <c r="G265" s="31" t="str">
        <f t="shared" si="88"/>
        <v>O 500 RS E V</v>
      </c>
      <c r="H265" s="37" t="str">
        <f t="shared" si="89"/>
        <v>GGYC20</v>
      </c>
      <c r="I265" s="58"/>
      <c r="J265" s="30"/>
      <c r="K265" s="30"/>
      <c r="L265" s="36">
        <v>45231</v>
      </c>
      <c r="M265" s="30"/>
      <c r="N265" s="36">
        <v>45231</v>
      </c>
    </row>
    <row r="266" spans="1:14" ht="15.75" customHeight="1" x14ac:dyDescent="0.25">
      <c r="A266" s="37">
        <f t="shared" si="84"/>
        <v>330</v>
      </c>
      <c r="B266" s="25"/>
      <c r="C266" s="31" t="str">
        <f t="shared" si="85"/>
        <v>BUS</v>
      </c>
      <c r="D266" s="30" t="str">
        <f t="shared" si="86"/>
        <v>TRANSMIN</v>
      </c>
      <c r="E266" s="27" t="str">
        <f t="shared" si="87"/>
        <v>INTERNO</v>
      </c>
      <c r="F266" s="27" t="s">
        <v>122</v>
      </c>
      <c r="G266" s="31" t="str">
        <f t="shared" si="88"/>
        <v>O 500 RS E V</v>
      </c>
      <c r="H266" s="37" t="str">
        <f t="shared" si="89"/>
        <v>GGYC20</v>
      </c>
      <c r="I266" s="58"/>
      <c r="J266" s="30"/>
      <c r="K266" s="30"/>
      <c r="L266" s="36">
        <v>45261</v>
      </c>
      <c r="M266" s="30"/>
      <c r="N266" s="36">
        <v>45261</v>
      </c>
    </row>
    <row r="267" spans="1:14" ht="15.75" customHeight="1" x14ac:dyDescent="0.25">
      <c r="A267" s="29">
        <v>331</v>
      </c>
      <c r="B267" s="25">
        <v>1</v>
      </c>
      <c r="C267" s="30" t="s">
        <v>0</v>
      </c>
      <c r="D267" s="30" t="s">
        <v>86</v>
      </c>
      <c r="E267" s="27" t="s">
        <v>93</v>
      </c>
      <c r="F267" s="27" t="s">
        <v>122</v>
      </c>
      <c r="G267" s="28" t="s">
        <v>6</v>
      </c>
      <c r="H267" s="29" t="s">
        <v>25</v>
      </c>
      <c r="I267" s="57">
        <f>'BD ENE 23'!AS24</f>
        <v>0.24327956989247312</v>
      </c>
      <c r="J267" s="38">
        <f>'BD ENE 23'!AO24</f>
        <v>100</v>
      </c>
      <c r="K267" s="38">
        <f>'BD ENE 23'!AN24</f>
        <v>100</v>
      </c>
      <c r="L267" s="36">
        <v>44927</v>
      </c>
      <c r="M267" s="38">
        <f>'BD ENE 23'!AR24</f>
        <v>100</v>
      </c>
      <c r="N267" s="36">
        <v>44927</v>
      </c>
    </row>
    <row r="268" spans="1:14" ht="15.75" customHeight="1" x14ac:dyDescent="0.25">
      <c r="A268" s="37">
        <f t="shared" ref="A268:A278" si="90">A267</f>
        <v>331</v>
      </c>
      <c r="B268" s="25"/>
      <c r="C268" s="31" t="str">
        <f t="shared" ref="C268:C278" si="91">C267</f>
        <v>BUS</v>
      </c>
      <c r="D268" s="30" t="str">
        <f t="shared" ref="D268:D278" si="92">D267</f>
        <v>TRANSMIN</v>
      </c>
      <c r="E268" s="27" t="str">
        <f t="shared" ref="E268:E278" si="93">E267</f>
        <v>INTERNO</v>
      </c>
      <c r="F268" s="27" t="s">
        <v>122</v>
      </c>
      <c r="G268" s="31" t="str">
        <f t="shared" ref="G268:G278" si="94">G267</f>
        <v>O 500 RS E V</v>
      </c>
      <c r="H268" s="37" t="str">
        <f t="shared" ref="H268:H278" si="95">H267</f>
        <v>GJTY98</v>
      </c>
      <c r="I268" s="58">
        <f>'BD FEB 23'!AP24</f>
        <v>0.22541603630862331</v>
      </c>
      <c r="J268" s="38">
        <f>'BD FEB 23'!AL24</f>
        <v>98.363095238095227</v>
      </c>
      <c r="K268" s="38">
        <f>'BD FEB 23'!AK24</f>
        <v>92.617449664429529</v>
      </c>
      <c r="L268" s="36">
        <v>44958</v>
      </c>
      <c r="M268" s="38">
        <f>'BD FEB 23'!AO24</f>
        <v>99.555555555555557</v>
      </c>
      <c r="N268" s="36">
        <v>44958</v>
      </c>
    </row>
    <row r="269" spans="1:14" ht="15.75" customHeight="1" x14ac:dyDescent="0.25">
      <c r="A269" s="37">
        <f t="shared" si="90"/>
        <v>331</v>
      </c>
      <c r="B269" s="25"/>
      <c r="C269" s="31" t="str">
        <f t="shared" si="91"/>
        <v>BUS</v>
      </c>
      <c r="D269" s="30" t="str">
        <f t="shared" si="92"/>
        <v>TRANSMIN</v>
      </c>
      <c r="E269" s="27" t="str">
        <f t="shared" si="93"/>
        <v>INTERNO</v>
      </c>
      <c r="F269" s="27" t="s">
        <v>122</v>
      </c>
      <c r="G269" s="31" t="str">
        <f t="shared" si="94"/>
        <v>O 500 RS E V</v>
      </c>
      <c r="H269" s="37" t="str">
        <f t="shared" si="95"/>
        <v>GJTY98</v>
      </c>
      <c r="I269" s="58">
        <f>'BD MAR 23'!AS24</f>
        <v>0.36005434782608697</v>
      </c>
      <c r="J269" s="38">
        <f>'BD MAR 23'!AO24</f>
        <v>98.924731182795696</v>
      </c>
      <c r="K269" s="38">
        <f>'BD MAR 23'!AN24</f>
        <v>96.981132075471692</v>
      </c>
      <c r="L269" s="36">
        <v>44986</v>
      </c>
      <c r="M269" s="38">
        <f>'BD MAR 23'!AR24</f>
        <v>99.2</v>
      </c>
      <c r="N269" s="36">
        <v>44986</v>
      </c>
    </row>
    <row r="270" spans="1:14" ht="15.75" customHeight="1" x14ac:dyDescent="0.25">
      <c r="A270" s="37">
        <f t="shared" si="90"/>
        <v>331</v>
      </c>
      <c r="B270" s="25"/>
      <c r="C270" s="31" t="str">
        <f t="shared" si="91"/>
        <v>BUS</v>
      </c>
      <c r="D270" s="30" t="str">
        <f t="shared" si="92"/>
        <v>TRANSMIN</v>
      </c>
      <c r="E270" s="27" t="str">
        <f t="shared" si="93"/>
        <v>INTERNO</v>
      </c>
      <c r="F270" s="27" t="s">
        <v>122</v>
      </c>
      <c r="G270" s="31" t="str">
        <f t="shared" si="94"/>
        <v>O 500 RS E V</v>
      </c>
      <c r="H270" s="37" t="str">
        <f t="shared" si="95"/>
        <v>GJTY98</v>
      </c>
      <c r="I270" s="58">
        <f>'BD ABR 23'!AR24</f>
        <v>0.16805555555555557</v>
      </c>
      <c r="J270" s="38">
        <f>'BD ABR 23'!AN24</f>
        <v>100</v>
      </c>
      <c r="K270" s="38">
        <f>'BD ABR 23'!AM24</f>
        <v>100</v>
      </c>
      <c r="L270" s="36">
        <v>45017</v>
      </c>
      <c r="M270" s="38">
        <f>'BD ABR 23'!AQ24</f>
        <v>100</v>
      </c>
      <c r="N270" s="36">
        <v>45017</v>
      </c>
    </row>
    <row r="271" spans="1:14" ht="15.75" customHeight="1" x14ac:dyDescent="0.25">
      <c r="A271" s="37">
        <f t="shared" si="90"/>
        <v>331</v>
      </c>
      <c r="B271" s="25"/>
      <c r="C271" s="31" t="str">
        <f t="shared" si="91"/>
        <v>BUS</v>
      </c>
      <c r="D271" s="30" t="str">
        <f t="shared" si="92"/>
        <v>TRANSMIN</v>
      </c>
      <c r="E271" s="27" t="str">
        <f t="shared" si="93"/>
        <v>INTERNO</v>
      </c>
      <c r="F271" s="27" t="s">
        <v>122</v>
      </c>
      <c r="G271" s="31" t="str">
        <f t="shared" si="94"/>
        <v>O 500 RS E V</v>
      </c>
      <c r="H271" s="37" t="str">
        <f t="shared" si="95"/>
        <v>GJTY98</v>
      </c>
      <c r="I271" s="58">
        <f>'BD MAY 23'!AS24</f>
        <v>0.27822580645161288</v>
      </c>
      <c r="J271" s="38">
        <f>'BD MAY 23'!AO24</f>
        <v>100</v>
      </c>
      <c r="K271" s="38">
        <f>'BD MAY 23'!AN24</f>
        <v>100</v>
      </c>
      <c r="L271" s="36">
        <v>45047</v>
      </c>
      <c r="M271" s="38">
        <f>'BD MAY 23'!AR24</f>
        <v>100</v>
      </c>
      <c r="N271" s="36">
        <v>45047</v>
      </c>
    </row>
    <row r="272" spans="1:14" ht="15.75" customHeight="1" x14ac:dyDescent="0.25">
      <c r="A272" s="37">
        <f t="shared" si="90"/>
        <v>331</v>
      </c>
      <c r="B272" s="25"/>
      <c r="C272" s="31" t="str">
        <f t="shared" si="91"/>
        <v>BUS</v>
      </c>
      <c r="D272" s="30" t="str">
        <f t="shared" si="92"/>
        <v>TRANSMIN</v>
      </c>
      <c r="E272" s="27" t="str">
        <f t="shared" si="93"/>
        <v>INTERNO</v>
      </c>
      <c r="F272" s="27" t="s">
        <v>122</v>
      </c>
      <c r="G272" s="31" t="str">
        <f t="shared" si="94"/>
        <v>O 500 RS E V</v>
      </c>
      <c r="H272" s="37" t="str">
        <f t="shared" si="95"/>
        <v>GJTY98</v>
      </c>
      <c r="I272" s="58">
        <f>'BD JUN 23'!AS24</f>
        <v>0</v>
      </c>
      <c r="J272" s="30"/>
      <c r="K272" s="30"/>
      <c r="L272" s="36">
        <v>45078</v>
      </c>
      <c r="M272" s="30"/>
      <c r="N272" s="36">
        <v>45078</v>
      </c>
    </row>
    <row r="273" spans="1:14" ht="15.75" customHeight="1" x14ac:dyDescent="0.25">
      <c r="A273" s="37">
        <f t="shared" si="90"/>
        <v>331</v>
      </c>
      <c r="B273" s="25"/>
      <c r="C273" s="31" t="str">
        <f t="shared" si="91"/>
        <v>BUS</v>
      </c>
      <c r="D273" s="30" t="str">
        <f t="shared" si="92"/>
        <v>TRANSMIN</v>
      </c>
      <c r="E273" s="27" t="str">
        <f t="shared" si="93"/>
        <v>INTERNO</v>
      </c>
      <c r="F273" s="27" t="s">
        <v>122</v>
      </c>
      <c r="G273" s="31" t="str">
        <f t="shared" si="94"/>
        <v>O 500 RS E V</v>
      </c>
      <c r="H273" s="37" t="str">
        <f t="shared" si="95"/>
        <v>GJTY98</v>
      </c>
      <c r="I273" s="58"/>
      <c r="J273" s="30"/>
      <c r="K273" s="30"/>
      <c r="L273" s="36">
        <v>45108</v>
      </c>
      <c r="M273" s="30"/>
      <c r="N273" s="36">
        <v>45108</v>
      </c>
    </row>
    <row r="274" spans="1:14" ht="15.75" customHeight="1" x14ac:dyDescent="0.25">
      <c r="A274" s="37">
        <f t="shared" si="90"/>
        <v>331</v>
      </c>
      <c r="B274" s="25"/>
      <c r="C274" s="31" t="str">
        <f t="shared" si="91"/>
        <v>BUS</v>
      </c>
      <c r="D274" s="30" t="str">
        <f t="shared" si="92"/>
        <v>TRANSMIN</v>
      </c>
      <c r="E274" s="27" t="str">
        <f t="shared" si="93"/>
        <v>INTERNO</v>
      </c>
      <c r="F274" s="27" t="s">
        <v>122</v>
      </c>
      <c r="G274" s="31" t="str">
        <f t="shared" si="94"/>
        <v>O 500 RS E V</v>
      </c>
      <c r="H274" s="37" t="str">
        <f t="shared" si="95"/>
        <v>GJTY98</v>
      </c>
      <c r="I274" s="58"/>
      <c r="J274" s="30"/>
      <c r="K274" s="30"/>
      <c r="L274" s="36">
        <v>45139</v>
      </c>
      <c r="M274" s="30"/>
      <c r="N274" s="36">
        <v>45139</v>
      </c>
    </row>
    <row r="275" spans="1:14" ht="15.75" customHeight="1" x14ac:dyDescent="0.25">
      <c r="A275" s="37">
        <f t="shared" si="90"/>
        <v>331</v>
      </c>
      <c r="B275" s="25"/>
      <c r="C275" s="31" t="str">
        <f t="shared" si="91"/>
        <v>BUS</v>
      </c>
      <c r="D275" s="30" t="str">
        <f t="shared" si="92"/>
        <v>TRANSMIN</v>
      </c>
      <c r="E275" s="27" t="str">
        <f t="shared" si="93"/>
        <v>INTERNO</v>
      </c>
      <c r="F275" s="27" t="s">
        <v>122</v>
      </c>
      <c r="G275" s="31" t="str">
        <f t="shared" si="94"/>
        <v>O 500 RS E V</v>
      </c>
      <c r="H275" s="37" t="str">
        <f t="shared" si="95"/>
        <v>GJTY98</v>
      </c>
      <c r="I275" s="58"/>
      <c r="J275" s="30"/>
      <c r="K275" s="30"/>
      <c r="L275" s="36">
        <v>45170</v>
      </c>
      <c r="M275" s="30"/>
      <c r="N275" s="36">
        <v>45170</v>
      </c>
    </row>
    <row r="276" spans="1:14" ht="15.75" customHeight="1" x14ac:dyDescent="0.25">
      <c r="A276" s="37">
        <f t="shared" si="90"/>
        <v>331</v>
      </c>
      <c r="B276" s="25"/>
      <c r="C276" s="31" t="str">
        <f t="shared" si="91"/>
        <v>BUS</v>
      </c>
      <c r="D276" s="30" t="str">
        <f t="shared" si="92"/>
        <v>TRANSMIN</v>
      </c>
      <c r="E276" s="27" t="str">
        <f t="shared" si="93"/>
        <v>INTERNO</v>
      </c>
      <c r="F276" s="27" t="s">
        <v>122</v>
      </c>
      <c r="G276" s="31" t="str">
        <f t="shared" si="94"/>
        <v>O 500 RS E V</v>
      </c>
      <c r="H276" s="37" t="str">
        <f t="shared" si="95"/>
        <v>GJTY98</v>
      </c>
      <c r="I276" s="58"/>
      <c r="J276" s="30"/>
      <c r="K276" s="30"/>
      <c r="L276" s="36">
        <v>45200</v>
      </c>
      <c r="M276" s="30"/>
      <c r="N276" s="36">
        <v>45200</v>
      </c>
    </row>
    <row r="277" spans="1:14" ht="15.75" customHeight="1" x14ac:dyDescent="0.25">
      <c r="A277" s="37">
        <f t="shared" si="90"/>
        <v>331</v>
      </c>
      <c r="B277" s="25"/>
      <c r="C277" s="31" t="str">
        <f t="shared" si="91"/>
        <v>BUS</v>
      </c>
      <c r="D277" s="30" t="str">
        <f t="shared" si="92"/>
        <v>TRANSMIN</v>
      </c>
      <c r="E277" s="27" t="str">
        <f t="shared" si="93"/>
        <v>INTERNO</v>
      </c>
      <c r="F277" s="27" t="s">
        <v>122</v>
      </c>
      <c r="G277" s="31" t="str">
        <f t="shared" si="94"/>
        <v>O 500 RS E V</v>
      </c>
      <c r="H277" s="37" t="str">
        <f t="shared" si="95"/>
        <v>GJTY98</v>
      </c>
      <c r="I277" s="58"/>
      <c r="J277" s="30"/>
      <c r="K277" s="30"/>
      <c r="L277" s="36">
        <v>45231</v>
      </c>
      <c r="M277" s="30"/>
      <c r="N277" s="36">
        <v>45231</v>
      </c>
    </row>
    <row r="278" spans="1:14" ht="15.75" customHeight="1" x14ac:dyDescent="0.25">
      <c r="A278" s="37">
        <f t="shared" si="90"/>
        <v>331</v>
      </c>
      <c r="B278" s="25"/>
      <c r="C278" s="31" t="str">
        <f t="shared" si="91"/>
        <v>BUS</v>
      </c>
      <c r="D278" s="30" t="str">
        <f t="shared" si="92"/>
        <v>TRANSMIN</v>
      </c>
      <c r="E278" s="27" t="str">
        <f t="shared" si="93"/>
        <v>INTERNO</v>
      </c>
      <c r="F278" s="27" t="s">
        <v>122</v>
      </c>
      <c r="G278" s="31" t="str">
        <f t="shared" si="94"/>
        <v>O 500 RS E V</v>
      </c>
      <c r="H278" s="37" t="str">
        <f t="shared" si="95"/>
        <v>GJTY98</v>
      </c>
      <c r="I278" s="58"/>
      <c r="J278" s="30"/>
      <c r="K278" s="30"/>
      <c r="L278" s="36">
        <v>45261</v>
      </c>
      <c r="M278" s="30"/>
      <c r="N278" s="36">
        <v>45261</v>
      </c>
    </row>
    <row r="279" spans="1:14" ht="15.75" customHeight="1" x14ac:dyDescent="0.25">
      <c r="A279" s="29">
        <v>332</v>
      </c>
      <c r="B279" s="25">
        <v>1</v>
      </c>
      <c r="C279" s="30" t="s">
        <v>0</v>
      </c>
      <c r="D279" s="30" t="s">
        <v>86</v>
      </c>
      <c r="E279" s="27" t="s">
        <v>93</v>
      </c>
      <c r="F279" s="27" t="s">
        <v>122</v>
      </c>
      <c r="G279" s="28" t="s">
        <v>6</v>
      </c>
      <c r="H279" s="29" t="s">
        <v>26</v>
      </c>
      <c r="I279" s="57">
        <f>'BD ENE 23'!AS25</f>
        <v>0.29301075268817206</v>
      </c>
      <c r="J279" s="38">
        <f>'BD ENE 23'!AO25</f>
        <v>100</v>
      </c>
      <c r="K279" s="38">
        <f>'BD ENE 23'!AN25</f>
        <v>100</v>
      </c>
      <c r="L279" s="36">
        <v>44927</v>
      </c>
      <c r="M279" s="38">
        <f>'BD ENE 23'!AR25</f>
        <v>100</v>
      </c>
      <c r="N279" s="36">
        <v>44927</v>
      </c>
    </row>
    <row r="280" spans="1:14" ht="15.75" customHeight="1" x14ac:dyDescent="0.25">
      <c r="A280" s="37">
        <f t="shared" ref="A280:A290" si="96">A279</f>
        <v>332</v>
      </c>
      <c r="B280" s="25"/>
      <c r="C280" s="31" t="str">
        <f t="shared" ref="C280:C290" si="97">C279</f>
        <v>BUS</v>
      </c>
      <c r="D280" s="30" t="str">
        <f t="shared" ref="D280:D290" si="98">D279</f>
        <v>TRANSMIN</v>
      </c>
      <c r="E280" s="27" t="str">
        <f t="shared" ref="E280:E290" si="99">E279</f>
        <v>INTERNO</v>
      </c>
      <c r="F280" s="27" t="s">
        <v>122</v>
      </c>
      <c r="G280" s="31" t="str">
        <f t="shared" ref="G280:G290" si="100">G279</f>
        <v>O 500 RS E V</v>
      </c>
      <c r="H280" s="37" t="str">
        <f t="shared" ref="H280:H290" si="101">H279</f>
        <v>GGYC26</v>
      </c>
      <c r="I280" s="58">
        <f>'BD FEB 23'!AP25</f>
        <v>0.30505952380952384</v>
      </c>
      <c r="J280" s="38">
        <f>'BD FEB 23'!AL25</f>
        <v>100</v>
      </c>
      <c r="K280" s="38">
        <f>'BD FEB 23'!AK25</f>
        <v>100</v>
      </c>
      <c r="L280" s="36">
        <v>44958</v>
      </c>
      <c r="M280" s="38">
        <f>'BD FEB 23'!AO25</f>
        <v>100</v>
      </c>
      <c r="N280" s="36">
        <v>44958</v>
      </c>
    </row>
    <row r="281" spans="1:14" ht="15.75" customHeight="1" x14ac:dyDescent="0.25">
      <c r="A281" s="37">
        <f t="shared" si="96"/>
        <v>332</v>
      </c>
      <c r="B281" s="25"/>
      <c r="C281" s="31" t="str">
        <f t="shared" si="97"/>
        <v>BUS</v>
      </c>
      <c r="D281" s="30" t="str">
        <f t="shared" si="98"/>
        <v>TRANSMIN</v>
      </c>
      <c r="E281" s="27" t="str">
        <f t="shared" si="99"/>
        <v>INTERNO</v>
      </c>
      <c r="F281" s="27" t="s">
        <v>122</v>
      </c>
      <c r="G281" s="31" t="str">
        <f t="shared" si="100"/>
        <v>O 500 RS E V</v>
      </c>
      <c r="H281" s="37" t="str">
        <f t="shared" si="101"/>
        <v>GGYC26</v>
      </c>
      <c r="I281" s="58">
        <f>'BD MAR 23'!AS25</f>
        <v>0.34626038781163437</v>
      </c>
      <c r="J281" s="38">
        <f>'BD MAR 23'!AO25</f>
        <v>97.043010752688176</v>
      </c>
      <c r="K281" s="38">
        <f>'BD MAR 23'!AN25</f>
        <v>91.2</v>
      </c>
      <c r="L281" s="36">
        <v>44986</v>
      </c>
      <c r="M281" s="38">
        <f>'BD MAR 23'!AR25</f>
        <v>97.382198952879577</v>
      </c>
      <c r="N281" s="36">
        <v>44986</v>
      </c>
    </row>
    <row r="282" spans="1:14" ht="15.75" customHeight="1" x14ac:dyDescent="0.25">
      <c r="A282" s="37">
        <f t="shared" si="96"/>
        <v>332</v>
      </c>
      <c r="B282" s="25"/>
      <c r="C282" s="31" t="str">
        <f t="shared" si="97"/>
        <v>BUS</v>
      </c>
      <c r="D282" s="30" t="str">
        <f t="shared" si="98"/>
        <v>TRANSMIN</v>
      </c>
      <c r="E282" s="27" t="str">
        <f t="shared" si="99"/>
        <v>INTERNO</v>
      </c>
      <c r="F282" s="27" t="s">
        <v>122</v>
      </c>
      <c r="G282" s="31" t="str">
        <f t="shared" si="100"/>
        <v>O 500 RS E V</v>
      </c>
      <c r="H282" s="37" t="str">
        <f t="shared" si="101"/>
        <v>GGYC26</v>
      </c>
      <c r="I282" s="58">
        <f>'BD ABR 23'!AR25</f>
        <v>0.2638888888888889</v>
      </c>
      <c r="J282" s="38">
        <f>'BD ABR 23'!AN25</f>
        <v>100</v>
      </c>
      <c r="K282" s="38">
        <f>'BD ABR 23'!AM25</f>
        <v>100</v>
      </c>
      <c r="L282" s="36">
        <v>45017</v>
      </c>
      <c r="M282" s="38">
        <f>'BD ABR 23'!AQ25</f>
        <v>100</v>
      </c>
      <c r="N282" s="36">
        <v>45017</v>
      </c>
    </row>
    <row r="283" spans="1:14" ht="15.75" customHeight="1" x14ac:dyDescent="0.25">
      <c r="A283" s="37">
        <f t="shared" si="96"/>
        <v>332</v>
      </c>
      <c r="B283" s="25"/>
      <c r="C283" s="31" t="str">
        <f t="shared" si="97"/>
        <v>BUS</v>
      </c>
      <c r="D283" s="30" t="str">
        <f t="shared" si="98"/>
        <v>TRANSMIN</v>
      </c>
      <c r="E283" s="27" t="str">
        <f t="shared" si="99"/>
        <v>INTERNO</v>
      </c>
      <c r="F283" s="27" t="s">
        <v>122</v>
      </c>
      <c r="G283" s="31" t="str">
        <f t="shared" si="100"/>
        <v>O 500 RS E V</v>
      </c>
      <c r="H283" s="37" t="str">
        <f t="shared" si="101"/>
        <v>GGYC26</v>
      </c>
      <c r="I283" s="58">
        <f>'BD MAY 23'!AS25</f>
        <v>0.28746594005449594</v>
      </c>
      <c r="J283" s="38">
        <f>'BD MAY 23'!AO25</f>
        <v>98.655913978494624</v>
      </c>
      <c r="K283" s="38">
        <f>'BD MAY 23'!AN25</f>
        <v>95.260663507109001</v>
      </c>
      <c r="L283" s="36">
        <v>45047</v>
      </c>
      <c r="M283" s="38">
        <f>'BD MAY 23'!AR25</f>
        <v>98.936170212765958</v>
      </c>
      <c r="N283" s="36">
        <v>45047</v>
      </c>
    </row>
    <row r="284" spans="1:14" ht="15.75" customHeight="1" x14ac:dyDescent="0.25">
      <c r="A284" s="37">
        <f t="shared" si="96"/>
        <v>332</v>
      </c>
      <c r="B284" s="25"/>
      <c r="C284" s="31" t="str">
        <f t="shared" si="97"/>
        <v>BUS</v>
      </c>
      <c r="D284" s="30" t="str">
        <f t="shared" si="98"/>
        <v>TRANSMIN</v>
      </c>
      <c r="E284" s="27" t="str">
        <f t="shared" si="99"/>
        <v>INTERNO</v>
      </c>
      <c r="F284" s="27" t="s">
        <v>122</v>
      </c>
      <c r="G284" s="31" t="str">
        <f t="shared" si="100"/>
        <v>O 500 RS E V</v>
      </c>
      <c r="H284" s="37" t="str">
        <f t="shared" si="101"/>
        <v>GGYC26</v>
      </c>
      <c r="I284" s="58">
        <f>'BD JUN 23'!AS25</f>
        <v>0</v>
      </c>
      <c r="J284" s="30"/>
      <c r="K284" s="30"/>
      <c r="L284" s="36">
        <v>45078</v>
      </c>
      <c r="M284" s="30"/>
      <c r="N284" s="36">
        <v>45078</v>
      </c>
    </row>
    <row r="285" spans="1:14" ht="15.75" customHeight="1" x14ac:dyDescent="0.25">
      <c r="A285" s="37">
        <f t="shared" si="96"/>
        <v>332</v>
      </c>
      <c r="B285" s="25"/>
      <c r="C285" s="31" t="str">
        <f t="shared" si="97"/>
        <v>BUS</v>
      </c>
      <c r="D285" s="30" t="str">
        <f t="shared" si="98"/>
        <v>TRANSMIN</v>
      </c>
      <c r="E285" s="27" t="str">
        <f t="shared" si="99"/>
        <v>INTERNO</v>
      </c>
      <c r="F285" s="27" t="s">
        <v>122</v>
      </c>
      <c r="G285" s="31" t="str">
        <f t="shared" si="100"/>
        <v>O 500 RS E V</v>
      </c>
      <c r="H285" s="37" t="str">
        <f t="shared" si="101"/>
        <v>GGYC26</v>
      </c>
      <c r="I285" s="58"/>
      <c r="J285" s="30"/>
      <c r="K285" s="30"/>
      <c r="L285" s="36">
        <v>45108</v>
      </c>
      <c r="M285" s="30"/>
      <c r="N285" s="36">
        <v>45108</v>
      </c>
    </row>
    <row r="286" spans="1:14" ht="15.75" customHeight="1" x14ac:dyDescent="0.25">
      <c r="A286" s="37">
        <f t="shared" si="96"/>
        <v>332</v>
      </c>
      <c r="B286" s="25"/>
      <c r="C286" s="31" t="str">
        <f t="shared" si="97"/>
        <v>BUS</v>
      </c>
      <c r="D286" s="30" t="str">
        <f t="shared" si="98"/>
        <v>TRANSMIN</v>
      </c>
      <c r="E286" s="27" t="str">
        <f t="shared" si="99"/>
        <v>INTERNO</v>
      </c>
      <c r="F286" s="27" t="s">
        <v>122</v>
      </c>
      <c r="G286" s="31" t="str">
        <f t="shared" si="100"/>
        <v>O 500 RS E V</v>
      </c>
      <c r="H286" s="37" t="str">
        <f t="shared" si="101"/>
        <v>GGYC26</v>
      </c>
      <c r="I286" s="58"/>
      <c r="J286" s="30"/>
      <c r="K286" s="30"/>
      <c r="L286" s="36">
        <v>45139</v>
      </c>
      <c r="M286" s="30"/>
      <c r="N286" s="36">
        <v>45139</v>
      </c>
    </row>
    <row r="287" spans="1:14" ht="15.75" customHeight="1" x14ac:dyDescent="0.25">
      <c r="A287" s="37">
        <f t="shared" si="96"/>
        <v>332</v>
      </c>
      <c r="B287" s="25"/>
      <c r="C287" s="31" t="str">
        <f t="shared" si="97"/>
        <v>BUS</v>
      </c>
      <c r="D287" s="30" t="str">
        <f t="shared" si="98"/>
        <v>TRANSMIN</v>
      </c>
      <c r="E287" s="27" t="str">
        <f t="shared" si="99"/>
        <v>INTERNO</v>
      </c>
      <c r="F287" s="27" t="s">
        <v>122</v>
      </c>
      <c r="G287" s="31" t="str">
        <f t="shared" si="100"/>
        <v>O 500 RS E V</v>
      </c>
      <c r="H287" s="37" t="str">
        <f t="shared" si="101"/>
        <v>GGYC26</v>
      </c>
      <c r="I287" s="58"/>
      <c r="J287" s="30"/>
      <c r="K287" s="30"/>
      <c r="L287" s="36">
        <v>45170</v>
      </c>
      <c r="M287" s="30"/>
      <c r="N287" s="36">
        <v>45170</v>
      </c>
    </row>
    <row r="288" spans="1:14" ht="15.75" customHeight="1" x14ac:dyDescent="0.25">
      <c r="A288" s="37">
        <f t="shared" si="96"/>
        <v>332</v>
      </c>
      <c r="B288" s="25"/>
      <c r="C288" s="31" t="str">
        <f t="shared" si="97"/>
        <v>BUS</v>
      </c>
      <c r="D288" s="30" t="str">
        <f t="shared" si="98"/>
        <v>TRANSMIN</v>
      </c>
      <c r="E288" s="27" t="str">
        <f t="shared" si="99"/>
        <v>INTERNO</v>
      </c>
      <c r="F288" s="27" t="s">
        <v>122</v>
      </c>
      <c r="G288" s="31" t="str">
        <f t="shared" si="100"/>
        <v>O 500 RS E V</v>
      </c>
      <c r="H288" s="37" t="str">
        <f t="shared" si="101"/>
        <v>GGYC26</v>
      </c>
      <c r="I288" s="58"/>
      <c r="J288" s="30"/>
      <c r="K288" s="30"/>
      <c r="L288" s="36">
        <v>45200</v>
      </c>
      <c r="M288" s="30"/>
      <c r="N288" s="36">
        <v>45200</v>
      </c>
    </row>
    <row r="289" spans="1:14" ht="15.75" customHeight="1" x14ac:dyDescent="0.25">
      <c r="A289" s="37">
        <f t="shared" si="96"/>
        <v>332</v>
      </c>
      <c r="B289" s="25"/>
      <c r="C289" s="31" t="str">
        <f t="shared" si="97"/>
        <v>BUS</v>
      </c>
      <c r="D289" s="30" t="str">
        <f t="shared" si="98"/>
        <v>TRANSMIN</v>
      </c>
      <c r="E289" s="27" t="str">
        <f t="shared" si="99"/>
        <v>INTERNO</v>
      </c>
      <c r="F289" s="27" t="s">
        <v>122</v>
      </c>
      <c r="G289" s="31" t="str">
        <f t="shared" si="100"/>
        <v>O 500 RS E V</v>
      </c>
      <c r="H289" s="37" t="str">
        <f t="shared" si="101"/>
        <v>GGYC26</v>
      </c>
      <c r="I289" s="58"/>
      <c r="J289" s="30"/>
      <c r="K289" s="30"/>
      <c r="L289" s="36">
        <v>45231</v>
      </c>
      <c r="M289" s="30"/>
      <c r="N289" s="36">
        <v>45231</v>
      </c>
    </row>
    <row r="290" spans="1:14" ht="15.75" customHeight="1" x14ac:dyDescent="0.25">
      <c r="A290" s="37">
        <f t="shared" si="96"/>
        <v>332</v>
      </c>
      <c r="B290" s="25"/>
      <c r="C290" s="31" t="str">
        <f t="shared" si="97"/>
        <v>BUS</v>
      </c>
      <c r="D290" s="30" t="str">
        <f t="shared" si="98"/>
        <v>TRANSMIN</v>
      </c>
      <c r="E290" s="27" t="str">
        <f t="shared" si="99"/>
        <v>INTERNO</v>
      </c>
      <c r="F290" s="27" t="s">
        <v>122</v>
      </c>
      <c r="G290" s="31" t="str">
        <f t="shared" si="100"/>
        <v>O 500 RS E V</v>
      </c>
      <c r="H290" s="37" t="str">
        <f t="shared" si="101"/>
        <v>GGYC26</v>
      </c>
      <c r="I290" s="58"/>
      <c r="J290" s="30"/>
      <c r="K290" s="30"/>
      <c r="L290" s="36">
        <v>45261</v>
      </c>
      <c r="M290" s="30"/>
      <c r="N290" s="36">
        <v>45261</v>
      </c>
    </row>
    <row r="291" spans="1:14" ht="15.75" customHeight="1" x14ac:dyDescent="0.25">
      <c r="A291" s="29">
        <v>333</v>
      </c>
      <c r="B291" s="25">
        <v>1</v>
      </c>
      <c r="C291" s="30" t="s">
        <v>0</v>
      </c>
      <c r="D291" s="30" t="s">
        <v>86</v>
      </c>
      <c r="E291" s="27" t="s">
        <v>93</v>
      </c>
      <c r="F291" s="27" t="s">
        <v>122</v>
      </c>
      <c r="G291" s="28" t="s">
        <v>6</v>
      </c>
      <c r="H291" s="29" t="s">
        <v>27</v>
      </c>
      <c r="I291" s="57">
        <f>'BD ENE 23'!AS26</f>
        <v>0.35618279569892475</v>
      </c>
      <c r="J291" s="38">
        <f>'BD ENE 23'!AO26</f>
        <v>100</v>
      </c>
      <c r="K291" s="38">
        <f>'BD ENE 23'!AN26</f>
        <v>100</v>
      </c>
      <c r="L291" s="36">
        <v>44927</v>
      </c>
      <c r="M291" s="38">
        <f>'BD ENE 23'!AR26</f>
        <v>100</v>
      </c>
      <c r="N291" s="36">
        <v>44927</v>
      </c>
    </row>
    <row r="292" spans="1:14" ht="15.75" customHeight="1" x14ac:dyDescent="0.25">
      <c r="A292" s="37">
        <f t="shared" ref="A292:A302" si="102">A291</f>
        <v>333</v>
      </c>
      <c r="B292" s="25"/>
      <c r="C292" s="31" t="str">
        <f t="shared" ref="C292:C302" si="103">C291</f>
        <v>BUS</v>
      </c>
      <c r="D292" s="30" t="str">
        <f t="shared" ref="D292:D302" si="104">D291</f>
        <v>TRANSMIN</v>
      </c>
      <c r="E292" s="27" t="str">
        <f t="shared" ref="E292:E302" si="105">E291</f>
        <v>INTERNO</v>
      </c>
      <c r="F292" s="27" t="s">
        <v>122</v>
      </c>
      <c r="G292" s="31" t="str">
        <f t="shared" ref="G292:G302" si="106">G291</f>
        <v>O 500 RS E V</v>
      </c>
      <c r="H292" s="37" t="str">
        <f t="shared" ref="H292:H302" si="107">H291</f>
        <v>GJTY96</v>
      </c>
      <c r="I292" s="58">
        <f>'BD FEB 23'!AP26</f>
        <v>0.1905476369092273</v>
      </c>
      <c r="J292" s="38">
        <f>'BD FEB 23'!AL26</f>
        <v>99.18154761904762</v>
      </c>
      <c r="K292" s="38">
        <f>'BD FEB 23'!AK26</f>
        <v>95.669291338582667</v>
      </c>
      <c r="L292" s="36">
        <v>44958</v>
      </c>
      <c r="M292" s="38">
        <f>'BD FEB 23'!AO26</f>
        <v>100</v>
      </c>
      <c r="N292" s="36">
        <v>44958</v>
      </c>
    </row>
    <row r="293" spans="1:14" ht="15.75" customHeight="1" x14ac:dyDescent="0.25">
      <c r="A293" s="37">
        <f t="shared" si="102"/>
        <v>333</v>
      </c>
      <c r="B293" s="25"/>
      <c r="C293" s="31" t="str">
        <f t="shared" si="103"/>
        <v>BUS</v>
      </c>
      <c r="D293" s="30" t="str">
        <f t="shared" si="104"/>
        <v>TRANSMIN</v>
      </c>
      <c r="E293" s="27" t="str">
        <f t="shared" si="105"/>
        <v>INTERNO</v>
      </c>
      <c r="F293" s="27" t="s">
        <v>122</v>
      </c>
      <c r="G293" s="31" t="str">
        <f t="shared" si="106"/>
        <v>O 500 RS E V</v>
      </c>
      <c r="H293" s="37" t="str">
        <f t="shared" si="107"/>
        <v>GJTY96</v>
      </c>
      <c r="I293" s="58">
        <f>'BD MAR 23'!AS26</f>
        <v>0.37768817204301075</v>
      </c>
      <c r="J293" s="38">
        <f>'BD MAR 23'!AO26</f>
        <v>100</v>
      </c>
      <c r="K293" s="38">
        <f>'BD MAR 23'!AN26</f>
        <v>100</v>
      </c>
      <c r="L293" s="36">
        <v>44986</v>
      </c>
      <c r="M293" s="38">
        <f>'BD MAR 23'!AR26</f>
        <v>100</v>
      </c>
      <c r="N293" s="36">
        <v>44986</v>
      </c>
    </row>
    <row r="294" spans="1:14" ht="15.75" customHeight="1" x14ac:dyDescent="0.25">
      <c r="A294" s="37">
        <f t="shared" si="102"/>
        <v>333</v>
      </c>
      <c r="B294" s="25"/>
      <c r="C294" s="31" t="str">
        <f t="shared" si="103"/>
        <v>BUS</v>
      </c>
      <c r="D294" s="30" t="str">
        <f t="shared" si="104"/>
        <v>TRANSMIN</v>
      </c>
      <c r="E294" s="27" t="str">
        <f t="shared" si="105"/>
        <v>INTERNO</v>
      </c>
      <c r="F294" s="27" t="s">
        <v>122</v>
      </c>
      <c r="G294" s="31" t="str">
        <f t="shared" si="106"/>
        <v>O 500 RS E V</v>
      </c>
      <c r="H294" s="37" t="str">
        <f t="shared" si="107"/>
        <v>GJTY96</v>
      </c>
      <c r="I294" s="58">
        <f>'BD ABR 23'!AR26</f>
        <v>0.29444444444444445</v>
      </c>
      <c r="J294" s="38">
        <f>'BD ABR 23'!AN26</f>
        <v>100</v>
      </c>
      <c r="K294" s="38">
        <f>'BD ABR 23'!AM26</f>
        <v>100</v>
      </c>
      <c r="L294" s="36">
        <v>45017</v>
      </c>
      <c r="M294" s="38">
        <f>'BD ABR 23'!AQ26</f>
        <v>100</v>
      </c>
      <c r="N294" s="36">
        <v>45017</v>
      </c>
    </row>
    <row r="295" spans="1:14" ht="15.75" customHeight="1" x14ac:dyDescent="0.25">
      <c r="A295" s="37">
        <f t="shared" si="102"/>
        <v>333</v>
      </c>
      <c r="B295" s="25"/>
      <c r="C295" s="31" t="str">
        <f t="shared" si="103"/>
        <v>BUS</v>
      </c>
      <c r="D295" s="30" t="str">
        <f t="shared" si="104"/>
        <v>TRANSMIN</v>
      </c>
      <c r="E295" s="27" t="str">
        <f t="shared" si="105"/>
        <v>INTERNO</v>
      </c>
      <c r="F295" s="27" t="s">
        <v>122</v>
      </c>
      <c r="G295" s="31" t="str">
        <f t="shared" si="106"/>
        <v>O 500 RS E V</v>
      </c>
      <c r="H295" s="37" t="str">
        <f t="shared" si="107"/>
        <v>GJTY96</v>
      </c>
      <c r="I295" s="58">
        <f>'BD MAY 23'!AS26</f>
        <v>0.30779569892473119</v>
      </c>
      <c r="J295" s="38">
        <f>'BD MAY 23'!AO26</f>
        <v>100</v>
      </c>
      <c r="K295" s="38">
        <f>'BD MAY 23'!AN26</f>
        <v>100</v>
      </c>
      <c r="L295" s="36">
        <v>45047</v>
      </c>
      <c r="M295" s="38">
        <f>'BD MAY 23'!AR26</f>
        <v>100</v>
      </c>
      <c r="N295" s="36">
        <v>45047</v>
      </c>
    </row>
    <row r="296" spans="1:14" ht="15.75" customHeight="1" x14ac:dyDescent="0.25">
      <c r="A296" s="37">
        <f t="shared" si="102"/>
        <v>333</v>
      </c>
      <c r="B296" s="25"/>
      <c r="C296" s="31" t="str">
        <f t="shared" si="103"/>
        <v>BUS</v>
      </c>
      <c r="D296" s="30" t="str">
        <f t="shared" si="104"/>
        <v>TRANSMIN</v>
      </c>
      <c r="E296" s="27" t="str">
        <f t="shared" si="105"/>
        <v>INTERNO</v>
      </c>
      <c r="F296" s="27" t="s">
        <v>122</v>
      </c>
      <c r="G296" s="31" t="str">
        <f t="shared" si="106"/>
        <v>O 500 RS E V</v>
      </c>
      <c r="H296" s="37" t="str">
        <f t="shared" si="107"/>
        <v>GJTY96</v>
      </c>
      <c r="I296" s="58">
        <f>'BD JUN 23'!AS26</f>
        <v>0</v>
      </c>
      <c r="J296" s="30"/>
      <c r="K296" s="30"/>
      <c r="L296" s="36">
        <v>45078</v>
      </c>
      <c r="M296" s="30"/>
      <c r="N296" s="36">
        <v>45078</v>
      </c>
    </row>
    <row r="297" spans="1:14" ht="15.75" customHeight="1" x14ac:dyDescent="0.25">
      <c r="A297" s="37">
        <f t="shared" si="102"/>
        <v>333</v>
      </c>
      <c r="B297" s="25"/>
      <c r="C297" s="31" t="str">
        <f t="shared" si="103"/>
        <v>BUS</v>
      </c>
      <c r="D297" s="30" t="str">
        <f t="shared" si="104"/>
        <v>TRANSMIN</v>
      </c>
      <c r="E297" s="27" t="str">
        <f t="shared" si="105"/>
        <v>INTERNO</v>
      </c>
      <c r="F297" s="27" t="s">
        <v>122</v>
      </c>
      <c r="G297" s="31" t="str">
        <f t="shared" si="106"/>
        <v>O 500 RS E V</v>
      </c>
      <c r="H297" s="37" t="str">
        <f t="shared" si="107"/>
        <v>GJTY96</v>
      </c>
      <c r="I297" s="58"/>
      <c r="J297" s="30"/>
      <c r="K297" s="30"/>
      <c r="L297" s="36">
        <v>45108</v>
      </c>
      <c r="M297" s="30"/>
      <c r="N297" s="36">
        <v>45108</v>
      </c>
    </row>
    <row r="298" spans="1:14" ht="15.75" customHeight="1" x14ac:dyDescent="0.25">
      <c r="A298" s="37">
        <f t="shared" si="102"/>
        <v>333</v>
      </c>
      <c r="B298" s="25"/>
      <c r="C298" s="31" t="str">
        <f t="shared" si="103"/>
        <v>BUS</v>
      </c>
      <c r="D298" s="30" t="str">
        <f t="shared" si="104"/>
        <v>TRANSMIN</v>
      </c>
      <c r="E298" s="27" t="str">
        <f t="shared" si="105"/>
        <v>INTERNO</v>
      </c>
      <c r="F298" s="27" t="s">
        <v>122</v>
      </c>
      <c r="G298" s="31" t="str">
        <f t="shared" si="106"/>
        <v>O 500 RS E V</v>
      </c>
      <c r="H298" s="37" t="str">
        <f t="shared" si="107"/>
        <v>GJTY96</v>
      </c>
      <c r="I298" s="58"/>
      <c r="J298" s="30"/>
      <c r="K298" s="30"/>
      <c r="L298" s="36">
        <v>45139</v>
      </c>
      <c r="M298" s="30"/>
      <c r="N298" s="36">
        <v>45139</v>
      </c>
    </row>
    <row r="299" spans="1:14" ht="15.75" customHeight="1" x14ac:dyDescent="0.25">
      <c r="A299" s="37">
        <f t="shared" si="102"/>
        <v>333</v>
      </c>
      <c r="B299" s="25"/>
      <c r="C299" s="31" t="str">
        <f t="shared" si="103"/>
        <v>BUS</v>
      </c>
      <c r="D299" s="30" t="str">
        <f t="shared" si="104"/>
        <v>TRANSMIN</v>
      </c>
      <c r="E299" s="27" t="str">
        <f t="shared" si="105"/>
        <v>INTERNO</v>
      </c>
      <c r="F299" s="27" t="s">
        <v>122</v>
      </c>
      <c r="G299" s="31" t="str">
        <f t="shared" si="106"/>
        <v>O 500 RS E V</v>
      </c>
      <c r="H299" s="37" t="str">
        <f t="shared" si="107"/>
        <v>GJTY96</v>
      </c>
      <c r="I299" s="58"/>
      <c r="J299" s="30"/>
      <c r="K299" s="30"/>
      <c r="L299" s="36">
        <v>45170</v>
      </c>
      <c r="M299" s="30"/>
      <c r="N299" s="36">
        <v>45170</v>
      </c>
    </row>
    <row r="300" spans="1:14" ht="15.75" customHeight="1" x14ac:dyDescent="0.25">
      <c r="A300" s="37">
        <f t="shared" si="102"/>
        <v>333</v>
      </c>
      <c r="B300" s="25"/>
      <c r="C300" s="31" t="str">
        <f t="shared" si="103"/>
        <v>BUS</v>
      </c>
      <c r="D300" s="30" t="str">
        <f t="shared" si="104"/>
        <v>TRANSMIN</v>
      </c>
      <c r="E300" s="27" t="str">
        <f t="shared" si="105"/>
        <v>INTERNO</v>
      </c>
      <c r="F300" s="27" t="s">
        <v>122</v>
      </c>
      <c r="G300" s="31" t="str">
        <f t="shared" si="106"/>
        <v>O 500 RS E V</v>
      </c>
      <c r="H300" s="37" t="str">
        <f t="shared" si="107"/>
        <v>GJTY96</v>
      </c>
      <c r="I300" s="58"/>
      <c r="J300" s="30"/>
      <c r="K300" s="30"/>
      <c r="L300" s="36">
        <v>45200</v>
      </c>
      <c r="M300" s="30"/>
      <c r="N300" s="36">
        <v>45200</v>
      </c>
    </row>
    <row r="301" spans="1:14" ht="15.75" customHeight="1" x14ac:dyDescent="0.25">
      <c r="A301" s="37">
        <f t="shared" si="102"/>
        <v>333</v>
      </c>
      <c r="B301" s="25"/>
      <c r="C301" s="31" t="str">
        <f t="shared" si="103"/>
        <v>BUS</v>
      </c>
      <c r="D301" s="30" t="str">
        <f t="shared" si="104"/>
        <v>TRANSMIN</v>
      </c>
      <c r="E301" s="27" t="str">
        <f t="shared" si="105"/>
        <v>INTERNO</v>
      </c>
      <c r="F301" s="27" t="s">
        <v>122</v>
      </c>
      <c r="G301" s="31" t="str">
        <f t="shared" si="106"/>
        <v>O 500 RS E V</v>
      </c>
      <c r="H301" s="37" t="str">
        <f t="shared" si="107"/>
        <v>GJTY96</v>
      </c>
      <c r="I301" s="58"/>
      <c r="J301" s="30"/>
      <c r="K301" s="30"/>
      <c r="L301" s="36">
        <v>45231</v>
      </c>
      <c r="M301" s="30"/>
      <c r="N301" s="36">
        <v>45231</v>
      </c>
    </row>
    <row r="302" spans="1:14" ht="15.75" customHeight="1" x14ac:dyDescent="0.25">
      <c r="A302" s="37">
        <f t="shared" si="102"/>
        <v>333</v>
      </c>
      <c r="B302" s="25"/>
      <c r="C302" s="31" t="str">
        <f t="shared" si="103"/>
        <v>BUS</v>
      </c>
      <c r="D302" s="30" t="str">
        <f t="shared" si="104"/>
        <v>TRANSMIN</v>
      </c>
      <c r="E302" s="27" t="str">
        <f t="shared" si="105"/>
        <v>INTERNO</v>
      </c>
      <c r="F302" s="27" t="s">
        <v>122</v>
      </c>
      <c r="G302" s="31" t="str">
        <f t="shared" si="106"/>
        <v>O 500 RS E V</v>
      </c>
      <c r="H302" s="37" t="str">
        <f t="shared" si="107"/>
        <v>GJTY96</v>
      </c>
      <c r="I302" s="58"/>
      <c r="J302" s="30"/>
      <c r="K302" s="30"/>
      <c r="L302" s="36">
        <v>45261</v>
      </c>
      <c r="M302" s="30"/>
      <c r="N302" s="36">
        <v>45261</v>
      </c>
    </row>
    <row r="303" spans="1:14" ht="15.75" customHeight="1" x14ac:dyDescent="0.25">
      <c r="A303" s="29">
        <v>344</v>
      </c>
      <c r="B303" s="25">
        <v>1</v>
      </c>
      <c r="C303" s="30" t="s">
        <v>0</v>
      </c>
      <c r="D303" s="30" t="s">
        <v>90</v>
      </c>
      <c r="E303" s="27" t="s">
        <v>79</v>
      </c>
      <c r="F303" s="27" t="s">
        <v>123</v>
      </c>
      <c r="G303" s="28" t="s">
        <v>6</v>
      </c>
      <c r="H303" s="29" t="s">
        <v>29</v>
      </c>
      <c r="I303" s="57">
        <f>'BD ENE 23'!AS27</f>
        <v>6.2837837837837834E-2</v>
      </c>
      <c r="J303" s="38">
        <f>'BD ENE 23'!AO27</f>
        <v>99.462365591397855</v>
      </c>
      <c r="K303" s="38">
        <f>'BD ENE 23'!AN27</f>
        <v>91.397849462365585</v>
      </c>
      <c r="L303" s="36">
        <v>44927</v>
      </c>
      <c r="M303" s="38">
        <f>'BD ENE 23'!AR27</f>
        <v>99.865771812080538</v>
      </c>
      <c r="N303" s="36">
        <v>44927</v>
      </c>
    </row>
    <row r="304" spans="1:14" ht="15.75" customHeight="1" x14ac:dyDescent="0.25">
      <c r="A304" s="37">
        <f t="shared" ref="A304:A314" si="108">A303</f>
        <v>344</v>
      </c>
      <c r="B304" s="25"/>
      <c r="C304" s="31" t="str">
        <f t="shared" ref="C304:C314" si="109">C303</f>
        <v>BUS</v>
      </c>
      <c r="D304" s="30" t="str">
        <f t="shared" ref="D304:D314" si="110">D303</f>
        <v>SANTA ROSA</v>
      </c>
      <c r="E304" s="27" t="str">
        <f t="shared" ref="E304:E314" si="111">E303</f>
        <v>QUIBORAX</v>
      </c>
      <c r="F304" s="27" t="s">
        <v>123</v>
      </c>
      <c r="G304" s="31" t="str">
        <f t="shared" ref="G304:G314" si="112">G303</f>
        <v>O 500 RS E V</v>
      </c>
      <c r="H304" s="37" t="str">
        <f t="shared" ref="H304:H314" si="113">H303</f>
        <v>GJTY89</v>
      </c>
      <c r="I304" s="58">
        <f>'BD FEB 23'!AP27</f>
        <v>0.13293502613890965</v>
      </c>
      <c r="J304" s="38">
        <f>'BD FEB 23'!AL27</f>
        <v>99.62797619047619</v>
      </c>
      <c r="K304" s="38">
        <f>'BD FEB 23'!AK27</f>
        <v>97.19101123595506</v>
      </c>
      <c r="L304" s="36">
        <v>44958</v>
      </c>
      <c r="M304" s="38">
        <f>'BD FEB 23'!AO27</f>
        <v>99.925650557620813</v>
      </c>
      <c r="N304" s="36">
        <v>44958</v>
      </c>
    </row>
    <row r="305" spans="1:14" ht="15.75" customHeight="1" x14ac:dyDescent="0.25">
      <c r="A305" s="37">
        <f t="shared" si="108"/>
        <v>344</v>
      </c>
      <c r="B305" s="25"/>
      <c r="C305" s="31" t="str">
        <f t="shared" si="109"/>
        <v>BUS</v>
      </c>
      <c r="D305" s="30" t="str">
        <f t="shared" si="110"/>
        <v>SANTA ROSA</v>
      </c>
      <c r="E305" s="27" t="str">
        <f t="shared" si="111"/>
        <v>QUIBORAX</v>
      </c>
      <c r="F305" s="27" t="s">
        <v>123</v>
      </c>
      <c r="G305" s="31" t="str">
        <f t="shared" si="112"/>
        <v>O 500 RS E V</v>
      </c>
      <c r="H305" s="37" t="str">
        <f t="shared" si="113"/>
        <v>GJTY89</v>
      </c>
      <c r="I305" s="58">
        <f>'BD MAR 23'!AS27</f>
        <v>0.14791105121293802</v>
      </c>
      <c r="J305" s="38">
        <f>'BD MAR 23'!AO27</f>
        <v>99.731182795698928</v>
      </c>
      <c r="K305" s="38">
        <f>'BD MAR 23'!AN27</f>
        <v>98.177676537585427</v>
      </c>
      <c r="L305" s="36">
        <v>44986</v>
      </c>
      <c r="M305" s="38">
        <f>'BD MAR 23'!AR27</f>
        <v>100</v>
      </c>
      <c r="N305" s="36">
        <v>44986</v>
      </c>
    </row>
    <row r="306" spans="1:14" ht="15.75" customHeight="1" x14ac:dyDescent="0.25">
      <c r="A306" s="37">
        <f t="shared" si="108"/>
        <v>344</v>
      </c>
      <c r="B306" s="25"/>
      <c r="C306" s="31" t="str">
        <f t="shared" si="109"/>
        <v>BUS</v>
      </c>
      <c r="D306" s="30" t="str">
        <f t="shared" si="110"/>
        <v>SANTA ROSA</v>
      </c>
      <c r="E306" s="27" t="str">
        <f t="shared" si="111"/>
        <v>QUIBORAX</v>
      </c>
      <c r="F306" s="27" t="s">
        <v>123</v>
      </c>
      <c r="G306" s="31" t="str">
        <f t="shared" si="112"/>
        <v>O 500 RS E V</v>
      </c>
      <c r="H306" s="37" t="str">
        <f t="shared" si="113"/>
        <v>GJTY89</v>
      </c>
      <c r="I306" s="58">
        <f>'BD ABR 23'!AR27</f>
        <v>0.125</v>
      </c>
      <c r="J306" s="38">
        <f>'BD ABR 23'!AN27</f>
        <v>98.333333333333329</v>
      </c>
      <c r="K306" s="38">
        <f>'BD ABR 23'!AM27</f>
        <v>86.440677966101703</v>
      </c>
      <c r="L306" s="36">
        <v>45017</v>
      </c>
      <c r="M306" s="38">
        <f>'BD ABR 23'!AQ27</f>
        <v>98.630136986301366</v>
      </c>
      <c r="N306" s="36">
        <v>45017</v>
      </c>
    </row>
    <row r="307" spans="1:14" ht="15.75" customHeight="1" x14ac:dyDescent="0.25">
      <c r="A307" s="37">
        <f t="shared" si="108"/>
        <v>344</v>
      </c>
      <c r="B307" s="25"/>
      <c r="C307" s="31" t="str">
        <f t="shared" si="109"/>
        <v>BUS</v>
      </c>
      <c r="D307" s="30" t="str">
        <f t="shared" si="110"/>
        <v>SANTA ROSA</v>
      </c>
      <c r="E307" s="27" t="str">
        <f t="shared" si="111"/>
        <v>QUIBORAX</v>
      </c>
      <c r="F307" s="27" t="s">
        <v>123</v>
      </c>
      <c r="G307" s="31" t="str">
        <f t="shared" si="112"/>
        <v>O 500 RS E V</v>
      </c>
      <c r="H307" s="37" t="str">
        <f t="shared" si="113"/>
        <v>GJTY89</v>
      </c>
      <c r="I307" s="58">
        <f>'BD MAY 23'!AS27</f>
        <v>0</v>
      </c>
      <c r="J307" s="38">
        <f>'BD MAY 23'!AO27</f>
        <v>98.924731182795696</v>
      </c>
      <c r="K307" s="38" t="str">
        <f>'BD MAY 23'!AN27</f>
        <v>100</v>
      </c>
      <c r="L307" s="36">
        <v>45047</v>
      </c>
      <c r="M307" s="38">
        <f>'BD MAY 23'!AR27</f>
        <v>99.2</v>
      </c>
      <c r="N307" s="36">
        <v>45047</v>
      </c>
    </row>
    <row r="308" spans="1:14" ht="15.75" customHeight="1" x14ac:dyDescent="0.25">
      <c r="A308" s="37">
        <f t="shared" si="108"/>
        <v>344</v>
      </c>
      <c r="B308" s="25"/>
      <c r="C308" s="31" t="str">
        <f t="shared" si="109"/>
        <v>BUS</v>
      </c>
      <c r="D308" s="30" t="str">
        <f t="shared" si="110"/>
        <v>SANTA ROSA</v>
      </c>
      <c r="E308" s="27" t="str">
        <f t="shared" si="111"/>
        <v>QUIBORAX</v>
      </c>
      <c r="F308" s="27" t="s">
        <v>123</v>
      </c>
      <c r="G308" s="31" t="str">
        <f t="shared" si="112"/>
        <v>O 500 RS E V</v>
      </c>
      <c r="H308" s="37" t="str">
        <f t="shared" si="113"/>
        <v>GJTY89</v>
      </c>
      <c r="I308" s="58">
        <f>'BD JUN 23'!AS27</f>
        <v>0</v>
      </c>
      <c r="J308" s="30"/>
      <c r="K308" s="30"/>
      <c r="L308" s="36">
        <v>45078</v>
      </c>
      <c r="M308" s="30"/>
      <c r="N308" s="36">
        <v>45078</v>
      </c>
    </row>
    <row r="309" spans="1:14" ht="15.75" customHeight="1" x14ac:dyDescent="0.25">
      <c r="A309" s="37">
        <f t="shared" si="108"/>
        <v>344</v>
      </c>
      <c r="B309" s="25"/>
      <c r="C309" s="31" t="str">
        <f t="shared" si="109"/>
        <v>BUS</v>
      </c>
      <c r="D309" s="30" t="str">
        <f t="shared" si="110"/>
        <v>SANTA ROSA</v>
      </c>
      <c r="E309" s="27" t="str">
        <f t="shared" si="111"/>
        <v>QUIBORAX</v>
      </c>
      <c r="F309" s="27" t="s">
        <v>123</v>
      </c>
      <c r="G309" s="31" t="str">
        <f t="shared" si="112"/>
        <v>O 500 RS E V</v>
      </c>
      <c r="H309" s="37" t="str">
        <f t="shared" si="113"/>
        <v>GJTY89</v>
      </c>
      <c r="I309" s="58"/>
      <c r="J309" s="30"/>
      <c r="K309" s="30"/>
      <c r="L309" s="36">
        <v>45108</v>
      </c>
      <c r="M309" s="30"/>
      <c r="N309" s="36">
        <v>45108</v>
      </c>
    </row>
    <row r="310" spans="1:14" ht="15.75" customHeight="1" x14ac:dyDescent="0.25">
      <c r="A310" s="37">
        <f t="shared" si="108"/>
        <v>344</v>
      </c>
      <c r="B310" s="25"/>
      <c r="C310" s="31" t="str">
        <f t="shared" si="109"/>
        <v>BUS</v>
      </c>
      <c r="D310" s="30" t="str">
        <f t="shared" si="110"/>
        <v>SANTA ROSA</v>
      </c>
      <c r="E310" s="27" t="str">
        <f t="shared" si="111"/>
        <v>QUIBORAX</v>
      </c>
      <c r="F310" s="27" t="s">
        <v>123</v>
      </c>
      <c r="G310" s="31" t="str">
        <f t="shared" si="112"/>
        <v>O 500 RS E V</v>
      </c>
      <c r="H310" s="37" t="str">
        <f t="shared" si="113"/>
        <v>GJTY89</v>
      </c>
      <c r="I310" s="58"/>
      <c r="J310" s="30"/>
      <c r="K310" s="30"/>
      <c r="L310" s="36">
        <v>45139</v>
      </c>
      <c r="M310" s="30"/>
      <c r="N310" s="36">
        <v>45139</v>
      </c>
    </row>
    <row r="311" spans="1:14" ht="15.75" customHeight="1" x14ac:dyDescent="0.25">
      <c r="A311" s="37">
        <f t="shared" si="108"/>
        <v>344</v>
      </c>
      <c r="B311" s="25"/>
      <c r="C311" s="31" t="str">
        <f t="shared" si="109"/>
        <v>BUS</v>
      </c>
      <c r="D311" s="30" t="str">
        <f t="shared" si="110"/>
        <v>SANTA ROSA</v>
      </c>
      <c r="E311" s="27" t="str">
        <f t="shared" si="111"/>
        <v>QUIBORAX</v>
      </c>
      <c r="F311" s="27" t="s">
        <v>123</v>
      </c>
      <c r="G311" s="31" t="str">
        <f t="shared" si="112"/>
        <v>O 500 RS E V</v>
      </c>
      <c r="H311" s="37" t="str">
        <f t="shared" si="113"/>
        <v>GJTY89</v>
      </c>
      <c r="I311" s="58"/>
      <c r="J311" s="30"/>
      <c r="K311" s="30"/>
      <c r="L311" s="36">
        <v>45170</v>
      </c>
      <c r="M311" s="30"/>
      <c r="N311" s="36">
        <v>45170</v>
      </c>
    </row>
    <row r="312" spans="1:14" ht="15.75" customHeight="1" x14ac:dyDescent="0.25">
      <c r="A312" s="37">
        <f t="shared" si="108"/>
        <v>344</v>
      </c>
      <c r="B312" s="25"/>
      <c r="C312" s="31" t="str">
        <f t="shared" si="109"/>
        <v>BUS</v>
      </c>
      <c r="D312" s="30" t="str">
        <f t="shared" si="110"/>
        <v>SANTA ROSA</v>
      </c>
      <c r="E312" s="27" t="str">
        <f t="shared" si="111"/>
        <v>QUIBORAX</v>
      </c>
      <c r="F312" s="27" t="s">
        <v>123</v>
      </c>
      <c r="G312" s="31" t="str">
        <f t="shared" si="112"/>
        <v>O 500 RS E V</v>
      </c>
      <c r="H312" s="37" t="str">
        <f t="shared" si="113"/>
        <v>GJTY89</v>
      </c>
      <c r="I312" s="58"/>
      <c r="J312" s="30"/>
      <c r="K312" s="30"/>
      <c r="L312" s="36">
        <v>45200</v>
      </c>
      <c r="M312" s="30"/>
      <c r="N312" s="36">
        <v>45200</v>
      </c>
    </row>
    <row r="313" spans="1:14" ht="15.75" customHeight="1" x14ac:dyDescent="0.25">
      <c r="A313" s="37">
        <f t="shared" si="108"/>
        <v>344</v>
      </c>
      <c r="B313" s="25"/>
      <c r="C313" s="31" t="str">
        <f t="shared" si="109"/>
        <v>BUS</v>
      </c>
      <c r="D313" s="30" t="str">
        <f t="shared" si="110"/>
        <v>SANTA ROSA</v>
      </c>
      <c r="E313" s="27" t="str">
        <f t="shared" si="111"/>
        <v>QUIBORAX</v>
      </c>
      <c r="F313" s="27" t="s">
        <v>123</v>
      </c>
      <c r="G313" s="31" t="str">
        <f t="shared" si="112"/>
        <v>O 500 RS E V</v>
      </c>
      <c r="H313" s="37" t="str">
        <f t="shared" si="113"/>
        <v>GJTY89</v>
      </c>
      <c r="I313" s="58"/>
      <c r="J313" s="30"/>
      <c r="K313" s="30"/>
      <c r="L313" s="36">
        <v>45231</v>
      </c>
      <c r="M313" s="30"/>
      <c r="N313" s="36">
        <v>45231</v>
      </c>
    </row>
    <row r="314" spans="1:14" ht="15.75" customHeight="1" x14ac:dyDescent="0.25">
      <c r="A314" s="37">
        <f t="shared" si="108"/>
        <v>344</v>
      </c>
      <c r="B314" s="25"/>
      <c r="C314" s="31" t="str">
        <f t="shared" si="109"/>
        <v>BUS</v>
      </c>
      <c r="D314" s="30" t="str">
        <f t="shared" si="110"/>
        <v>SANTA ROSA</v>
      </c>
      <c r="E314" s="27" t="str">
        <f t="shared" si="111"/>
        <v>QUIBORAX</v>
      </c>
      <c r="F314" s="27" t="s">
        <v>123</v>
      </c>
      <c r="G314" s="31" t="str">
        <f t="shared" si="112"/>
        <v>O 500 RS E V</v>
      </c>
      <c r="H314" s="37" t="str">
        <f t="shared" si="113"/>
        <v>GJTY89</v>
      </c>
      <c r="I314" s="58"/>
      <c r="J314" s="30"/>
      <c r="K314" s="30"/>
      <c r="L314" s="36">
        <v>45261</v>
      </c>
      <c r="M314" s="30"/>
      <c r="N314" s="36">
        <v>45261</v>
      </c>
    </row>
    <row r="315" spans="1:14" ht="15.75" customHeight="1" x14ac:dyDescent="0.25">
      <c r="A315" s="29">
        <v>351</v>
      </c>
      <c r="B315" s="25">
        <v>1</v>
      </c>
      <c r="C315" s="30" t="s">
        <v>0</v>
      </c>
      <c r="D315" s="30" t="s">
        <v>86</v>
      </c>
      <c r="E315" s="27" t="s">
        <v>93</v>
      </c>
      <c r="F315" s="27" t="s">
        <v>122</v>
      </c>
      <c r="G315" s="28" t="s">
        <v>6</v>
      </c>
      <c r="H315" s="29" t="s">
        <v>28</v>
      </c>
      <c r="I315" s="57">
        <f>'BD ENE 23'!AS28</f>
        <v>0.14634146341463414</v>
      </c>
      <c r="J315" s="38">
        <f>'BD ENE 23'!AO28</f>
        <v>99.193548387096769</v>
      </c>
      <c r="K315" s="38">
        <f>'BD ENE 23'!AN28</f>
        <v>94.444444444444443</v>
      </c>
      <c r="L315" s="36">
        <v>44927</v>
      </c>
      <c r="M315" s="38">
        <f>'BD ENE 23'!AR28</f>
        <v>99.865771812080538</v>
      </c>
      <c r="N315" s="36">
        <v>44927</v>
      </c>
    </row>
    <row r="316" spans="1:14" ht="15.75" customHeight="1" x14ac:dyDescent="0.25">
      <c r="A316" s="37">
        <f t="shared" ref="A316:A326" si="114">A315</f>
        <v>351</v>
      </c>
      <c r="B316" s="25"/>
      <c r="C316" s="31" t="str">
        <f t="shared" ref="C316:C326" si="115">C315</f>
        <v>BUS</v>
      </c>
      <c r="D316" s="30" t="str">
        <f t="shared" ref="D316:D326" si="116">D315</f>
        <v>TRANSMIN</v>
      </c>
      <c r="E316" s="27" t="str">
        <f t="shared" ref="E316:E326" si="117">E315</f>
        <v>INTERNO</v>
      </c>
      <c r="F316" s="27" t="s">
        <v>122</v>
      </c>
      <c r="G316" s="31" t="str">
        <f t="shared" ref="G316:G326" si="118">G315</f>
        <v>O 500 RS E V</v>
      </c>
      <c r="H316" s="37" t="str">
        <f t="shared" ref="H316:H326" si="119">H315</f>
        <v>GGYB93</v>
      </c>
      <c r="I316" s="58">
        <f>'BD FEB 23'!AP28</f>
        <v>0.29910714285714285</v>
      </c>
      <c r="J316" s="38">
        <f>'BD FEB 23'!AL28</f>
        <v>100</v>
      </c>
      <c r="K316" s="38">
        <f>'BD FEB 23'!AK28</f>
        <v>100</v>
      </c>
      <c r="L316" s="36">
        <v>44958</v>
      </c>
      <c r="M316" s="38">
        <f>'BD FEB 23'!AO28</f>
        <v>100</v>
      </c>
      <c r="N316" s="36">
        <v>44958</v>
      </c>
    </row>
    <row r="317" spans="1:14" ht="15.75" customHeight="1" x14ac:dyDescent="0.25">
      <c r="A317" s="37">
        <f t="shared" si="114"/>
        <v>351</v>
      </c>
      <c r="B317" s="25"/>
      <c r="C317" s="31" t="str">
        <f t="shared" si="115"/>
        <v>BUS</v>
      </c>
      <c r="D317" s="30" t="str">
        <f t="shared" si="116"/>
        <v>TRANSMIN</v>
      </c>
      <c r="E317" s="27" t="str">
        <f t="shared" si="117"/>
        <v>INTERNO</v>
      </c>
      <c r="F317" s="27" t="s">
        <v>122</v>
      </c>
      <c r="G317" s="31" t="str">
        <f t="shared" si="118"/>
        <v>O 500 RS E V</v>
      </c>
      <c r="H317" s="37" t="str">
        <f t="shared" si="119"/>
        <v>GGYB93</v>
      </c>
      <c r="I317" s="58">
        <f>'BD MAR 23'!AS28</f>
        <v>0.29234972677595628</v>
      </c>
      <c r="J317" s="38">
        <f>'BD MAR 23'!AO28</f>
        <v>98.387096774193552</v>
      </c>
      <c r="K317" s="38">
        <f>'BD MAR 23'!AN28</f>
        <v>94.392523364485982</v>
      </c>
      <c r="L317" s="36">
        <v>44986</v>
      </c>
      <c r="M317" s="38">
        <f>'BD MAR 23'!AR28</f>
        <v>99.731903485254691</v>
      </c>
      <c r="N317" s="36">
        <v>44986</v>
      </c>
    </row>
    <row r="318" spans="1:14" ht="15.75" customHeight="1" x14ac:dyDescent="0.25">
      <c r="A318" s="37">
        <f t="shared" si="114"/>
        <v>351</v>
      </c>
      <c r="B318" s="25"/>
      <c r="C318" s="31" t="str">
        <f t="shared" si="115"/>
        <v>BUS</v>
      </c>
      <c r="D318" s="30" t="str">
        <f t="shared" si="116"/>
        <v>TRANSMIN</v>
      </c>
      <c r="E318" s="27" t="str">
        <f t="shared" si="117"/>
        <v>INTERNO</v>
      </c>
      <c r="F318" s="27" t="s">
        <v>122</v>
      </c>
      <c r="G318" s="31" t="str">
        <f t="shared" si="118"/>
        <v>O 500 RS E V</v>
      </c>
      <c r="H318" s="37" t="str">
        <f t="shared" si="119"/>
        <v>GGYB93</v>
      </c>
      <c r="I318" s="58">
        <f>'BD ABR 23'!AR28</f>
        <v>0.30972222222222223</v>
      </c>
      <c r="J318" s="38">
        <f>'BD ABR 23'!AN28</f>
        <v>100</v>
      </c>
      <c r="K318" s="38">
        <f>'BD ABR 23'!AM28</f>
        <v>100</v>
      </c>
      <c r="L318" s="36">
        <v>45017</v>
      </c>
      <c r="M318" s="38">
        <f>'BD ABR 23'!AQ28</f>
        <v>100</v>
      </c>
      <c r="N318" s="36">
        <v>45017</v>
      </c>
    </row>
    <row r="319" spans="1:14" ht="15.75" customHeight="1" x14ac:dyDescent="0.25">
      <c r="A319" s="37">
        <f t="shared" si="114"/>
        <v>351</v>
      </c>
      <c r="B319" s="25"/>
      <c r="C319" s="31" t="str">
        <f t="shared" si="115"/>
        <v>BUS</v>
      </c>
      <c r="D319" s="30" t="str">
        <f t="shared" si="116"/>
        <v>TRANSMIN</v>
      </c>
      <c r="E319" s="27" t="str">
        <f t="shared" si="117"/>
        <v>INTERNO</v>
      </c>
      <c r="F319" s="27" t="s">
        <v>122</v>
      </c>
      <c r="G319" s="31" t="str">
        <f t="shared" si="118"/>
        <v>O 500 RS E V</v>
      </c>
      <c r="H319" s="37" t="str">
        <f t="shared" si="119"/>
        <v>GGYB93</v>
      </c>
      <c r="I319" s="58">
        <f>'BD MAY 23'!AS28</f>
        <v>0.2857142857142857</v>
      </c>
      <c r="J319" s="38">
        <f>'BD MAY 23'!AO28</f>
        <v>97.849462365591393</v>
      </c>
      <c r="K319" s="38">
        <f>'BD MAY 23'!AN28</f>
        <v>92.307692307692307</v>
      </c>
      <c r="L319" s="36">
        <v>45047</v>
      </c>
      <c r="M319" s="38">
        <f>'BD MAY 23'!AR28</f>
        <v>97.894736842105274</v>
      </c>
      <c r="N319" s="36">
        <v>45047</v>
      </c>
    </row>
    <row r="320" spans="1:14" ht="15.75" customHeight="1" x14ac:dyDescent="0.25">
      <c r="A320" s="37">
        <f t="shared" si="114"/>
        <v>351</v>
      </c>
      <c r="B320" s="25"/>
      <c r="C320" s="31" t="str">
        <f t="shared" si="115"/>
        <v>BUS</v>
      </c>
      <c r="D320" s="30" t="str">
        <f t="shared" si="116"/>
        <v>TRANSMIN</v>
      </c>
      <c r="E320" s="27" t="str">
        <f t="shared" si="117"/>
        <v>INTERNO</v>
      </c>
      <c r="F320" s="27" t="s">
        <v>122</v>
      </c>
      <c r="G320" s="31" t="str">
        <f t="shared" si="118"/>
        <v>O 500 RS E V</v>
      </c>
      <c r="H320" s="37" t="str">
        <f t="shared" si="119"/>
        <v>GGYB93</v>
      </c>
      <c r="I320" s="58">
        <f>'BD JUN 23'!AS28</f>
        <v>0</v>
      </c>
      <c r="J320" s="30"/>
      <c r="K320" s="30"/>
      <c r="L320" s="36">
        <v>45078</v>
      </c>
      <c r="M320" s="30"/>
      <c r="N320" s="36">
        <v>45078</v>
      </c>
    </row>
    <row r="321" spans="1:14" ht="15.75" customHeight="1" x14ac:dyDescent="0.25">
      <c r="A321" s="37">
        <f t="shared" si="114"/>
        <v>351</v>
      </c>
      <c r="B321" s="25"/>
      <c r="C321" s="31" t="str">
        <f t="shared" si="115"/>
        <v>BUS</v>
      </c>
      <c r="D321" s="30" t="str">
        <f t="shared" si="116"/>
        <v>TRANSMIN</v>
      </c>
      <c r="E321" s="27" t="str">
        <f t="shared" si="117"/>
        <v>INTERNO</v>
      </c>
      <c r="F321" s="27" t="s">
        <v>122</v>
      </c>
      <c r="G321" s="31" t="str">
        <f t="shared" si="118"/>
        <v>O 500 RS E V</v>
      </c>
      <c r="H321" s="37" t="str">
        <f t="shared" si="119"/>
        <v>GGYB93</v>
      </c>
      <c r="I321" s="58"/>
      <c r="J321" s="30"/>
      <c r="K321" s="30"/>
      <c r="L321" s="36">
        <v>45108</v>
      </c>
      <c r="M321" s="30"/>
      <c r="N321" s="36">
        <v>45108</v>
      </c>
    </row>
    <row r="322" spans="1:14" ht="15.75" customHeight="1" x14ac:dyDescent="0.25">
      <c r="A322" s="37">
        <f t="shared" si="114"/>
        <v>351</v>
      </c>
      <c r="B322" s="25"/>
      <c r="C322" s="31" t="str">
        <f t="shared" si="115"/>
        <v>BUS</v>
      </c>
      <c r="D322" s="30" t="str">
        <f t="shared" si="116"/>
        <v>TRANSMIN</v>
      </c>
      <c r="E322" s="27" t="str">
        <f t="shared" si="117"/>
        <v>INTERNO</v>
      </c>
      <c r="F322" s="27" t="s">
        <v>122</v>
      </c>
      <c r="G322" s="31" t="str">
        <f t="shared" si="118"/>
        <v>O 500 RS E V</v>
      </c>
      <c r="H322" s="37" t="str">
        <f t="shared" si="119"/>
        <v>GGYB93</v>
      </c>
      <c r="I322" s="58"/>
      <c r="J322" s="30"/>
      <c r="K322" s="30"/>
      <c r="L322" s="36">
        <v>45139</v>
      </c>
      <c r="M322" s="30"/>
      <c r="N322" s="36">
        <v>45139</v>
      </c>
    </row>
    <row r="323" spans="1:14" ht="15.75" customHeight="1" x14ac:dyDescent="0.25">
      <c r="A323" s="37">
        <f t="shared" si="114"/>
        <v>351</v>
      </c>
      <c r="B323" s="25"/>
      <c r="C323" s="31" t="str">
        <f t="shared" si="115"/>
        <v>BUS</v>
      </c>
      <c r="D323" s="30" t="str">
        <f t="shared" si="116"/>
        <v>TRANSMIN</v>
      </c>
      <c r="E323" s="27" t="str">
        <f t="shared" si="117"/>
        <v>INTERNO</v>
      </c>
      <c r="F323" s="27" t="s">
        <v>122</v>
      </c>
      <c r="G323" s="31" t="str">
        <f t="shared" si="118"/>
        <v>O 500 RS E V</v>
      </c>
      <c r="H323" s="37" t="str">
        <f t="shared" si="119"/>
        <v>GGYB93</v>
      </c>
      <c r="I323" s="58"/>
      <c r="J323" s="30"/>
      <c r="K323" s="30"/>
      <c r="L323" s="36">
        <v>45170</v>
      </c>
      <c r="M323" s="30"/>
      <c r="N323" s="36">
        <v>45170</v>
      </c>
    </row>
    <row r="324" spans="1:14" ht="15.75" customHeight="1" x14ac:dyDescent="0.25">
      <c r="A324" s="37">
        <f t="shared" si="114"/>
        <v>351</v>
      </c>
      <c r="B324" s="25"/>
      <c r="C324" s="31" t="str">
        <f t="shared" si="115"/>
        <v>BUS</v>
      </c>
      <c r="D324" s="30" t="str">
        <f t="shared" si="116"/>
        <v>TRANSMIN</v>
      </c>
      <c r="E324" s="27" t="str">
        <f t="shared" si="117"/>
        <v>INTERNO</v>
      </c>
      <c r="F324" s="27" t="s">
        <v>122</v>
      </c>
      <c r="G324" s="31" t="str">
        <f t="shared" si="118"/>
        <v>O 500 RS E V</v>
      </c>
      <c r="H324" s="37" t="str">
        <f t="shared" si="119"/>
        <v>GGYB93</v>
      </c>
      <c r="I324" s="58"/>
      <c r="J324" s="30"/>
      <c r="K324" s="30"/>
      <c r="L324" s="36">
        <v>45200</v>
      </c>
      <c r="M324" s="30"/>
      <c r="N324" s="36">
        <v>45200</v>
      </c>
    </row>
    <row r="325" spans="1:14" ht="15.75" customHeight="1" x14ac:dyDescent="0.25">
      <c r="A325" s="37">
        <f t="shared" si="114"/>
        <v>351</v>
      </c>
      <c r="B325" s="25"/>
      <c r="C325" s="31" t="str">
        <f t="shared" si="115"/>
        <v>BUS</v>
      </c>
      <c r="D325" s="30" t="str">
        <f t="shared" si="116"/>
        <v>TRANSMIN</v>
      </c>
      <c r="E325" s="27" t="str">
        <f t="shared" si="117"/>
        <v>INTERNO</v>
      </c>
      <c r="F325" s="27" t="s">
        <v>122</v>
      </c>
      <c r="G325" s="31" t="str">
        <f t="shared" si="118"/>
        <v>O 500 RS E V</v>
      </c>
      <c r="H325" s="37" t="str">
        <f t="shared" si="119"/>
        <v>GGYB93</v>
      </c>
      <c r="I325" s="58"/>
      <c r="J325" s="30"/>
      <c r="K325" s="30"/>
      <c r="L325" s="36">
        <v>45231</v>
      </c>
      <c r="M325" s="30"/>
      <c r="N325" s="36">
        <v>45231</v>
      </c>
    </row>
    <row r="326" spans="1:14" ht="15.75" customHeight="1" x14ac:dyDescent="0.25">
      <c r="A326" s="37">
        <f t="shared" si="114"/>
        <v>351</v>
      </c>
      <c r="B326" s="25"/>
      <c r="C326" s="31" t="str">
        <f t="shared" si="115"/>
        <v>BUS</v>
      </c>
      <c r="D326" s="30" t="str">
        <f t="shared" si="116"/>
        <v>TRANSMIN</v>
      </c>
      <c r="E326" s="27" t="str">
        <f t="shared" si="117"/>
        <v>INTERNO</v>
      </c>
      <c r="F326" s="27" t="s">
        <v>122</v>
      </c>
      <c r="G326" s="31" t="str">
        <f t="shared" si="118"/>
        <v>O 500 RS E V</v>
      </c>
      <c r="H326" s="37" t="str">
        <f t="shared" si="119"/>
        <v>GGYB93</v>
      </c>
      <c r="I326" s="58"/>
      <c r="J326" s="30"/>
      <c r="K326" s="30"/>
      <c r="L326" s="36">
        <v>45261</v>
      </c>
      <c r="M326" s="30"/>
      <c r="N326" s="36">
        <v>45261</v>
      </c>
    </row>
    <row r="327" spans="1:14" ht="15.75" customHeight="1" x14ac:dyDescent="0.25">
      <c r="A327" s="29">
        <v>357</v>
      </c>
      <c r="B327" s="25">
        <v>1</v>
      </c>
      <c r="C327" s="30" t="s">
        <v>0</v>
      </c>
      <c r="D327" s="30" t="s">
        <v>90</v>
      </c>
      <c r="E327" s="27" t="s">
        <v>79</v>
      </c>
      <c r="F327" s="27" t="s">
        <v>123</v>
      </c>
      <c r="G327" s="28" t="s">
        <v>6</v>
      </c>
      <c r="H327" s="29" t="s">
        <v>68</v>
      </c>
      <c r="I327" s="57">
        <f>'BD ENE 23'!AS29</f>
        <v>0.12533692722371967</v>
      </c>
      <c r="J327" s="38">
        <f>'BD ENE 23'!AO29</f>
        <v>99.731182795698928</v>
      </c>
      <c r="K327" s="38">
        <f>'BD ENE 23'!AN29</f>
        <v>97.849462365591393</v>
      </c>
      <c r="L327" s="36">
        <v>44927</v>
      </c>
      <c r="M327" s="38">
        <f>'BD ENE 23'!AR29</f>
        <v>100</v>
      </c>
      <c r="N327" s="36">
        <v>44927</v>
      </c>
    </row>
    <row r="328" spans="1:14" ht="15.75" customHeight="1" x14ac:dyDescent="0.25">
      <c r="A328" s="37">
        <f t="shared" ref="A328:A338" si="120">A327</f>
        <v>357</v>
      </c>
      <c r="B328" s="25"/>
      <c r="C328" s="31" t="str">
        <f t="shared" ref="C328:C338" si="121">C327</f>
        <v>BUS</v>
      </c>
      <c r="D328" s="30" t="str">
        <f t="shared" ref="D328:D338" si="122">D327</f>
        <v>SANTA ROSA</v>
      </c>
      <c r="E328" s="27" t="str">
        <f t="shared" ref="E328:E338" si="123">E327</f>
        <v>QUIBORAX</v>
      </c>
      <c r="F328" s="27" t="s">
        <v>123</v>
      </c>
      <c r="G328" s="31" t="str">
        <f t="shared" ref="G328:G338" si="124">G327</f>
        <v>O 500 RS E V</v>
      </c>
      <c r="H328" s="37" t="str">
        <f t="shared" ref="H328:H338" si="125">H327</f>
        <v>GJTY99</v>
      </c>
      <c r="I328" s="58">
        <f>'BD FEB 23'!AP29</f>
        <v>0.14184661206254653</v>
      </c>
      <c r="J328" s="38">
        <f>'BD FEB 23'!AL29</f>
        <v>99.925595238095227</v>
      </c>
      <c r="K328" s="38">
        <f>'BD FEB 23'!AK29</f>
        <v>99.475065616797892</v>
      </c>
      <c r="L328" s="36">
        <v>44958</v>
      </c>
      <c r="M328" s="38">
        <f>'BD FEB 23'!AO29</f>
        <v>99.925650557620813</v>
      </c>
      <c r="N328" s="36">
        <v>44958</v>
      </c>
    </row>
    <row r="329" spans="1:14" ht="15.75" customHeight="1" x14ac:dyDescent="0.25">
      <c r="A329" s="37">
        <f t="shared" si="120"/>
        <v>357</v>
      </c>
      <c r="B329" s="25"/>
      <c r="C329" s="31" t="str">
        <f t="shared" si="121"/>
        <v>BUS</v>
      </c>
      <c r="D329" s="30" t="str">
        <f t="shared" si="122"/>
        <v>SANTA ROSA</v>
      </c>
      <c r="E329" s="27" t="str">
        <f t="shared" si="123"/>
        <v>QUIBORAX</v>
      </c>
      <c r="F329" s="27" t="s">
        <v>123</v>
      </c>
      <c r="G329" s="31" t="str">
        <f t="shared" si="124"/>
        <v>O 500 RS E V</v>
      </c>
      <c r="H329" s="37" t="str">
        <f t="shared" si="125"/>
        <v>GJTY99</v>
      </c>
      <c r="I329" s="58">
        <f>'BD MAR 23'!AS29</f>
        <v>0.11455525606469003</v>
      </c>
      <c r="J329" s="38">
        <f>'BD MAR 23'!AO29</f>
        <v>99.731182795698928</v>
      </c>
      <c r="K329" s="38">
        <f>'BD MAR 23'!AN29</f>
        <v>97.647058823529406</v>
      </c>
      <c r="L329" s="36">
        <v>44986</v>
      </c>
      <c r="M329" s="38">
        <f>'BD MAR 23'!AR29</f>
        <v>100</v>
      </c>
      <c r="N329" s="36">
        <v>44986</v>
      </c>
    </row>
    <row r="330" spans="1:14" ht="15.75" customHeight="1" x14ac:dyDescent="0.25">
      <c r="A330" s="37">
        <f t="shared" si="120"/>
        <v>357</v>
      </c>
      <c r="B330" s="25"/>
      <c r="C330" s="31" t="str">
        <f t="shared" si="121"/>
        <v>BUS</v>
      </c>
      <c r="D330" s="30" t="str">
        <f t="shared" si="122"/>
        <v>SANTA ROSA</v>
      </c>
      <c r="E330" s="27" t="str">
        <f t="shared" si="123"/>
        <v>QUIBORAX</v>
      </c>
      <c r="F330" s="27" t="s">
        <v>123</v>
      </c>
      <c r="G330" s="31" t="str">
        <f t="shared" si="124"/>
        <v>O 500 RS E V</v>
      </c>
      <c r="H330" s="37" t="str">
        <f t="shared" si="125"/>
        <v>GJTY99</v>
      </c>
      <c r="I330" s="58">
        <f>'BD ABR 23'!AR29</f>
        <v>0.1240418118466899</v>
      </c>
      <c r="J330" s="38">
        <f>'BD ABR 23'!AN29</f>
        <v>99.652777777777786</v>
      </c>
      <c r="K330" s="38">
        <f>'BD ABR 23'!AM29</f>
        <v>97.19101123595506</v>
      </c>
      <c r="L330" s="36">
        <v>45017</v>
      </c>
      <c r="M330" s="38">
        <f>'BD ABR 23'!AQ29</f>
        <v>99.861303744798889</v>
      </c>
      <c r="N330" s="36">
        <v>45017</v>
      </c>
    </row>
    <row r="331" spans="1:14" ht="15.75" customHeight="1" x14ac:dyDescent="0.25">
      <c r="A331" s="37">
        <f t="shared" si="120"/>
        <v>357</v>
      </c>
      <c r="B331" s="25"/>
      <c r="C331" s="31" t="str">
        <f t="shared" si="121"/>
        <v>BUS</v>
      </c>
      <c r="D331" s="30" t="str">
        <f t="shared" si="122"/>
        <v>SANTA ROSA</v>
      </c>
      <c r="E331" s="27" t="str">
        <f t="shared" si="123"/>
        <v>QUIBORAX</v>
      </c>
      <c r="F331" s="27" t="s">
        <v>123</v>
      </c>
      <c r="G331" s="31" t="str">
        <f t="shared" si="124"/>
        <v>O 500 RS E V</v>
      </c>
      <c r="H331" s="37" t="str">
        <f t="shared" si="125"/>
        <v>GJTY99</v>
      </c>
      <c r="I331" s="58">
        <f>'BD MAY 23'!AS29</f>
        <v>0</v>
      </c>
      <c r="J331" s="38">
        <f>'BD MAY 23'!AO29</f>
        <v>99.596774193548384</v>
      </c>
      <c r="K331" s="38" t="str">
        <f>'BD MAY 23'!AN29</f>
        <v>100</v>
      </c>
      <c r="L331" s="36">
        <v>45047</v>
      </c>
      <c r="M331" s="38">
        <f>'BD MAY 23'!AR29</f>
        <v>100</v>
      </c>
      <c r="N331" s="36">
        <v>45047</v>
      </c>
    </row>
    <row r="332" spans="1:14" ht="15.75" customHeight="1" x14ac:dyDescent="0.25">
      <c r="A332" s="37">
        <f t="shared" si="120"/>
        <v>357</v>
      </c>
      <c r="B332" s="25"/>
      <c r="C332" s="31" t="str">
        <f t="shared" si="121"/>
        <v>BUS</v>
      </c>
      <c r="D332" s="30" t="str">
        <f t="shared" si="122"/>
        <v>SANTA ROSA</v>
      </c>
      <c r="E332" s="27" t="str">
        <f t="shared" si="123"/>
        <v>QUIBORAX</v>
      </c>
      <c r="F332" s="27" t="s">
        <v>123</v>
      </c>
      <c r="G332" s="31" t="str">
        <f t="shared" si="124"/>
        <v>O 500 RS E V</v>
      </c>
      <c r="H332" s="37" t="str">
        <f t="shared" si="125"/>
        <v>GJTY99</v>
      </c>
      <c r="I332" s="58">
        <f>'BD JUN 23'!AS29</f>
        <v>0</v>
      </c>
      <c r="J332" s="30"/>
      <c r="K332" s="30"/>
      <c r="L332" s="36">
        <v>45078</v>
      </c>
      <c r="M332" s="30"/>
      <c r="N332" s="36">
        <v>45078</v>
      </c>
    </row>
    <row r="333" spans="1:14" ht="15.75" customHeight="1" x14ac:dyDescent="0.25">
      <c r="A333" s="37">
        <f t="shared" si="120"/>
        <v>357</v>
      </c>
      <c r="B333" s="25"/>
      <c r="C333" s="31" t="str">
        <f t="shared" si="121"/>
        <v>BUS</v>
      </c>
      <c r="D333" s="30" t="str">
        <f t="shared" si="122"/>
        <v>SANTA ROSA</v>
      </c>
      <c r="E333" s="27" t="str">
        <f t="shared" si="123"/>
        <v>QUIBORAX</v>
      </c>
      <c r="F333" s="27" t="s">
        <v>123</v>
      </c>
      <c r="G333" s="31" t="str">
        <f t="shared" si="124"/>
        <v>O 500 RS E V</v>
      </c>
      <c r="H333" s="37" t="str">
        <f t="shared" si="125"/>
        <v>GJTY99</v>
      </c>
      <c r="I333" s="58"/>
      <c r="J333" s="30"/>
      <c r="K333" s="30"/>
      <c r="L333" s="36">
        <v>45108</v>
      </c>
      <c r="M333" s="30"/>
      <c r="N333" s="36">
        <v>45108</v>
      </c>
    </row>
    <row r="334" spans="1:14" ht="15.75" customHeight="1" x14ac:dyDescent="0.25">
      <c r="A334" s="37">
        <f t="shared" si="120"/>
        <v>357</v>
      </c>
      <c r="B334" s="25"/>
      <c r="C334" s="31" t="str">
        <f t="shared" si="121"/>
        <v>BUS</v>
      </c>
      <c r="D334" s="30" t="str">
        <f t="shared" si="122"/>
        <v>SANTA ROSA</v>
      </c>
      <c r="E334" s="27" t="str">
        <f t="shared" si="123"/>
        <v>QUIBORAX</v>
      </c>
      <c r="F334" s="27" t="s">
        <v>123</v>
      </c>
      <c r="G334" s="31" t="str">
        <f t="shared" si="124"/>
        <v>O 500 RS E V</v>
      </c>
      <c r="H334" s="37" t="str">
        <f t="shared" si="125"/>
        <v>GJTY99</v>
      </c>
      <c r="I334" s="58"/>
      <c r="J334" s="30"/>
      <c r="K334" s="30"/>
      <c r="L334" s="36">
        <v>45139</v>
      </c>
      <c r="M334" s="30"/>
      <c r="N334" s="36">
        <v>45139</v>
      </c>
    </row>
    <row r="335" spans="1:14" ht="15.75" customHeight="1" x14ac:dyDescent="0.25">
      <c r="A335" s="37">
        <f t="shared" si="120"/>
        <v>357</v>
      </c>
      <c r="B335" s="25"/>
      <c r="C335" s="31" t="str">
        <f t="shared" si="121"/>
        <v>BUS</v>
      </c>
      <c r="D335" s="30" t="str">
        <f t="shared" si="122"/>
        <v>SANTA ROSA</v>
      </c>
      <c r="E335" s="27" t="str">
        <f t="shared" si="123"/>
        <v>QUIBORAX</v>
      </c>
      <c r="F335" s="27" t="s">
        <v>123</v>
      </c>
      <c r="G335" s="31" t="str">
        <f t="shared" si="124"/>
        <v>O 500 RS E V</v>
      </c>
      <c r="H335" s="37" t="str">
        <f t="shared" si="125"/>
        <v>GJTY99</v>
      </c>
      <c r="I335" s="58"/>
      <c r="J335" s="30"/>
      <c r="K335" s="30"/>
      <c r="L335" s="36">
        <v>45170</v>
      </c>
      <c r="M335" s="30"/>
      <c r="N335" s="36">
        <v>45170</v>
      </c>
    </row>
    <row r="336" spans="1:14" ht="15.75" customHeight="1" x14ac:dyDescent="0.25">
      <c r="A336" s="37">
        <f t="shared" si="120"/>
        <v>357</v>
      </c>
      <c r="B336" s="25"/>
      <c r="C336" s="31" t="str">
        <f t="shared" si="121"/>
        <v>BUS</v>
      </c>
      <c r="D336" s="30" t="str">
        <f t="shared" si="122"/>
        <v>SANTA ROSA</v>
      </c>
      <c r="E336" s="27" t="str">
        <f t="shared" si="123"/>
        <v>QUIBORAX</v>
      </c>
      <c r="F336" s="27" t="s">
        <v>123</v>
      </c>
      <c r="G336" s="31" t="str">
        <f t="shared" si="124"/>
        <v>O 500 RS E V</v>
      </c>
      <c r="H336" s="37" t="str">
        <f t="shared" si="125"/>
        <v>GJTY99</v>
      </c>
      <c r="I336" s="58"/>
      <c r="J336" s="30"/>
      <c r="K336" s="30"/>
      <c r="L336" s="36">
        <v>45200</v>
      </c>
      <c r="M336" s="30"/>
      <c r="N336" s="36">
        <v>45200</v>
      </c>
    </row>
    <row r="337" spans="1:14" ht="15.75" customHeight="1" x14ac:dyDescent="0.25">
      <c r="A337" s="37">
        <f t="shared" si="120"/>
        <v>357</v>
      </c>
      <c r="B337" s="25"/>
      <c r="C337" s="31" t="str">
        <f t="shared" si="121"/>
        <v>BUS</v>
      </c>
      <c r="D337" s="30" t="str">
        <f t="shared" si="122"/>
        <v>SANTA ROSA</v>
      </c>
      <c r="E337" s="27" t="str">
        <f t="shared" si="123"/>
        <v>QUIBORAX</v>
      </c>
      <c r="F337" s="27" t="s">
        <v>123</v>
      </c>
      <c r="G337" s="31" t="str">
        <f t="shared" si="124"/>
        <v>O 500 RS E V</v>
      </c>
      <c r="H337" s="37" t="str">
        <f t="shared" si="125"/>
        <v>GJTY99</v>
      </c>
      <c r="I337" s="58"/>
      <c r="J337" s="30"/>
      <c r="K337" s="30"/>
      <c r="L337" s="36">
        <v>45231</v>
      </c>
      <c r="M337" s="30"/>
      <c r="N337" s="36">
        <v>45231</v>
      </c>
    </row>
    <row r="338" spans="1:14" ht="15.75" customHeight="1" x14ac:dyDescent="0.25">
      <c r="A338" s="37">
        <f t="shared" si="120"/>
        <v>357</v>
      </c>
      <c r="B338" s="25"/>
      <c r="C338" s="31" t="str">
        <f t="shared" si="121"/>
        <v>BUS</v>
      </c>
      <c r="D338" s="30" t="str">
        <f t="shared" si="122"/>
        <v>SANTA ROSA</v>
      </c>
      <c r="E338" s="27" t="str">
        <f t="shared" si="123"/>
        <v>QUIBORAX</v>
      </c>
      <c r="F338" s="27" t="s">
        <v>123</v>
      </c>
      <c r="G338" s="31" t="str">
        <f t="shared" si="124"/>
        <v>O 500 RS E V</v>
      </c>
      <c r="H338" s="37" t="str">
        <f t="shared" si="125"/>
        <v>GJTY99</v>
      </c>
      <c r="I338" s="58"/>
      <c r="J338" s="30"/>
      <c r="K338" s="30"/>
      <c r="L338" s="36">
        <v>45261</v>
      </c>
      <c r="M338" s="30"/>
      <c r="N338" s="36">
        <v>45261</v>
      </c>
    </row>
    <row r="339" spans="1:14" ht="15.75" customHeight="1" x14ac:dyDescent="0.25">
      <c r="A339" s="29">
        <v>360</v>
      </c>
      <c r="B339" s="25">
        <v>1</v>
      </c>
      <c r="C339" s="30" t="s">
        <v>0</v>
      </c>
      <c r="D339" s="30" t="s">
        <v>86</v>
      </c>
      <c r="E339" s="27" t="s">
        <v>93</v>
      </c>
      <c r="F339" s="27" t="s">
        <v>122</v>
      </c>
      <c r="G339" s="28" t="s">
        <v>6</v>
      </c>
      <c r="H339" s="29" t="s">
        <v>29</v>
      </c>
      <c r="I339" s="57">
        <f>'BD ENE 23'!AS30</f>
        <v>0.3911290322580645</v>
      </c>
      <c r="J339" s="38">
        <f>'BD ENE 23'!AO30</f>
        <v>100</v>
      </c>
      <c r="K339" s="38">
        <f>'BD ENE 23'!AN30</f>
        <v>100</v>
      </c>
      <c r="L339" s="36">
        <v>44927</v>
      </c>
      <c r="M339" s="38">
        <f>'BD ENE 23'!AR30</f>
        <v>100</v>
      </c>
      <c r="N339" s="36">
        <v>44927</v>
      </c>
    </row>
    <row r="340" spans="1:14" ht="15.75" customHeight="1" x14ac:dyDescent="0.25">
      <c r="A340" s="37">
        <f t="shared" ref="A340:A350" si="126">A339</f>
        <v>360</v>
      </c>
      <c r="B340" s="25"/>
      <c r="C340" s="31" t="str">
        <f t="shared" ref="C340:C350" si="127">C339</f>
        <v>BUS</v>
      </c>
      <c r="D340" s="30" t="str">
        <f t="shared" ref="D340:D350" si="128">D339</f>
        <v>TRANSMIN</v>
      </c>
      <c r="E340" s="27" t="str">
        <f t="shared" ref="E340:E350" si="129">E339</f>
        <v>INTERNO</v>
      </c>
      <c r="F340" s="27" t="s">
        <v>122</v>
      </c>
      <c r="G340" s="31" t="str">
        <f t="shared" ref="G340:G350" si="130">G339</f>
        <v>O 500 RS E V</v>
      </c>
      <c r="H340" s="37" t="str">
        <f t="shared" ref="H340:H350" si="131">H339</f>
        <v>GJTY89</v>
      </c>
      <c r="I340" s="58">
        <f>'BD FEB 23'!AP30</f>
        <v>0.28592702903946388</v>
      </c>
      <c r="J340" s="38">
        <f>'BD FEB 23'!AL30</f>
        <v>99.925595238095227</v>
      </c>
      <c r="K340" s="38">
        <f>'BD FEB 23'!AK30</f>
        <v>99.739583333333343</v>
      </c>
      <c r="L340" s="36">
        <v>44958</v>
      </c>
      <c r="M340" s="38">
        <f>'BD FEB 23'!AO30</f>
        <v>100</v>
      </c>
      <c r="N340" s="36">
        <v>44958</v>
      </c>
    </row>
    <row r="341" spans="1:14" ht="15.75" customHeight="1" x14ac:dyDescent="0.25">
      <c r="A341" s="37">
        <f t="shared" si="126"/>
        <v>360</v>
      </c>
      <c r="B341" s="25"/>
      <c r="C341" s="31" t="str">
        <f t="shared" si="127"/>
        <v>BUS</v>
      </c>
      <c r="D341" s="30" t="str">
        <f t="shared" si="128"/>
        <v>TRANSMIN</v>
      </c>
      <c r="E341" s="27" t="str">
        <f t="shared" si="129"/>
        <v>INTERNO</v>
      </c>
      <c r="F341" s="27" t="s">
        <v>122</v>
      </c>
      <c r="G341" s="31" t="str">
        <f t="shared" si="130"/>
        <v>O 500 RS E V</v>
      </c>
      <c r="H341" s="37" t="str">
        <f t="shared" si="131"/>
        <v>GJTY89</v>
      </c>
      <c r="I341" s="58">
        <f>'BD MAR 23'!AS30</f>
        <v>0.3481182795698925</v>
      </c>
      <c r="J341" s="38">
        <f>'BD MAR 23'!AO30</f>
        <v>100</v>
      </c>
      <c r="K341" s="38">
        <f>'BD MAR 23'!AN30</f>
        <v>100</v>
      </c>
      <c r="L341" s="36">
        <v>44986</v>
      </c>
      <c r="M341" s="38">
        <f>'BD MAR 23'!AR30</f>
        <v>100</v>
      </c>
      <c r="N341" s="36">
        <v>44986</v>
      </c>
    </row>
    <row r="342" spans="1:14" ht="15.75" customHeight="1" x14ac:dyDescent="0.25">
      <c r="A342" s="37">
        <f t="shared" si="126"/>
        <v>360</v>
      </c>
      <c r="B342" s="25"/>
      <c r="C342" s="31" t="str">
        <f t="shared" si="127"/>
        <v>BUS</v>
      </c>
      <c r="D342" s="30" t="str">
        <f t="shared" si="128"/>
        <v>TRANSMIN</v>
      </c>
      <c r="E342" s="27" t="str">
        <f t="shared" si="129"/>
        <v>INTERNO</v>
      </c>
      <c r="F342" s="27" t="s">
        <v>122</v>
      </c>
      <c r="G342" s="31" t="str">
        <f t="shared" si="130"/>
        <v>O 500 RS E V</v>
      </c>
      <c r="H342" s="37" t="str">
        <f t="shared" si="131"/>
        <v>GJTY89</v>
      </c>
      <c r="I342" s="58">
        <f>'BD ABR 23'!AR30</f>
        <v>0.27638888888888891</v>
      </c>
      <c r="J342" s="38">
        <f>'BD ABR 23'!AN30</f>
        <v>100</v>
      </c>
      <c r="K342" s="38">
        <f>'BD ABR 23'!AM30</f>
        <v>100</v>
      </c>
      <c r="L342" s="36">
        <v>45017</v>
      </c>
      <c r="M342" s="38">
        <f>'BD ABR 23'!AQ30</f>
        <v>100</v>
      </c>
      <c r="N342" s="36">
        <v>45017</v>
      </c>
    </row>
    <row r="343" spans="1:14" ht="15.75" customHeight="1" x14ac:dyDescent="0.25">
      <c r="A343" s="37">
        <f t="shared" si="126"/>
        <v>360</v>
      </c>
      <c r="B343" s="25"/>
      <c r="C343" s="31" t="str">
        <f t="shared" si="127"/>
        <v>BUS</v>
      </c>
      <c r="D343" s="30" t="str">
        <f t="shared" si="128"/>
        <v>TRANSMIN</v>
      </c>
      <c r="E343" s="27" t="str">
        <f t="shared" si="129"/>
        <v>INTERNO</v>
      </c>
      <c r="F343" s="27" t="s">
        <v>122</v>
      </c>
      <c r="G343" s="31" t="str">
        <f t="shared" si="130"/>
        <v>O 500 RS E V</v>
      </c>
      <c r="H343" s="37" t="str">
        <f t="shared" si="131"/>
        <v>GJTY89</v>
      </c>
      <c r="I343" s="58">
        <f>'BD MAY 23'!AS30</f>
        <v>0.26747311827956988</v>
      </c>
      <c r="J343" s="38">
        <f>'BD MAY 23'!AO30</f>
        <v>100</v>
      </c>
      <c r="K343" s="38">
        <f>'BD MAY 23'!AN30</f>
        <v>100</v>
      </c>
      <c r="L343" s="36">
        <v>45047</v>
      </c>
      <c r="M343" s="38">
        <f>'BD MAY 23'!AR30</f>
        <v>100</v>
      </c>
      <c r="N343" s="36">
        <v>45047</v>
      </c>
    </row>
    <row r="344" spans="1:14" ht="15.75" customHeight="1" x14ac:dyDescent="0.25">
      <c r="A344" s="37">
        <f t="shared" si="126"/>
        <v>360</v>
      </c>
      <c r="B344" s="25"/>
      <c r="C344" s="31" t="str">
        <f t="shared" si="127"/>
        <v>BUS</v>
      </c>
      <c r="D344" s="30" t="str">
        <f t="shared" si="128"/>
        <v>TRANSMIN</v>
      </c>
      <c r="E344" s="27" t="str">
        <f t="shared" si="129"/>
        <v>INTERNO</v>
      </c>
      <c r="F344" s="27" t="s">
        <v>122</v>
      </c>
      <c r="G344" s="31" t="str">
        <f t="shared" si="130"/>
        <v>O 500 RS E V</v>
      </c>
      <c r="H344" s="37" t="str">
        <f t="shared" si="131"/>
        <v>GJTY89</v>
      </c>
      <c r="I344" s="58">
        <f>'BD JUN 23'!AS30</f>
        <v>0</v>
      </c>
      <c r="J344" s="30"/>
      <c r="K344" s="30"/>
      <c r="L344" s="36">
        <v>45078</v>
      </c>
      <c r="M344" s="30"/>
      <c r="N344" s="36">
        <v>45078</v>
      </c>
    </row>
    <row r="345" spans="1:14" ht="15.75" customHeight="1" x14ac:dyDescent="0.25">
      <c r="A345" s="37">
        <f t="shared" si="126"/>
        <v>360</v>
      </c>
      <c r="B345" s="25"/>
      <c r="C345" s="31" t="str">
        <f t="shared" si="127"/>
        <v>BUS</v>
      </c>
      <c r="D345" s="30" t="str">
        <f t="shared" si="128"/>
        <v>TRANSMIN</v>
      </c>
      <c r="E345" s="27" t="str">
        <f t="shared" si="129"/>
        <v>INTERNO</v>
      </c>
      <c r="F345" s="27" t="s">
        <v>122</v>
      </c>
      <c r="G345" s="31" t="str">
        <f t="shared" si="130"/>
        <v>O 500 RS E V</v>
      </c>
      <c r="H345" s="37" t="str">
        <f t="shared" si="131"/>
        <v>GJTY89</v>
      </c>
      <c r="I345" s="58"/>
      <c r="J345" s="30"/>
      <c r="K345" s="30"/>
      <c r="L345" s="36">
        <v>45108</v>
      </c>
      <c r="M345" s="30"/>
      <c r="N345" s="36">
        <v>45108</v>
      </c>
    </row>
    <row r="346" spans="1:14" ht="15.75" customHeight="1" x14ac:dyDescent="0.25">
      <c r="A346" s="37">
        <f t="shared" si="126"/>
        <v>360</v>
      </c>
      <c r="B346" s="25"/>
      <c r="C346" s="31" t="str">
        <f t="shared" si="127"/>
        <v>BUS</v>
      </c>
      <c r="D346" s="30" t="str">
        <f t="shared" si="128"/>
        <v>TRANSMIN</v>
      </c>
      <c r="E346" s="27" t="str">
        <f t="shared" si="129"/>
        <v>INTERNO</v>
      </c>
      <c r="F346" s="27" t="s">
        <v>122</v>
      </c>
      <c r="G346" s="31" t="str">
        <f t="shared" si="130"/>
        <v>O 500 RS E V</v>
      </c>
      <c r="H346" s="37" t="str">
        <f t="shared" si="131"/>
        <v>GJTY89</v>
      </c>
      <c r="I346" s="58"/>
      <c r="J346" s="30"/>
      <c r="K346" s="30"/>
      <c r="L346" s="36">
        <v>45139</v>
      </c>
      <c r="M346" s="30"/>
      <c r="N346" s="36">
        <v>45139</v>
      </c>
    </row>
    <row r="347" spans="1:14" ht="15.75" customHeight="1" x14ac:dyDescent="0.25">
      <c r="A347" s="37">
        <f t="shared" si="126"/>
        <v>360</v>
      </c>
      <c r="B347" s="25"/>
      <c r="C347" s="31" t="str">
        <f t="shared" si="127"/>
        <v>BUS</v>
      </c>
      <c r="D347" s="30" t="str">
        <f t="shared" si="128"/>
        <v>TRANSMIN</v>
      </c>
      <c r="E347" s="27" t="str">
        <f t="shared" si="129"/>
        <v>INTERNO</v>
      </c>
      <c r="F347" s="27" t="s">
        <v>122</v>
      </c>
      <c r="G347" s="31" t="str">
        <f t="shared" si="130"/>
        <v>O 500 RS E V</v>
      </c>
      <c r="H347" s="37" t="str">
        <f t="shared" si="131"/>
        <v>GJTY89</v>
      </c>
      <c r="I347" s="58"/>
      <c r="J347" s="30"/>
      <c r="K347" s="30"/>
      <c r="L347" s="36">
        <v>45170</v>
      </c>
      <c r="M347" s="30"/>
      <c r="N347" s="36">
        <v>45170</v>
      </c>
    </row>
    <row r="348" spans="1:14" ht="15.75" customHeight="1" x14ac:dyDescent="0.25">
      <c r="A348" s="37">
        <f t="shared" si="126"/>
        <v>360</v>
      </c>
      <c r="B348" s="25"/>
      <c r="C348" s="31" t="str">
        <f t="shared" si="127"/>
        <v>BUS</v>
      </c>
      <c r="D348" s="30" t="str">
        <f t="shared" si="128"/>
        <v>TRANSMIN</v>
      </c>
      <c r="E348" s="27" t="str">
        <f t="shared" si="129"/>
        <v>INTERNO</v>
      </c>
      <c r="F348" s="27" t="s">
        <v>122</v>
      </c>
      <c r="G348" s="31" t="str">
        <f t="shared" si="130"/>
        <v>O 500 RS E V</v>
      </c>
      <c r="H348" s="37" t="str">
        <f t="shared" si="131"/>
        <v>GJTY89</v>
      </c>
      <c r="I348" s="58"/>
      <c r="J348" s="30"/>
      <c r="K348" s="30"/>
      <c r="L348" s="36">
        <v>45200</v>
      </c>
      <c r="M348" s="30"/>
      <c r="N348" s="36">
        <v>45200</v>
      </c>
    </row>
    <row r="349" spans="1:14" ht="15.75" customHeight="1" x14ac:dyDescent="0.25">
      <c r="A349" s="37">
        <f t="shared" si="126"/>
        <v>360</v>
      </c>
      <c r="B349" s="25"/>
      <c r="C349" s="31" t="str">
        <f t="shared" si="127"/>
        <v>BUS</v>
      </c>
      <c r="D349" s="30" t="str">
        <f t="shared" si="128"/>
        <v>TRANSMIN</v>
      </c>
      <c r="E349" s="27" t="str">
        <f t="shared" si="129"/>
        <v>INTERNO</v>
      </c>
      <c r="F349" s="27" t="s">
        <v>122</v>
      </c>
      <c r="G349" s="31" t="str">
        <f t="shared" si="130"/>
        <v>O 500 RS E V</v>
      </c>
      <c r="H349" s="37" t="str">
        <f t="shared" si="131"/>
        <v>GJTY89</v>
      </c>
      <c r="I349" s="58"/>
      <c r="J349" s="30"/>
      <c r="K349" s="30"/>
      <c r="L349" s="36">
        <v>45231</v>
      </c>
      <c r="M349" s="30"/>
      <c r="N349" s="36">
        <v>45231</v>
      </c>
    </row>
    <row r="350" spans="1:14" ht="15.75" customHeight="1" x14ac:dyDescent="0.25">
      <c r="A350" s="37">
        <f t="shared" si="126"/>
        <v>360</v>
      </c>
      <c r="B350" s="25"/>
      <c r="C350" s="31" t="str">
        <f t="shared" si="127"/>
        <v>BUS</v>
      </c>
      <c r="D350" s="30" t="str">
        <f t="shared" si="128"/>
        <v>TRANSMIN</v>
      </c>
      <c r="E350" s="27" t="str">
        <f t="shared" si="129"/>
        <v>INTERNO</v>
      </c>
      <c r="F350" s="27" t="s">
        <v>122</v>
      </c>
      <c r="G350" s="31" t="str">
        <f t="shared" si="130"/>
        <v>O 500 RS E V</v>
      </c>
      <c r="H350" s="37" t="str">
        <f t="shared" si="131"/>
        <v>GJTY89</v>
      </c>
      <c r="I350" s="58"/>
      <c r="J350" s="30"/>
      <c r="K350" s="30"/>
      <c r="L350" s="36">
        <v>45261</v>
      </c>
      <c r="M350" s="30"/>
      <c r="N350" s="36">
        <v>45261</v>
      </c>
    </row>
    <row r="351" spans="1:14" ht="15.75" customHeight="1" x14ac:dyDescent="0.25">
      <c r="A351" s="29">
        <v>361</v>
      </c>
      <c r="B351" s="25">
        <v>1</v>
      </c>
      <c r="C351" s="30" t="s">
        <v>0</v>
      </c>
      <c r="D351" s="30" t="s">
        <v>86</v>
      </c>
      <c r="E351" s="27" t="s">
        <v>93</v>
      </c>
      <c r="F351" s="27" t="s">
        <v>122</v>
      </c>
      <c r="G351" s="28" t="s">
        <v>6</v>
      </c>
      <c r="H351" s="29" t="s">
        <v>30</v>
      </c>
      <c r="I351" s="57">
        <f>'BD ENE 23'!AS31</f>
        <v>0</v>
      </c>
      <c r="J351" s="38">
        <f>'BD ENE 23'!AO31</f>
        <v>100</v>
      </c>
      <c r="K351" s="38" t="str">
        <f>'BD ENE 23'!AN31</f>
        <v>100</v>
      </c>
      <c r="L351" s="36">
        <v>44927</v>
      </c>
      <c r="M351" s="38">
        <f>'BD ENE 23'!AR31</f>
        <v>100</v>
      </c>
      <c r="N351" s="36">
        <v>44927</v>
      </c>
    </row>
    <row r="352" spans="1:14" ht="15.75" customHeight="1" x14ac:dyDescent="0.25">
      <c r="A352" s="37">
        <f t="shared" ref="A352:A362" si="132">A351</f>
        <v>361</v>
      </c>
      <c r="B352" s="25"/>
      <c r="C352" s="31" t="str">
        <f t="shared" ref="C352:C362" si="133">C351</f>
        <v>BUS</v>
      </c>
      <c r="D352" s="30" t="str">
        <f t="shared" ref="D352:D362" si="134">D351</f>
        <v>TRANSMIN</v>
      </c>
      <c r="E352" s="27" t="str">
        <f t="shared" ref="E352:E362" si="135">E351</f>
        <v>INTERNO</v>
      </c>
      <c r="F352" s="27" t="s">
        <v>122</v>
      </c>
      <c r="G352" s="31" t="str">
        <f t="shared" ref="G352:G362" si="136">G351</f>
        <v>O 500 RS E V</v>
      </c>
      <c r="H352" s="37" t="str">
        <f t="shared" ref="H352:H362" si="137">H351</f>
        <v>GJTY90</v>
      </c>
      <c r="I352" s="58">
        <f>'BD FEB 23'!AP31</f>
        <v>9.0090090090090086E-2</v>
      </c>
      <c r="J352" s="38">
        <f>'BD FEB 23'!AL31</f>
        <v>99.107142857142861</v>
      </c>
      <c r="K352" s="38">
        <f>'BD FEB 23'!AK31</f>
        <v>90</v>
      </c>
      <c r="L352" s="36">
        <v>44958</v>
      </c>
      <c r="M352" s="38">
        <f>'BD FEB 23'!AO31</f>
        <v>99.408284023668642</v>
      </c>
      <c r="N352" s="36">
        <v>44958</v>
      </c>
    </row>
    <row r="353" spans="1:14" ht="15.75" customHeight="1" x14ac:dyDescent="0.25">
      <c r="A353" s="37">
        <f t="shared" si="132"/>
        <v>361</v>
      </c>
      <c r="B353" s="25"/>
      <c r="C353" s="31" t="str">
        <f t="shared" si="133"/>
        <v>BUS</v>
      </c>
      <c r="D353" s="30" t="str">
        <f t="shared" si="134"/>
        <v>TRANSMIN</v>
      </c>
      <c r="E353" s="27" t="str">
        <f t="shared" si="135"/>
        <v>INTERNO</v>
      </c>
      <c r="F353" s="27" t="s">
        <v>122</v>
      </c>
      <c r="G353" s="31" t="str">
        <f t="shared" si="136"/>
        <v>O 500 RS E V</v>
      </c>
      <c r="H353" s="37" t="str">
        <f t="shared" si="137"/>
        <v>GJTY90</v>
      </c>
      <c r="I353" s="58">
        <f>'BD MAR 23'!AS31</f>
        <v>0.2982456140350877</v>
      </c>
      <c r="J353" s="38">
        <f>'BD MAR 23'!AO31</f>
        <v>99.596774193548384</v>
      </c>
      <c r="K353" s="38">
        <f>'BD MAR 23'!AN31</f>
        <v>98.642533936651589</v>
      </c>
      <c r="L353" s="36">
        <v>44986</v>
      </c>
      <c r="M353" s="38">
        <f>'BD MAR 23'!AR31</f>
        <v>99.865771812080538</v>
      </c>
      <c r="N353" s="36">
        <v>44986</v>
      </c>
    </row>
    <row r="354" spans="1:14" ht="15.75" customHeight="1" x14ac:dyDescent="0.25">
      <c r="A354" s="37">
        <f t="shared" si="132"/>
        <v>361</v>
      </c>
      <c r="B354" s="25"/>
      <c r="C354" s="31" t="str">
        <f t="shared" si="133"/>
        <v>BUS</v>
      </c>
      <c r="D354" s="30" t="str">
        <f t="shared" si="134"/>
        <v>TRANSMIN</v>
      </c>
      <c r="E354" s="27" t="str">
        <f t="shared" si="135"/>
        <v>INTERNO</v>
      </c>
      <c r="F354" s="27" t="s">
        <v>122</v>
      </c>
      <c r="G354" s="31" t="str">
        <f t="shared" si="136"/>
        <v>O 500 RS E V</v>
      </c>
      <c r="H354" s="37" t="str">
        <f t="shared" si="137"/>
        <v>GJTY90</v>
      </c>
      <c r="I354" s="58">
        <f>'BD ABR 23'!AR31</f>
        <v>0.25694444444444442</v>
      </c>
      <c r="J354" s="38">
        <f>'BD ABR 23'!AN31</f>
        <v>100</v>
      </c>
      <c r="K354" s="38">
        <f>'BD ABR 23'!AM31</f>
        <v>100</v>
      </c>
      <c r="L354" s="36">
        <v>45017</v>
      </c>
      <c r="M354" s="38">
        <f>'BD ABR 23'!AQ31</f>
        <v>100</v>
      </c>
      <c r="N354" s="36">
        <v>45017</v>
      </c>
    </row>
    <row r="355" spans="1:14" ht="15.75" customHeight="1" x14ac:dyDescent="0.25">
      <c r="A355" s="37">
        <f t="shared" si="132"/>
        <v>361</v>
      </c>
      <c r="B355" s="25"/>
      <c r="C355" s="31" t="str">
        <f t="shared" si="133"/>
        <v>BUS</v>
      </c>
      <c r="D355" s="30" t="str">
        <f t="shared" si="134"/>
        <v>TRANSMIN</v>
      </c>
      <c r="E355" s="27" t="str">
        <f t="shared" si="135"/>
        <v>INTERNO</v>
      </c>
      <c r="F355" s="27" t="s">
        <v>122</v>
      </c>
      <c r="G355" s="31" t="str">
        <f t="shared" si="136"/>
        <v>O 500 RS E V</v>
      </c>
      <c r="H355" s="37" t="str">
        <f t="shared" si="137"/>
        <v>GJTY90</v>
      </c>
      <c r="I355" s="58">
        <f>'BD MAY 23'!AS31</f>
        <v>0.26373626373626374</v>
      </c>
      <c r="J355" s="38">
        <f>'BD MAY 23'!AO31</f>
        <v>97.849462365591393</v>
      </c>
      <c r="K355" s="38">
        <f>'BD MAY 23'!AN31</f>
        <v>91.666666666666657</v>
      </c>
      <c r="L355" s="36">
        <v>45047</v>
      </c>
      <c r="M355" s="38">
        <f>'BD MAY 23'!AR31</f>
        <v>97.894736842105274</v>
      </c>
      <c r="N355" s="36">
        <v>45047</v>
      </c>
    </row>
    <row r="356" spans="1:14" ht="15.75" customHeight="1" x14ac:dyDescent="0.25">
      <c r="A356" s="37">
        <f t="shared" si="132"/>
        <v>361</v>
      </c>
      <c r="B356" s="25"/>
      <c r="C356" s="31" t="str">
        <f t="shared" si="133"/>
        <v>BUS</v>
      </c>
      <c r="D356" s="30" t="str">
        <f t="shared" si="134"/>
        <v>TRANSMIN</v>
      </c>
      <c r="E356" s="27" t="str">
        <f t="shared" si="135"/>
        <v>INTERNO</v>
      </c>
      <c r="F356" s="27" t="s">
        <v>122</v>
      </c>
      <c r="G356" s="31" t="str">
        <f t="shared" si="136"/>
        <v>O 500 RS E V</v>
      </c>
      <c r="H356" s="37" t="str">
        <f t="shared" si="137"/>
        <v>GJTY90</v>
      </c>
      <c r="I356" s="58">
        <f>'BD JUN 23'!AS31</f>
        <v>0</v>
      </c>
      <c r="J356" s="30"/>
      <c r="K356" s="30"/>
      <c r="L356" s="36">
        <v>45078</v>
      </c>
      <c r="M356" s="30"/>
      <c r="N356" s="36">
        <v>45078</v>
      </c>
    </row>
    <row r="357" spans="1:14" ht="15.75" customHeight="1" x14ac:dyDescent="0.25">
      <c r="A357" s="37">
        <f t="shared" si="132"/>
        <v>361</v>
      </c>
      <c r="B357" s="25"/>
      <c r="C357" s="31" t="str">
        <f t="shared" si="133"/>
        <v>BUS</v>
      </c>
      <c r="D357" s="30" t="str">
        <f t="shared" si="134"/>
        <v>TRANSMIN</v>
      </c>
      <c r="E357" s="27" t="str">
        <f t="shared" si="135"/>
        <v>INTERNO</v>
      </c>
      <c r="F357" s="27" t="s">
        <v>122</v>
      </c>
      <c r="G357" s="31" t="str">
        <f t="shared" si="136"/>
        <v>O 500 RS E V</v>
      </c>
      <c r="H357" s="37" t="str">
        <f t="shared" si="137"/>
        <v>GJTY90</v>
      </c>
      <c r="I357" s="58"/>
      <c r="J357" s="30"/>
      <c r="K357" s="30"/>
      <c r="L357" s="36">
        <v>45108</v>
      </c>
      <c r="M357" s="30"/>
      <c r="N357" s="36">
        <v>45108</v>
      </c>
    </row>
    <row r="358" spans="1:14" ht="15.75" customHeight="1" x14ac:dyDescent="0.25">
      <c r="A358" s="37">
        <f t="shared" si="132"/>
        <v>361</v>
      </c>
      <c r="B358" s="25"/>
      <c r="C358" s="31" t="str">
        <f t="shared" si="133"/>
        <v>BUS</v>
      </c>
      <c r="D358" s="30" t="str">
        <f t="shared" si="134"/>
        <v>TRANSMIN</v>
      </c>
      <c r="E358" s="27" t="str">
        <f t="shared" si="135"/>
        <v>INTERNO</v>
      </c>
      <c r="F358" s="27" t="s">
        <v>122</v>
      </c>
      <c r="G358" s="31" t="str">
        <f t="shared" si="136"/>
        <v>O 500 RS E V</v>
      </c>
      <c r="H358" s="37" t="str">
        <f t="shared" si="137"/>
        <v>GJTY90</v>
      </c>
      <c r="I358" s="58"/>
      <c r="J358" s="30"/>
      <c r="K358" s="30"/>
      <c r="L358" s="36">
        <v>45139</v>
      </c>
      <c r="M358" s="30"/>
      <c r="N358" s="36">
        <v>45139</v>
      </c>
    </row>
    <row r="359" spans="1:14" ht="15.75" customHeight="1" x14ac:dyDescent="0.25">
      <c r="A359" s="37">
        <f t="shared" si="132"/>
        <v>361</v>
      </c>
      <c r="B359" s="25"/>
      <c r="C359" s="31" t="str">
        <f t="shared" si="133"/>
        <v>BUS</v>
      </c>
      <c r="D359" s="30" t="str">
        <f t="shared" si="134"/>
        <v>TRANSMIN</v>
      </c>
      <c r="E359" s="27" t="str">
        <f t="shared" si="135"/>
        <v>INTERNO</v>
      </c>
      <c r="F359" s="27" t="s">
        <v>122</v>
      </c>
      <c r="G359" s="31" t="str">
        <f t="shared" si="136"/>
        <v>O 500 RS E V</v>
      </c>
      <c r="H359" s="37" t="str">
        <f t="shared" si="137"/>
        <v>GJTY90</v>
      </c>
      <c r="I359" s="58"/>
      <c r="J359" s="30"/>
      <c r="K359" s="30"/>
      <c r="L359" s="36">
        <v>45170</v>
      </c>
      <c r="M359" s="30"/>
      <c r="N359" s="36">
        <v>45170</v>
      </c>
    </row>
    <row r="360" spans="1:14" ht="15.75" customHeight="1" x14ac:dyDescent="0.25">
      <c r="A360" s="37">
        <f t="shared" si="132"/>
        <v>361</v>
      </c>
      <c r="B360" s="25"/>
      <c r="C360" s="31" t="str">
        <f t="shared" si="133"/>
        <v>BUS</v>
      </c>
      <c r="D360" s="30" t="str">
        <f t="shared" si="134"/>
        <v>TRANSMIN</v>
      </c>
      <c r="E360" s="27" t="str">
        <f t="shared" si="135"/>
        <v>INTERNO</v>
      </c>
      <c r="F360" s="27" t="s">
        <v>122</v>
      </c>
      <c r="G360" s="31" t="str">
        <f t="shared" si="136"/>
        <v>O 500 RS E V</v>
      </c>
      <c r="H360" s="37" t="str">
        <f t="shared" si="137"/>
        <v>GJTY90</v>
      </c>
      <c r="I360" s="58"/>
      <c r="J360" s="30"/>
      <c r="K360" s="30"/>
      <c r="L360" s="36">
        <v>45200</v>
      </c>
      <c r="M360" s="30"/>
      <c r="N360" s="36">
        <v>45200</v>
      </c>
    </row>
    <row r="361" spans="1:14" ht="15.75" customHeight="1" x14ac:dyDescent="0.25">
      <c r="A361" s="37">
        <f t="shared" si="132"/>
        <v>361</v>
      </c>
      <c r="B361" s="25"/>
      <c r="C361" s="31" t="str">
        <f t="shared" si="133"/>
        <v>BUS</v>
      </c>
      <c r="D361" s="30" t="str">
        <f t="shared" si="134"/>
        <v>TRANSMIN</v>
      </c>
      <c r="E361" s="27" t="str">
        <f t="shared" si="135"/>
        <v>INTERNO</v>
      </c>
      <c r="F361" s="27" t="s">
        <v>122</v>
      </c>
      <c r="G361" s="31" t="str">
        <f t="shared" si="136"/>
        <v>O 500 RS E V</v>
      </c>
      <c r="H361" s="37" t="str">
        <f t="shared" si="137"/>
        <v>GJTY90</v>
      </c>
      <c r="I361" s="58"/>
      <c r="J361" s="30"/>
      <c r="K361" s="30"/>
      <c r="L361" s="36">
        <v>45231</v>
      </c>
      <c r="M361" s="30"/>
      <c r="N361" s="36">
        <v>45231</v>
      </c>
    </row>
    <row r="362" spans="1:14" ht="15.75" customHeight="1" x14ac:dyDescent="0.25">
      <c r="A362" s="37">
        <f t="shared" si="132"/>
        <v>361</v>
      </c>
      <c r="B362" s="25"/>
      <c r="C362" s="31" t="str">
        <f t="shared" si="133"/>
        <v>BUS</v>
      </c>
      <c r="D362" s="30" t="str">
        <f t="shared" si="134"/>
        <v>TRANSMIN</v>
      </c>
      <c r="E362" s="27" t="str">
        <f t="shared" si="135"/>
        <v>INTERNO</v>
      </c>
      <c r="F362" s="27" t="s">
        <v>122</v>
      </c>
      <c r="G362" s="31" t="str">
        <f t="shared" si="136"/>
        <v>O 500 RS E V</v>
      </c>
      <c r="H362" s="37" t="str">
        <f t="shared" si="137"/>
        <v>GJTY90</v>
      </c>
      <c r="I362" s="58"/>
      <c r="J362" s="30"/>
      <c r="K362" s="30"/>
      <c r="L362" s="36">
        <v>45261</v>
      </c>
      <c r="M362" s="30"/>
      <c r="N362" s="36">
        <v>45261</v>
      </c>
    </row>
    <row r="363" spans="1:14" ht="15.75" customHeight="1" x14ac:dyDescent="0.25">
      <c r="A363" s="29">
        <v>362</v>
      </c>
      <c r="B363" s="25">
        <v>1</v>
      </c>
      <c r="C363" s="30" t="s">
        <v>0</v>
      </c>
      <c r="D363" s="30" t="s">
        <v>90</v>
      </c>
      <c r="E363" s="27" t="s">
        <v>79</v>
      </c>
      <c r="F363" s="27" t="s">
        <v>123</v>
      </c>
      <c r="G363" s="28" t="s">
        <v>6</v>
      </c>
      <c r="H363" s="29" t="s">
        <v>31</v>
      </c>
      <c r="I363" s="57">
        <f>'BD ENE 23'!AS32</f>
        <v>7.1476964769647697E-2</v>
      </c>
      <c r="J363" s="38">
        <f>'BD ENE 23'!AO32</f>
        <v>99.193548387096769</v>
      </c>
      <c r="K363" s="38">
        <f>'BD ENE 23'!AN32</f>
        <v>88.625592417061611</v>
      </c>
      <c r="L363" s="36">
        <v>44927</v>
      </c>
      <c r="M363" s="38">
        <f>'BD ENE 23'!AR32</f>
        <v>100</v>
      </c>
      <c r="N363" s="36">
        <v>44927</v>
      </c>
    </row>
    <row r="364" spans="1:14" ht="15.75" customHeight="1" x14ac:dyDescent="0.25">
      <c r="A364" s="37">
        <f t="shared" ref="A364:A374" si="138">A363</f>
        <v>362</v>
      </c>
      <c r="B364" s="25"/>
      <c r="C364" s="31" t="str">
        <f t="shared" ref="C364:C374" si="139">C363</f>
        <v>BUS</v>
      </c>
      <c r="D364" s="30" t="str">
        <f t="shared" ref="D364:D374" si="140">D363</f>
        <v>SANTA ROSA</v>
      </c>
      <c r="E364" s="27" t="str">
        <f t="shared" ref="E364:E374" si="141">E363</f>
        <v>QUIBORAX</v>
      </c>
      <c r="F364" s="27" t="s">
        <v>123</v>
      </c>
      <c r="G364" s="31" t="str">
        <f t="shared" ref="G364:G374" si="142">G363</f>
        <v>O 500 RS E V</v>
      </c>
      <c r="H364" s="37" t="str">
        <f t="shared" ref="H364:H374" si="143">H363</f>
        <v>GJTY91</v>
      </c>
      <c r="I364" s="58">
        <f>'BD FEB 23'!AP32</f>
        <v>5.3398058252427182E-2</v>
      </c>
      <c r="J364" s="38">
        <f>'BD FEB 23'!AL32</f>
        <v>99.62797619047619</v>
      </c>
      <c r="K364" s="38">
        <f>'BD FEB 23'!AK32</f>
        <v>93.006993006993014</v>
      </c>
      <c r="L364" s="36">
        <v>44958</v>
      </c>
      <c r="M364" s="38">
        <f>'BD FEB 23'!AO32</f>
        <v>99.925650557620813</v>
      </c>
      <c r="N364" s="36">
        <v>44958</v>
      </c>
    </row>
    <row r="365" spans="1:14" ht="15.75" customHeight="1" x14ac:dyDescent="0.25">
      <c r="A365" s="37">
        <f t="shared" si="138"/>
        <v>362</v>
      </c>
      <c r="B365" s="25"/>
      <c r="C365" s="31" t="str">
        <f t="shared" si="139"/>
        <v>BUS</v>
      </c>
      <c r="D365" s="30" t="str">
        <f t="shared" si="140"/>
        <v>SANTA ROSA</v>
      </c>
      <c r="E365" s="27" t="str">
        <f t="shared" si="141"/>
        <v>QUIBORAX</v>
      </c>
      <c r="F365" s="27" t="s">
        <v>123</v>
      </c>
      <c r="G365" s="31" t="str">
        <f t="shared" si="142"/>
        <v>O 500 RS E V</v>
      </c>
      <c r="H365" s="37" t="str">
        <f t="shared" si="143"/>
        <v>GJTY91</v>
      </c>
      <c r="I365" s="58">
        <f>'BD MAR 23'!AS32</f>
        <v>6.9993256911665525E-2</v>
      </c>
      <c r="J365" s="38">
        <f>'BD MAR 23'!AO32</f>
        <v>99.663978494623649</v>
      </c>
      <c r="K365" s="38">
        <f>'BD MAR 23'!AN32</f>
        <v>95.183044315992291</v>
      </c>
      <c r="L365" s="36">
        <v>44986</v>
      </c>
      <c r="M365" s="38">
        <f>'BD MAR 23'!AR32</f>
        <v>99.932840832773678</v>
      </c>
      <c r="N365" s="36">
        <v>44986</v>
      </c>
    </row>
    <row r="366" spans="1:14" ht="15.75" customHeight="1" x14ac:dyDescent="0.25">
      <c r="A366" s="37">
        <f t="shared" si="138"/>
        <v>362</v>
      </c>
      <c r="B366" s="25"/>
      <c r="C366" s="31" t="str">
        <f t="shared" si="139"/>
        <v>BUS</v>
      </c>
      <c r="D366" s="30" t="str">
        <f t="shared" si="140"/>
        <v>SANTA ROSA</v>
      </c>
      <c r="E366" s="27" t="str">
        <f t="shared" si="141"/>
        <v>QUIBORAX</v>
      </c>
      <c r="F366" s="27" t="s">
        <v>123</v>
      </c>
      <c r="G366" s="31" t="str">
        <f t="shared" si="142"/>
        <v>O 500 RS E V</v>
      </c>
      <c r="H366" s="37" t="str">
        <f t="shared" si="143"/>
        <v>GJTY91</v>
      </c>
      <c r="I366" s="58">
        <f>'BD ABR 23'!AR32</f>
        <v>0</v>
      </c>
      <c r="J366" s="38">
        <f>'BD ABR 23'!AN32</f>
        <v>99.791666666666671</v>
      </c>
      <c r="K366" s="38" t="str">
        <f>'BD ABR 23'!AM32</f>
        <v>100</v>
      </c>
      <c r="L366" s="36">
        <v>45017</v>
      </c>
      <c r="M366" s="38">
        <f>'BD ABR 23'!AQ32</f>
        <v>100</v>
      </c>
      <c r="N366" s="36">
        <v>45017</v>
      </c>
    </row>
    <row r="367" spans="1:14" ht="15.75" customHeight="1" x14ac:dyDescent="0.25">
      <c r="A367" s="37">
        <f t="shared" si="138"/>
        <v>362</v>
      </c>
      <c r="B367" s="25"/>
      <c r="C367" s="31" t="str">
        <f t="shared" si="139"/>
        <v>BUS</v>
      </c>
      <c r="D367" s="30" t="str">
        <f t="shared" si="140"/>
        <v>SANTA ROSA</v>
      </c>
      <c r="E367" s="27" t="str">
        <f t="shared" si="141"/>
        <v>QUIBORAX</v>
      </c>
      <c r="F367" s="27" t="s">
        <v>123</v>
      </c>
      <c r="G367" s="31" t="str">
        <f t="shared" si="142"/>
        <v>O 500 RS E V</v>
      </c>
      <c r="H367" s="37" t="str">
        <f t="shared" si="143"/>
        <v>GJTY91</v>
      </c>
      <c r="I367" s="58">
        <f>'BD MAY 23'!AS32</f>
        <v>0</v>
      </c>
      <c r="J367" s="38">
        <f>'BD MAY 23'!AO32</f>
        <v>99.327956989247312</v>
      </c>
      <c r="K367" s="38" t="str">
        <f>'BD MAY 23'!AN32</f>
        <v>100</v>
      </c>
      <c r="L367" s="36">
        <v>45047</v>
      </c>
      <c r="M367" s="38">
        <f>'BD MAY 23'!AR32</f>
        <v>99.731903485254691</v>
      </c>
      <c r="N367" s="36">
        <v>45047</v>
      </c>
    </row>
    <row r="368" spans="1:14" ht="15.75" customHeight="1" x14ac:dyDescent="0.25">
      <c r="A368" s="37">
        <f t="shared" si="138"/>
        <v>362</v>
      </c>
      <c r="B368" s="25"/>
      <c r="C368" s="31" t="str">
        <f t="shared" si="139"/>
        <v>BUS</v>
      </c>
      <c r="D368" s="30" t="str">
        <f t="shared" si="140"/>
        <v>SANTA ROSA</v>
      </c>
      <c r="E368" s="27" t="str">
        <f t="shared" si="141"/>
        <v>QUIBORAX</v>
      </c>
      <c r="F368" s="27" t="s">
        <v>123</v>
      </c>
      <c r="G368" s="31" t="str">
        <f t="shared" si="142"/>
        <v>O 500 RS E V</v>
      </c>
      <c r="H368" s="37" t="str">
        <f t="shared" si="143"/>
        <v>GJTY91</v>
      </c>
      <c r="I368" s="58">
        <f>'BD JUN 23'!AS32</f>
        <v>0</v>
      </c>
      <c r="J368" s="30"/>
      <c r="K368" s="30"/>
      <c r="L368" s="36">
        <v>45078</v>
      </c>
      <c r="M368" s="30"/>
      <c r="N368" s="36">
        <v>45078</v>
      </c>
    </row>
    <row r="369" spans="1:14" ht="15.75" customHeight="1" x14ac:dyDescent="0.25">
      <c r="A369" s="37">
        <f t="shared" si="138"/>
        <v>362</v>
      </c>
      <c r="B369" s="25"/>
      <c r="C369" s="31" t="str">
        <f t="shared" si="139"/>
        <v>BUS</v>
      </c>
      <c r="D369" s="30" t="str">
        <f t="shared" si="140"/>
        <v>SANTA ROSA</v>
      </c>
      <c r="E369" s="27" t="str">
        <f t="shared" si="141"/>
        <v>QUIBORAX</v>
      </c>
      <c r="F369" s="27" t="s">
        <v>123</v>
      </c>
      <c r="G369" s="31" t="str">
        <f t="shared" si="142"/>
        <v>O 500 RS E V</v>
      </c>
      <c r="H369" s="37" t="str">
        <f t="shared" si="143"/>
        <v>GJTY91</v>
      </c>
      <c r="I369" s="58"/>
      <c r="J369" s="30"/>
      <c r="K369" s="30"/>
      <c r="L369" s="36">
        <v>45108</v>
      </c>
      <c r="M369" s="30"/>
      <c r="N369" s="36">
        <v>45108</v>
      </c>
    </row>
    <row r="370" spans="1:14" ht="15.75" customHeight="1" x14ac:dyDescent="0.25">
      <c r="A370" s="37">
        <f t="shared" si="138"/>
        <v>362</v>
      </c>
      <c r="B370" s="25"/>
      <c r="C370" s="31" t="str">
        <f t="shared" si="139"/>
        <v>BUS</v>
      </c>
      <c r="D370" s="30" t="str">
        <f t="shared" si="140"/>
        <v>SANTA ROSA</v>
      </c>
      <c r="E370" s="27" t="str">
        <f t="shared" si="141"/>
        <v>QUIBORAX</v>
      </c>
      <c r="F370" s="27" t="s">
        <v>123</v>
      </c>
      <c r="G370" s="31" t="str">
        <f t="shared" si="142"/>
        <v>O 500 RS E V</v>
      </c>
      <c r="H370" s="37" t="str">
        <f t="shared" si="143"/>
        <v>GJTY91</v>
      </c>
      <c r="I370" s="58"/>
      <c r="J370" s="30"/>
      <c r="K370" s="30"/>
      <c r="L370" s="36">
        <v>45139</v>
      </c>
      <c r="M370" s="30"/>
      <c r="N370" s="36">
        <v>45139</v>
      </c>
    </row>
    <row r="371" spans="1:14" ht="15.75" customHeight="1" x14ac:dyDescent="0.25">
      <c r="A371" s="37">
        <f t="shared" si="138"/>
        <v>362</v>
      </c>
      <c r="B371" s="25"/>
      <c r="C371" s="31" t="str">
        <f t="shared" si="139"/>
        <v>BUS</v>
      </c>
      <c r="D371" s="30" t="str">
        <f t="shared" si="140"/>
        <v>SANTA ROSA</v>
      </c>
      <c r="E371" s="27" t="str">
        <f t="shared" si="141"/>
        <v>QUIBORAX</v>
      </c>
      <c r="F371" s="27" t="s">
        <v>123</v>
      </c>
      <c r="G371" s="31" t="str">
        <f t="shared" si="142"/>
        <v>O 500 RS E V</v>
      </c>
      <c r="H371" s="37" t="str">
        <f t="shared" si="143"/>
        <v>GJTY91</v>
      </c>
      <c r="I371" s="58"/>
      <c r="J371" s="30"/>
      <c r="K371" s="30"/>
      <c r="L371" s="36">
        <v>45170</v>
      </c>
      <c r="M371" s="30"/>
      <c r="N371" s="36">
        <v>45170</v>
      </c>
    </row>
    <row r="372" spans="1:14" ht="15.75" customHeight="1" x14ac:dyDescent="0.25">
      <c r="A372" s="37">
        <f t="shared" si="138"/>
        <v>362</v>
      </c>
      <c r="B372" s="25"/>
      <c r="C372" s="31" t="str">
        <f t="shared" si="139"/>
        <v>BUS</v>
      </c>
      <c r="D372" s="30" t="str">
        <f t="shared" si="140"/>
        <v>SANTA ROSA</v>
      </c>
      <c r="E372" s="27" t="str">
        <f t="shared" si="141"/>
        <v>QUIBORAX</v>
      </c>
      <c r="F372" s="27" t="s">
        <v>123</v>
      </c>
      <c r="G372" s="31" t="str">
        <f t="shared" si="142"/>
        <v>O 500 RS E V</v>
      </c>
      <c r="H372" s="37" t="str">
        <f t="shared" si="143"/>
        <v>GJTY91</v>
      </c>
      <c r="I372" s="58"/>
      <c r="J372" s="30"/>
      <c r="K372" s="30"/>
      <c r="L372" s="36">
        <v>45200</v>
      </c>
      <c r="M372" s="30"/>
      <c r="N372" s="36">
        <v>45200</v>
      </c>
    </row>
    <row r="373" spans="1:14" ht="15.75" customHeight="1" x14ac:dyDescent="0.25">
      <c r="A373" s="37">
        <f t="shared" si="138"/>
        <v>362</v>
      </c>
      <c r="B373" s="25"/>
      <c r="C373" s="31" t="str">
        <f t="shared" si="139"/>
        <v>BUS</v>
      </c>
      <c r="D373" s="30" t="str">
        <f t="shared" si="140"/>
        <v>SANTA ROSA</v>
      </c>
      <c r="E373" s="27" t="str">
        <f t="shared" si="141"/>
        <v>QUIBORAX</v>
      </c>
      <c r="F373" s="27" t="s">
        <v>123</v>
      </c>
      <c r="G373" s="31" t="str">
        <f t="shared" si="142"/>
        <v>O 500 RS E V</v>
      </c>
      <c r="H373" s="37" t="str">
        <f t="shared" si="143"/>
        <v>GJTY91</v>
      </c>
      <c r="I373" s="58"/>
      <c r="J373" s="30"/>
      <c r="K373" s="30"/>
      <c r="L373" s="36">
        <v>45231</v>
      </c>
      <c r="M373" s="30"/>
      <c r="N373" s="36">
        <v>45231</v>
      </c>
    </row>
    <row r="374" spans="1:14" ht="15.75" customHeight="1" x14ac:dyDescent="0.25">
      <c r="A374" s="37">
        <f t="shared" si="138"/>
        <v>362</v>
      </c>
      <c r="B374" s="25"/>
      <c r="C374" s="31" t="str">
        <f t="shared" si="139"/>
        <v>BUS</v>
      </c>
      <c r="D374" s="30" t="str">
        <f t="shared" si="140"/>
        <v>SANTA ROSA</v>
      </c>
      <c r="E374" s="27" t="str">
        <f t="shared" si="141"/>
        <v>QUIBORAX</v>
      </c>
      <c r="F374" s="27" t="s">
        <v>123</v>
      </c>
      <c r="G374" s="31" t="str">
        <f t="shared" si="142"/>
        <v>O 500 RS E V</v>
      </c>
      <c r="H374" s="37" t="str">
        <f t="shared" si="143"/>
        <v>GJTY91</v>
      </c>
      <c r="I374" s="58"/>
      <c r="J374" s="30"/>
      <c r="K374" s="30"/>
      <c r="L374" s="36">
        <v>45261</v>
      </c>
      <c r="M374" s="30"/>
      <c r="N374" s="36">
        <v>45261</v>
      </c>
    </row>
    <row r="375" spans="1:14" ht="15.75" customHeight="1" x14ac:dyDescent="0.25">
      <c r="A375" s="27">
        <v>366</v>
      </c>
      <c r="B375" s="25">
        <v>1</v>
      </c>
      <c r="C375" s="28" t="s">
        <v>87</v>
      </c>
      <c r="D375" s="28" t="s">
        <v>86</v>
      </c>
      <c r="E375" s="27" t="s">
        <v>95</v>
      </c>
      <c r="F375" s="27" t="s">
        <v>122</v>
      </c>
      <c r="G375" s="28" t="s">
        <v>10</v>
      </c>
      <c r="H375" s="27" t="s">
        <v>32</v>
      </c>
      <c r="I375" s="59">
        <f>'BD ENE 23'!AS33</f>
        <v>0</v>
      </c>
      <c r="J375" s="38">
        <f>'BD ENE 23'!AO33</f>
        <v>99.865591397849457</v>
      </c>
      <c r="K375" s="38" t="str">
        <f>'BD ENE 23'!AN33</f>
        <v>100</v>
      </c>
      <c r="L375" s="36">
        <v>44927</v>
      </c>
      <c r="M375" s="38">
        <f>'BD ENE 23'!AR33</f>
        <v>100</v>
      </c>
      <c r="N375" s="36">
        <v>44927</v>
      </c>
    </row>
    <row r="376" spans="1:14" ht="15.75" customHeight="1" x14ac:dyDescent="0.25">
      <c r="A376" s="37">
        <f t="shared" ref="A376:A386" si="144">A375</f>
        <v>366</v>
      </c>
      <c r="B376" s="25"/>
      <c r="C376" s="31" t="str">
        <f t="shared" ref="C376:C386" si="145">C375</f>
        <v>CTA.</v>
      </c>
      <c r="D376" s="30" t="str">
        <f t="shared" ref="D376:D386" si="146">D375</f>
        <v>TRANSMIN</v>
      </c>
      <c r="E376" s="27" t="str">
        <f t="shared" ref="E376:E386" si="147">E375</f>
        <v>MANT. TR</v>
      </c>
      <c r="F376" s="27" t="s">
        <v>122</v>
      </c>
      <c r="G376" s="31" t="str">
        <f t="shared" ref="G376:G386" si="148">G375</f>
        <v>SSANGYONG</v>
      </c>
      <c r="H376" s="37" t="str">
        <f t="shared" ref="H376:H386" si="149">H375</f>
        <v>GJTC37</v>
      </c>
      <c r="I376" s="58">
        <f>'BD FEB 23'!AP33</f>
        <v>0</v>
      </c>
      <c r="J376" s="38">
        <f>'BD FEB 23'!AL33</f>
        <v>99.925595238095227</v>
      </c>
      <c r="K376" s="38" t="str">
        <f>'BD FEB 23'!AK33</f>
        <v>100</v>
      </c>
      <c r="L376" s="36">
        <v>44958</v>
      </c>
      <c r="M376" s="38">
        <f>'BD FEB 23'!AO33</f>
        <v>100</v>
      </c>
      <c r="N376" s="36">
        <v>44958</v>
      </c>
    </row>
    <row r="377" spans="1:14" ht="15.75" customHeight="1" x14ac:dyDescent="0.25">
      <c r="A377" s="37">
        <f t="shared" si="144"/>
        <v>366</v>
      </c>
      <c r="B377" s="25"/>
      <c r="C377" s="31" t="str">
        <f t="shared" si="145"/>
        <v>CTA.</v>
      </c>
      <c r="D377" s="30" t="str">
        <f t="shared" si="146"/>
        <v>TRANSMIN</v>
      </c>
      <c r="E377" s="27" t="str">
        <f t="shared" si="147"/>
        <v>MANT. TR</v>
      </c>
      <c r="F377" s="27" t="s">
        <v>122</v>
      </c>
      <c r="G377" s="31" t="str">
        <f t="shared" si="148"/>
        <v>SSANGYONG</v>
      </c>
      <c r="H377" s="37" t="str">
        <f t="shared" si="149"/>
        <v>GJTC37</v>
      </c>
      <c r="I377" s="58">
        <f>'BD MAR 23'!AS33</f>
        <v>0</v>
      </c>
      <c r="J377" s="38">
        <f>'BD MAR 23'!AO33</f>
        <v>99.731182795698928</v>
      </c>
      <c r="K377" s="38" t="str">
        <f>'BD MAR 23'!AN33</f>
        <v>100</v>
      </c>
      <c r="L377" s="36">
        <v>44986</v>
      </c>
      <c r="M377" s="38">
        <f>'BD MAR 23'!AR33</f>
        <v>100</v>
      </c>
      <c r="N377" s="36">
        <v>44986</v>
      </c>
    </row>
    <row r="378" spans="1:14" ht="15.75" customHeight="1" x14ac:dyDescent="0.25">
      <c r="A378" s="37">
        <f t="shared" si="144"/>
        <v>366</v>
      </c>
      <c r="B378" s="25"/>
      <c r="C378" s="31" t="str">
        <f t="shared" si="145"/>
        <v>CTA.</v>
      </c>
      <c r="D378" s="30" t="str">
        <f t="shared" si="146"/>
        <v>TRANSMIN</v>
      </c>
      <c r="E378" s="27" t="str">
        <f t="shared" si="147"/>
        <v>MANT. TR</v>
      </c>
      <c r="F378" s="27" t="s">
        <v>122</v>
      </c>
      <c r="G378" s="31" t="str">
        <f t="shared" si="148"/>
        <v>SSANGYONG</v>
      </c>
      <c r="H378" s="37" t="str">
        <f t="shared" si="149"/>
        <v>GJTC37</v>
      </c>
      <c r="I378" s="58">
        <f>'BD ABR 23'!AR33</f>
        <v>0</v>
      </c>
      <c r="J378" s="38">
        <f>'BD ABR 23'!AN33</f>
        <v>99.954166666666666</v>
      </c>
      <c r="K378" s="38" t="str">
        <f>'BD ABR 23'!AM33</f>
        <v>100</v>
      </c>
      <c r="L378" s="36">
        <v>45017</v>
      </c>
      <c r="M378" s="38">
        <f>'BD ABR 23'!AQ33</f>
        <v>100</v>
      </c>
      <c r="N378" s="36">
        <v>45017</v>
      </c>
    </row>
    <row r="379" spans="1:14" ht="15.75" customHeight="1" x14ac:dyDescent="0.25">
      <c r="A379" s="37">
        <f t="shared" si="144"/>
        <v>366</v>
      </c>
      <c r="B379" s="25"/>
      <c r="C379" s="31" t="str">
        <f t="shared" si="145"/>
        <v>CTA.</v>
      </c>
      <c r="D379" s="30" t="str">
        <f t="shared" si="146"/>
        <v>TRANSMIN</v>
      </c>
      <c r="E379" s="27" t="str">
        <f t="shared" si="147"/>
        <v>MANT. TR</v>
      </c>
      <c r="F379" s="27" t="s">
        <v>122</v>
      </c>
      <c r="G379" s="31" t="str">
        <f t="shared" si="148"/>
        <v>SSANGYONG</v>
      </c>
      <c r="H379" s="37" t="str">
        <f t="shared" si="149"/>
        <v>GJTC37</v>
      </c>
      <c r="I379" s="58">
        <f>'BD MAY 23'!AS33</f>
        <v>0</v>
      </c>
      <c r="J379" s="38">
        <f>'BD MAY 23'!AO33</f>
        <v>99.865591397849457</v>
      </c>
      <c r="K379" s="38" t="str">
        <f>'BD MAY 23'!AN33</f>
        <v>100</v>
      </c>
      <c r="L379" s="36">
        <v>45047</v>
      </c>
      <c r="M379" s="38">
        <f>'BD MAY 23'!AR33</f>
        <v>100</v>
      </c>
      <c r="N379" s="36">
        <v>45047</v>
      </c>
    </row>
    <row r="380" spans="1:14" ht="15.75" customHeight="1" x14ac:dyDescent="0.25">
      <c r="A380" s="37">
        <f t="shared" si="144"/>
        <v>366</v>
      </c>
      <c r="B380" s="25"/>
      <c r="C380" s="31" t="str">
        <f t="shared" si="145"/>
        <v>CTA.</v>
      </c>
      <c r="D380" s="30" t="str">
        <f t="shared" si="146"/>
        <v>TRANSMIN</v>
      </c>
      <c r="E380" s="27" t="str">
        <f t="shared" si="147"/>
        <v>MANT. TR</v>
      </c>
      <c r="F380" s="27" t="s">
        <v>122</v>
      </c>
      <c r="G380" s="31" t="str">
        <f t="shared" si="148"/>
        <v>SSANGYONG</v>
      </c>
      <c r="H380" s="37" t="str">
        <f t="shared" si="149"/>
        <v>GJTC37</v>
      </c>
      <c r="I380" s="58">
        <f>'BD JUN 23'!AS33</f>
        <v>0</v>
      </c>
      <c r="J380" s="30"/>
      <c r="K380" s="30"/>
      <c r="L380" s="36">
        <v>45078</v>
      </c>
      <c r="M380" s="30"/>
      <c r="N380" s="36">
        <v>45078</v>
      </c>
    </row>
    <row r="381" spans="1:14" ht="15.75" customHeight="1" x14ac:dyDescent="0.25">
      <c r="A381" s="37">
        <f t="shared" si="144"/>
        <v>366</v>
      </c>
      <c r="B381" s="25"/>
      <c r="C381" s="31" t="str">
        <f t="shared" si="145"/>
        <v>CTA.</v>
      </c>
      <c r="D381" s="30" t="str">
        <f t="shared" si="146"/>
        <v>TRANSMIN</v>
      </c>
      <c r="E381" s="27" t="str">
        <f t="shared" si="147"/>
        <v>MANT. TR</v>
      </c>
      <c r="F381" s="27" t="s">
        <v>122</v>
      </c>
      <c r="G381" s="31" t="str">
        <f t="shared" si="148"/>
        <v>SSANGYONG</v>
      </c>
      <c r="H381" s="37" t="str">
        <f t="shared" si="149"/>
        <v>GJTC37</v>
      </c>
      <c r="I381" s="58"/>
      <c r="J381" s="30"/>
      <c r="K381" s="30"/>
      <c r="L381" s="36">
        <v>45108</v>
      </c>
      <c r="M381" s="30"/>
      <c r="N381" s="36">
        <v>45108</v>
      </c>
    </row>
    <row r="382" spans="1:14" ht="15.75" customHeight="1" x14ac:dyDescent="0.25">
      <c r="A382" s="37">
        <f t="shared" si="144"/>
        <v>366</v>
      </c>
      <c r="B382" s="25"/>
      <c r="C382" s="31" t="str">
        <f t="shared" si="145"/>
        <v>CTA.</v>
      </c>
      <c r="D382" s="30" t="str">
        <f t="shared" si="146"/>
        <v>TRANSMIN</v>
      </c>
      <c r="E382" s="27" t="str">
        <f t="shared" si="147"/>
        <v>MANT. TR</v>
      </c>
      <c r="F382" s="27" t="s">
        <v>122</v>
      </c>
      <c r="G382" s="31" t="str">
        <f t="shared" si="148"/>
        <v>SSANGYONG</v>
      </c>
      <c r="H382" s="37" t="str">
        <f t="shared" si="149"/>
        <v>GJTC37</v>
      </c>
      <c r="I382" s="58"/>
      <c r="J382" s="30"/>
      <c r="K382" s="30"/>
      <c r="L382" s="36">
        <v>45139</v>
      </c>
      <c r="M382" s="30"/>
      <c r="N382" s="36">
        <v>45139</v>
      </c>
    </row>
    <row r="383" spans="1:14" ht="15.75" customHeight="1" x14ac:dyDescent="0.25">
      <c r="A383" s="37">
        <f t="shared" si="144"/>
        <v>366</v>
      </c>
      <c r="B383" s="25"/>
      <c r="C383" s="31" t="str">
        <f t="shared" si="145"/>
        <v>CTA.</v>
      </c>
      <c r="D383" s="30" t="str">
        <f t="shared" si="146"/>
        <v>TRANSMIN</v>
      </c>
      <c r="E383" s="27" t="str">
        <f t="shared" si="147"/>
        <v>MANT. TR</v>
      </c>
      <c r="F383" s="27" t="s">
        <v>122</v>
      </c>
      <c r="G383" s="31" t="str">
        <f t="shared" si="148"/>
        <v>SSANGYONG</v>
      </c>
      <c r="H383" s="37" t="str">
        <f t="shared" si="149"/>
        <v>GJTC37</v>
      </c>
      <c r="I383" s="58"/>
      <c r="J383" s="30"/>
      <c r="K383" s="30"/>
      <c r="L383" s="36">
        <v>45170</v>
      </c>
      <c r="M383" s="30"/>
      <c r="N383" s="36">
        <v>45170</v>
      </c>
    </row>
    <row r="384" spans="1:14" ht="15.75" customHeight="1" x14ac:dyDescent="0.25">
      <c r="A384" s="37">
        <f t="shared" si="144"/>
        <v>366</v>
      </c>
      <c r="B384" s="25"/>
      <c r="C384" s="31" t="str">
        <f t="shared" si="145"/>
        <v>CTA.</v>
      </c>
      <c r="D384" s="30" t="str">
        <f t="shared" si="146"/>
        <v>TRANSMIN</v>
      </c>
      <c r="E384" s="27" t="str">
        <f t="shared" si="147"/>
        <v>MANT. TR</v>
      </c>
      <c r="F384" s="27" t="s">
        <v>122</v>
      </c>
      <c r="G384" s="31" t="str">
        <f t="shared" si="148"/>
        <v>SSANGYONG</v>
      </c>
      <c r="H384" s="37" t="str">
        <f t="shared" si="149"/>
        <v>GJTC37</v>
      </c>
      <c r="I384" s="58"/>
      <c r="J384" s="30"/>
      <c r="K384" s="30"/>
      <c r="L384" s="36">
        <v>45200</v>
      </c>
      <c r="M384" s="30"/>
      <c r="N384" s="36">
        <v>45200</v>
      </c>
    </row>
    <row r="385" spans="1:14" ht="15.75" customHeight="1" x14ac:dyDescent="0.25">
      <c r="A385" s="37">
        <f t="shared" si="144"/>
        <v>366</v>
      </c>
      <c r="B385" s="25"/>
      <c r="C385" s="31" t="str">
        <f t="shared" si="145"/>
        <v>CTA.</v>
      </c>
      <c r="D385" s="30" t="str">
        <f t="shared" si="146"/>
        <v>TRANSMIN</v>
      </c>
      <c r="E385" s="27" t="str">
        <f t="shared" si="147"/>
        <v>MANT. TR</v>
      </c>
      <c r="F385" s="27" t="s">
        <v>122</v>
      </c>
      <c r="G385" s="31" t="str">
        <f t="shared" si="148"/>
        <v>SSANGYONG</v>
      </c>
      <c r="H385" s="37" t="str">
        <f t="shared" si="149"/>
        <v>GJTC37</v>
      </c>
      <c r="I385" s="58"/>
      <c r="J385" s="30"/>
      <c r="K385" s="30"/>
      <c r="L385" s="36">
        <v>45231</v>
      </c>
      <c r="M385" s="30"/>
      <c r="N385" s="36">
        <v>45231</v>
      </c>
    </row>
    <row r="386" spans="1:14" ht="15.75" customHeight="1" x14ac:dyDescent="0.25">
      <c r="A386" s="37">
        <f t="shared" si="144"/>
        <v>366</v>
      </c>
      <c r="B386" s="25"/>
      <c r="C386" s="31" t="str">
        <f t="shared" si="145"/>
        <v>CTA.</v>
      </c>
      <c r="D386" s="30" t="str">
        <f t="shared" si="146"/>
        <v>TRANSMIN</v>
      </c>
      <c r="E386" s="27" t="str">
        <f t="shared" si="147"/>
        <v>MANT. TR</v>
      </c>
      <c r="F386" s="27" t="s">
        <v>122</v>
      </c>
      <c r="G386" s="31" t="str">
        <f t="shared" si="148"/>
        <v>SSANGYONG</v>
      </c>
      <c r="H386" s="37" t="str">
        <f t="shared" si="149"/>
        <v>GJTC37</v>
      </c>
      <c r="I386" s="58"/>
      <c r="J386" s="30"/>
      <c r="K386" s="30"/>
      <c r="L386" s="36">
        <v>45261</v>
      </c>
      <c r="M386" s="30"/>
      <c r="N386" s="36">
        <v>45261</v>
      </c>
    </row>
    <row r="387" spans="1:14" ht="15.75" customHeight="1" x14ac:dyDescent="0.25">
      <c r="A387" s="27">
        <v>367</v>
      </c>
      <c r="B387" s="25">
        <v>1</v>
      </c>
      <c r="C387" s="28" t="s">
        <v>87</v>
      </c>
      <c r="D387" s="28" t="s">
        <v>86</v>
      </c>
      <c r="E387" s="27" t="s">
        <v>94</v>
      </c>
      <c r="F387" s="27" t="s">
        <v>122</v>
      </c>
      <c r="G387" s="28" t="s">
        <v>10</v>
      </c>
      <c r="H387" s="27" t="s">
        <v>33</v>
      </c>
      <c r="I387" s="59">
        <f>'BD ENE 23'!AS34</f>
        <v>0</v>
      </c>
      <c r="J387" s="38">
        <f>'BD ENE 23'!AO34</f>
        <v>99.865591397849457</v>
      </c>
      <c r="K387" s="38" t="str">
        <f>'BD ENE 23'!AN34</f>
        <v>100</v>
      </c>
      <c r="L387" s="36">
        <v>44927</v>
      </c>
      <c r="M387" s="38">
        <f>'BD ENE 23'!AR34</f>
        <v>100</v>
      </c>
      <c r="N387" s="36">
        <v>44927</v>
      </c>
    </row>
    <row r="388" spans="1:14" ht="15.75" customHeight="1" x14ac:dyDescent="0.25">
      <c r="A388" s="37">
        <f t="shared" ref="A388:A398" si="150">A387</f>
        <v>367</v>
      </c>
      <c r="B388" s="25"/>
      <c r="C388" s="31" t="str">
        <f t="shared" ref="C388:C398" si="151">C387</f>
        <v>CTA.</v>
      </c>
      <c r="D388" s="30" t="str">
        <f t="shared" ref="D388:D398" si="152">D387</f>
        <v>TRANSMIN</v>
      </c>
      <c r="E388" s="27" t="str">
        <f t="shared" ref="E388:E398" si="153">E387</f>
        <v>OP. TR</v>
      </c>
      <c r="F388" s="27" t="s">
        <v>122</v>
      </c>
      <c r="G388" s="31" t="str">
        <f t="shared" ref="G388:G398" si="154">G387</f>
        <v>SSANGYONG</v>
      </c>
      <c r="H388" s="37" t="str">
        <f t="shared" ref="H388:H398" si="155">H387</f>
        <v>GJTC39</v>
      </c>
      <c r="I388" s="58">
        <f>'BD FEB 23'!AP34</f>
        <v>0</v>
      </c>
      <c r="J388" s="38">
        <f>'BD FEB 23'!AL34</f>
        <v>99.404761904761912</v>
      </c>
      <c r="K388" s="38" t="str">
        <f>'BD FEB 23'!AK34</f>
        <v>100</v>
      </c>
      <c r="L388" s="36">
        <v>44958</v>
      </c>
      <c r="M388" s="38">
        <f>'BD FEB 23'!AO34</f>
        <v>100</v>
      </c>
      <c r="N388" s="36">
        <v>44958</v>
      </c>
    </row>
    <row r="389" spans="1:14" ht="15.75" customHeight="1" x14ac:dyDescent="0.25">
      <c r="A389" s="37">
        <f t="shared" si="150"/>
        <v>367</v>
      </c>
      <c r="B389" s="25"/>
      <c r="C389" s="31" t="str">
        <f t="shared" si="151"/>
        <v>CTA.</v>
      </c>
      <c r="D389" s="30" t="str">
        <f t="shared" si="152"/>
        <v>TRANSMIN</v>
      </c>
      <c r="E389" s="27" t="str">
        <f t="shared" si="153"/>
        <v>OP. TR</v>
      </c>
      <c r="F389" s="27" t="s">
        <v>122</v>
      </c>
      <c r="G389" s="31" t="str">
        <f t="shared" si="154"/>
        <v>SSANGYONG</v>
      </c>
      <c r="H389" s="37" t="str">
        <f t="shared" si="155"/>
        <v>GJTC39</v>
      </c>
      <c r="I389" s="58">
        <f>'BD MAR 23'!AS34</f>
        <v>0</v>
      </c>
      <c r="J389" s="38">
        <f>'BD MAR 23'!AO34</f>
        <v>99.462365591397855</v>
      </c>
      <c r="K389" s="38" t="str">
        <f>'BD MAR 23'!AN34</f>
        <v>100</v>
      </c>
      <c r="L389" s="36">
        <v>44986</v>
      </c>
      <c r="M389" s="38">
        <f>'BD MAR 23'!AR34</f>
        <v>100</v>
      </c>
      <c r="N389" s="36">
        <v>44986</v>
      </c>
    </row>
    <row r="390" spans="1:14" ht="15.75" customHeight="1" x14ac:dyDescent="0.25">
      <c r="A390" s="37">
        <f t="shared" si="150"/>
        <v>367</v>
      </c>
      <c r="B390" s="25"/>
      <c r="C390" s="31" t="str">
        <f t="shared" si="151"/>
        <v>CTA.</v>
      </c>
      <c r="D390" s="30" t="str">
        <f t="shared" si="152"/>
        <v>TRANSMIN</v>
      </c>
      <c r="E390" s="27" t="str">
        <f t="shared" si="153"/>
        <v>OP. TR</v>
      </c>
      <c r="F390" s="27" t="s">
        <v>122</v>
      </c>
      <c r="G390" s="31" t="str">
        <f t="shared" si="154"/>
        <v>SSANGYONG</v>
      </c>
      <c r="H390" s="37" t="str">
        <f t="shared" si="155"/>
        <v>GJTC39</v>
      </c>
      <c r="I390" s="58">
        <f>'BD ABR 23'!AR34</f>
        <v>0</v>
      </c>
      <c r="J390" s="38">
        <f>'BD ABR 23'!AN34</f>
        <v>99.722222222222229</v>
      </c>
      <c r="K390" s="38" t="str">
        <f>'BD ABR 23'!AM34</f>
        <v>100</v>
      </c>
      <c r="L390" s="36">
        <v>45017</v>
      </c>
      <c r="M390" s="38">
        <f>'BD ABR 23'!AQ34</f>
        <v>100</v>
      </c>
      <c r="N390" s="36">
        <v>45017</v>
      </c>
    </row>
    <row r="391" spans="1:14" ht="15.75" customHeight="1" x14ac:dyDescent="0.25">
      <c r="A391" s="37">
        <f t="shared" si="150"/>
        <v>367</v>
      </c>
      <c r="B391" s="25"/>
      <c r="C391" s="31" t="str">
        <f t="shared" si="151"/>
        <v>CTA.</v>
      </c>
      <c r="D391" s="30" t="str">
        <f t="shared" si="152"/>
        <v>TRANSMIN</v>
      </c>
      <c r="E391" s="27" t="str">
        <f t="shared" si="153"/>
        <v>OP. TR</v>
      </c>
      <c r="F391" s="27" t="s">
        <v>122</v>
      </c>
      <c r="G391" s="31" t="str">
        <f t="shared" si="154"/>
        <v>SSANGYONG</v>
      </c>
      <c r="H391" s="37" t="str">
        <f t="shared" si="155"/>
        <v>GJTC39</v>
      </c>
      <c r="I391" s="58">
        <f>'BD MAY 23'!AS34</f>
        <v>0</v>
      </c>
      <c r="J391" s="38">
        <f>'BD MAY 23'!AO34</f>
        <v>99.731182795698928</v>
      </c>
      <c r="K391" s="38" t="str">
        <f>'BD MAY 23'!AN34</f>
        <v>100</v>
      </c>
      <c r="L391" s="36">
        <v>45047</v>
      </c>
      <c r="M391" s="38">
        <f>'BD MAY 23'!AR34</f>
        <v>99.731903485254691</v>
      </c>
      <c r="N391" s="36">
        <v>45047</v>
      </c>
    </row>
    <row r="392" spans="1:14" ht="15.75" customHeight="1" x14ac:dyDescent="0.25">
      <c r="A392" s="37">
        <f t="shared" si="150"/>
        <v>367</v>
      </c>
      <c r="B392" s="25"/>
      <c r="C392" s="31" t="str">
        <f t="shared" si="151"/>
        <v>CTA.</v>
      </c>
      <c r="D392" s="30" t="str">
        <f t="shared" si="152"/>
        <v>TRANSMIN</v>
      </c>
      <c r="E392" s="27" t="str">
        <f t="shared" si="153"/>
        <v>OP. TR</v>
      </c>
      <c r="F392" s="27" t="s">
        <v>122</v>
      </c>
      <c r="G392" s="31" t="str">
        <f t="shared" si="154"/>
        <v>SSANGYONG</v>
      </c>
      <c r="H392" s="37" t="str">
        <f t="shared" si="155"/>
        <v>GJTC39</v>
      </c>
      <c r="I392" s="58">
        <f>'BD JUN 23'!AS34</f>
        <v>0</v>
      </c>
      <c r="J392" s="30"/>
      <c r="K392" s="30"/>
      <c r="L392" s="36">
        <v>45078</v>
      </c>
      <c r="M392" s="30"/>
      <c r="N392" s="36">
        <v>45078</v>
      </c>
    </row>
    <row r="393" spans="1:14" ht="15.75" customHeight="1" x14ac:dyDescent="0.25">
      <c r="A393" s="37">
        <f t="shared" si="150"/>
        <v>367</v>
      </c>
      <c r="B393" s="25"/>
      <c r="C393" s="31" t="str">
        <f t="shared" si="151"/>
        <v>CTA.</v>
      </c>
      <c r="D393" s="30" t="str">
        <f t="shared" si="152"/>
        <v>TRANSMIN</v>
      </c>
      <c r="E393" s="27" t="str">
        <f t="shared" si="153"/>
        <v>OP. TR</v>
      </c>
      <c r="F393" s="27" t="s">
        <v>122</v>
      </c>
      <c r="G393" s="31" t="str">
        <f t="shared" si="154"/>
        <v>SSANGYONG</v>
      </c>
      <c r="H393" s="37" t="str">
        <f t="shared" si="155"/>
        <v>GJTC39</v>
      </c>
      <c r="I393" s="58"/>
      <c r="J393" s="30"/>
      <c r="K393" s="30"/>
      <c r="L393" s="36">
        <v>45108</v>
      </c>
      <c r="M393" s="30"/>
      <c r="N393" s="36">
        <v>45108</v>
      </c>
    </row>
    <row r="394" spans="1:14" ht="15.75" customHeight="1" x14ac:dyDescent="0.25">
      <c r="A394" s="37">
        <f t="shared" si="150"/>
        <v>367</v>
      </c>
      <c r="B394" s="25"/>
      <c r="C394" s="31" t="str">
        <f t="shared" si="151"/>
        <v>CTA.</v>
      </c>
      <c r="D394" s="30" t="str">
        <f t="shared" si="152"/>
        <v>TRANSMIN</v>
      </c>
      <c r="E394" s="27" t="str">
        <f t="shared" si="153"/>
        <v>OP. TR</v>
      </c>
      <c r="F394" s="27" t="s">
        <v>122</v>
      </c>
      <c r="G394" s="31" t="str">
        <f t="shared" si="154"/>
        <v>SSANGYONG</v>
      </c>
      <c r="H394" s="37" t="str">
        <f t="shared" si="155"/>
        <v>GJTC39</v>
      </c>
      <c r="I394" s="58"/>
      <c r="J394" s="30"/>
      <c r="K394" s="30"/>
      <c r="L394" s="36">
        <v>45139</v>
      </c>
      <c r="M394" s="30"/>
      <c r="N394" s="36">
        <v>45139</v>
      </c>
    </row>
    <row r="395" spans="1:14" ht="15.75" customHeight="1" x14ac:dyDescent="0.25">
      <c r="A395" s="37">
        <f t="shared" si="150"/>
        <v>367</v>
      </c>
      <c r="B395" s="25"/>
      <c r="C395" s="31" t="str">
        <f t="shared" si="151"/>
        <v>CTA.</v>
      </c>
      <c r="D395" s="30" t="str">
        <f t="shared" si="152"/>
        <v>TRANSMIN</v>
      </c>
      <c r="E395" s="27" t="str">
        <f t="shared" si="153"/>
        <v>OP. TR</v>
      </c>
      <c r="F395" s="27" t="s">
        <v>122</v>
      </c>
      <c r="G395" s="31" t="str">
        <f t="shared" si="154"/>
        <v>SSANGYONG</v>
      </c>
      <c r="H395" s="37" t="str">
        <f t="shared" si="155"/>
        <v>GJTC39</v>
      </c>
      <c r="I395" s="58"/>
      <c r="J395" s="30"/>
      <c r="K395" s="30"/>
      <c r="L395" s="36">
        <v>45170</v>
      </c>
      <c r="M395" s="30"/>
      <c r="N395" s="36">
        <v>45170</v>
      </c>
    </row>
    <row r="396" spans="1:14" ht="15.75" customHeight="1" x14ac:dyDescent="0.25">
      <c r="A396" s="37">
        <f t="shared" si="150"/>
        <v>367</v>
      </c>
      <c r="B396" s="25"/>
      <c r="C396" s="31" t="str">
        <f t="shared" si="151"/>
        <v>CTA.</v>
      </c>
      <c r="D396" s="30" t="str">
        <f t="shared" si="152"/>
        <v>TRANSMIN</v>
      </c>
      <c r="E396" s="27" t="str">
        <f t="shared" si="153"/>
        <v>OP. TR</v>
      </c>
      <c r="F396" s="27" t="s">
        <v>122</v>
      </c>
      <c r="G396" s="31" t="str">
        <f t="shared" si="154"/>
        <v>SSANGYONG</v>
      </c>
      <c r="H396" s="37" t="str">
        <f t="shared" si="155"/>
        <v>GJTC39</v>
      </c>
      <c r="I396" s="58"/>
      <c r="J396" s="30"/>
      <c r="K396" s="30"/>
      <c r="L396" s="36">
        <v>45200</v>
      </c>
      <c r="M396" s="30"/>
      <c r="N396" s="36">
        <v>45200</v>
      </c>
    </row>
    <row r="397" spans="1:14" ht="15.75" customHeight="1" x14ac:dyDescent="0.25">
      <c r="A397" s="37">
        <f t="shared" si="150"/>
        <v>367</v>
      </c>
      <c r="B397" s="25"/>
      <c r="C397" s="31" t="str">
        <f t="shared" si="151"/>
        <v>CTA.</v>
      </c>
      <c r="D397" s="30" t="str">
        <f t="shared" si="152"/>
        <v>TRANSMIN</v>
      </c>
      <c r="E397" s="27" t="str">
        <f t="shared" si="153"/>
        <v>OP. TR</v>
      </c>
      <c r="F397" s="27" t="s">
        <v>122</v>
      </c>
      <c r="G397" s="31" t="str">
        <f t="shared" si="154"/>
        <v>SSANGYONG</v>
      </c>
      <c r="H397" s="37" t="str">
        <f t="shared" si="155"/>
        <v>GJTC39</v>
      </c>
      <c r="I397" s="58"/>
      <c r="J397" s="30"/>
      <c r="K397" s="30"/>
      <c r="L397" s="36">
        <v>45231</v>
      </c>
      <c r="M397" s="30"/>
      <c r="N397" s="36">
        <v>45231</v>
      </c>
    </row>
    <row r="398" spans="1:14" ht="15.75" customHeight="1" x14ac:dyDescent="0.25">
      <c r="A398" s="37">
        <f t="shared" si="150"/>
        <v>367</v>
      </c>
      <c r="B398" s="25"/>
      <c r="C398" s="31" t="str">
        <f t="shared" si="151"/>
        <v>CTA.</v>
      </c>
      <c r="D398" s="30" t="str">
        <f t="shared" si="152"/>
        <v>TRANSMIN</v>
      </c>
      <c r="E398" s="27" t="str">
        <f t="shared" si="153"/>
        <v>OP. TR</v>
      </c>
      <c r="F398" s="27" t="s">
        <v>122</v>
      </c>
      <c r="G398" s="31" t="str">
        <f t="shared" si="154"/>
        <v>SSANGYONG</v>
      </c>
      <c r="H398" s="37" t="str">
        <f t="shared" si="155"/>
        <v>GJTC39</v>
      </c>
      <c r="I398" s="58"/>
      <c r="J398" s="30"/>
      <c r="K398" s="30"/>
      <c r="L398" s="36">
        <v>45261</v>
      </c>
      <c r="M398" s="30"/>
      <c r="N398" s="36">
        <v>45261</v>
      </c>
    </row>
    <row r="399" spans="1:14" ht="15.75" customHeight="1" x14ac:dyDescent="0.25">
      <c r="A399" s="27">
        <v>376</v>
      </c>
      <c r="B399" s="25">
        <v>1</v>
      </c>
      <c r="C399" s="28" t="s">
        <v>87</v>
      </c>
      <c r="D399" s="28" t="s">
        <v>86</v>
      </c>
      <c r="E399" s="27" t="s">
        <v>94</v>
      </c>
      <c r="F399" s="27" t="s">
        <v>122</v>
      </c>
      <c r="G399" s="28" t="s">
        <v>11</v>
      </c>
      <c r="H399" s="27" t="s">
        <v>34</v>
      </c>
      <c r="I399" s="59">
        <f>'BD ENE 23'!AS35</f>
        <v>0</v>
      </c>
      <c r="J399" s="38">
        <f>'BD ENE 23'!AO35</f>
        <v>99.932795698924721</v>
      </c>
      <c r="K399" s="38" t="str">
        <f>'BD ENE 23'!AN35</f>
        <v>100</v>
      </c>
      <c r="L399" s="36">
        <v>44927</v>
      </c>
      <c r="M399" s="38">
        <f>'BD ENE 23'!AR35</f>
        <v>100</v>
      </c>
      <c r="N399" s="36">
        <v>44927</v>
      </c>
    </row>
    <row r="400" spans="1:14" ht="15.75" customHeight="1" x14ac:dyDescent="0.25">
      <c r="A400" s="37">
        <f t="shared" ref="A400:A410" si="156">A399</f>
        <v>376</v>
      </c>
      <c r="B400" s="25"/>
      <c r="C400" s="31" t="str">
        <f t="shared" ref="C400:C410" si="157">C399</f>
        <v>CTA.</v>
      </c>
      <c r="D400" s="30" t="str">
        <f t="shared" ref="D400:D410" si="158">D399</f>
        <v>TRANSMIN</v>
      </c>
      <c r="E400" s="27" t="str">
        <f t="shared" ref="E400:E410" si="159">E399</f>
        <v>OP. TR</v>
      </c>
      <c r="F400" s="27" t="s">
        <v>122</v>
      </c>
      <c r="G400" s="31" t="str">
        <f t="shared" ref="G400:G410" si="160">G399</f>
        <v>L200 KATANA</v>
      </c>
      <c r="H400" s="37" t="str">
        <f t="shared" ref="H400:H410" si="161">H399</f>
        <v>JYHJ65</v>
      </c>
      <c r="I400" s="58">
        <f>'BD FEB 23'!AP35</f>
        <v>0</v>
      </c>
      <c r="J400" s="38">
        <f>'BD FEB 23'!AL35</f>
        <v>99.925595238095227</v>
      </c>
      <c r="K400" s="38" t="str">
        <f>'BD FEB 23'!AK35</f>
        <v>100</v>
      </c>
      <c r="L400" s="36">
        <v>44958</v>
      </c>
      <c r="M400" s="38">
        <f>'BD FEB 23'!AO35</f>
        <v>100</v>
      </c>
      <c r="N400" s="36">
        <v>44958</v>
      </c>
    </row>
    <row r="401" spans="1:14" ht="15.75" customHeight="1" x14ac:dyDescent="0.25">
      <c r="A401" s="37">
        <f t="shared" si="156"/>
        <v>376</v>
      </c>
      <c r="B401" s="25"/>
      <c r="C401" s="31" t="str">
        <f t="shared" si="157"/>
        <v>CTA.</v>
      </c>
      <c r="D401" s="30" t="str">
        <f t="shared" si="158"/>
        <v>TRANSMIN</v>
      </c>
      <c r="E401" s="27" t="str">
        <f t="shared" si="159"/>
        <v>OP. TR</v>
      </c>
      <c r="F401" s="27" t="s">
        <v>122</v>
      </c>
      <c r="G401" s="31" t="str">
        <f t="shared" si="160"/>
        <v>L200 KATANA</v>
      </c>
      <c r="H401" s="37" t="str">
        <f t="shared" si="161"/>
        <v>JYHJ65</v>
      </c>
      <c r="I401" s="58">
        <f>'BD MAR 23'!AS35</f>
        <v>0</v>
      </c>
      <c r="J401" s="38">
        <f>'BD MAR 23'!AO35</f>
        <v>99.596774193548384</v>
      </c>
      <c r="K401" s="38" t="str">
        <f>'BD MAR 23'!AN35</f>
        <v>100</v>
      </c>
      <c r="L401" s="36">
        <v>44986</v>
      </c>
      <c r="M401" s="38">
        <f>'BD MAR 23'!AR35</f>
        <v>100</v>
      </c>
      <c r="N401" s="36">
        <v>44986</v>
      </c>
    </row>
    <row r="402" spans="1:14" ht="15.75" customHeight="1" x14ac:dyDescent="0.25">
      <c r="A402" s="37">
        <f t="shared" si="156"/>
        <v>376</v>
      </c>
      <c r="B402" s="25"/>
      <c r="C402" s="31" t="str">
        <f t="shared" si="157"/>
        <v>CTA.</v>
      </c>
      <c r="D402" s="30" t="str">
        <f t="shared" si="158"/>
        <v>TRANSMIN</v>
      </c>
      <c r="E402" s="27" t="str">
        <f t="shared" si="159"/>
        <v>OP. TR</v>
      </c>
      <c r="F402" s="27" t="s">
        <v>122</v>
      </c>
      <c r="G402" s="31" t="str">
        <f t="shared" si="160"/>
        <v>L200 KATANA</v>
      </c>
      <c r="H402" s="37" t="str">
        <f t="shared" si="161"/>
        <v>JYHJ65</v>
      </c>
      <c r="I402" s="58">
        <f>'BD ABR 23'!AR35</f>
        <v>0</v>
      </c>
      <c r="J402" s="38">
        <f>'BD ABR 23'!AN35</f>
        <v>99.930555555555557</v>
      </c>
      <c r="K402" s="38" t="str">
        <f>'BD ABR 23'!AM35</f>
        <v>100</v>
      </c>
      <c r="L402" s="36">
        <v>45017</v>
      </c>
      <c r="M402" s="38">
        <f>'BD ABR 23'!AQ35</f>
        <v>100</v>
      </c>
      <c r="N402" s="36">
        <v>45017</v>
      </c>
    </row>
    <row r="403" spans="1:14" ht="15.75" customHeight="1" x14ac:dyDescent="0.25">
      <c r="A403" s="37">
        <f t="shared" si="156"/>
        <v>376</v>
      </c>
      <c r="B403" s="25"/>
      <c r="C403" s="31" t="str">
        <f t="shared" si="157"/>
        <v>CTA.</v>
      </c>
      <c r="D403" s="30" t="str">
        <f t="shared" si="158"/>
        <v>TRANSMIN</v>
      </c>
      <c r="E403" s="27" t="str">
        <f t="shared" si="159"/>
        <v>OP. TR</v>
      </c>
      <c r="F403" s="27" t="s">
        <v>122</v>
      </c>
      <c r="G403" s="31" t="str">
        <f t="shared" si="160"/>
        <v>L200 KATANA</v>
      </c>
      <c r="H403" s="37" t="str">
        <f t="shared" si="161"/>
        <v>JYHJ65</v>
      </c>
      <c r="I403" s="58">
        <f>'BD MAY 23'!AS35</f>
        <v>0</v>
      </c>
      <c r="J403" s="38">
        <f>'BD MAY 23'!AO35</f>
        <v>99.932795698924721</v>
      </c>
      <c r="K403" s="38" t="str">
        <f>'BD MAY 23'!AN35</f>
        <v>100</v>
      </c>
      <c r="L403" s="36">
        <v>45047</v>
      </c>
      <c r="M403" s="38">
        <f>'BD MAY 23'!AR35</f>
        <v>100</v>
      </c>
      <c r="N403" s="36">
        <v>45047</v>
      </c>
    </row>
    <row r="404" spans="1:14" ht="15.75" customHeight="1" x14ac:dyDescent="0.25">
      <c r="A404" s="37">
        <f t="shared" si="156"/>
        <v>376</v>
      </c>
      <c r="B404" s="25"/>
      <c r="C404" s="31" t="str">
        <f t="shared" si="157"/>
        <v>CTA.</v>
      </c>
      <c r="D404" s="30" t="str">
        <f t="shared" si="158"/>
        <v>TRANSMIN</v>
      </c>
      <c r="E404" s="27" t="str">
        <f t="shared" si="159"/>
        <v>OP. TR</v>
      </c>
      <c r="F404" s="27" t="s">
        <v>122</v>
      </c>
      <c r="G404" s="31" t="str">
        <f t="shared" si="160"/>
        <v>L200 KATANA</v>
      </c>
      <c r="H404" s="37" t="str">
        <f t="shared" si="161"/>
        <v>JYHJ65</v>
      </c>
      <c r="I404" s="58">
        <f>'BD JUN 23'!AS35</f>
        <v>0</v>
      </c>
      <c r="J404" s="30"/>
      <c r="K404" s="30"/>
      <c r="L404" s="36">
        <v>45078</v>
      </c>
      <c r="M404" s="30"/>
      <c r="N404" s="36">
        <v>45078</v>
      </c>
    </row>
    <row r="405" spans="1:14" ht="15.75" customHeight="1" x14ac:dyDescent="0.25">
      <c r="A405" s="37">
        <f t="shared" si="156"/>
        <v>376</v>
      </c>
      <c r="B405" s="25"/>
      <c r="C405" s="31" t="str">
        <f t="shared" si="157"/>
        <v>CTA.</v>
      </c>
      <c r="D405" s="30" t="str">
        <f t="shared" si="158"/>
        <v>TRANSMIN</v>
      </c>
      <c r="E405" s="27" t="str">
        <f t="shared" si="159"/>
        <v>OP. TR</v>
      </c>
      <c r="F405" s="27" t="s">
        <v>122</v>
      </c>
      <c r="G405" s="31" t="str">
        <f t="shared" si="160"/>
        <v>L200 KATANA</v>
      </c>
      <c r="H405" s="37" t="str">
        <f t="shared" si="161"/>
        <v>JYHJ65</v>
      </c>
      <c r="I405" s="58"/>
      <c r="J405" s="30"/>
      <c r="K405" s="30"/>
      <c r="L405" s="36">
        <v>45108</v>
      </c>
      <c r="M405" s="30"/>
      <c r="N405" s="36">
        <v>45108</v>
      </c>
    </row>
    <row r="406" spans="1:14" ht="15.75" customHeight="1" x14ac:dyDescent="0.25">
      <c r="A406" s="37">
        <f t="shared" si="156"/>
        <v>376</v>
      </c>
      <c r="B406" s="25"/>
      <c r="C406" s="31" t="str">
        <f t="shared" si="157"/>
        <v>CTA.</v>
      </c>
      <c r="D406" s="30" t="str">
        <f t="shared" si="158"/>
        <v>TRANSMIN</v>
      </c>
      <c r="E406" s="27" t="str">
        <f t="shared" si="159"/>
        <v>OP. TR</v>
      </c>
      <c r="F406" s="27" t="s">
        <v>122</v>
      </c>
      <c r="G406" s="31" t="str">
        <f t="shared" si="160"/>
        <v>L200 KATANA</v>
      </c>
      <c r="H406" s="37" t="str">
        <f t="shared" si="161"/>
        <v>JYHJ65</v>
      </c>
      <c r="I406" s="58"/>
      <c r="J406" s="30"/>
      <c r="K406" s="30"/>
      <c r="L406" s="36">
        <v>45139</v>
      </c>
      <c r="M406" s="30"/>
      <c r="N406" s="36">
        <v>45139</v>
      </c>
    </row>
    <row r="407" spans="1:14" ht="15.75" customHeight="1" x14ac:dyDescent="0.25">
      <c r="A407" s="37">
        <f t="shared" si="156"/>
        <v>376</v>
      </c>
      <c r="B407" s="25"/>
      <c r="C407" s="31" t="str">
        <f t="shared" si="157"/>
        <v>CTA.</v>
      </c>
      <c r="D407" s="30" t="str">
        <f t="shared" si="158"/>
        <v>TRANSMIN</v>
      </c>
      <c r="E407" s="27" t="str">
        <f t="shared" si="159"/>
        <v>OP. TR</v>
      </c>
      <c r="F407" s="27" t="s">
        <v>122</v>
      </c>
      <c r="G407" s="31" t="str">
        <f t="shared" si="160"/>
        <v>L200 KATANA</v>
      </c>
      <c r="H407" s="37" t="str">
        <f t="shared" si="161"/>
        <v>JYHJ65</v>
      </c>
      <c r="I407" s="58"/>
      <c r="J407" s="30"/>
      <c r="K407" s="30"/>
      <c r="L407" s="36">
        <v>45170</v>
      </c>
      <c r="M407" s="30"/>
      <c r="N407" s="36">
        <v>45170</v>
      </c>
    </row>
    <row r="408" spans="1:14" ht="15.75" customHeight="1" x14ac:dyDescent="0.25">
      <c r="A408" s="37">
        <f t="shared" si="156"/>
        <v>376</v>
      </c>
      <c r="B408" s="25"/>
      <c r="C408" s="31" t="str">
        <f t="shared" si="157"/>
        <v>CTA.</v>
      </c>
      <c r="D408" s="30" t="str">
        <f t="shared" si="158"/>
        <v>TRANSMIN</v>
      </c>
      <c r="E408" s="27" t="str">
        <f t="shared" si="159"/>
        <v>OP. TR</v>
      </c>
      <c r="F408" s="27" t="s">
        <v>122</v>
      </c>
      <c r="G408" s="31" t="str">
        <f t="shared" si="160"/>
        <v>L200 KATANA</v>
      </c>
      <c r="H408" s="37" t="str">
        <f t="shared" si="161"/>
        <v>JYHJ65</v>
      </c>
      <c r="I408" s="58"/>
      <c r="J408" s="30"/>
      <c r="K408" s="30"/>
      <c r="L408" s="36">
        <v>45200</v>
      </c>
      <c r="M408" s="30"/>
      <c r="N408" s="36">
        <v>45200</v>
      </c>
    </row>
    <row r="409" spans="1:14" ht="15.75" customHeight="1" x14ac:dyDescent="0.25">
      <c r="A409" s="37">
        <f t="shared" si="156"/>
        <v>376</v>
      </c>
      <c r="B409" s="25"/>
      <c r="C409" s="31" t="str">
        <f t="shared" si="157"/>
        <v>CTA.</v>
      </c>
      <c r="D409" s="30" t="str">
        <f t="shared" si="158"/>
        <v>TRANSMIN</v>
      </c>
      <c r="E409" s="27" t="str">
        <f t="shared" si="159"/>
        <v>OP. TR</v>
      </c>
      <c r="F409" s="27" t="s">
        <v>122</v>
      </c>
      <c r="G409" s="31" t="str">
        <f t="shared" si="160"/>
        <v>L200 KATANA</v>
      </c>
      <c r="H409" s="37" t="str">
        <f t="shared" si="161"/>
        <v>JYHJ65</v>
      </c>
      <c r="I409" s="58"/>
      <c r="J409" s="30"/>
      <c r="K409" s="30"/>
      <c r="L409" s="36">
        <v>45231</v>
      </c>
      <c r="M409" s="30"/>
      <c r="N409" s="36">
        <v>45231</v>
      </c>
    </row>
    <row r="410" spans="1:14" ht="15.75" customHeight="1" x14ac:dyDescent="0.25">
      <c r="A410" s="37">
        <f t="shared" si="156"/>
        <v>376</v>
      </c>
      <c r="B410" s="25"/>
      <c r="C410" s="31" t="str">
        <f t="shared" si="157"/>
        <v>CTA.</v>
      </c>
      <c r="D410" s="30" t="str">
        <f t="shared" si="158"/>
        <v>TRANSMIN</v>
      </c>
      <c r="E410" s="27" t="str">
        <f t="shared" si="159"/>
        <v>OP. TR</v>
      </c>
      <c r="F410" s="27" t="s">
        <v>122</v>
      </c>
      <c r="G410" s="31" t="str">
        <f t="shared" si="160"/>
        <v>L200 KATANA</v>
      </c>
      <c r="H410" s="37" t="str">
        <f t="shared" si="161"/>
        <v>JYHJ65</v>
      </c>
      <c r="I410" s="58"/>
      <c r="J410" s="30"/>
      <c r="K410" s="30"/>
      <c r="L410" s="36">
        <v>45261</v>
      </c>
      <c r="M410" s="30"/>
      <c r="N410" s="36">
        <v>45261</v>
      </c>
    </row>
    <row r="411" spans="1:14" ht="15.75" customHeight="1" x14ac:dyDescent="0.25">
      <c r="A411" s="29">
        <v>377</v>
      </c>
      <c r="B411" s="25">
        <v>1</v>
      </c>
      <c r="C411" s="30" t="s">
        <v>0</v>
      </c>
      <c r="D411" s="30" t="s">
        <v>90</v>
      </c>
      <c r="E411" s="27" t="s">
        <v>79</v>
      </c>
      <c r="F411" s="27" t="s">
        <v>123</v>
      </c>
      <c r="G411" s="28" t="s">
        <v>6</v>
      </c>
      <c r="H411" s="29" t="s">
        <v>69</v>
      </c>
      <c r="I411" s="57">
        <f>'BD ENE 23'!AS36</f>
        <v>0.31700404858299613</v>
      </c>
      <c r="J411" s="38">
        <f>'BD ENE 23'!AO36</f>
        <v>99.596774193548384</v>
      </c>
      <c r="K411" s="38">
        <f>'BD ENE 23'!AN36</f>
        <v>98.722860791826307</v>
      </c>
      <c r="L411" s="36">
        <v>44927</v>
      </c>
      <c r="M411" s="38">
        <f>'BD ENE 23'!AR36</f>
        <v>100</v>
      </c>
      <c r="N411" s="36">
        <v>44927</v>
      </c>
    </row>
    <row r="412" spans="1:14" ht="15.75" customHeight="1" x14ac:dyDescent="0.25">
      <c r="A412" s="37">
        <f t="shared" ref="A412:A422" si="162">A411</f>
        <v>377</v>
      </c>
      <c r="B412" s="25"/>
      <c r="C412" s="31" t="str">
        <f t="shared" ref="C412:C422" si="163">C411</f>
        <v>BUS</v>
      </c>
      <c r="D412" s="30" t="str">
        <f t="shared" ref="D412:D422" si="164">D411</f>
        <v>SANTA ROSA</v>
      </c>
      <c r="E412" s="27" t="str">
        <f t="shared" ref="E412:E422" si="165">E411</f>
        <v>QUIBORAX</v>
      </c>
      <c r="F412" s="27" t="s">
        <v>123</v>
      </c>
      <c r="G412" s="31" t="str">
        <f t="shared" ref="G412:G422" si="166">G411</f>
        <v>O 500 RS E V</v>
      </c>
      <c r="H412" s="37" t="str">
        <f t="shared" ref="H412:H422" si="167">H411</f>
        <v>KGYX95</v>
      </c>
      <c r="I412" s="58">
        <f>'BD FEB 23'!AP36</f>
        <v>0.32697986577181226</v>
      </c>
      <c r="J412" s="38">
        <f>'BD FEB 23'!AL36</f>
        <v>99.776785714285708</v>
      </c>
      <c r="K412" s="38">
        <f>'BD FEB 23'!AK36</f>
        <v>99.315818281335524</v>
      </c>
      <c r="L412" s="36">
        <v>44958</v>
      </c>
      <c r="M412" s="38">
        <f>'BD FEB 23'!AO36</f>
        <v>100</v>
      </c>
      <c r="N412" s="36">
        <v>44958</v>
      </c>
    </row>
    <row r="413" spans="1:14" ht="15.75" customHeight="1" x14ac:dyDescent="0.25">
      <c r="A413" s="37">
        <f t="shared" si="162"/>
        <v>377</v>
      </c>
      <c r="B413" s="25"/>
      <c r="C413" s="31" t="str">
        <f t="shared" si="163"/>
        <v>BUS</v>
      </c>
      <c r="D413" s="30" t="str">
        <f t="shared" si="164"/>
        <v>SANTA ROSA</v>
      </c>
      <c r="E413" s="27" t="str">
        <f t="shared" si="165"/>
        <v>QUIBORAX</v>
      </c>
      <c r="F413" s="27" t="s">
        <v>123</v>
      </c>
      <c r="G413" s="31" t="str">
        <f t="shared" si="166"/>
        <v>O 500 RS E V</v>
      </c>
      <c r="H413" s="37" t="str">
        <f t="shared" si="167"/>
        <v>KGYX95</v>
      </c>
      <c r="I413" s="58">
        <f>'BD MAR 23'!AS36</f>
        <v>0.26381401617250683</v>
      </c>
      <c r="J413" s="38">
        <f>'BD MAR 23'!AO36</f>
        <v>99.731182795698928</v>
      </c>
      <c r="K413" s="38">
        <f>'BD MAR 23'!AN36</f>
        <v>98.978288633461048</v>
      </c>
      <c r="L413" s="36">
        <v>44986</v>
      </c>
      <c r="M413" s="38">
        <f>'BD MAR 23'!AR36</f>
        <v>100</v>
      </c>
      <c r="N413" s="36">
        <v>44986</v>
      </c>
    </row>
    <row r="414" spans="1:14" ht="15.75" customHeight="1" x14ac:dyDescent="0.25">
      <c r="A414" s="37">
        <f t="shared" si="162"/>
        <v>377</v>
      </c>
      <c r="B414" s="25"/>
      <c r="C414" s="31" t="str">
        <f t="shared" si="163"/>
        <v>BUS</v>
      </c>
      <c r="D414" s="30" t="str">
        <f t="shared" si="164"/>
        <v>SANTA ROSA</v>
      </c>
      <c r="E414" s="27" t="str">
        <f t="shared" si="165"/>
        <v>QUIBORAX</v>
      </c>
      <c r="F414" s="27" t="s">
        <v>123</v>
      </c>
      <c r="G414" s="31" t="str">
        <f t="shared" si="166"/>
        <v>O 500 RS E V</v>
      </c>
      <c r="H414" s="37" t="str">
        <f t="shared" si="167"/>
        <v>KGYX95</v>
      </c>
      <c r="I414" s="58">
        <f>'BD ABR 23'!AR36</f>
        <v>0.33037974683544324</v>
      </c>
      <c r="J414" s="38">
        <f>'BD ABR 23'!AN36</f>
        <v>98.75</v>
      </c>
      <c r="K414" s="38">
        <f>'BD ABR 23'!AM36</f>
        <v>96.168582375478934</v>
      </c>
      <c r="L414" s="36">
        <v>45017</v>
      </c>
      <c r="M414" s="38">
        <f>'BD ABR 23'!AQ36</f>
        <v>99.7229916897507</v>
      </c>
      <c r="N414" s="36">
        <v>45017</v>
      </c>
    </row>
    <row r="415" spans="1:14" ht="15.75" customHeight="1" x14ac:dyDescent="0.25">
      <c r="A415" s="37">
        <f t="shared" si="162"/>
        <v>377</v>
      </c>
      <c r="B415" s="25"/>
      <c r="C415" s="31" t="str">
        <f t="shared" si="163"/>
        <v>BUS</v>
      </c>
      <c r="D415" s="30" t="str">
        <f t="shared" si="164"/>
        <v>SANTA ROSA</v>
      </c>
      <c r="E415" s="27" t="str">
        <f t="shared" si="165"/>
        <v>QUIBORAX</v>
      </c>
      <c r="F415" s="27" t="s">
        <v>123</v>
      </c>
      <c r="G415" s="31" t="str">
        <f t="shared" si="166"/>
        <v>O 500 RS E V</v>
      </c>
      <c r="H415" s="37" t="str">
        <f t="shared" si="167"/>
        <v>KGYX95</v>
      </c>
      <c r="I415" s="58">
        <f>'BD MAY 23'!AS36</f>
        <v>0</v>
      </c>
      <c r="J415" s="38">
        <f>'BD MAY 23'!AO36</f>
        <v>99.126344086021504</v>
      </c>
      <c r="K415" s="38" t="str">
        <f>'BD MAY 23'!AN36</f>
        <v>100</v>
      </c>
      <c r="L415" s="36">
        <v>45047</v>
      </c>
      <c r="M415" s="38">
        <f>'BD MAY 23'!AR36</f>
        <v>99.465240641711233</v>
      </c>
      <c r="N415" s="36">
        <v>45047</v>
      </c>
    </row>
    <row r="416" spans="1:14" ht="15.75" customHeight="1" x14ac:dyDescent="0.25">
      <c r="A416" s="37">
        <f t="shared" si="162"/>
        <v>377</v>
      </c>
      <c r="B416" s="25"/>
      <c r="C416" s="31" t="str">
        <f t="shared" si="163"/>
        <v>BUS</v>
      </c>
      <c r="D416" s="30" t="str">
        <f t="shared" si="164"/>
        <v>SANTA ROSA</v>
      </c>
      <c r="E416" s="27" t="str">
        <f t="shared" si="165"/>
        <v>QUIBORAX</v>
      </c>
      <c r="F416" s="27" t="s">
        <v>123</v>
      </c>
      <c r="G416" s="31" t="str">
        <f t="shared" si="166"/>
        <v>O 500 RS E V</v>
      </c>
      <c r="H416" s="37" t="str">
        <f t="shared" si="167"/>
        <v>KGYX95</v>
      </c>
      <c r="I416" s="58">
        <f>'BD JUN 23'!AS36</f>
        <v>0</v>
      </c>
      <c r="J416" s="30"/>
      <c r="K416" s="30"/>
      <c r="L416" s="36">
        <v>45078</v>
      </c>
      <c r="M416" s="30"/>
      <c r="N416" s="36">
        <v>45078</v>
      </c>
    </row>
    <row r="417" spans="1:14" ht="15.75" customHeight="1" x14ac:dyDescent="0.25">
      <c r="A417" s="37">
        <f t="shared" si="162"/>
        <v>377</v>
      </c>
      <c r="B417" s="25"/>
      <c r="C417" s="31" t="str">
        <f t="shared" si="163"/>
        <v>BUS</v>
      </c>
      <c r="D417" s="30" t="str">
        <f t="shared" si="164"/>
        <v>SANTA ROSA</v>
      </c>
      <c r="E417" s="27" t="str">
        <f t="shared" si="165"/>
        <v>QUIBORAX</v>
      </c>
      <c r="F417" s="27" t="s">
        <v>123</v>
      </c>
      <c r="G417" s="31" t="str">
        <f t="shared" si="166"/>
        <v>O 500 RS E V</v>
      </c>
      <c r="H417" s="37" t="str">
        <f t="shared" si="167"/>
        <v>KGYX95</v>
      </c>
      <c r="I417" s="58"/>
      <c r="J417" s="30"/>
      <c r="K417" s="30"/>
      <c r="L417" s="36">
        <v>45108</v>
      </c>
      <c r="M417" s="30"/>
      <c r="N417" s="36">
        <v>45108</v>
      </c>
    </row>
    <row r="418" spans="1:14" ht="15.75" customHeight="1" x14ac:dyDescent="0.25">
      <c r="A418" s="37">
        <f t="shared" si="162"/>
        <v>377</v>
      </c>
      <c r="B418" s="25"/>
      <c r="C418" s="31" t="str">
        <f t="shared" si="163"/>
        <v>BUS</v>
      </c>
      <c r="D418" s="30" t="str">
        <f t="shared" si="164"/>
        <v>SANTA ROSA</v>
      </c>
      <c r="E418" s="27" t="str">
        <f t="shared" si="165"/>
        <v>QUIBORAX</v>
      </c>
      <c r="F418" s="27" t="s">
        <v>123</v>
      </c>
      <c r="G418" s="31" t="str">
        <f t="shared" si="166"/>
        <v>O 500 RS E V</v>
      </c>
      <c r="H418" s="37" t="str">
        <f t="shared" si="167"/>
        <v>KGYX95</v>
      </c>
      <c r="I418" s="58"/>
      <c r="J418" s="30"/>
      <c r="K418" s="30"/>
      <c r="L418" s="36">
        <v>45139</v>
      </c>
      <c r="M418" s="30"/>
      <c r="N418" s="36">
        <v>45139</v>
      </c>
    </row>
    <row r="419" spans="1:14" ht="15.75" customHeight="1" x14ac:dyDescent="0.25">
      <c r="A419" s="37">
        <f t="shared" si="162"/>
        <v>377</v>
      </c>
      <c r="B419" s="25"/>
      <c r="C419" s="31" t="str">
        <f t="shared" si="163"/>
        <v>BUS</v>
      </c>
      <c r="D419" s="30" t="str">
        <f t="shared" si="164"/>
        <v>SANTA ROSA</v>
      </c>
      <c r="E419" s="27" t="str">
        <f t="shared" si="165"/>
        <v>QUIBORAX</v>
      </c>
      <c r="F419" s="27" t="s">
        <v>123</v>
      </c>
      <c r="G419" s="31" t="str">
        <f t="shared" si="166"/>
        <v>O 500 RS E V</v>
      </c>
      <c r="H419" s="37" t="str">
        <f t="shared" si="167"/>
        <v>KGYX95</v>
      </c>
      <c r="I419" s="58"/>
      <c r="J419" s="30"/>
      <c r="K419" s="30"/>
      <c r="L419" s="36">
        <v>45170</v>
      </c>
      <c r="M419" s="30"/>
      <c r="N419" s="36">
        <v>45170</v>
      </c>
    </row>
    <row r="420" spans="1:14" ht="15.75" customHeight="1" x14ac:dyDescent="0.25">
      <c r="A420" s="37">
        <f t="shared" si="162"/>
        <v>377</v>
      </c>
      <c r="B420" s="25"/>
      <c r="C420" s="31" t="str">
        <f t="shared" si="163"/>
        <v>BUS</v>
      </c>
      <c r="D420" s="30" t="str">
        <f t="shared" si="164"/>
        <v>SANTA ROSA</v>
      </c>
      <c r="E420" s="27" t="str">
        <f t="shared" si="165"/>
        <v>QUIBORAX</v>
      </c>
      <c r="F420" s="27" t="s">
        <v>123</v>
      </c>
      <c r="G420" s="31" t="str">
        <f t="shared" si="166"/>
        <v>O 500 RS E V</v>
      </c>
      <c r="H420" s="37" t="str">
        <f t="shared" si="167"/>
        <v>KGYX95</v>
      </c>
      <c r="I420" s="58"/>
      <c r="J420" s="30"/>
      <c r="K420" s="30"/>
      <c r="L420" s="36">
        <v>45200</v>
      </c>
      <c r="M420" s="30"/>
      <c r="N420" s="36">
        <v>45200</v>
      </c>
    </row>
    <row r="421" spans="1:14" ht="15.75" customHeight="1" x14ac:dyDescent="0.25">
      <c r="A421" s="37">
        <f t="shared" si="162"/>
        <v>377</v>
      </c>
      <c r="B421" s="25"/>
      <c r="C421" s="31" t="str">
        <f t="shared" si="163"/>
        <v>BUS</v>
      </c>
      <c r="D421" s="30" t="str">
        <f t="shared" si="164"/>
        <v>SANTA ROSA</v>
      </c>
      <c r="E421" s="27" t="str">
        <f t="shared" si="165"/>
        <v>QUIBORAX</v>
      </c>
      <c r="F421" s="27" t="s">
        <v>123</v>
      </c>
      <c r="G421" s="31" t="str">
        <f t="shared" si="166"/>
        <v>O 500 RS E V</v>
      </c>
      <c r="H421" s="37" t="str">
        <f t="shared" si="167"/>
        <v>KGYX95</v>
      </c>
      <c r="I421" s="58"/>
      <c r="J421" s="30"/>
      <c r="K421" s="30"/>
      <c r="L421" s="36">
        <v>45231</v>
      </c>
      <c r="M421" s="30"/>
      <c r="N421" s="36">
        <v>45231</v>
      </c>
    </row>
    <row r="422" spans="1:14" ht="15.75" customHeight="1" x14ac:dyDescent="0.25">
      <c r="A422" s="37">
        <f t="shared" si="162"/>
        <v>377</v>
      </c>
      <c r="B422" s="25"/>
      <c r="C422" s="31" t="str">
        <f t="shared" si="163"/>
        <v>BUS</v>
      </c>
      <c r="D422" s="30" t="str">
        <f t="shared" si="164"/>
        <v>SANTA ROSA</v>
      </c>
      <c r="E422" s="27" t="str">
        <f t="shared" si="165"/>
        <v>QUIBORAX</v>
      </c>
      <c r="F422" s="27" t="s">
        <v>123</v>
      </c>
      <c r="G422" s="31" t="str">
        <f t="shared" si="166"/>
        <v>O 500 RS E V</v>
      </c>
      <c r="H422" s="37" t="str">
        <f t="shared" si="167"/>
        <v>KGYX95</v>
      </c>
      <c r="I422" s="58"/>
      <c r="J422" s="30"/>
      <c r="K422" s="30"/>
      <c r="L422" s="36">
        <v>45261</v>
      </c>
      <c r="M422" s="30"/>
      <c r="N422" s="36">
        <v>45261</v>
      </c>
    </row>
    <row r="423" spans="1:14" ht="15.75" customHeight="1" x14ac:dyDescent="0.25">
      <c r="A423" s="29">
        <v>378</v>
      </c>
      <c r="B423" s="25">
        <v>1</v>
      </c>
      <c r="C423" s="30" t="s">
        <v>0</v>
      </c>
      <c r="D423" s="30" t="s">
        <v>90</v>
      </c>
      <c r="E423" s="27" t="s">
        <v>79</v>
      </c>
      <c r="F423" s="27" t="s">
        <v>123</v>
      </c>
      <c r="G423" s="28" t="s">
        <v>6</v>
      </c>
      <c r="H423" s="29" t="s">
        <v>70</v>
      </c>
      <c r="I423" s="57">
        <f>'BD ENE 23'!AS37</f>
        <v>0.1315077755240027</v>
      </c>
      <c r="J423" s="38">
        <f>'BD ENE 23'!AO37</f>
        <v>99.395161290322577</v>
      </c>
      <c r="K423" s="38">
        <f>'BD ENE 23'!AN37</f>
        <v>95.372750642673523</v>
      </c>
      <c r="L423" s="36">
        <v>44927</v>
      </c>
      <c r="M423" s="38">
        <f>'BD ENE 23'!AR37</f>
        <v>99.598393574297177</v>
      </c>
      <c r="N423" s="36">
        <v>44927</v>
      </c>
    </row>
    <row r="424" spans="1:14" ht="15.75" customHeight="1" x14ac:dyDescent="0.25">
      <c r="A424" s="37">
        <f t="shared" ref="A424:A434" si="168">A423</f>
        <v>378</v>
      </c>
      <c r="B424" s="25"/>
      <c r="C424" s="31" t="str">
        <f t="shared" ref="C424:C434" si="169">C423</f>
        <v>BUS</v>
      </c>
      <c r="D424" s="30" t="str">
        <f t="shared" ref="D424:D434" si="170">D423</f>
        <v>SANTA ROSA</v>
      </c>
      <c r="E424" s="27" t="str">
        <f t="shared" ref="E424:E434" si="171">E423</f>
        <v>QUIBORAX</v>
      </c>
      <c r="F424" s="27" t="s">
        <v>123</v>
      </c>
      <c r="G424" s="31" t="str">
        <f t="shared" ref="G424:G434" si="172">G423</f>
        <v>O 500 RS E V</v>
      </c>
      <c r="H424" s="37" t="str">
        <f t="shared" ref="H424:H434" si="173">H423</f>
        <v>KGYX96</v>
      </c>
      <c r="I424" s="58">
        <f>'BD FEB 23'!AP37</f>
        <v>0.1099476439790576</v>
      </c>
      <c r="J424" s="38">
        <f>'BD FEB 23'!AL37</f>
        <v>99.479166666666657</v>
      </c>
      <c r="K424" s="38">
        <f>'BD FEB 23'!AK37</f>
        <v>95.238095238095227</v>
      </c>
      <c r="L424" s="36">
        <v>44958</v>
      </c>
      <c r="M424" s="38">
        <f>'BD FEB 23'!AO37</f>
        <v>99.925650557620813</v>
      </c>
      <c r="N424" s="36">
        <v>44958</v>
      </c>
    </row>
    <row r="425" spans="1:14" ht="15.75" customHeight="1" x14ac:dyDescent="0.25">
      <c r="A425" s="37">
        <f t="shared" si="168"/>
        <v>378</v>
      </c>
      <c r="B425" s="25"/>
      <c r="C425" s="31" t="str">
        <f t="shared" si="169"/>
        <v>BUS</v>
      </c>
      <c r="D425" s="30" t="str">
        <f t="shared" si="170"/>
        <v>SANTA ROSA</v>
      </c>
      <c r="E425" s="27" t="str">
        <f t="shared" si="171"/>
        <v>QUIBORAX</v>
      </c>
      <c r="F425" s="27" t="s">
        <v>123</v>
      </c>
      <c r="G425" s="31" t="str">
        <f t="shared" si="172"/>
        <v>O 500 RS E V</v>
      </c>
      <c r="H425" s="37" t="str">
        <f t="shared" si="173"/>
        <v>KGYX96</v>
      </c>
      <c r="I425" s="58">
        <f>'BD MAR 23'!AS37</f>
        <v>0.15053748956003987</v>
      </c>
      <c r="J425" s="38">
        <f>'BD MAR 23'!AO37</f>
        <v>99.776881720430111</v>
      </c>
      <c r="K425" s="38">
        <f>'BD MAR 23'!AN37</f>
        <v>98.514541387024607</v>
      </c>
      <c r="L425" s="36">
        <v>44986</v>
      </c>
      <c r="M425" s="38">
        <f>'BD MAR 23'!AR37</f>
        <v>100</v>
      </c>
      <c r="N425" s="36">
        <v>44986</v>
      </c>
    </row>
    <row r="426" spans="1:14" ht="15.75" customHeight="1" x14ac:dyDescent="0.25">
      <c r="A426" s="37">
        <f t="shared" si="168"/>
        <v>378</v>
      </c>
      <c r="B426" s="25"/>
      <c r="C426" s="31" t="str">
        <f t="shared" si="169"/>
        <v>BUS</v>
      </c>
      <c r="D426" s="30" t="str">
        <f t="shared" si="170"/>
        <v>SANTA ROSA</v>
      </c>
      <c r="E426" s="27" t="str">
        <f t="shared" si="171"/>
        <v>QUIBORAX</v>
      </c>
      <c r="F426" s="27" t="s">
        <v>123</v>
      </c>
      <c r="G426" s="31" t="str">
        <f t="shared" si="172"/>
        <v>O 500 RS E V</v>
      </c>
      <c r="H426" s="37" t="str">
        <f t="shared" si="173"/>
        <v>KGYX96</v>
      </c>
      <c r="I426" s="58">
        <f>'BD ABR 23'!AR37</f>
        <v>0.12412587412587413</v>
      </c>
      <c r="J426" s="38">
        <f>'BD ABR 23'!AN37</f>
        <v>99.305555555555557</v>
      </c>
      <c r="K426" s="38">
        <f>'BD ABR 23'!AM37</f>
        <v>94.366197183098592</v>
      </c>
      <c r="L426" s="36">
        <v>45017</v>
      </c>
      <c r="M426" s="38">
        <f>'BD ABR 23'!AQ37</f>
        <v>99.861303744798889</v>
      </c>
      <c r="N426" s="36">
        <v>45017</v>
      </c>
    </row>
    <row r="427" spans="1:14" ht="15.75" customHeight="1" x14ac:dyDescent="0.25">
      <c r="A427" s="37">
        <f t="shared" si="168"/>
        <v>378</v>
      </c>
      <c r="B427" s="25"/>
      <c r="C427" s="31" t="str">
        <f t="shared" si="169"/>
        <v>BUS</v>
      </c>
      <c r="D427" s="30" t="str">
        <f t="shared" si="170"/>
        <v>SANTA ROSA</v>
      </c>
      <c r="E427" s="27" t="str">
        <f t="shared" si="171"/>
        <v>QUIBORAX</v>
      </c>
      <c r="F427" s="27" t="s">
        <v>123</v>
      </c>
      <c r="G427" s="31" t="str">
        <f t="shared" si="172"/>
        <v>O 500 RS E V</v>
      </c>
      <c r="H427" s="37" t="str">
        <f t="shared" si="173"/>
        <v>KGYX96</v>
      </c>
      <c r="I427" s="58">
        <f>'BD MAY 23'!AS37</f>
        <v>0</v>
      </c>
      <c r="J427" s="38">
        <f>'BD MAY 23'!AO37</f>
        <v>99.327956989247312</v>
      </c>
      <c r="K427" s="38" t="str">
        <f>'BD MAY 23'!AN37</f>
        <v>100</v>
      </c>
      <c r="L427" s="36">
        <v>45047</v>
      </c>
      <c r="M427" s="38">
        <f>'BD MAY 23'!AR37</f>
        <v>99.731903485254691</v>
      </c>
      <c r="N427" s="36">
        <v>45047</v>
      </c>
    </row>
    <row r="428" spans="1:14" ht="15.75" customHeight="1" x14ac:dyDescent="0.25">
      <c r="A428" s="37">
        <f t="shared" si="168"/>
        <v>378</v>
      </c>
      <c r="B428" s="25"/>
      <c r="C428" s="31" t="str">
        <f t="shared" si="169"/>
        <v>BUS</v>
      </c>
      <c r="D428" s="30" t="str">
        <f t="shared" si="170"/>
        <v>SANTA ROSA</v>
      </c>
      <c r="E428" s="27" t="str">
        <f t="shared" si="171"/>
        <v>QUIBORAX</v>
      </c>
      <c r="F428" s="27" t="s">
        <v>123</v>
      </c>
      <c r="G428" s="31" t="str">
        <f t="shared" si="172"/>
        <v>O 500 RS E V</v>
      </c>
      <c r="H428" s="37" t="str">
        <f t="shared" si="173"/>
        <v>KGYX96</v>
      </c>
      <c r="I428" s="58">
        <f>'BD JUN 23'!AS37</f>
        <v>0</v>
      </c>
      <c r="J428" s="30"/>
      <c r="K428" s="30"/>
      <c r="L428" s="36">
        <v>45078</v>
      </c>
      <c r="M428" s="30"/>
      <c r="N428" s="36">
        <v>45078</v>
      </c>
    </row>
    <row r="429" spans="1:14" ht="15.75" customHeight="1" x14ac:dyDescent="0.25">
      <c r="A429" s="37">
        <f t="shared" si="168"/>
        <v>378</v>
      </c>
      <c r="B429" s="25"/>
      <c r="C429" s="31" t="str">
        <f t="shared" si="169"/>
        <v>BUS</v>
      </c>
      <c r="D429" s="30" t="str">
        <f t="shared" si="170"/>
        <v>SANTA ROSA</v>
      </c>
      <c r="E429" s="27" t="str">
        <f t="shared" si="171"/>
        <v>QUIBORAX</v>
      </c>
      <c r="F429" s="27" t="s">
        <v>123</v>
      </c>
      <c r="G429" s="31" t="str">
        <f t="shared" si="172"/>
        <v>O 500 RS E V</v>
      </c>
      <c r="H429" s="37" t="str">
        <f t="shared" si="173"/>
        <v>KGYX96</v>
      </c>
      <c r="I429" s="58"/>
      <c r="J429" s="30"/>
      <c r="K429" s="30"/>
      <c r="L429" s="36">
        <v>45108</v>
      </c>
      <c r="M429" s="30"/>
      <c r="N429" s="36">
        <v>45108</v>
      </c>
    </row>
    <row r="430" spans="1:14" ht="15.75" customHeight="1" x14ac:dyDescent="0.25">
      <c r="A430" s="37">
        <f t="shared" si="168"/>
        <v>378</v>
      </c>
      <c r="B430" s="25"/>
      <c r="C430" s="31" t="str">
        <f t="shared" si="169"/>
        <v>BUS</v>
      </c>
      <c r="D430" s="30" t="str">
        <f t="shared" si="170"/>
        <v>SANTA ROSA</v>
      </c>
      <c r="E430" s="27" t="str">
        <f t="shared" si="171"/>
        <v>QUIBORAX</v>
      </c>
      <c r="F430" s="27" t="s">
        <v>123</v>
      </c>
      <c r="G430" s="31" t="str">
        <f t="shared" si="172"/>
        <v>O 500 RS E V</v>
      </c>
      <c r="H430" s="37" t="str">
        <f t="shared" si="173"/>
        <v>KGYX96</v>
      </c>
      <c r="I430" s="58"/>
      <c r="J430" s="30"/>
      <c r="K430" s="30"/>
      <c r="L430" s="36">
        <v>45139</v>
      </c>
      <c r="M430" s="30"/>
      <c r="N430" s="36">
        <v>45139</v>
      </c>
    </row>
    <row r="431" spans="1:14" ht="15.75" customHeight="1" x14ac:dyDescent="0.25">
      <c r="A431" s="37">
        <f t="shared" si="168"/>
        <v>378</v>
      </c>
      <c r="B431" s="25"/>
      <c r="C431" s="31" t="str">
        <f t="shared" si="169"/>
        <v>BUS</v>
      </c>
      <c r="D431" s="30" t="str">
        <f t="shared" si="170"/>
        <v>SANTA ROSA</v>
      </c>
      <c r="E431" s="27" t="str">
        <f t="shared" si="171"/>
        <v>QUIBORAX</v>
      </c>
      <c r="F431" s="27" t="s">
        <v>123</v>
      </c>
      <c r="G431" s="31" t="str">
        <f t="shared" si="172"/>
        <v>O 500 RS E V</v>
      </c>
      <c r="H431" s="37" t="str">
        <f t="shared" si="173"/>
        <v>KGYX96</v>
      </c>
      <c r="I431" s="58"/>
      <c r="J431" s="30"/>
      <c r="K431" s="30"/>
      <c r="L431" s="36">
        <v>45170</v>
      </c>
      <c r="M431" s="30"/>
      <c r="N431" s="36">
        <v>45170</v>
      </c>
    </row>
    <row r="432" spans="1:14" ht="15.75" customHeight="1" x14ac:dyDescent="0.25">
      <c r="A432" s="37">
        <f t="shared" si="168"/>
        <v>378</v>
      </c>
      <c r="B432" s="25"/>
      <c r="C432" s="31" t="str">
        <f t="shared" si="169"/>
        <v>BUS</v>
      </c>
      <c r="D432" s="30" t="str">
        <f t="shared" si="170"/>
        <v>SANTA ROSA</v>
      </c>
      <c r="E432" s="27" t="str">
        <f t="shared" si="171"/>
        <v>QUIBORAX</v>
      </c>
      <c r="F432" s="27" t="s">
        <v>123</v>
      </c>
      <c r="G432" s="31" t="str">
        <f t="shared" si="172"/>
        <v>O 500 RS E V</v>
      </c>
      <c r="H432" s="37" t="str">
        <f t="shared" si="173"/>
        <v>KGYX96</v>
      </c>
      <c r="I432" s="58"/>
      <c r="J432" s="30"/>
      <c r="K432" s="30"/>
      <c r="L432" s="36">
        <v>45200</v>
      </c>
      <c r="M432" s="30"/>
      <c r="N432" s="36">
        <v>45200</v>
      </c>
    </row>
    <row r="433" spans="1:14" ht="15.75" customHeight="1" x14ac:dyDescent="0.25">
      <c r="A433" s="37">
        <f t="shared" si="168"/>
        <v>378</v>
      </c>
      <c r="B433" s="25"/>
      <c r="C433" s="31" t="str">
        <f t="shared" si="169"/>
        <v>BUS</v>
      </c>
      <c r="D433" s="30" t="str">
        <f t="shared" si="170"/>
        <v>SANTA ROSA</v>
      </c>
      <c r="E433" s="27" t="str">
        <f t="shared" si="171"/>
        <v>QUIBORAX</v>
      </c>
      <c r="F433" s="27" t="s">
        <v>123</v>
      </c>
      <c r="G433" s="31" t="str">
        <f t="shared" si="172"/>
        <v>O 500 RS E V</v>
      </c>
      <c r="H433" s="37" t="str">
        <f t="shared" si="173"/>
        <v>KGYX96</v>
      </c>
      <c r="I433" s="58"/>
      <c r="J433" s="30"/>
      <c r="K433" s="30"/>
      <c r="L433" s="36">
        <v>45231</v>
      </c>
      <c r="M433" s="30"/>
      <c r="N433" s="36">
        <v>45231</v>
      </c>
    </row>
    <row r="434" spans="1:14" ht="15.75" customHeight="1" x14ac:dyDescent="0.25">
      <c r="A434" s="37">
        <f t="shared" si="168"/>
        <v>378</v>
      </c>
      <c r="B434" s="25"/>
      <c r="C434" s="31" t="str">
        <f t="shared" si="169"/>
        <v>BUS</v>
      </c>
      <c r="D434" s="30" t="str">
        <f t="shared" si="170"/>
        <v>SANTA ROSA</v>
      </c>
      <c r="E434" s="27" t="str">
        <f t="shared" si="171"/>
        <v>QUIBORAX</v>
      </c>
      <c r="F434" s="27" t="s">
        <v>123</v>
      </c>
      <c r="G434" s="31" t="str">
        <f t="shared" si="172"/>
        <v>O 500 RS E V</v>
      </c>
      <c r="H434" s="37" t="str">
        <f t="shared" si="173"/>
        <v>KGYX96</v>
      </c>
      <c r="I434" s="58"/>
      <c r="J434" s="30"/>
      <c r="K434" s="30"/>
      <c r="L434" s="36">
        <v>45261</v>
      </c>
      <c r="M434" s="30"/>
      <c r="N434" s="36">
        <v>45261</v>
      </c>
    </row>
    <row r="435" spans="1:14" ht="15.75" customHeight="1" x14ac:dyDescent="0.25">
      <c r="A435" s="29">
        <v>379</v>
      </c>
      <c r="B435" s="25">
        <v>1</v>
      </c>
      <c r="C435" s="30" t="s">
        <v>0</v>
      </c>
      <c r="D435" s="30" t="s">
        <v>90</v>
      </c>
      <c r="E435" s="27" t="s">
        <v>79</v>
      </c>
      <c r="F435" s="27" t="s">
        <v>123</v>
      </c>
      <c r="G435" s="28" t="s">
        <v>6</v>
      </c>
      <c r="H435" s="29" t="s">
        <v>71</v>
      </c>
      <c r="I435" s="57">
        <f>'BD ENE 23'!AS38</f>
        <v>0.13679245283018868</v>
      </c>
      <c r="J435" s="38">
        <f>'BD ENE 23'!AO38</f>
        <v>99.731182795698928</v>
      </c>
      <c r="K435" s="38">
        <f>'BD ENE 23'!AN38</f>
        <v>98.029556650246306</v>
      </c>
      <c r="L435" s="36">
        <v>44927</v>
      </c>
      <c r="M435" s="38">
        <f>'BD ENE 23'!AR38</f>
        <v>100</v>
      </c>
      <c r="N435" s="36">
        <v>44927</v>
      </c>
    </row>
    <row r="436" spans="1:14" ht="15.75" customHeight="1" x14ac:dyDescent="0.25">
      <c r="A436" s="37">
        <f t="shared" ref="A436:A446" si="174">A435</f>
        <v>379</v>
      </c>
      <c r="B436" s="25"/>
      <c r="C436" s="31" t="str">
        <f t="shared" ref="C436:C446" si="175">C435</f>
        <v>BUS</v>
      </c>
      <c r="D436" s="30" t="str">
        <f t="shared" ref="D436:D446" si="176">D435</f>
        <v>SANTA ROSA</v>
      </c>
      <c r="E436" s="27" t="str">
        <f t="shared" ref="E436:E446" si="177">E435</f>
        <v>QUIBORAX</v>
      </c>
      <c r="F436" s="27" t="s">
        <v>123</v>
      </c>
      <c r="G436" s="31" t="str">
        <f t="shared" ref="G436:G446" si="178">G435</f>
        <v>O 500 RS E V</v>
      </c>
      <c r="H436" s="37" t="str">
        <f t="shared" ref="H436:H446" si="179">H435</f>
        <v>KGYX97</v>
      </c>
      <c r="I436" s="58">
        <f>'BD FEB 23'!AP38</f>
        <v>0.14558383233532934</v>
      </c>
      <c r="J436" s="38">
        <f>'BD FEB 23'!AL38</f>
        <v>99.404761904761912</v>
      </c>
      <c r="K436" s="38">
        <f>'BD FEB 23'!AK38</f>
        <v>95.886889460154251</v>
      </c>
      <c r="L436" s="36">
        <v>44958</v>
      </c>
      <c r="M436" s="38">
        <f>'BD FEB 23'!AO38</f>
        <v>99.851411589895989</v>
      </c>
      <c r="N436" s="36">
        <v>44958</v>
      </c>
    </row>
    <row r="437" spans="1:14" ht="15.75" customHeight="1" x14ac:dyDescent="0.25">
      <c r="A437" s="37">
        <f t="shared" si="174"/>
        <v>379</v>
      </c>
      <c r="B437" s="25"/>
      <c r="C437" s="31" t="str">
        <f t="shared" si="175"/>
        <v>BUS</v>
      </c>
      <c r="D437" s="30" t="str">
        <f t="shared" si="176"/>
        <v>SANTA ROSA</v>
      </c>
      <c r="E437" s="27" t="str">
        <f t="shared" si="177"/>
        <v>QUIBORAX</v>
      </c>
      <c r="F437" s="27" t="s">
        <v>123</v>
      </c>
      <c r="G437" s="31" t="str">
        <f t="shared" si="178"/>
        <v>O 500 RS E V</v>
      </c>
      <c r="H437" s="37" t="str">
        <f t="shared" si="179"/>
        <v>KGYX97</v>
      </c>
      <c r="I437" s="58">
        <f>'BD MAR 23'!AS38</f>
        <v>0.13734776725304465</v>
      </c>
      <c r="J437" s="38">
        <f>'BD MAR 23'!AO38</f>
        <v>99.327956989247312</v>
      </c>
      <c r="K437" s="38">
        <f>'BD MAR 23'!AN38</f>
        <v>95.073891625615758</v>
      </c>
      <c r="L437" s="36">
        <v>44986</v>
      </c>
      <c r="M437" s="38">
        <f>'BD MAR 23'!AR38</f>
        <v>100</v>
      </c>
      <c r="N437" s="36">
        <v>44986</v>
      </c>
    </row>
    <row r="438" spans="1:14" ht="15.75" customHeight="1" x14ac:dyDescent="0.25">
      <c r="A438" s="37">
        <f t="shared" si="174"/>
        <v>379</v>
      </c>
      <c r="B438" s="25"/>
      <c r="C438" s="31" t="str">
        <f t="shared" si="175"/>
        <v>BUS</v>
      </c>
      <c r="D438" s="30" t="str">
        <f t="shared" si="176"/>
        <v>SANTA ROSA</v>
      </c>
      <c r="E438" s="27" t="str">
        <f t="shared" si="177"/>
        <v>QUIBORAX</v>
      </c>
      <c r="F438" s="27" t="s">
        <v>123</v>
      </c>
      <c r="G438" s="31" t="str">
        <f t="shared" si="178"/>
        <v>O 500 RS E V</v>
      </c>
      <c r="H438" s="37" t="str">
        <f t="shared" si="179"/>
        <v>KGYX97</v>
      </c>
      <c r="I438" s="58">
        <f>'BD ABR 23'!AR38</f>
        <v>0.13547486033519554</v>
      </c>
      <c r="J438" s="38">
        <f>'BD ABR 23'!AN38</f>
        <v>99.444444444444443</v>
      </c>
      <c r="K438" s="38">
        <f>'BD ABR 23'!AM38</f>
        <v>95.876288659793815</v>
      </c>
      <c r="L438" s="36">
        <v>45017</v>
      </c>
      <c r="M438" s="38">
        <f>'BD ABR 23'!AQ38</f>
        <v>99.792099792099805</v>
      </c>
      <c r="N438" s="36">
        <v>45017</v>
      </c>
    </row>
    <row r="439" spans="1:14" ht="15.75" customHeight="1" x14ac:dyDescent="0.25">
      <c r="A439" s="37">
        <f t="shared" si="174"/>
        <v>379</v>
      </c>
      <c r="B439" s="25"/>
      <c r="C439" s="31" t="str">
        <f t="shared" si="175"/>
        <v>BUS</v>
      </c>
      <c r="D439" s="30" t="str">
        <f t="shared" si="176"/>
        <v>SANTA ROSA</v>
      </c>
      <c r="E439" s="27" t="str">
        <f t="shared" si="177"/>
        <v>QUIBORAX</v>
      </c>
      <c r="F439" s="27" t="s">
        <v>123</v>
      </c>
      <c r="G439" s="31" t="str">
        <f t="shared" si="178"/>
        <v>O 500 RS E V</v>
      </c>
      <c r="H439" s="37" t="str">
        <f t="shared" si="179"/>
        <v>KGYX97</v>
      </c>
      <c r="I439" s="58">
        <f>'BD MAY 23'!AS38</f>
        <v>0</v>
      </c>
      <c r="J439" s="38">
        <f>'BD MAY 23'!AO38</f>
        <v>99.193548387096769</v>
      </c>
      <c r="K439" s="38" t="str">
        <f>'BD MAY 23'!AN38</f>
        <v>100</v>
      </c>
      <c r="L439" s="36">
        <v>45047</v>
      </c>
      <c r="M439" s="38">
        <f>'BD MAY 23'!AR38</f>
        <v>99.598393574297177</v>
      </c>
      <c r="N439" s="36">
        <v>45047</v>
      </c>
    </row>
    <row r="440" spans="1:14" ht="15.75" customHeight="1" x14ac:dyDescent="0.25">
      <c r="A440" s="37">
        <f t="shared" si="174"/>
        <v>379</v>
      </c>
      <c r="B440" s="25"/>
      <c r="C440" s="31" t="str">
        <f t="shared" si="175"/>
        <v>BUS</v>
      </c>
      <c r="D440" s="30" t="str">
        <f t="shared" si="176"/>
        <v>SANTA ROSA</v>
      </c>
      <c r="E440" s="27" t="str">
        <f t="shared" si="177"/>
        <v>QUIBORAX</v>
      </c>
      <c r="F440" s="27" t="s">
        <v>123</v>
      </c>
      <c r="G440" s="31" t="str">
        <f t="shared" si="178"/>
        <v>O 500 RS E V</v>
      </c>
      <c r="H440" s="37" t="str">
        <f t="shared" si="179"/>
        <v>KGYX97</v>
      </c>
      <c r="I440" s="58">
        <f>'BD JUN 23'!AS38</f>
        <v>0</v>
      </c>
      <c r="J440" s="30"/>
      <c r="K440" s="30"/>
      <c r="L440" s="36">
        <v>45078</v>
      </c>
      <c r="M440" s="30"/>
      <c r="N440" s="36">
        <v>45078</v>
      </c>
    </row>
    <row r="441" spans="1:14" ht="15.75" customHeight="1" x14ac:dyDescent="0.25">
      <c r="A441" s="37">
        <f t="shared" si="174"/>
        <v>379</v>
      </c>
      <c r="B441" s="25"/>
      <c r="C441" s="31" t="str">
        <f t="shared" si="175"/>
        <v>BUS</v>
      </c>
      <c r="D441" s="30" t="str">
        <f t="shared" si="176"/>
        <v>SANTA ROSA</v>
      </c>
      <c r="E441" s="27" t="str">
        <f t="shared" si="177"/>
        <v>QUIBORAX</v>
      </c>
      <c r="F441" s="27" t="s">
        <v>123</v>
      </c>
      <c r="G441" s="31" t="str">
        <f t="shared" si="178"/>
        <v>O 500 RS E V</v>
      </c>
      <c r="H441" s="37" t="str">
        <f t="shared" si="179"/>
        <v>KGYX97</v>
      </c>
      <c r="I441" s="58"/>
      <c r="J441" s="30"/>
      <c r="K441" s="30"/>
      <c r="L441" s="36">
        <v>45108</v>
      </c>
      <c r="M441" s="30"/>
      <c r="N441" s="36">
        <v>45108</v>
      </c>
    </row>
    <row r="442" spans="1:14" ht="15.75" customHeight="1" x14ac:dyDescent="0.25">
      <c r="A442" s="37">
        <f t="shared" si="174"/>
        <v>379</v>
      </c>
      <c r="B442" s="25"/>
      <c r="C442" s="31" t="str">
        <f t="shared" si="175"/>
        <v>BUS</v>
      </c>
      <c r="D442" s="30" t="str">
        <f t="shared" si="176"/>
        <v>SANTA ROSA</v>
      </c>
      <c r="E442" s="27" t="str">
        <f t="shared" si="177"/>
        <v>QUIBORAX</v>
      </c>
      <c r="F442" s="27" t="s">
        <v>123</v>
      </c>
      <c r="G442" s="31" t="str">
        <f t="shared" si="178"/>
        <v>O 500 RS E V</v>
      </c>
      <c r="H442" s="37" t="str">
        <f t="shared" si="179"/>
        <v>KGYX97</v>
      </c>
      <c r="I442" s="58"/>
      <c r="J442" s="30"/>
      <c r="K442" s="30"/>
      <c r="L442" s="36">
        <v>45139</v>
      </c>
      <c r="M442" s="30"/>
      <c r="N442" s="36">
        <v>45139</v>
      </c>
    </row>
    <row r="443" spans="1:14" ht="15.75" customHeight="1" x14ac:dyDescent="0.25">
      <c r="A443" s="37">
        <f t="shared" si="174"/>
        <v>379</v>
      </c>
      <c r="B443" s="25"/>
      <c r="C443" s="31" t="str">
        <f t="shared" si="175"/>
        <v>BUS</v>
      </c>
      <c r="D443" s="30" t="str">
        <f t="shared" si="176"/>
        <v>SANTA ROSA</v>
      </c>
      <c r="E443" s="27" t="str">
        <f t="shared" si="177"/>
        <v>QUIBORAX</v>
      </c>
      <c r="F443" s="27" t="s">
        <v>123</v>
      </c>
      <c r="G443" s="31" t="str">
        <f t="shared" si="178"/>
        <v>O 500 RS E V</v>
      </c>
      <c r="H443" s="37" t="str">
        <f t="shared" si="179"/>
        <v>KGYX97</v>
      </c>
      <c r="I443" s="58"/>
      <c r="J443" s="30"/>
      <c r="K443" s="30"/>
      <c r="L443" s="36">
        <v>45170</v>
      </c>
      <c r="M443" s="30"/>
      <c r="N443" s="36">
        <v>45170</v>
      </c>
    </row>
    <row r="444" spans="1:14" ht="15.75" customHeight="1" x14ac:dyDescent="0.25">
      <c r="A444" s="37">
        <f t="shared" si="174"/>
        <v>379</v>
      </c>
      <c r="B444" s="25"/>
      <c r="C444" s="31" t="str">
        <f t="shared" si="175"/>
        <v>BUS</v>
      </c>
      <c r="D444" s="30" t="str">
        <f t="shared" si="176"/>
        <v>SANTA ROSA</v>
      </c>
      <c r="E444" s="27" t="str">
        <f t="shared" si="177"/>
        <v>QUIBORAX</v>
      </c>
      <c r="F444" s="27" t="s">
        <v>123</v>
      </c>
      <c r="G444" s="31" t="str">
        <f t="shared" si="178"/>
        <v>O 500 RS E V</v>
      </c>
      <c r="H444" s="37" t="str">
        <f t="shared" si="179"/>
        <v>KGYX97</v>
      </c>
      <c r="I444" s="58"/>
      <c r="J444" s="30"/>
      <c r="K444" s="30"/>
      <c r="L444" s="36">
        <v>45200</v>
      </c>
      <c r="M444" s="30"/>
      <c r="N444" s="36">
        <v>45200</v>
      </c>
    </row>
    <row r="445" spans="1:14" ht="15.75" customHeight="1" x14ac:dyDescent="0.25">
      <c r="A445" s="37">
        <f t="shared" si="174"/>
        <v>379</v>
      </c>
      <c r="B445" s="25"/>
      <c r="C445" s="31" t="str">
        <f t="shared" si="175"/>
        <v>BUS</v>
      </c>
      <c r="D445" s="30" t="str">
        <f t="shared" si="176"/>
        <v>SANTA ROSA</v>
      </c>
      <c r="E445" s="27" t="str">
        <f t="shared" si="177"/>
        <v>QUIBORAX</v>
      </c>
      <c r="F445" s="27" t="s">
        <v>123</v>
      </c>
      <c r="G445" s="31" t="str">
        <f t="shared" si="178"/>
        <v>O 500 RS E V</v>
      </c>
      <c r="H445" s="37" t="str">
        <f t="shared" si="179"/>
        <v>KGYX97</v>
      </c>
      <c r="I445" s="58"/>
      <c r="J445" s="30"/>
      <c r="K445" s="30"/>
      <c r="L445" s="36">
        <v>45231</v>
      </c>
      <c r="M445" s="30"/>
      <c r="N445" s="36">
        <v>45231</v>
      </c>
    </row>
    <row r="446" spans="1:14" ht="15.75" customHeight="1" x14ac:dyDescent="0.25">
      <c r="A446" s="37">
        <f t="shared" si="174"/>
        <v>379</v>
      </c>
      <c r="B446" s="25"/>
      <c r="C446" s="31" t="str">
        <f t="shared" si="175"/>
        <v>BUS</v>
      </c>
      <c r="D446" s="30" t="str">
        <f t="shared" si="176"/>
        <v>SANTA ROSA</v>
      </c>
      <c r="E446" s="27" t="str">
        <f t="shared" si="177"/>
        <v>QUIBORAX</v>
      </c>
      <c r="F446" s="27" t="s">
        <v>123</v>
      </c>
      <c r="G446" s="31" t="str">
        <f t="shared" si="178"/>
        <v>O 500 RS E V</v>
      </c>
      <c r="H446" s="37" t="str">
        <f t="shared" si="179"/>
        <v>KGYX97</v>
      </c>
      <c r="I446" s="58"/>
      <c r="J446" s="30"/>
      <c r="K446" s="30"/>
      <c r="L446" s="36">
        <v>45261</v>
      </c>
      <c r="M446" s="30"/>
      <c r="N446" s="36">
        <v>45261</v>
      </c>
    </row>
    <row r="447" spans="1:14" ht="15.75" customHeight="1" x14ac:dyDescent="0.25">
      <c r="A447" s="29">
        <v>380</v>
      </c>
      <c r="B447" s="25">
        <v>1</v>
      </c>
      <c r="C447" s="30" t="s">
        <v>0</v>
      </c>
      <c r="D447" s="30" t="s">
        <v>90</v>
      </c>
      <c r="E447" s="27" t="s">
        <v>79</v>
      </c>
      <c r="F447" s="27" t="s">
        <v>123</v>
      </c>
      <c r="G447" s="28" t="s">
        <v>6</v>
      </c>
      <c r="H447" s="29" t="s">
        <v>72</v>
      </c>
      <c r="I447" s="57">
        <f>'BD ENE 23'!AS39</f>
        <v>0.3178619756427607</v>
      </c>
      <c r="J447" s="38">
        <f>'BD ENE 23'!AO39</f>
        <v>99.327956989247312</v>
      </c>
      <c r="K447" s="38">
        <f>'BD ENE 23'!AN39</f>
        <v>97.871434653043849</v>
      </c>
      <c r="L447" s="36">
        <v>44927</v>
      </c>
      <c r="M447" s="38">
        <f>'BD ENE 23'!AR39</f>
        <v>100</v>
      </c>
      <c r="N447" s="36">
        <v>44927</v>
      </c>
    </row>
    <row r="448" spans="1:14" ht="15.75" customHeight="1" x14ac:dyDescent="0.25">
      <c r="A448" s="37">
        <f t="shared" ref="A448:A458" si="180">A447</f>
        <v>380</v>
      </c>
      <c r="B448" s="25"/>
      <c r="C448" s="31" t="str">
        <f t="shared" ref="C448:C458" si="181">C447</f>
        <v>BUS</v>
      </c>
      <c r="D448" s="30" t="str">
        <f t="shared" ref="D448:D458" si="182">D447</f>
        <v>SANTA ROSA</v>
      </c>
      <c r="E448" s="27" t="str">
        <f t="shared" ref="E448:E458" si="183">E447</f>
        <v>QUIBORAX</v>
      </c>
      <c r="F448" s="27" t="s">
        <v>123</v>
      </c>
      <c r="G448" s="31" t="str">
        <f t="shared" ref="G448:G458" si="184">G447</f>
        <v>O 500 RS E V</v>
      </c>
      <c r="H448" s="37" t="str">
        <f t="shared" ref="H448:H458" si="185">H447</f>
        <v>KGYX98</v>
      </c>
      <c r="I448" s="58">
        <f>'BD FEB 23'!AP39</f>
        <v>0.31701046337817657</v>
      </c>
      <c r="J448" s="38">
        <f>'BD FEB 23'!AL39</f>
        <v>99.553571428571431</v>
      </c>
      <c r="K448" s="38">
        <f>'BD FEB 23'!AK39</f>
        <v>98.585439456808757</v>
      </c>
      <c r="L448" s="36">
        <v>44958</v>
      </c>
      <c r="M448" s="38">
        <f>'BD FEB 23'!AO39</f>
        <v>100</v>
      </c>
      <c r="N448" s="36">
        <v>44958</v>
      </c>
    </row>
    <row r="449" spans="1:14" ht="15.75" customHeight="1" x14ac:dyDescent="0.25">
      <c r="A449" s="37">
        <f t="shared" si="180"/>
        <v>380</v>
      </c>
      <c r="B449" s="25"/>
      <c r="C449" s="31" t="str">
        <f t="shared" si="181"/>
        <v>BUS</v>
      </c>
      <c r="D449" s="30" t="str">
        <f t="shared" si="182"/>
        <v>SANTA ROSA</v>
      </c>
      <c r="E449" s="27" t="str">
        <f t="shared" si="183"/>
        <v>QUIBORAX</v>
      </c>
      <c r="F449" s="27" t="s">
        <v>123</v>
      </c>
      <c r="G449" s="31" t="str">
        <f t="shared" si="184"/>
        <v>O 500 RS E V</v>
      </c>
      <c r="H449" s="37" t="str">
        <f t="shared" si="185"/>
        <v>KGYX98</v>
      </c>
      <c r="I449" s="58">
        <f>'BD MAR 23'!AS39</f>
        <v>0.32890243902439048</v>
      </c>
      <c r="J449" s="38">
        <f>'BD MAR 23'!AO39</f>
        <v>99.193548387096769</v>
      </c>
      <c r="K449" s="38">
        <f>'BD MAR 23'!AN39</f>
        <v>97.52811766159931</v>
      </c>
      <c r="L449" s="36">
        <v>44986</v>
      </c>
      <c r="M449" s="38">
        <f>'BD MAR 23'!AR39</f>
        <v>100</v>
      </c>
      <c r="N449" s="36">
        <v>44986</v>
      </c>
    </row>
    <row r="450" spans="1:14" ht="15.75" customHeight="1" x14ac:dyDescent="0.25">
      <c r="A450" s="37">
        <f t="shared" si="180"/>
        <v>380</v>
      </c>
      <c r="B450" s="25"/>
      <c r="C450" s="31" t="str">
        <f t="shared" si="181"/>
        <v>BUS</v>
      </c>
      <c r="D450" s="30" t="str">
        <f t="shared" si="182"/>
        <v>SANTA ROSA</v>
      </c>
      <c r="E450" s="27" t="str">
        <f t="shared" si="183"/>
        <v>QUIBORAX</v>
      </c>
      <c r="F450" s="27" t="s">
        <v>123</v>
      </c>
      <c r="G450" s="31" t="str">
        <f t="shared" si="184"/>
        <v>O 500 RS E V</v>
      </c>
      <c r="H450" s="37" t="str">
        <f t="shared" si="185"/>
        <v>KGYX98</v>
      </c>
      <c r="I450" s="58">
        <f>'BD ABR 23'!AR39</f>
        <v>0.32830188679245303</v>
      </c>
      <c r="J450" s="38">
        <f>'BD ABR 23'!AN39</f>
        <v>99.375</v>
      </c>
      <c r="K450" s="38">
        <f>'BD ABR 23'!AM39</f>
        <v>98.084291187739467</v>
      </c>
      <c r="L450" s="36">
        <v>45017</v>
      </c>
      <c r="M450" s="38">
        <f>'BD ABR 23'!AQ39</f>
        <v>100</v>
      </c>
      <c r="N450" s="36">
        <v>45017</v>
      </c>
    </row>
    <row r="451" spans="1:14" ht="15.75" customHeight="1" x14ac:dyDescent="0.25">
      <c r="A451" s="37">
        <f t="shared" si="180"/>
        <v>380</v>
      </c>
      <c r="B451" s="25"/>
      <c r="C451" s="31" t="str">
        <f t="shared" si="181"/>
        <v>BUS</v>
      </c>
      <c r="D451" s="30" t="str">
        <f t="shared" si="182"/>
        <v>SANTA ROSA</v>
      </c>
      <c r="E451" s="27" t="str">
        <f t="shared" si="183"/>
        <v>QUIBORAX</v>
      </c>
      <c r="F451" s="27" t="s">
        <v>123</v>
      </c>
      <c r="G451" s="31" t="str">
        <f t="shared" si="184"/>
        <v>O 500 RS E V</v>
      </c>
      <c r="H451" s="37" t="str">
        <f t="shared" si="185"/>
        <v>KGYX98</v>
      </c>
      <c r="I451" s="58">
        <f>'BD MAY 23'!AS39</f>
        <v>0</v>
      </c>
      <c r="J451" s="38">
        <f>'BD MAY 23'!AO39</f>
        <v>98.857526881720432</v>
      </c>
      <c r="K451" s="38" t="str">
        <f>'BD MAY 23'!AN39</f>
        <v>100</v>
      </c>
      <c r="L451" s="36">
        <v>45047</v>
      </c>
      <c r="M451" s="38">
        <f>'BD MAY 23'!AR39</f>
        <v>99.731903485254691</v>
      </c>
      <c r="N451" s="36">
        <v>45047</v>
      </c>
    </row>
    <row r="452" spans="1:14" ht="15.75" customHeight="1" x14ac:dyDescent="0.25">
      <c r="A452" s="37">
        <f t="shared" si="180"/>
        <v>380</v>
      </c>
      <c r="B452" s="25"/>
      <c r="C452" s="31" t="str">
        <f t="shared" si="181"/>
        <v>BUS</v>
      </c>
      <c r="D452" s="30" t="str">
        <f t="shared" si="182"/>
        <v>SANTA ROSA</v>
      </c>
      <c r="E452" s="27" t="str">
        <f t="shared" si="183"/>
        <v>QUIBORAX</v>
      </c>
      <c r="F452" s="27" t="s">
        <v>123</v>
      </c>
      <c r="G452" s="31" t="str">
        <f t="shared" si="184"/>
        <v>O 500 RS E V</v>
      </c>
      <c r="H452" s="37" t="str">
        <f t="shared" si="185"/>
        <v>KGYX98</v>
      </c>
      <c r="I452" s="58">
        <f>'BD JUN 23'!AS39</f>
        <v>0</v>
      </c>
      <c r="J452" s="30"/>
      <c r="K452" s="30"/>
      <c r="L452" s="36">
        <v>45078</v>
      </c>
      <c r="M452" s="30"/>
      <c r="N452" s="36">
        <v>45078</v>
      </c>
    </row>
    <row r="453" spans="1:14" ht="15.75" customHeight="1" x14ac:dyDescent="0.25">
      <c r="A453" s="37">
        <f t="shared" si="180"/>
        <v>380</v>
      </c>
      <c r="B453" s="25"/>
      <c r="C453" s="31" t="str">
        <f t="shared" si="181"/>
        <v>BUS</v>
      </c>
      <c r="D453" s="30" t="str">
        <f t="shared" si="182"/>
        <v>SANTA ROSA</v>
      </c>
      <c r="E453" s="27" t="str">
        <f t="shared" si="183"/>
        <v>QUIBORAX</v>
      </c>
      <c r="F453" s="27" t="s">
        <v>123</v>
      </c>
      <c r="G453" s="31" t="str">
        <f t="shared" si="184"/>
        <v>O 500 RS E V</v>
      </c>
      <c r="H453" s="37" t="str">
        <f t="shared" si="185"/>
        <v>KGYX98</v>
      </c>
      <c r="I453" s="58"/>
      <c r="J453" s="30"/>
      <c r="K453" s="30"/>
      <c r="L453" s="36">
        <v>45108</v>
      </c>
      <c r="M453" s="30"/>
      <c r="N453" s="36">
        <v>45108</v>
      </c>
    </row>
    <row r="454" spans="1:14" ht="15.75" customHeight="1" x14ac:dyDescent="0.25">
      <c r="A454" s="37">
        <f t="shared" si="180"/>
        <v>380</v>
      </c>
      <c r="B454" s="25"/>
      <c r="C454" s="31" t="str">
        <f t="shared" si="181"/>
        <v>BUS</v>
      </c>
      <c r="D454" s="30" t="str">
        <f t="shared" si="182"/>
        <v>SANTA ROSA</v>
      </c>
      <c r="E454" s="27" t="str">
        <f t="shared" si="183"/>
        <v>QUIBORAX</v>
      </c>
      <c r="F454" s="27" t="s">
        <v>123</v>
      </c>
      <c r="G454" s="31" t="str">
        <f t="shared" si="184"/>
        <v>O 500 RS E V</v>
      </c>
      <c r="H454" s="37" t="str">
        <f t="shared" si="185"/>
        <v>KGYX98</v>
      </c>
      <c r="I454" s="58"/>
      <c r="J454" s="30"/>
      <c r="K454" s="30"/>
      <c r="L454" s="36">
        <v>45139</v>
      </c>
      <c r="M454" s="30"/>
      <c r="N454" s="36">
        <v>45139</v>
      </c>
    </row>
    <row r="455" spans="1:14" ht="15.75" customHeight="1" x14ac:dyDescent="0.25">
      <c r="A455" s="37">
        <f t="shared" si="180"/>
        <v>380</v>
      </c>
      <c r="B455" s="25"/>
      <c r="C455" s="31" t="str">
        <f t="shared" si="181"/>
        <v>BUS</v>
      </c>
      <c r="D455" s="30" t="str">
        <f t="shared" si="182"/>
        <v>SANTA ROSA</v>
      </c>
      <c r="E455" s="27" t="str">
        <f t="shared" si="183"/>
        <v>QUIBORAX</v>
      </c>
      <c r="F455" s="27" t="s">
        <v>123</v>
      </c>
      <c r="G455" s="31" t="str">
        <f t="shared" si="184"/>
        <v>O 500 RS E V</v>
      </c>
      <c r="H455" s="37" t="str">
        <f t="shared" si="185"/>
        <v>KGYX98</v>
      </c>
      <c r="I455" s="58"/>
      <c r="J455" s="30"/>
      <c r="K455" s="30"/>
      <c r="L455" s="36">
        <v>45170</v>
      </c>
      <c r="M455" s="30"/>
      <c r="N455" s="36">
        <v>45170</v>
      </c>
    </row>
    <row r="456" spans="1:14" ht="15.75" customHeight="1" x14ac:dyDescent="0.25">
      <c r="A456" s="37">
        <f t="shared" si="180"/>
        <v>380</v>
      </c>
      <c r="B456" s="25"/>
      <c r="C456" s="31" t="str">
        <f t="shared" si="181"/>
        <v>BUS</v>
      </c>
      <c r="D456" s="30" t="str">
        <f t="shared" si="182"/>
        <v>SANTA ROSA</v>
      </c>
      <c r="E456" s="27" t="str">
        <f t="shared" si="183"/>
        <v>QUIBORAX</v>
      </c>
      <c r="F456" s="27" t="s">
        <v>123</v>
      </c>
      <c r="G456" s="31" t="str">
        <f t="shared" si="184"/>
        <v>O 500 RS E V</v>
      </c>
      <c r="H456" s="37" t="str">
        <f t="shared" si="185"/>
        <v>KGYX98</v>
      </c>
      <c r="I456" s="58"/>
      <c r="J456" s="30"/>
      <c r="K456" s="30"/>
      <c r="L456" s="36">
        <v>45200</v>
      </c>
      <c r="M456" s="30"/>
      <c r="N456" s="36">
        <v>45200</v>
      </c>
    </row>
    <row r="457" spans="1:14" ht="15.75" customHeight="1" x14ac:dyDescent="0.25">
      <c r="A457" s="37">
        <f t="shared" si="180"/>
        <v>380</v>
      </c>
      <c r="B457" s="25"/>
      <c r="C457" s="31" t="str">
        <f t="shared" si="181"/>
        <v>BUS</v>
      </c>
      <c r="D457" s="30" t="str">
        <f t="shared" si="182"/>
        <v>SANTA ROSA</v>
      </c>
      <c r="E457" s="27" t="str">
        <f t="shared" si="183"/>
        <v>QUIBORAX</v>
      </c>
      <c r="F457" s="27" t="s">
        <v>123</v>
      </c>
      <c r="G457" s="31" t="str">
        <f t="shared" si="184"/>
        <v>O 500 RS E V</v>
      </c>
      <c r="H457" s="37" t="str">
        <f t="shared" si="185"/>
        <v>KGYX98</v>
      </c>
      <c r="I457" s="58"/>
      <c r="J457" s="30"/>
      <c r="K457" s="30"/>
      <c r="L457" s="36">
        <v>45231</v>
      </c>
      <c r="M457" s="30"/>
      <c r="N457" s="36">
        <v>45231</v>
      </c>
    </row>
    <row r="458" spans="1:14" ht="15.75" customHeight="1" x14ac:dyDescent="0.25">
      <c r="A458" s="37">
        <f t="shared" si="180"/>
        <v>380</v>
      </c>
      <c r="B458" s="25"/>
      <c r="C458" s="31" t="str">
        <f t="shared" si="181"/>
        <v>BUS</v>
      </c>
      <c r="D458" s="30" t="str">
        <f t="shared" si="182"/>
        <v>SANTA ROSA</v>
      </c>
      <c r="E458" s="27" t="str">
        <f t="shared" si="183"/>
        <v>QUIBORAX</v>
      </c>
      <c r="F458" s="27" t="s">
        <v>123</v>
      </c>
      <c r="G458" s="31" t="str">
        <f t="shared" si="184"/>
        <v>O 500 RS E V</v>
      </c>
      <c r="H458" s="37" t="str">
        <f t="shared" si="185"/>
        <v>KGYX98</v>
      </c>
      <c r="I458" s="58"/>
      <c r="J458" s="30"/>
      <c r="K458" s="30"/>
      <c r="L458" s="36">
        <v>45261</v>
      </c>
      <c r="M458" s="30"/>
      <c r="N458" s="36">
        <v>45261</v>
      </c>
    </row>
    <row r="459" spans="1:14" ht="15.75" customHeight="1" x14ac:dyDescent="0.25">
      <c r="A459" s="29">
        <v>381</v>
      </c>
      <c r="B459" s="25">
        <v>1</v>
      </c>
      <c r="C459" s="30" t="s">
        <v>0</v>
      </c>
      <c r="D459" s="30" t="s">
        <v>90</v>
      </c>
      <c r="E459" s="27" t="s">
        <v>79</v>
      </c>
      <c r="F459" s="27" t="s">
        <v>123</v>
      </c>
      <c r="G459" s="28" t="s">
        <v>6</v>
      </c>
      <c r="H459" s="29" t="s">
        <v>73</v>
      </c>
      <c r="I459" s="57">
        <f>'BD ENE 23'!AS40</f>
        <v>0.31764705882352962</v>
      </c>
      <c r="J459" s="38">
        <f>'BD ENE 23'!AO40</f>
        <v>99.395161290322577</v>
      </c>
      <c r="K459" s="38">
        <f>'BD ENE 23'!AN40</f>
        <v>98.084291187739467</v>
      </c>
      <c r="L459" s="36">
        <v>44927</v>
      </c>
      <c r="M459" s="38">
        <f>'BD ENE 23'!AR40</f>
        <v>100</v>
      </c>
      <c r="N459" s="36">
        <v>44927</v>
      </c>
    </row>
    <row r="460" spans="1:14" ht="15.75" customHeight="1" x14ac:dyDescent="0.25">
      <c r="A460" s="37">
        <f t="shared" ref="A460:A470" si="186">A459</f>
        <v>381</v>
      </c>
      <c r="B460" s="25"/>
      <c r="C460" s="31" t="str">
        <f t="shared" ref="C460:C470" si="187">C459</f>
        <v>BUS</v>
      </c>
      <c r="D460" s="30" t="str">
        <f t="shared" ref="D460:D470" si="188">D459</f>
        <v>SANTA ROSA</v>
      </c>
      <c r="E460" s="27" t="str">
        <f t="shared" ref="E460:E470" si="189">E459</f>
        <v>QUIBORAX</v>
      </c>
      <c r="F460" s="27" t="s">
        <v>123</v>
      </c>
      <c r="G460" s="31" t="str">
        <f t="shared" ref="G460:G470" si="190">G459</f>
        <v>O 500 RS E V</v>
      </c>
      <c r="H460" s="37" t="str">
        <f t="shared" ref="H460:H470" si="191">H459</f>
        <v>KGYX99</v>
      </c>
      <c r="I460" s="58">
        <f>'BD FEB 23'!AP40</f>
        <v>0.31939759036144599</v>
      </c>
      <c r="J460" s="38">
        <f>'BD FEB 23'!AL40</f>
        <v>98.80952380952381</v>
      </c>
      <c r="K460" s="38">
        <f>'BD FEB 23'!AK40</f>
        <v>96.227838551490009</v>
      </c>
      <c r="L460" s="36">
        <v>44958</v>
      </c>
      <c r="M460" s="38">
        <f>'BD FEB 23'!AO40</f>
        <v>100</v>
      </c>
      <c r="N460" s="36">
        <v>44958</v>
      </c>
    </row>
    <row r="461" spans="1:14" ht="15.75" customHeight="1" x14ac:dyDescent="0.25">
      <c r="A461" s="37">
        <f t="shared" si="186"/>
        <v>381</v>
      </c>
      <c r="B461" s="25"/>
      <c r="C461" s="31" t="str">
        <f t="shared" si="187"/>
        <v>BUS</v>
      </c>
      <c r="D461" s="30" t="str">
        <f t="shared" si="188"/>
        <v>SANTA ROSA</v>
      </c>
      <c r="E461" s="27" t="str">
        <f t="shared" si="189"/>
        <v>QUIBORAX</v>
      </c>
      <c r="F461" s="27" t="s">
        <v>123</v>
      </c>
      <c r="G461" s="31" t="str">
        <f t="shared" si="190"/>
        <v>O 500 RS E V</v>
      </c>
      <c r="H461" s="37" t="str">
        <f t="shared" si="191"/>
        <v>KGYX99</v>
      </c>
      <c r="I461" s="58">
        <f>'BD MAR 23'!AS40</f>
        <v>0.32845737483085274</v>
      </c>
      <c r="J461" s="38">
        <f>'BD MAR 23'!AO40</f>
        <v>99.327956989247312</v>
      </c>
      <c r="K461" s="38">
        <f>'BD MAR 23'!AN40</f>
        <v>97.940098051332754</v>
      </c>
      <c r="L461" s="36">
        <v>44986</v>
      </c>
      <c r="M461" s="38">
        <f>'BD MAR 23'!AR40</f>
        <v>100</v>
      </c>
      <c r="N461" s="36">
        <v>44986</v>
      </c>
    </row>
    <row r="462" spans="1:14" ht="15.75" customHeight="1" x14ac:dyDescent="0.25">
      <c r="A462" s="37">
        <f t="shared" si="186"/>
        <v>381</v>
      </c>
      <c r="B462" s="25"/>
      <c r="C462" s="31" t="str">
        <f t="shared" si="187"/>
        <v>BUS</v>
      </c>
      <c r="D462" s="30" t="str">
        <f t="shared" si="188"/>
        <v>SANTA ROSA</v>
      </c>
      <c r="E462" s="27" t="str">
        <f t="shared" si="189"/>
        <v>QUIBORAX</v>
      </c>
      <c r="F462" s="27" t="s">
        <v>123</v>
      </c>
      <c r="G462" s="31" t="str">
        <f t="shared" si="190"/>
        <v>O 500 RS E V</v>
      </c>
      <c r="H462" s="37" t="str">
        <f t="shared" si="191"/>
        <v>KGYX99</v>
      </c>
      <c r="I462" s="58">
        <f>'BD ABR 23'!AR40</f>
        <v>0.32807262569832424</v>
      </c>
      <c r="J462" s="38">
        <f>'BD ABR 23'!AN40</f>
        <v>99.444444444444443</v>
      </c>
      <c r="K462" s="38">
        <f>'BD ABR 23'!AM40</f>
        <v>98.297147722435071</v>
      </c>
      <c r="L462" s="36">
        <v>45017</v>
      </c>
      <c r="M462" s="38">
        <f>'BD ABR 23'!AQ40</f>
        <v>99.861303744798889</v>
      </c>
      <c r="N462" s="36">
        <v>45017</v>
      </c>
    </row>
    <row r="463" spans="1:14" ht="15.75" customHeight="1" x14ac:dyDescent="0.25">
      <c r="A463" s="37">
        <f t="shared" si="186"/>
        <v>381</v>
      </c>
      <c r="B463" s="25"/>
      <c r="C463" s="31" t="str">
        <f t="shared" si="187"/>
        <v>BUS</v>
      </c>
      <c r="D463" s="30" t="str">
        <f t="shared" si="188"/>
        <v>SANTA ROSA</v>
      </c>
      <c r="E463" s="27" t="str">
        <f t="shared" si="189"/>
        <v>QUIBORAX</v>
      </c>
      <c r="F463" s="27" t="s">
        <v>123</v>
      </c>
      <c r="G463" s="31" t="str">
        <f t="shared" si="190"/>
        <v>O 500 RS E V</v>
      </c>
      <c r="H463" s="37" t="str">
        <f t="shared" si="191"/>
        <v>KGYX99</v>
      </c>
      <c r="I463" s="58">
        <f>'BD MAY 23'!AS40</f>
        <v>0</v>
      </c>
      <c r="J463" s="38">
        <f>'BD MAY 23'!AO40</f>
        <v>98.723118279569889</v>
      </c>
      <c r="K463" s="38" t="str">
        <f>'BD MAY 23'!AN40</f>
        <v>100</v>
      </c>
      <c r="L463" s="36">
        <v>45047</v>
      </c>
      <c r="M463" s="38">
        <f>'BD MAY 23'!AR40</f>
        <v>99.731903485254691</v>
      </c>
      <c r="N463" s="36">
        <v>45047</v>
      </c>
    </row>
    <row r="464" spans="1:14" ht="15.75" customHeight="1" x14ac:dyDescent="0.25">
      <c r="A464" s="37">
        <f t="shared" si="186"/>
        <v>381</v>
      </c>
      <c r="B464" s="25"/>
      <c r="C464" s="31" t="str">
        <f t="shared" si="187"/>
        <v>BUS</v>
      </c>
      <c r="D464" s="30" t="str">
        <f t="shared" si="188"/>
        <v>SANTA ROSA</v>
      </c>
      <c r="E464" s="27" t="str">
        <f t="shared" si="189"/>
        <v>QUIBORAX</v>
      </c>
      <c r="F464" s="27" t="s">
        <v>123</v>
      </c>
      <c r="G464" s="31" t="str">
        <f t="shared" si="190"/>
        <v>O 500 RS E V</v>
      </c>
      <c r="H464" s="37" t="str">
        <f t="shared" si="191"/>
        <v>KGYX99</v>
      </c>
      <c r="I464" s="58">
        <f>'BD JUN 23'!AS40</f>
        <v>0</v>
      </c>
      <c r="J464" s="30"/>
      <c r="K464" s="30"/>
      <c r="L464" s="36">
        <v>45078</v>
      </c>
      <c r="M464" s="30"/>
      <c r="N464" s="36">
        <v>45078</v>
      </c>
    </row>
    <row r="465" spans="1:14" ht="15.75" customHeight="1" x14ac:dyDescent="0.25">
      <c r="A465" s="37">
        <f t="shared" si="186"/>
        <v>381</v>
      </c>
      <c r="B465" s="25"/>
      <c r="C465" s="31" t="str">
        <f t="shared" si="187"/>
        <v>BUS</v>
      </c>
      <c r="D465" s="30" t="str">
        <f t="shared" si="188"/>
        <v>SANTA ROSA</v>
      </c>
      <c r="E465" s="27" t="str">
        <f t="shared" si="189"/>
        <v>QUIBORAX</v>
      </c>
      <c r="F465" s="27" t="s">
        <v>123</v>
      </c>
      <c r="G465" s="31" t="str">
        <f t="shared" si="190"/>
        <v>O 500 RS E V</v>
      </c>
      <c r="H465" s="37" t="str">
        <f t="shared" si="191"/>
        <v>KGYX99</v>
      </c>
      <c r="I465" s="58"/>
      <c r="J465" s="30"/>
      <c r="K465" s="30"/>
      <c r="L465" s="36">
        <v>45108</v>
      </c>
      <c r="M465" s="30"/>
      <c r="N465" s="36">
        <v>45108</v>
      </c>
    </row>
    <row r="466" spans="1:14" ht="15.75" customHeight="1" x14ac:dyDescent="0.25">
      <c r="A466" s="37">
        <f t="shared" si="186"/>
        <v>381</v>
      </c>
      <c r="B466" s="25"/>
      <c r="C466" s="31" t="str">
        <f t="shared" si="187"/>
        <v>BUS</v>
      </c>
      <c r="D466" s="30" t="str">
        <f t="shared" si="188"/>
        <v>SANTA ROSA</v>
      </c>
      <c r="E466" s="27" t="str">
        <f t="shared" si="189"/>
        <v>QUIBORAX</v>
      </c>
      <c r="F466" s="27" t="s">
        <v>123</v>
      </c>
      <c r="G466" s="31" t="str">
        <f t="shared" si="190"/>
        <v>O 500 RS E V</v>
      </c>
      <c r="H466" s="37" t="str">
        <f t="shared" si="191"/>
        <v>KGYX99</v>
      </c>
      <c r="I466" s="58"/>
      <c r="J466" s="30"/>
      <c r="K466" s="30"/>
      <c r="L466" s="36">
        <v>45139</v>
      </c>
      <c r="M466" s="30"/>
      <c r="N466" s="36">
        <v>45139</v>
      </c>
    </row>
    <row r="467" spans="1:14" ht="15.75" customHeight="1" x14ac:dyDescent="0.25">
      <c r="A467" s="37">
        <f t="shared" si="186"/>
        <v>381</v>
      </c>
      <c r="B467" s="25"/>
      <c r="C467" s="31" t="str">
        <f t="shared" si="187"/>
        <v>BUS</v>
      </c>
      <c r="D467" s="30" t="str">
        <f t="shared" si="188"/>
        <v>SANTA ROSA</v>
      </c>
      <c r="E467" s="27" t="str">
        <f t="shared" si="189"/>
        <v>QUIBORAX</v>
      </c>
      <c r="F467" s="27" t="s">
        <v>123</v>
      </c>
      <c r="G467" s="31" t="str">
        <f t="shared" si="190"/>
        <v>O 500 RS E V</v>
      </c>
      <c r="H467" s="37" t="str">
        <f t="shared" si="191"/>
        <v>KGYX99</v>
      </c>
      <c r="I467" s="58"/>
      <c r="J467" s="30"/>
      <c r="K467" s="30"/>
      <c r="L467" s="36">
        <v>45170</v>
      </c>
      <c r="M467" s="30"/>
      <c r="N467" s="36">
        <v>45170</v>
      </c>
    </row>
    <row r="468" spans="1:14" ht="15.75" customHeight="1" x14ac:dyDescent="0.25">
      <c r="A468" s="37">
        <f t="shared" si="186"/>
        <v>381</v>
      </c>
      <c r="B468" s="25"/>
      <c r="C468" s="31" t="str">
        <f t="shared" si="187"/>
        <v>BUS</v>
      </c>
      <c r="D468" s="30" t="str">
        <f t="shared" si="188"/>
        <v>SANTA ROSA</v>
      </c>
      <c r="E468" s="27" t="str">
        <f t="shared" si="189"/>
        <v>QUIBORAX</v>
      </c>
      <c r="F468" s="27" t="s">
        <v>123</v>
      </c>
      <c r="G468" s="31" t="str">
        <f t="shared" si="190"/>
        <v>O 500 RS E V</v>
      </c>
      <c r="H468" s="37" t="str">
        <f t="shared" si="191"/>
        <v>KGYX99</v>
      </c>
      <c r="I468" s="58"/>
      <c r="J468" s="30"/>
      <c r="K468" s="30"/>
      <c r="L468" s="36">
        <v>45200</v>
      </c>
      <c r="M468" s="30"/>
      <c r="N468" s="36">
        <v>45200</v>
      </c>
    </row>
    <row r="469" spans="1:14" ht="15.75" customHeight="1" x14ac:dyDescent="0.25">
      <c r="A469" s="37">
        <f t="shared" si="186"/>
        <v>381</v>
      </c>
      <c r="B469" s="25"/>
      <c r="C469" s="31" t="str">
        <f t="shared" si="187"/>
        <v>BUS</v>
      </c>
      <c r="D469" s="30" t="str">
        <f t="shared" si="188"/>
        <v>SANTA ROSA</v>
      </c>
      <c r="E469" s="27" t="str">
        <f t="shared" si="189"/>
        <v>QUIBORAX</v>
      </c>
      <c r="F469" s="27" t="s">
        <v>123</v>
      </c>
      <c r="G469" s="31" t="str">
        <f t="shared" si="190"/>
        <v>O 500 RS E V</v>
      </c>
      <c r="H469" s="37" t="str">
        <f t="shared" si="191"/>
        <v>KGYX99</v>
      </c>
      <c r="I469" s="58"/>
      <c r="J469" s="30"/>
      <c r="K469" s="30"/>
      <c r="L469" s="36">
        <v>45231</v>
      </c>
      <c r="M469" s="30"/>
      <c r="N469" s="36">
        <v>45231</v>
      </c>
    </row>
    <row r="470" spans="1:14" ht="15.75" customHeight="1" x14ac:dyDescent="0.25">
      <c r="A470" s="37">
        <f t="shared" si="186"/>
        <v>381</v>
      </c>
      <c r="B470" s="25"/>
      <c r="C470" s="31" t="str">
        <f t="shared" si="187"/>
        <v>BUS</v>
      </c>
      <c r="D470" s="30" t="str">
        <f t="shared" si="188"/>
        <v>SANTA ROSA</v>
      </c>
      <c r="E470" s="27" t="str">
        <f t="shared" si="189"/>
        <v>QUIBORAX</v>
      </c>
      <c r="F470" s="27" t="s">
        <v>122</v>
      </c>
      <c r="G470" s="31" t="str">
        <f t="shared" si="190"/>
        <v>O 500 RS E V</v>
      </c>
      <c r="H470" s="37" t="str">
        <f t="shared" si="191"/>
        <v>KGYX99</v>
      </c>
      <c r="I470" s="58"/>
      <c r="J470" s="30"/>
      <c r="K470" s="30"/>
      <c r="L470" s="36">
        <v>45261</v>
      </c>
      <c r="M470" s="30"/>
      <c r="N470" s="36">
        <v>45261</v>
      </c>
    </row>
    <row r="471" spans="1:14" ht="15.75" customHeight="1" x14ac:dyDescent="0.25">
      <c r="A471" s="29">
        <v>382</v>
      </c>
      <c r="B471" s="25">
        <v>1</v>
      </c>
      <c r="C471" s="30" t="s">
        <v>0</v>
      </c>
      <c r="D471" s="30" t="s">
        <v>90</v>
      </c>
      <c r="E471" s="27" t="s">
        <v>92</v>
      </c>
      <c r="F471" s="27" t="s">
        <v>122</v>
      </c>
      <c r="G471" s="28" t="s">
        <v>6</v>
      </c>
      <c r="H471" s="29" t="s">
        <v>74</v>
      </c>
      <c r="I471" s="57">
        <f>'BD ENE 23'!AS41</f>
        <v>0.28378378378378377</v>
      </c>
      <c r="J471" s="38">
        <f>'BD ENE 23'!AO41</f>
        <v>99.462365591397855</v>
      </c>
      <c r="K471" s="38">
        <f>'BD ENE 23'!AN41</f>
        <v>98.095238095238088</v>
      </c>
      <c r="L471" s="36">
        <v>44927</v>
      </c>
      <c r="M471" s="38">
        <f>'BD ENE 23'!AR41</f>
        <v>100</v>
      </c>
      <c r="N471" s="36">
        <v>44927</v>
      </c>
    </row>
    <row r="472" spans="1:14" ht="15.75" customHeight="1" x14ac:dyDescent="0.25">
      <c r="A472" s="37">
        <f t="shared" ref="A472:A482" si="192">A471</f>
        <v>382</v>
      </c>
      <c r="B472" s="25"/>
      <c r="C472" s="31" t="str">
        <f t="shared" ref="C472:C482" si="193">C471</f>
        <v>BUS</v>
      </c>
      <c r="D472" s="30" t="str">
        <f t="shared" ref="D472:D482" si="194">D471</f>
        <v>SANTA ROSA</v>
      </c>
      <c r="E472" s="27" t="str">
        <f t="shared" ref="E472:E482" si="195">E471</f>
        <v>INTERP.</v>
      </c>
      <c r="F472" s="27" t="s">
        <v>122</v>
      </c>
      <c r="G472" s="31" t="str">
        <f t="shared" ref="G472:G482" si="196">G471</f>
        <v>O 500 RS E V</v>
      </c>
      <c r="H472" s="37" t="str">
        <f t="shared" ref="H472:H482" si="197">H471</f>
        <v>KPGY67</v>
      </c>
      <c r="I472" s="58">
        <f>'BD FEB 23'!AP41</f>
        <v>0.26876903780684464</v>
      </c>
      <c r="J472" s="38">
        <f>'BD FEB 23'!AL41</f>
        <v>99.660714285714292</v>
      </c>
      <c r="K472" s="38">
        <f>'BD FEB 23'!AK41</f>
        <v>98.733333333333334</v>
      </c>
      <c r="L472" s="36">
        <v>44958</v>
      </c>
      <c r="M472" s="38">
        <f>'BD FEB 23'!AO41</f>
        <v>100</v>
      </c>
      <c r="N472" s="36">
        <v>44958</v>
      </c>
    </row>
    <row r="473" spans="1:14" ht="15.75" customHeight="1" x14ac:dyDescent="0.25">
      <c r="A473" s="37">
        <f t="shared" si="192"/>
        <v>382</v>
      </c>
      <c r="B473" s="25"/>
      <c r="C473" s="31" t="str">
        <f t="shared" si="193"/>
        <v>BUS</v>
      </c>
      <c r="D473" s="30" t="str">
        <f t="shared" si="194"/>
        <v>SANTA ROSA</v>
      </c>
      <c r="E473" s="27" t="str">
        <f t="shared" si="195"/>
        <v>INTERP.</v>
      </c>
      <c r="F473" s="27" t="s">
        <v>122</v>
      </c>
      <c r="G473" s="31" t="str">
        <f t="shared" si="196"/>
        <v>O 500 RS E V</v>
      </c>
      <c r="H473" s="37" t="str">
        <f t="shared" si="197"/>
        <v>KPGY67</v>
      </c>
      <c r="I473" s="58">
        <f>'BD MAR 23'!AS41</f>
        <v>0.33130493576741044</v>
      </c>
      <c r="J473" s="38">
        <f>'BD MAR 23'!AO41</f>
        <v>99.395161290322577</v>
      </c>
      <c r="K473" s="38">
        <f>'BD MAR 23'!AN41</f>
        <v>98.163265306122454</v>
      </c>
      <c r="L473" s="36">
        <v>44986</v>
      </c>
      <c r="M473" s="38">
        <f>'BD MAR 23'!AR41</f>
        <v>100</v>
      </c>
      <c r="N473" s="36">
        <v>44986</v>
      </c>
    </row>
    <row r="474" spans="1:14" ht="15.75" customHeight="1" x14ac:dyDescent="0.25">
      <c r="A474" s="37">
        <f t="shared" si="192"/>
        <v>382</v>
      </c>
      <c r="B474" s="25"/>
      <c r="C474" s="31" t="str">
        <f t="shared" si="193"/>
        <v>BUS</v>
      </c>
      <c r="D474" s="30" t="str">
        <f t="shared" si="194"/>
        <v>SANTA ROSA</v>
      </c>
      <c r="E474" s="27" t="str">
        <f t="shared" si="195"/>
        <v>INTERP.</v>
      </c>
      <c r="F474" s="27" t="s">
        <v>122</v>
      </c>
      <c r="G474" s="31" t="str">
        <f t="shared" si="196"/>
        <v>O 500 RS E V</v>
      </c>
      <c r="H474" s="37" t="str">
        <f t="shared" si="197"/>
        <v>KPGY67</v>
      </c>
      <c r="I474" s="58">
        <f>'BD ABR 23'!AR41</f>
        <v>0.4259927797833935</v>
      </c>
      <c r="J474" s="38">
        <f>'BD ABR 23'!AN41</f>
        <v>96.180555555555557</v>
      </c>
      <c r="K474" s="38">
        <f>'BD ABR 23'!AM41</f>
        <v>90.677966101694921</v>
      </c>
      <c r="L474" s="36">
        <v>45017</v>
      </c>
      <c r="M474" s="38">
        <f>'BD ABR 23'!AQ41</f>
        <v>96.774193548387103</v>
      </c>
      <c r="N474" s="36">
        <v>45017</v>
      </c>
    </row>
    <row r="475" spans="1:14" ht="15.75" customHeight="1" x14ac:dyDescent="0.25">
      <c r="A475" s="37">
        <f t="shared" si="192"/>
        <v>382</v>
      </c>
      <c r="B475" s="25"/>
      <c r="C475" s="31" t="str">
        <f t="shared" si="193"/>
        <v>BUS</v>
      </c>
      <c r="D475" s="30" t="str">
        <f t="shared" si="194"/>
        <v>SANTA ROSA</v>
      </c>
      <c r="E475" s="27" t="str">
        <f t="shared" si="195"/>
        <v>INTERP.</v>
      </c>
      <c r="F475" s="27" t="s">
        <v>122</v>
      </c>
      <c r="G475" s="31" t="str">
        <f t="shared" si="196"/>
        <v>O 500 RS E V</v>
      </c>
      <c r="H475" s="37" t="str">
        <f t="shared" si="197"/>
        <v>KPGY67</v>
      </c>
      <c r="I475" s="58">
        <f>'BD MAY 23'!AS41</f>
        <v>0.43978349120433019</v>
      </c>
      <c r="J475" s="38">
        <f>'BD MAY 23'!AO41</f>
        <v>99.327956989247312</v>
      </c>
      <c r="K475" s="38">
        <f>'BD MAY 23'!AN41</f>
        <v>98.461538461538467</v>
      </c>
      <c r="L475" s="36">
        <v>45047</v>
      </c>
      <c r="M475" s="38">
        <f>'BD MAY 23'!AR41</f>
        <v>99.731903485254691</v>
      </c>
      <c r="N475" s="36">
        <v>45047</v>
      </c>
    </row>
    <row r="476" spans="1:14" ht="15.75" customHeight="1" x14ac:dyDescent="0.25">
      <c r="A476" s="37">
        <f t="shared" si="192"/>
        <v>382</v>
      </c>
      <c r="B476" s="25"/>
      <c r="C476" s="31" t="str">
        <f t="shared" si="193"/>
        <v>BUS</v>
      </c>
      <c r="D476" s="30" t="str">
        <f t="shared" si="194"/>
        <v>SANTA ROSA</v>
      </c>
      <c r="E476" s="27" t="str">
        <f t="shared" si="195"/>
        <v>INTERP.</v>
      </c>
      <c r="F476" s="27" t="s">
        <v>122</v>
      </c>
      <c r="G476" s="31" t="str">
        <f t="shared" si="196"/>
        <v>O 500 RS E V</v>
      </c>
      <c r="H476" s="37" t="str">
        <f t="shared" si="197"/>
        <v>KPGY67</v>
      </c>
      <c r="I476" s="58">
        <f>'BD JUN 23'!AS41</f>
        <v>0</v>
      </c>
      <c r="J476" s="30"/>
      <c r="K476" s="30"/>
      <c r="L476" s="36">
        <v>45078</v>
      </c>
      <c r="M476" s="30"/>
      <c r="N476" s="36">
        <v>45078</v>
      </c>
    </row>
    <row r="477" spans="1:14" ht="15.75" customHeight="1" x14ac:dyDescent="0.25">
      <c r="A477" s="37">
        <f t="shared" si="192"/>
        <v>382</v>
      </c>
      <c r="B477" s="25"/>
      <c r="C477" s="31" t="str">
        <f t="shared" si="193"/>
        <v>BUS</v>
      </c>
      <c r="D477" s="30" t="str">
        <f t="shared" si="194"/>
        <v>SANTA ROSA</v>
      </c>
      <c r="E477" s="27" t="str">
        <f t="shared" si="195"/>
        <v>INTERP.</v>
      </c>
      <c r="F477" s="27" t="s">
        <v>122</v>
      </c>
      <c r="G477" s="31" t="str">
        <f t="shared" si="196"/>
        <v>O 500 RS E V</v>
      </c>
      <c r="H477" s="37" t="str">
        <f t="shared" si="197"/>
        <v>KPGY67</v>
      </c>
      <c r="I477" s="58"/>
      <c r="J477" s="30"/>
      <c r="K477" s="30"/>
      <c r="L477" s="36">
        <v>45108</v>
      </c>
      <c r="M477" s="30"/>
      <c r="N477" s="36">
        <v>45108</v>
      </c>
    </row>
    <row r="478" spans="1:14" ht="15.75" customHeight="1" x14ac:dyDescent="0.25">
      <c r="A478" s="37">
        <f t="shared" si="192"/>
        <v>382</v>
      </c>
      <c r="B478" s="25"/>
      <c r="C478" s="31" t="str">
        <f t="shared" si="193"/>
        <v>BUS</v>
      </c>
      <c r="D478" s="30" t="str">
        <f t="shared" si="194"/>
        <v>SANTA ROSA</v>
      </c>
      <c r="E478" s="27" t="str">
        <f t="shared" si="195"/>
        <v>INTERP.</v>
      </c>
      <c r="F478" s="27" t="s">
        <v>122</v>
      </c>
      <c r="G478" s="31" t="str">
        <f t="shared" si="196"/>
        <v>O 500 RS E V</v>
      </c>
      <c r="H478" s="37" t="str">
        <f t="shared" si="197"/>
        <v>KPGY67</v>
      </c>
      <c r="I478" s="58"/>
      <c r="J478" s="30"/>
      <c r="K478" s="30"/>
      <c r="L478" s="36">
        <v>45139</v>
      </c>
      <c r="M478" s="30"/>
      <c r="N478" s="36">
        <v>45139</v>
      </c>
    </row>
    <row r="479" spans="1:14" ht="15.75" customHeight="1" x14ac:dyDescent="0.25">
      <c r="A479" s="37">
        <f t="shared" si="192"/>
        <v>382</v>
      </c>
      <c r="B479" s="25"/>
      <c r="C479" s="31" t="str">
        <f t="shared" si="193"/>
        <v>BUS</v>
      </c>
      <c r="D479" s="30" t="str">
        <f t="shared" si="194"/>
        <v>SANTA ROSA</v>
      </c>
      <c r="E479" s="27" t="str">
        <f t="shared" si="195"/>
        <v>INTERP.</v>
      </c>
      <c r="F479" s="27" t="s">
        <v>122</v>
      </c>
      <c r="G479" s="31" t="str">
        <f t="shared" si="196"/>
        <v>O 500 RS E V</v>
      </c>
      <c r="H479" s="37" t="str">
        <f t="shared" si="197"/>
        <v>KPGY67</v>
      </c>
      <c r="I479" s="58"/>
      <c r="J479" s="30"/>
      <c r="K479" s="30"/>
      <c r="L479" s="36">
        <v>45170</v>
      </c>
      <c r="M479" s="30"/>
      <c r="N479" s="36">
        <v>45170</v>
      </c>
    </row>
    <row r="480" spans="1:14" ht="15.75" customHeight="1" x14ac:dyDescent="0.25">
      <c r="A480" s="37">
        <f t="shared" si="192"/>
        <v>382</v>
      </c>
      <c r="B480" s="25"/>
      <c r="C480" s="31" t="str">
        <f t="shared" si="193"/>
        <v>BUS</v>
      </c>
      <c r="D480" s="30" t="str">
        <f t="shared" si="194"/>
        <v>SANTA ROSA</v>
      </c>
      <c r="E480" s="27" t="str">
        <f t="shared" si="195"/>
        <v>INTERP.</v>
      </c>
      <c r="F480" s="27" t="s">
        <v>122</v>
      </c>
      <c r="G480" s="31" t="str">
        <f t="shared" si="196"/>
        <v>O 500 RS E V</v>
      </c>
      <c r="H480" s="37" t="str">
        <f t="shared" si="197"/>
        <v>KPGY67</v>
      </c>
      <c r="I480" s="58"/>
      <c r="J480" s="30"/>
      <c r="K480" s="30"/>
      <c r="L480" s="36">
        <v>45200</v>
      </c>
      <c r="M480" s="30"/>
      <c r="N480" s="36">
        <v>45200</v>
      </c>
    </row>
    <row r="481" spans="1:14" ht="15.75" customHeight="1" x14ac:dyDescent="0.25">
      <c r="A481" s="37">
        <f t="shared" si="192"/>
        <v>382</v>
      </c>
      <c r="B481" s="25"/>
      <c r="C481" s="31" t="str">
        <f t="shared" si="193"/>
        <v>BUS</v>
      </c>
      <c r="D481" s="30" t="str">
        <f t="shared" si="194"/>
        <v>SANTA ROSA</v>
      </c>
      <c r="E481" s="27" t="str">
        <f t="shared" si="195"/>
        <v>INTERP.</v>
      </c>
      <c r="F481" s="27" t="s">
        <v>122</v>
      </c>
      <c r="G481" s="31" t="str">
        <f t="shared" si="196"/>
        <v>O 500 RS E V</v>
      </c>
      <c r="H481" s="37" t="str">
        <f t="shared" si="197"/>
        <v>KPGY67</v>
      </c>
      <c r="I481" s="58"/>
      <c r="J481" s="30"/>
      <c r="K481" s="30"/>
      <c r="L481" s="36">
        <v>45231</v>
      </c>
      <c r="M481" s="30"/>
      <c r="N481" s="36">
        <v>45231</v>
      </c>
    </row>
    <row r="482" spans="1:14" ht="15.75" customHeight="1" x14ac:dyDescent="0.25">
      <c r="A482" s="37">
        <f t="shared" si="192"/>
        <v>382</v>
      </c>
      <c r="B482" s="25"/>
      <c r="C482" s="31" t="str">
        <f t="shared" si="193"/>
        <v>BUS</v>
      </c>
      <c r="D482" s="30" t="str">
        <f t="shared" si="194"/>
        <v>SANTA ROSA</v>
      </c>
      <c r="E482" s="27" t="str">
        <f t="shared" si="195"/>
        <v>INTERP.</v>
      </c>
      <c r="F482" s="27" t="s">
        <v>122</v>
      </c>
      <c r="G482" s="31" t="str">
        <f t="shared" si="196"/>
        <v>O 500 RS E V</v>
      </c>
      <c r="H482" s="37" t="str">
        <f t="shared" si="197"/>
        <v>KPGY67</v>
      </c>
      <c r="I482" s="58"/>
      <c r="J482" s="30"/>
      <c r="K482" s="30"/>
      <c r="L482" s="36">
        <v>45261</v>
      </c>
      <c r="M482" s="30"/>
      <c r="N482" s="36">
        <v>45261</v>
      </c>
    </row>
    <row r="483" spans="1:14" ht="15.75" customHeight="1" x14ac:dyDescent="0.25">
      <c r="A483" s="29">
        <v>383</v>
      </c>
      <c r="B483" s="25">
        <v>1</v>
      </c>
      <c r="C483" s="30" t="s">
        <v>0</v>
      </c>
      <c r="D483" s="30" t="s">
        <v>90</v>
      </c>
      <c r="E483" s="27" t="s">
        <v>92</v>
      </c>
      <c r="F483" s="27" t="s">
        <v>122</v>
      </c>
      <c r="G483" s="28" t="s">
        <v>6</v>
      </c>
      <c r="H483" s="29" t="s">
        <v>75</v>
      </c>
      <c r="I483" s="57">
        <f>'BD ENE 23'!AS42</f>
        <v>0.28397565922920892</v>
      </c>
      <c r="J483" s="38">
        <f>'BD ENE 23'!AO42</f>
        <v>99.395161290322577</v>
      </c>
      <c r="K483" s="38">
        <f>'BD ENE 23'!AN42</f>
        <v>97.857142857142847</v>
      </c>
      <c r="L483" s="36">
        <v>44927</v>
      </c>
      <c r="M483" s="38">
        <f>'BD ENE 23'!AR42</f>
        <v>99.932840832773678</v>
      </c>
      <c r="N483" s="36">
        <v>44927</v>
      </c>
    </row>
    <row r="484" spans="1:14" ht="15.75" customHeight="1" x14ac:dyDescent="0.25">
      <c r="A484" s="37">
        <f t="shared" ref="A484:A494" si="198">A483</f>
        <v>383</v>
      </c>
      <c r="B484" s="25"/>
      <c r="C484" s="31" t="str">
        <f t="shared" ref="C484:C494" si="199">C483</f>
        <v>BUS</v>
      </c>
      <c r="D484" s="30" t="str">
        <f t="shared" ref="D484:D494" si="200">D483</f>
        <v>SANTA ROSA</v>
      </c>
      <c r="E484" s="27" t="str">
        <f t="shared" ref="E484:E494" si="201">E483</f>
        <v>INTERP.</v>
      </c>
      <c r="F484" s="27" t="s">
        <v>122</v>
      </c>
      <c r="G484" s="31" t="str">
        <f t="shared" ref="G484:G494" si="202">G483</f>
        <v>O 500 RS E V</v>
      </c>
      <c r="H484" s="37" t="str">
        <f t="shared" ref="H484:H494" si="203">H483</f>
        <v>KPGY66</v>
      </c>
      <c r="I484" s="58">
        <f>'BD FEB 23'!AP42</f>
        <v>0.27653213751868461</v>
      </c>
      <c r="J484" s="38">
        <f>'BD FEB 23'!AL42</f>
        <v>99.553571428571431</v>
      </c>
      <c r="K484" s="38">
        <f>'BD FEB 23'!AK42</f>
        <v>98.378378378378372</v>
      </c>
      <c r="L484" s="36">
        <v>44958</v>
      </c>
      <c r="M484" s="38">
        <f>'BD FEB 23'!AO42</f>
        <v>100</v>
      </c>
      <c r="N484" s="36">
        <v>44958</v>
      </c>
    </row>
    <row r="485" spans="1:14" ht="15.75" customHeight="1" x14ac:dyDescent="0.25">
      <c r="A485" s="37">
        <f t="shared" si="198"/>
        <v>383</v>
      </c>
      <c r="B485" s="25"/>
      <c r="C485" s="31" t="str">
        <f t="shared" si="199"/>
        <v>BUS</v>
      </c>
      <c r="D485" s="30" t="str">
        <f t="shared" si="200"/>
        <v>SANTA ROSA</v>
      </c>
      <c r="E485" s="27" t="str">
        <f t="shared" si="201"/>
        <v>INTERP.</v>
      </c>
      <c r="F485" s="27" t="s">
        <v>122</v>
      </c>
      <c r="G485" s="31" t="str">
        <f t="shared" si="202"/>
        <v>O 500 RS E V</v>
      </c>
      <c r="H485" s="37" t="str">
        <f t="shared" si="203"/>
        <v>KPGY66</v>
      </c>
      <c r="I485" s="58">
        <f>'BD MAR 23'!AS42</f>
        <v>0.37112010796221323</v>
      </c>
      <c r="J485" s="38">
        <f>'BD MAR 23'!AO42</f>
        <v>99.596774193548384</v>
      </c>
      <c r="K485" s="38">
        <f>'BD MAR 23'!AN42</f>
        <v>98.909090909090907</v>
      </c>
      <c r="L485" s="36">
        <v>44986</v>
      </c>
      <c r="M485" s="38">
        <f>'BD MAR 23'!AR42</f>
        <v>99.598393574297177</v>
      </c>
      <c r="N485" s="36">
        <v>44986</v>
      </c>
    </row>
    <row r="486" spans="1:14" ht="15.75" customHeight="1" x14ac:dyDescent="0.25">
      <c r="A486" s="37">
        <f t="shared" si="198"/>
        <v>383</v>
      </c>
      <c r="B486" s="25"/>
      <c r="C486" s="31" t="str">
        <f t="shared" si="199"/>
        <v>BUS</v>
      </c>
      <c r="D486" s="30" t="str">
        <f t="shared" si="200"/>
        <v>SANTA ROSA</v>
      </c>
      <c r="E486" s="27" t="str">
        <f t="shared" si="201"/>
        <v>INTERP.</v>
      </c>
      <c r="F486" s="27" t="s">
        <v>122</v>
      </c>
      <c r="G486" s="31" t="str">
        <f t="shared" si="202"/>
        <v>O 500 RS E V</v>
      </c>
      <c r="H486" s="37" t="str">
        <f t="shared" si="203"/>
        <v>KPGY66</v>
      </c>
      <c r="I486" s="58">
        <f>'BD ABR 23'!AR42</f>
        <v>0.41536050156739812</v>
      </c>
      <c r="J486" s="38">
        <f>'BD ABR 23'!AN42</f>
        <v>88.611111111111114</v>
      </c>
      <c r="K486" s="38">
        <f>'BD ABR 23'!AM42</f>
        <v>69.056603773584911</v>
      </c>
      <c r="L486" s="36">
        <v>45017</v>
      </c>
      <c r="M486" s="38">
        <f>'BD ABR 23'!AQ42</f>
        <v>90.909090909090907</v>
      </c>
      <c r="N486" s="36">
        <v>45017</v>
      </c>
    </row>
    <row r="487" spans="1:14" ht="15.75" customHeight="1" x14ac:dyDescent="0.25">
      <c r="A487" s="37">
        <f t="shared" si="198"/>
        <v>383</v>
      </c>
      <c r="B487" s="25"/>
      <c r="C487" s="31" t="str">
        <f t="shared" si="199"/>
        <v>BUS</v>
      </c>
      <c r="D487" s="30" t="str">
        <f t="shared" si="200"/>
        <v>SANTA ROSA</v>
      </c>
      <c r="E487" s="27" t="str">
        <f t="shared" si="201"/>
        <v>INTERP.</v>
      </c>
      <c r="F487" s="27" t="s">
        <v>122</v>
      </c>
      <c r="G487" s="31" t="str">
        <f t="shared" si="202"/>
        <v>O 500 RS E V</v>
      </c>
      <c r="H487" s="37" t="str">
        <f t="shared" si="203"/>
        <v>KPGY66</v>
      </c>
      <c r="I487" s="58">
        <f>'BD MAY 23'!AS42</f>
        <v>0.44867437117607067</v>
      </c>
      <c r="J487" s="38">
        <f>'BD MAY 23'!AO42</f>
        <v>98.857526881720432</v>
      </c>
      <c r="K487" s="38">
        <f>'BD MAY 23'!AO42</f>
        <v>98.857526881720432</v>
      </c>
      <c r="L487" s="36">
        <v>45047</v>
      </c>
      <c r="M487" s="38">
        <f>'BD MAY 23'!AR42</f>
        <v>99.2</v>
      </c>
      <c r="N487" s="36">
        <v>45047</v>
      </c>
    </row>
    <row r="488" spans="1:14" ht="15.75" customHeight="1" x14ac:dyDescent="0.25">
      <c r="A488" s="37">
        <f t="shared" si="198"/>
        <v>383</v>
      </c>
      <c r="B488" s="25"/>
      <c r="C488" s="31" t="str">
        <f t="shared" si="199"/>
        <v>BUS</v>
      </c>
      <c r="D488" s="30" t="str">
        <f t="shared" si="200"/>
        <v>SANTA ROSA</v>
      </c>
      <c r="E488" s="27" t="str">
        <f t="shared" si="201"/>
        <v>INTERP.</v>
      </c>
      <c r="F488" s="27" t="s">
        <v>122</v>
      </c>
      <c r="G488" s="31" t="str">
        <f t="shared" si="202"/>
        <v>O 500 RS E V</v>
      </c>
      <c r="H488" s="37" t="str">
        <f t="shared" si="203"/>
        <v>KPGY66</v>
      </c>
      <c r="I488" s="58">
        <f>'BD JUN 23'!AS42</f>
        <v>0</v>
      </c>
      <c r="J488" s="30"/>
      <c r="K488" s="30"/>
      <c r="L488" s="36">
        <v>45078</v>
      </c>
      <c r="M488" s="30"/>
      <c r="N488" s="36">
        <v>45078</v>
      </c>
    </row>
    <row r="489" spans="1:14" ht="15.75" customHeight="1" x14ac:dyDescent="0.25">
      <c r="A489" s="37">
        <f t="shared" si="198"/>
        <v>383</v>
      </c>
      <c r="B489" s="25"/>
      <c r="C489" s="31" t="str">
        <f t="shared" si="199"/>
        <v>BUS</v>
      </c>
      <c r="D489" s="30" t="str">
        <f t="shared" si="200"/>
        <v>SANTA ROSA</v>
      </c>
      <c r="E489" s="27" t="str">
        <f t="shared" si="201"/>
        <v>INTERP.</v>
      </c>
      <c r="F489" s="27" t="s">
        <v>122</v>
      </c>
      <c r="G489" s="31" t="str">
        <f t="shared" si="202"/>
        <v>O 500 RS E V</v>
      </c>
      <c r="H489" s="37" t="str">
        <f t="shared" si="203"/>
        <v>KPGY66</v>
      </c>
      <c r="I489" s="58"/>
      <c r="J489" s="30"/>
      <c r="K489" s="30"/>
      <c r="L489" s="36">
        <v>45108</v>
      </c>
      <c r="M489" s="30"/>
      <c r="N489" s="36">
        <v>45108</v>
      </c>
    </row>
    <row r="490" spans="1:14" ht="15.75" customHeight="1" x14ac:dyDescent="0.25">
      <c r="A490" s="37">
        <f t="shared" si="198"/>
        <v>383</v>
      </c>
      <c r="B490" s="25"/>
      <c r="C490" s="31" t="str">
        <f t="shared" si="199"/>
        <v>BUS</v>
      </c>
      <c r="D490" s="30" t="str">
        <f t="shared" si="200"/>
        <v>SANTA ROSA</v>
      </c>
      <c r="E490" s="27" t="str">
        <f t="shared" si="201"/>
        <v>INTERP.</v>
      </c>
      <c r="F490" s="27" t="s">
        <v>122</v>
      </c>
      <c r="G490" s="31" t="str">
        <f t="shared" si="202"/>
        <v>O 500 RS E V</v>
      </c>
      <c r="H490" s="37" t="str">
        <f t="shared" si="203"/>
        <v>KPGY66</v>
      </c>
      <c r="I490" s="58"/>
      <c r="J490" s="30"/>
      <c r="K490" s="30"/>
      <c r="L490" s="36">
        <v>45139</v>
      </c>
      <c r="M490" s="30"/>
      <c r="N490" s="36">
        <v>45139</v>
      </c>
    </row>
    <row r="491" spans="1:14" ht="15.75" customHeight="1" x14ac:dyDescent="0.25">
      <c r="A491" s="37">
        <f t="shared" si="198"/>
        <v>383</v>
      </c>
      <c r="B491" s="25"/>
      <c r="C491" s="31" t="str">
        <f t="shared" si="199"/>
        <v>BUS</v>
      </c>
      <c r="D491" s="30" t="str">
        <f t="shared" si="200"/>
        <v>SANTA ROSA</v>
      </c>
      <c r="E491" s="27" t="str">
        <f t="shared" si="201"/>
        <v>INTERP.</v>
      </c>
      <c r="F491" s="27" t="s">
        <v>122</v>
      </c>
      <c r="G491" s="31" t="str">
        <f t="shared" si="202"/>
        <v>O 500 RS E V</v>
      </c>
      <c r="H491" s="37" t="str">
        <f t="shared" si="203"/>
        <v>KPGY66</v>
      </c>
      <c r="I491" s="58"/>
      <c r="J491" s="30"/>
      <c r="K491" s="30"/>
      <c r="L491" s="36">
        <v>45170</v>
      </c>
      <c r="M491" s="30"/>
      <c r="N491" s="36">
        <v>45170</v>
      </c>
    </row>
    <row r="492" spans="1:14" ht="15.75" customHeight="1" x14ac:dyDescent="0.25">
      <c r="A492" s="37">
        <f t="shared" si="198"/>
        <v>383</v>
      </c>
      <c r="B492" s="25"/>
      <c r="C492" s="31" t="str">
        <f t="shared" si="199"/>
        <v>BUS</v>
      </c>
      <c r="D492" s="30" t="str">
        <f t="shared" si="200"/>
        <v>SANTA ROSA</v>
      </c>
      <c r="E492" s="27" t="str">
        <f t="shared" si="201"/>
        <v>INTERP.</v>
      </c>
      <c r="F492" s="27" t="s">
        <v>122</v>
      </c>
      <c r="G492" s="31" t="str">
        <f t="shared" si="202"/>
        <v>O 500 RS E V</v>
      </c>
      <c r="H492" s="37" t="str">
        <f t="shared" si="203"/>
        <v>KPGY66</v>
      </c>
      <c r="I492" s="58"/>
      <c r="J492" s="30"/>
      <c r="K492" s="30"/>
      <c r="L492" s="36">
        <v>45200</v>
      </c>
      <c r="M492" s="30"/>
      <c r="N492" s="36">
        <v>45200</v>
      </c>
    </row>
    <row r="493" spans="1:14" ht="15.75" customHeight="1" x14ac:dyDescent="0.25">
      <c r="A493" s="37">
        <f t="shared" si="198"/>
        <v>383</v>
      </c>
      <c r="B493" s="25"/>
      <c r="C493" s="31" t="str">
        <f t="shared" si="199"/>
        <v>BUS</v>
      </c>
      <c r="D493" s="30" t="str">
        <f t="shared" si="200"/>
        <v>SANTA ROSA</v>
      </c>
      <c r="E493" s="27" t="str">
        <f t="shared" si="201"/>
        <v>INTERP.</v>
      </c>
      <c r="F493" s="27" t="s">
        <v>122</v>
      </c>
      <c r="G493" s="31" t="str">
        <f t="shared" si="202"/>
        <v>O 500 RS E V</v>
      </c>
      <c r="H493" s="37" t="str">
        <f t="shared" si="203"/>
        <v>KPGY66</v>
      </c>
      <c r="I493" s="58"/>
      <c r="J493" s="30"/>
      <c r="K493" s="30"/>
      <c r="L493" s="36">
        <v>45231</v>
      </c>
      <c r="M493" s="30"/>
      <c r="N493" s="36">
        <v>45231</v>
      </c>
    </row>
    <row r="494" spans="1:14" ht="15.75" customHeight="1" x14ac:dyDescent="0.25">
      <c r="A494" s="37">
        <f t="shared" si="198"/>
        <v>383</v>
      </c>
      <c r="B494" s="25"/>
      <c r="C494" s="31" t="str">
        <f t="shared" si="199"/>
        <v>BUS</v>
      </c>
      <c r="D494" s="30" t="str">
        <f t="shared" si="200"/>
        <v>SANTA ROSA</v>
      </c>
      <c r="E494" s="27" t="str">
        <f t="shared" si="201"/>
        <v>INTERP.</v>
      </c>
      <c r="F494" s="27" t="s">
        <v>122</v>
      </c>
      <c r="G494" s="31" t="str">
        <f t="shared" si="202"/>
        <v>O 500 RS E V</v>
      </c>
      <c r="H494" s="37" t="str">
        <f t="shared" si="203"/>
        <v>KPGY66</v>
      </c>
      <c r="I494" s="58"/>
      <c r="J494" s="30"/>
      <c r="K494" s="30"/>
      <c r="L494" s="36">
        <v>45261</v>
      </c>
      <c r="M494" s="30"/>
      <c r="N494" s="36">
        <v>45261</v>
      </c>
    </row>
    <row r="495" spans="1:14" ht="15.75" customHeight="1" x14ac:dyDescent="0.25">
      <c r="A495" s="29">
        <v>384</v>
      </c>
      <c r="B495" s="25">
        <v>1</v>
      </c>
      <c r="C495" s="30" t="s">
        <v>0</v>
      </c>
      <c r="D495" s="30" t="s">
        <v>90</v>
      </c>
      <c r="E495" s="27" t="s">
        <v>92</v>
      </c>
      <c r="F495" s="27" t="s">
        <v>122</v>
      </c>
      <c r="G495" s="28" t="s">
        <v>6</v>
      </c>
      <c r="H495" s="29" t="s">
        <v>76</v>
      </c>
      <c r="I495" s="57">
        <f>'BD ENE 23'!AS43</f>
        <v>0.24242424242424243</v>
      </c>
      <c r="J495" s="38">
        <f>'BD ENE 23'!AO43</f>
        <v>99.798387096774192</v>
      </c>
      <c r="K495" s="38">
        <f>'BD ENE 23'!AN43</f>
        <v>99.166666666666671</v>
      </c>
      <c r="L495" s="36">
        <v>44927</v>
      </c>
      <c r="M495" s="38">
        <f>'BD ENE 23'!AR43</f>
        <v>99.798792756539228</v>
      </c>
      <c r="N495" s="36">
        <v>44927</v>
      </c>
    </row>
    <row r="496" spans="1:14" ht="15.75" customHeight="1" x14ac:dyDescent="0.25">
      <c r="A496" s="37">
        <f t="shared" ref="A496:A506" si="204">A495</f>
        <v>384</v>
      </c>
      <c r="B496" s="25"/>
      <c r="C496" s="31" t="str">
        <f t="shared" ref="C496:C506" si="205">C495</f>
        <v>BUS</v>
      </c>
      <c r="D496" s="30" t="str">
        <f t="shared" ref="D496:D506" si="206">D495</f>
        <v>SANTA ROSA</v>
      </c>
      <c r="E496" s="27" t="str">
        <f t="shared" ref="E496:E506" si="207">E495</f>
        <v>INTERP.</v>
      </c>
      <c r="F496" s="27" t="s">
        <v>122</v>
      </c>
      <c r="G496" s="31" t="str">
        <f t="shared" ref="G496:G506" si="208">G495</f>
        <v>O 500 RS E V</v>
      </c>
      <c r="H496" s="37" t="str">
        <f t="shared" ref="H496:H506" si="209">H495</f>
        <v>KPGY68</v>
      </c>
      <c r="I496" s="58">
        <f>'BD FEB 23'!AP43</f>
        <v>0.26435045317220546</v>
      </c>
      <c r="J496" s="38">
        <f>'BD FEB 23'!AL43</f>
        <v>98.511904761904773</v>
      </c>
      <c r="K496" s="38">
        <f>'BD FEB 23'!AK43</f>
        <v>94.285714285714278</v>
      </c>
      <c r="L496" s="36">
        <v>44958</v>
      </c>
      <c r="M496" s="38">
        <f>'BD FEB 23'!AO43</f>
        <v>99.261447562776965</v>
      </c>
      <c r="N496" s="36">
        <v>44958</v>
      </c>
    </row>
    <row r="497" spans="1:14" ht="15.75" customHeight="1" x14ac:dyDescent="0.25">
      <c r="A497" s="37">
        <f t="shared" si="204"/>
        <v>384</v>
      </c>
      <c r="B497" s="25"/>
      <c r="C497" s="31" t="str">
        <f t="shared" si="205"/>
        <v>BUS</v>
      </c>
      <c r="D497" s="30" t="str">
        <f t="shared" si="206"/>
        <v>SANTA ROSA</v>
      </c>
      <c r="E497" s="27" t="str">
        <f t="shared" si="207"/>
        <v>INTERP.</v>
      </c>
      <c r="F497" s="27" t="s">
        <v>122</v>
      </c>
      <c r="G497" s="31" t="str">
        <f t="shared" si="208"/>
        <v>O 500 RS E V</v>
      </c>
      <c r="H497" s="37" t="str">
        <f t="shared" si="209"/>
        <v>KPGY68</v>
      </c>
      <c r="I497" s="58">
        <f>'BD MAR 23'!AS43</f>
        <v>0.45331529093369416</v>
      </c>
      <c r="J497" s="38">
        <f>'BD MAR 23'!AO43</f>
        <v>99.327956989247312</v>
      </c>
      <c r="K497" s="38">
        <f>'BD MAR 23'!AN43</f>
        <v>98.507462686567166</v>
      </c>
      <c r="L497" s="36">
        <v>44986</v>
      </c>
      <c r="M497" s="38">
        <f>'BD MAR 23'!AR43</f>
        <v>100</v>
      </c>
      <c r="N497" s="36">
        <v>44986</v>
      </c>
    </row>
    <row r="498" spans="1:14" ht="15.75" customHeight="1" x14ac:dyDescent="0.25">
      <c r="A498" s="37">
        <f t="shared" si="204"/>
        <v>384</v>
      </c>
      <c r="B498" s="25"/>
      <c r="C498" s="31" t="str">
        <f t="shared" si="205"/>
        <v>BUS</v>
      </c>
      <c r="D498" s="30" t="str">
        <f t="shared" si="206"/>
        <v>SANTA ROSA</v>
      </c>
      <c r="E498" s="27" t="str">
        <f t="shared" si="207"/>
        <v>INTERP.</v>
      </c>
      <c r="F498" s="27" t="s">
        <v>122</v>
      </c>
      <c r="G498" s="31" t="str">
        <f t="shared" si="208"/>
        <v>O 500 RS E V</v>
      </c>
      <c r="H498" s="37" t="str">
        <f t="shared" si="209"/>
        <v>KPGY68</v>
      </c>
      <c r="I498" s="58">
        <f>'BD ABR 23'!AR43</f>
        <v>0.39492242595204513</v>
      </c>
      <c r="J498" s="38">
        <f>'BD ABR 23'!AN43</f>
        <v>98.472222222222229</v>
      </c>
      <c r="K498" s="38">
        <f>'BD ABR 23'!AM43</f>
        <v>96.071428571428569</v>
      </c>
      <c r="L498" s="36">
        <v>45017</v>
      </c>
      <c r="M498" s="38">
        <f>'BD ABR 23'!AQ43</f>
        <v>98.901098901098905</v>
      </c>
      <c r="N498" s="36">
        <v>45017</v>
      </c>
    </row>
    <row r="499" spans="1:14" ht="15.75" customHeight="1" x14ac:dyDescent="0.25">
      <c r="A499" s="37">
        <f t="shared" si="204"/>
        <v>384</v>
      </c>
      <c r="B499" s="25"/>
      <c r="C499" s="31" t="str">
        <f t="shared" si="205"/>
        <v>BUS</v>
      </c>
      <c r="D499" s="30" t="str">
        <f t="shared" si="206"/>
        <v>SANTA ROSA</v>
      </c>
      <c r="E499" s="27" t="str">
        <f t="shared" si="207"/>
        <v>INTERP.</v>
      </c>
      <c r="F499" s="27" t="s">
        <v>122</v>
      </c>
      <c r="G499" s="31" t="str">
        <f t="shared" si="208"/>
        <v>O 500 RS E V</v>
      </c>
      <c r="H499" s="37" t="str">
        <f t="shared" si="209"/>
        <v>KPGY68</v>
      </c>
      <c r="I499" s="58">
        <f>'BD MAY 23'!AS43</f>
        <v>0.41440217391304346</v>
      </c>
      <c r="J499" s="38">
        <f>'BD MAY 23'!AO43</f>
        <v>98.924731182795696</v>
      </c>
      <c r="K499" s="38">
        <f>'BD MAY 23'!AN43</f>
        <v>97.377049180327873</v>
      </c>
      <c r="L499" s="36">
        <v>45047</v>
      </c>
      <c r="M499" s="38">
        <f>'BD MAY 23'!AR43</f>
        <v>99.598393574297177</v>
      </c>
      <c r="N499" s="36">
        <v>45047</v>
      </c>
    </row>
    <row r="500" spans="1:14" ht="15.75" customHeight="1" x14ac:dyDescent="0.25">
      <c r="A500" s="37">
        <f t="shared" si="204"/>
        <v>384</v>
      </c>
      <c r="B500" s="25"/>
      <c r="C500" s="31" t="str">
        <f t="shared" si="205"/>
        <v>BUS</v>
      </c>
      <c r="D500" s="30" t="str">
        <f t="shared" si="206"/>
        <v>SANTA ROSA</v>
      </c>
      <c r="E500" s="27" t="str">
        <f t="shared" si="207"/>
        <v>INTERP.</v>
      </c>
      <c r="F500" s="27" t="s">
        <v>122</v>
      </c>
      <c r="G500" s="31" t="str">
        <f t="shared" si="208"/>
        <v>O 500 RS E V</v>
      </c>
      <c r="H500" s="37" t="str">
        <f t="shared" si="209"/>
        <v>KPGY68</v>
      </c>
      <c r="I500" s="58">
        <f>'BD JUN 23'!AS43</f>
        <v>0</v>
      </c>
      <c r="J500" s="30"/>
      <c r="K500" s="30"/>
      <c r="L500" s="36">
        <v>45078</v>
      </c>
      <c r="M500" s="30"/>
      <c r="N500" s="36">
        <v>45078</v>
      </c>
    </row>
    <row r="501" spans="1:14" ht="15.75" customHeight="1" x14ac:dyDescent="0.25">
      <c r="A501" s="37">
        <f t="shared" si="204"/>
        <v>384</v>
      </c>
      <c r="B501" s="25"/>
      <c r="C501" s="31" t="str">
        <f t="shared" si="205"/>
        <v>BUS</v>
      </c>
      <c r="D501" s="30" t="str">
        <f t="shared" si="206"/>
        <v>SANTA ROSA</v>
      </c>
      <c r="E501" s="27" t="str">
        <f t="shared" si="207"/>
        <v>INTERP.</v>
      </c>
      <c r="F501" s="27" t="s">
        <v>122</v>
      </c>
      <c r="G501" s="31" t="str">
        <f t="shared" si="208"/>
        <v>O 500 RS E V</v>
      </c>
      <c r="H501" s="37" t="str">
        <f t="shared" si="209"/>
        <v>KPGY68</v>
      </c>
      <c r="I501" s="58"/>
      <c r="J501" s="30"/>
      <c r="K501" s="30"/>
      <c r="L501" s="36">
        <v>45108</v>
      </c>
      <c r="M501" s="30"/>
      <c r="N501" s="36">
        <v>45108</v>
      </c>
    </row>
    <row r="502" spans="1:14" ht="15.75" customHeight="1" x14ac:dyDescent="0.25">
      <c r="A502" s="37">
        <f t="shared" si="204"/>
        <v>384</v>
      </c>
      <c r="B502" s="25"/>
      <c r="C502" s="31" t="str">
        <f t="shared" si="205"/>
        <v>BUS</v>
      </c>
      <c r="D502" s="30" t="str">
        <f t="shared" si="206"/>
        <v>SANTA ROSA</v>
      </c>
      <c r="E502" s="27" t="str">
        <f t="shared" si="207"/>
        <v>INTERP.</v>
      </c>
      <c r="F502" s="27" t="s">
        <v>122</v>
      </c>
      <c r="G502" s="31" t="str">
        <f t="shared" si="208"/>
        <v>O 500 RS E V</v>
      </c>
      <c r="H502" s="37" t="str">
        <f t="shared" si="209"/>
        <v>KPGY68</v>
      </c>
      <c r="I502" s="58"/>
      <c r="J502" s="30"/>
      <c r="K502" s="30"/>
      <c r="L502" s="36">
        <v>45139</v>
      </c>
      <c r="M502" s="30"/>
      <c r="N502" s="36">
        <v>45139</v>
      </c>
    </row>
    <row r="503" spans="1:14" ht="15.75" customHeight="1" x14ac:dyDescent="0.25">
      <c r="A503" s="37">
        <f t="shared" si="204"/>
        <v>384</v>
      </c>
      <c r="B503" s="25"/>
      <c r="C503" s="31" t="str">
        <f t="shared" si="205"/>
        <v>BUS</v>
      </c>
      <c r="D503" s="30" t="str">
        <f t="shared" si="206"/>
        <v>SANTA ROSA</v>
      </c>
      <c r="E503" s="27" t="str">
        <f t="shared" si="207"/>
        <v>INTERP.</v>
      </c>
      <c r="F503" s="27" t="s">
        <v>122</v>
      </c>
      <c r="G503" s="31" t="str">
        <f t="shared" si="208"/>
        <v>O 500 RS E V</v>
      </c>
      <c r="H503" s="37" t="str">
        <f t="shared" si="209"/>
        <v>KPGY68</v>
      </c>
      <c r="I503" s="58"/>
      <c r="J503" s="30"/>
      <c r="K503" s="30"/>
      <c r="L503" s="36">
        <v>45170</v>
      </c>
      <c r="M503" s="30"/>
      <c r="N503" s="36">
        <v>45170</v>
      </c>
    </row>
    <row r="504" spans="1:14" ht="15.75" customHeight="1" x14ac:dyDescent="0.25">
      <c r="A504" s="37">
        <f t="shared" si="204"/>
        <v>384</v>
      </c>
      <c r="B504" s="25"/>
      <c r="C504" s="31" t="str">
        <f t="shared" si="205"/>
        <v>BUS</v>
      </c>
      <c r="D504" s="30" t="str">
        <f t="shared" si="206"/>
        <v>SANTA ROSA</v>
      </c>
      <c r="E504" s="27" t="str">
        <f t="shared" si="207"/>
        <v>INTERP.</v>
      </c>
      <c r="F504" s="27" t="s">
        <v>122</v>
      </c>
      <c r="G504" s="31" t="str">
        <f t="shared" si="208"/>
        <v>O 500 RS E V</v>
      </c>
      <c r="H504" s="37" t="str">
        <f t="shared" si="209"/>
        <v>KPGY68</v>
      </c>
      <c r="I504" s="58"/>
      <c r="J504" s="30"/>
      <c r="K504" s="30"/>
      <c r="L504" s="36">
        <v>45200</v>
      </c>
      <c r="M504" s="30"/>
      <c r="N504" s="36">
        <v>45200</v>
      </c>
    </row>
    <row r="505" spans="1:14" ht="15.75" customHeight="1" x14ac:dyDescent="0.25">
      <c r="A505" s="37">
        <f t="shared" si="204"/>
        <v>384</v>
      </c>
      <c r="B505" s="25"/>
      <c r="C505" s="31" t="str">
        <f t="shared" si="205"/>
        <v>BUS</v>
      </c>
      <c r="D505" s="30" t="str">
        <f t="shared" si="206"/>
        <v>SANTA ROSA</v>
      </c>
      <c r="E505" s="27" t="str">
        <f t="shared" si="207"/>
        <v>INTERP.</v>
      </c>
      <c r="F505" s="27" t="s">
        <v>122</v>
      </c>
      <c r="G505" s="31" t="str">
        <f t="shared" si="208"/>
        <v>O 500 RS E V</v>
      </c>
      <c r="H505" s="37" t="str">
        <f t="shared" si="209"/>
        <v>KPGY68</v>
      </c>
      <c r="I505" s="58"/>
      <c r="J505" s="30"/>
      <c r="K505" s="30"/>
      <c r="L505" s="36">
        <v>45231</v>
      </c>
      <c r="M505" s="30"/>
      <c r="N505" s="36">
        <v>45231</v>
      </c>
    </row>
    <row r="506" spans="1:14" ht="15.75" customHeight="1" x14ac:dyDescent="0.25">
      <c r="A506" s="37">
        <f t="shared" si="204"/>
        <v>384</v>
      </c>
      <c r="B506" s="25"/>
      <c r="C506" s="31" t="str">
        <f t="shared" si="205"/>
        <v>BUS</v>
      </c>
      <c r="D506" s="30" t="str">
        <f t="shared" si="206"/>
        <v>SANTA ROSA</v>
      </c>
      <c r="E506" s="27" t="str">
        <f t="shared" si="207"/>
        <v>INTERP.</v>
      </c>
      <c r="F506" s="27" t="s">
        <v>122</v>
      </c>
      <c r="G506" s="31" t="str">
        <f t="shared" si="208"/>
        <v>O 500 RS E V</v>
      </c>
      <c r="H506" s="37" t="str">
        <f t="shared" si="209"/>
        <v>KPGY68</v>
      </c>
      <c r="I506" s="58"/>
      <c r="J506" s="30"/>
      <c r="K506" s="30"/>
      <c r="L506" s="36">
        <v>45261</v>
      </c>
      <c r="M506" s="30"/>
      <c r="N506" s="36">
        <v>45261</v>
      </c>
    </row>
    <row r="507" spans="1:14" ht="15.75" customHeight="1" x14ac:dyDescent="0.25">
      <c r="A507" s="29">
        <v>385</v>
      </c>
      <c r="B507" s="25">
        <v>1</v>
      </c>
      <c r="C507" s="30" t="s">
        <v>0</v>
      </c>
      <c r="D507" s="30" t="s">
        <v>90</v>
      </c>
      <c r="E507" s="27" t="s">
        <v>92</v>
      </c>
      <c r="F507" s="27" t="s">
        <v>122</v>
      </c>
      <c r="G507" s="28" t="s">
        <v>6</v>
      </c>
      <c r="H507" s="29" t="s">
        <v>77</v>
      </c>
      <c r="I507" s="57">
        <f>'BD ENE 23'!AS44</f>
        <v>0.29411764705882354</v>
      </c>
      <c r="J507" s="38">
        <f>'BD ENE 23'!AO44</f>
        <v>98.252688172043008</v>
      </c>
      <c r="K507" s="38">
        <f>'BD ENE 23'!AN44</f>
        <v>93.95348837209302</v>
      </c>
      <c r="L507" s="36">
        <v>44927</v>
      </c>
      <c r="M507" s="38">
        <f>'BD ENE 23'!AR44</f>
        <v>98.936170212765958</v>
      </c>
      <c r="N507" s="36">
        <v>44927</v>
      </c>
    </row>
    <row r="508" spans="1:14" ht="15.75" customHeight="1" x14ac:dyDescent="0.25">
      <c r="A508" s="37">
        <f t="shared" ref="A508:A518" si="210">A507</f>
        <v>385</v>
      </c>
      <c r="B508" s="25"/>
      <c r="C508" s="31" t="str">
        <f t="shared" ref="C508:C518" si="211">C507</f>
        <v>BUS</v>
      </c>
      <c r="D508" s="30" t="str">
        <f t="shared" ref="D508:D518" si="212">D507</f>
        <v>SANTA ROSA</v>
      </c>
      <c r="E508" s="27" t="str">
        <f t="shared" ref="E508:E518" si="213">E507</f>
        <v>INTERP.</v>
      </c>
      <c r="F508" s="27" t="s">
        <v>122</v>
      </c>
      <c r="G508" s="31" t="str">
        <f t="shared" ref="G508:G518" si="214">G507</f>
        <v>O 500 RS E V</v>
      </c>
      <c r="H508" s="37" t="str">
        <f t="shared" ref="H508:H518" si="215">H507</f>
        <v>KPGY65</v>
      </c>
      <c r="I508" s="58">
        <f>'BD FEB 23'!AP44</f>
        <v>0.30574198359433258</v>
      </c>
      <c r="J508" s="38">
        <f>'BD FEB 23'!AL44</f>
        <v>99.776785714285708</v>
      </c>
      <c r="K508" s="38">
        <f>'BD FEB 23'!AK44</f>
        <v>99.268292682926827</v>
      </c>
      <c r="L508" s="36">
        <v>44958</v>
      </c>
      <c r="M508" s="38">
        <f>'BD FEB 23'!AO44</f>
        <v>99.777282850779514</v>
      </c>
      <c r="N508" s="36">
        <v>44958</v>
      </c>
    </row>
    <row r="509" spans="1:14" ht="15.75" customHeight="1" x14ac:dyDescent="0.25">
      <c r="A509" s="37">
        <f t="shared" si="210"/>
        <v>385</v>
      </c>
      <c r="B509" s="25"/>
      <c r="C509" s="31" t="str">
        <f t="shared" si="211"/>
        <v>BUS</v>
      </c>
      <c r="D509" s="30" t="str">
        <f t="shared" si="212"/>
        <v>SANTA ROSA</v>
      </c>
      <c r="E509" s="27" t="str">
        <f t="shared" si="213"/>
        <v>INTERP.</v>
      </c>
      <c r="F509" s="27" t="s">
        <v>122</v>
      </c>
      <c r="G509" s="31" t="str">
        <f t="shared" si="214"/>
        <v>O 500 RS E V</v>
      </c>
      <c r="H509" s="37" t="str">
        <f t="shared" si="215"/>
        <v>KPGY65</v>
      </c>
      <c r="I509" s="58">
        <f>'BD MAR 23'!AS44</f>
        <v>0.431796407993631</v>
      </c>
      <c r="J509" s="38">
        <f>'BD MAR 23'!AO44</f>
        <v>99.608870967741936</v>
      </c>
      <c r="K509" s="38">
        <f>'BD MAR 23'!AN44</f>
        <v>99.090625000000003</v>
      </c>
      <c r="L509" s="36">
        <v>44986</v>
      </c>
      <c r="M509" s="38">
        <f>'BD MAR 23'!AR44</f>
        <v>100</v>
      </c>
      <c r="N509" s="36">
        <v>44986</v>
      </c>
    </row>
    <row r="510" spans="1:14" ht="15.75" customHeight="1" x14ac:dyDescent="0.25">
      <c r="A510" s="37">
        <f t="shared" si="210"/>
        <v>385</v>
      </c>
      <c r="B510" s="25"/>
      <c r="C510" s="31" t="str">
        <f t="shared" si="211"/>
        <v>BUS</v>
      </c>
      <c r="D510" s="30" t="str">
        <f t="shared" si="212"/>
        <v>SANTA ROSA</v>
      </c>
      <c r="E510" s="27" t="str">
        <f t="shared" si="213"/>
        <v>INTERP.</v>
      </c>
      <c r="F510" s="27" t="s">
        <v>122</v>
      </c>
      <c r="G510" s="31" t="str">
        <f t="shared" si="214"/>
        <v>O 500 RS E V</v>
      </c>
      <c r="H510" s="37" t="str">
        <f t="shared" si="215"/>
        <v>KPGY65</v>
      </c>
      <c r="I510" s="58">
        <f>'BD ABR 23'!AR44</f>
        <v>0.44797687861271679</v>
      </c>
      <c r="J510" s="38">
        <f>'BD ABR 23'!AN44</f>
        <v>96.111111111111114</v>
      </c>
      <c r="K510" s="38">
        <f>'BD ABR 23'!AM44</f>
        <v>90.967741935483872</v>
      </c>
      <c r="L510" s="36">
        <v>45017</v>
      </c>
      <c r="M510" s="38">
        <f>'BD ABR 23'!AQ44</f>
        <v>99.173553719008268</v>
      </c>
      <c r="N510" s="36">
        <v>45017</v>
      </c>
    </row>
    <row r="511" spans="1:14" ht="15.75" customHeight="1" x14ac:dyDescent="0.25">
      <c r="A511" s="37">
        <f t="shared" si="210"/>
        <v>385</v>
      </c>
      <c r="B511" s="25"/>
      <c r="C511" s="31" t="str">
        <f t="shared" si="211"/>
        <v>BUS</v>
      </c>
      <c r="D511" s="30" t="str">
        <f t="shared" si="212"/>
        <v>SANTA ROSA</v>
      </c>
      <c r="E511" s="27" t="str">
        <f t="shared" si="213"/>
        <v>INTERP.</v>
      </c>
      <c r="F511" s="27" t="s">
        <v>122</v>
      </c>
      <c r="G511" s="31" t="str">
        <f t="shared" si="214"/>
        <v>O 500 RS E V</v>
      </c>
      <c r="H511" s="37" t="str">
        <f t="shared" si="215"/>
        <v>KPGY65</v>
      </c>
      <c r="I511" s="58">
        <f>'BD MAY 23'!AS44</f>
        <v>0.39811066126855599</v>
      </c>
      <c r="J511" s="38">
        <f>'BD MAY 23'!AO44</f>
        <v>99.596774193548384</v>
      </c>
      <c r="K511" s="38">
        <f>'BD MAY 23'!AN44</f>
        <v>98.983050847457633</v>
      </c>
      <c r="L511" s="36">
        <v>45047</v>
      </c>
      <c r="M511" s="38">
        <f>'BD MAY 23'!AR44</f>
        <v>100</v>
      </c>
      <c r="N511" s="36">
        <v>45047</v>
      </c>
    </row>
    <row r="512" spans="1:14" ht="15.75" customHeight="1" x14ac:dyDescent="0.25">
      <c r="A512" s="37">
        <f t="shared" si="210"/>
        <v>385</v>
      </c>
      <c r="B512" s="25"/>
      <c r="C512" s="31" t="str">
        <f t="shared" si="211"/>
        <v>BUS</v>
      </c>
      <c r="D512" s="30" t="str">
        <f t="shared" si="212"/>
        <v>SANTA ROSA</v>
      </c>
      <c r="E512" s="27" t="str">
        <f t="shared" si="213"/>
        <v>INTERP.</v>
      </c>
      <c r="F512" s="27" t="s">
        <v>122</v>
      </c>
      <c r="G512" s="31" t="str">
        <f t="shared" si="214"/>
        <v>O 500 RS E V</v>
      </c>
      <c r="H512" s="37" t="str">
        <f t="shared" si="215"/>
        <v>KPGY65</v>
      </c>
      <c r="I512" s="58">
        <f>'BD JUN 23'!AS44</f>
        <v>0</v>
      </c>
      <c r="J512" s="30"/>
      <c r="K512" s="30"/>
      <c r="L512" s="36">
        <v>45078</v>
      </c>
      <c r="M512" s="30"/>
      <c r="N512" s="36">
        <v>45078</v>
      </c>
    </row>
    <row r="513" spans="1:14" ht="15.75" customHeight="1" x14ac:dyDescent="0.25">
      <c r="A513" s="37">
        <f t="shared" si="210"/>
        <v>385</v>
      </c>
      <c r="B513" s="25"/>
      <c r="C513" s="31" t="str">
        <f t="shared" si="211"/>
        <v>BUS</v>
      </c>
      <c r="D513" s="30" t="str">
        <f t="shared" si="212"/>
        <v>SANTA ROSA</v>
      </c>
      <c r="E513" s="27" t="str">
        <f t="shared" si="213"/>
        <v>INTERP.</v>
      </c>
      <c r="F513" s="27" t="s">
        <v>122</v>
      </c>
      <c r="G513" s="31" t="str">
        <f t="shared" si="214"/>
        <v>O 500 RS E V</v>
      </c>
      <c r="H513" s="37" t="str">
        <f t="shared" si="215"/>
        <v>KPGY65</v>
      </c>
      <c r="I513" s="58"/>
      <c r="J513" s="30"/>
      <c r="K513" s="30"/>
      <c r="L513" s="36">
        <v>45108</v>
      </c>
      <c r="M513" s="30"/>
      <c r="N513" s="36">
        <v>45108</v>
      </c>
    </row>
    <row r="514" spans="1:14" ht="15.75" customHeight="1" x14ac:dyDescent="0.25">
      <c r="A514" s="37">
        <f t="shared" si="210"/>
        <v>385</v>
      </c>
      <c r="B514" s="25"/>
      <c r="C514" s="31" t="str">
        <f t="shared" si="211"/>
        <v>BUS</v>
      </c>
      <c r="D514" s="30" t="str">
        <f t="shared" si="212"/>
        <v>SANTA ROSA</v>
      </c>
      <c r="E514" s="27" t="str">
        <f t="shared" si="213"/>
        <v>INTERP.</v>
      </c>
      <c r="F514" s="27" t="s">
        <v>122</v>
      </c>
      <c r="G514" s="31" t="str">
        <f t="shared" si="214"/>
        <v>O 500 RS E V</v>
      </c>
      <c r="H514" s="37" t="str">
        <f t="shared" si="215"/>
        <v>KPGY65</v>
      </c>
      <c r="I514" s="58"/>
      <c r="J514" s="30"/>
      <c r="K514" s="30"/>
      <c r="L514" s="36">
        <v>45139</v>
      </c>
      <c r="M514" s="30"/>
      <c r="N514" s="36">
        <v>45139</v>
      </c>
    </row>
    <row r="515" spans="1:14" ht="15.75" customHeight="1" x14ac:dyDescent="0.25">
      <c r="A515" s="37">
        <f t="shared" si="210"/>
        <v>385</v>
      </c>
      <c r="B515" s="25"/>
      <c r="C515" s="31" t="str">
        <f t="shared" si="211"/>
        <v>BUS</v>
      </c>
      <c r="D515" s="30" t="str">
        <f t="shared" si="212"/>
        <v>SANTA ROSA</v>
      </c>
      <c r="E515" s="27" t="str">
        <f t="shared" si="213"/>
        <v>INTERP.</v>
      </c>
      <c r="F515" s="27" t="s">
        <v>122</v>
      </c>
      <c r="G515" s="31" t="str">
        <f t="shared" si="214"/>
        <v>O 500 RS E V</v>
      </c>
      <c r="H515" s="37" t="str">
        <f t="shared" si="215"/>
        <v>KPGY65</v>
      </c>
      <c r="I515" s="58"/>
      <c r="J515" s="30"/>
      <c r="K515" s="30"/>
      <c r="L515" s="36">
        <v>45170</v>
      </c>
      <c r="M515" s="30"/>
      <c r="N515" s="36">
        <v>45170</v>
      </c>
    </row>
    <row r="516" spans="1:14" ht="15.75" customHeight="1" x14ac:dyDescent="0.25">
      <c r="A516" s="37">
        <f t="shared" si="210"/>
        <v>385</v>
      </c>
      <c r="B516" s="25"/>
      <c r="C516" s="31" t="str">
        <f t="shared" si="211"/>
        <v>BUS</v>
      </c>
      <c r="D516" s="30" t="str">
        <f t="shared" si="212"/>
        <v>SANTA ROSA</v>
      </c>
      <c r="E516" s="27" t="str">
        <f t="shared" si="213"/>
        <v>INTERP.</v>
      </c>
      <c r="F516" s="27" t="s">
        <v>122</v>
      </c>
      <c r="G516" s="31" t="str">
        <f t="shared" si="214"/>
        <v>O 500 RS E V</v>
      </c>
      <c r="H516" s="37" t="str">
        <f t="shared" si="215"/>
        <v>KPGY65</v>
      </c>
      <c r="I516" s="58"/>
      <c r="J516" s="30"/>
      <c r="K516" s="30"/>
      <c r="L516" s="36">
        <v>45200</v>
      </c>
      <c r="M516" s="30"/>
      <c r="N516" s="36">
        <v>45200</v>
      </c>
    </row>
    <row r="517" spans="1:14" ht="15.75" customHeight="1" x14ac:dyDescent="0.25">
      <c r="A517" s="37">
        <f t="shared" si="210"/>
        <v>385</v>
      </c>
      <c r="B517" s="25"/>
      <c r="C517" s="31" t="str">
        <f t="shared" si="211"/>
        <v>BUS</v>
      </c>
      <c r="D517" s="30" t="str">
        <f t="shared" si="212"/>
        <v>SANTA ROSA</v>
      </c>
      <c r="E517" s="27" t="str">
        <f t="shared" si="213"/>
        <v>INTERP.</v>
      </c>
      <c r="F517" s="27" t="s">
        <v>122</v>
      </c>
      <c r="G517" s="31" t="str">
        <f t="shared" si="214"/>
        <v>O 500 RS E V</v>
      </c>
      <c r="H517" s="37" t="str">
        <f t="shared" si="215"/>
        <v>KPGY65</v>
      </c>
      <c r="I517" s="58"/>
      <c r="J517" s="30"/>
      <c r="K517" s="30"/>
      <c r="L517" s="36">
        <v>45231</v>
      </c>
      <c r="M517" s="30"/>
      <c r="N517" s="36">
        <v>45231</v>
      </c>
    </row>
    <row r="518" spans="1:14" ht="15.75" customHeight="1" x14ac:dyDescent="0.25">
      <c r="A518" s="37">
        <f t="shared" si="210"/>
        <v>385</v>
      </c>
      <c r="B518" s="25"/>
      <c r="C518" s="31" t="str">
        <f t="shared" si="211"/>
        <v>BUS</v>
      </c>
      <c r="D518" s="30" t="str">
        <f t="shared" si="212"/>
        <v>SANTA ROSA</v>
      </c>
      <c r="E518" s="27" t="str">
        <f t="shared" si="213"/>
        <v>INTERP.</v>
      </c>
      <c r="F518" s="27" t="s">
        <v>122</v>
      </c>
      <c r="G518" s="31" t="str">
        <f t="shared" si="214"/>
        <v>O 500 RS E V</v>
      </c>
      <c r="H518" s="37" t="str">
        <f t="shared" si="215"/>
        <v>KPGY65</v>
      </c>
      <c r="I518" s="58"/>
      <c r="J518" s="30"/>
      <c r="K518" s="30"/>
      <c r="L518" s="36">
        <v>45261</v>
      </c>
      <c r="M518" s="30"/>
      <c r="N518" s="36">
        <v>45261</v>
      </c>
    </row>
    <row r="519" spans="1:14" ht="15.75" customHeight="1" x14ac:dyDescent="0.25">
      <c r="A519" s="27">
        <v>386</v>
      </c>
      <c r="B519" s="25">
        <v>1</v>
      </c>
      <c r="C519" s="28" t="s">
        <v>87</v>
      </c>
      <c r="D519" s="30" t="s">
        <v>86</v>
      </c>
      <c r="E519" s="27" t="s">
        <v>93</v>
      </c>
      <c r="F519" s="27" t="s">
        <v>122</v>
      </c>
      <c r="G519" s="28" t="s">
        <v>11</v>
      </c>
      <c r="H519" s="27" t="s">
        <v>35</v>
      </c>
      <c r="I519" s="59">
        <f>'BD ENE 23'!AS45</f>
        <v>0.11772665764546685</v>
      </c>
      <c r="J519" s="38">
        <f>'BD ENE 23'!AO45</f>
        <v>99.327956989247312</v>
      </c>
      <c r="K519" s="38">
        <f>'BD ENE 23'!AN45</f>
        <v>94.252873563218387</v>
      </c>
      <c r="L519" s="36">
        <v>44927</v>
      </c>
      <c r="M519" s="38">
        <f>'BD ENE 23'!AR45</f>
        <v>100</v>
      </c>
      <c r="N519" s="36">
        <v>44927</v>
      </c>
    </row>
    <row r="520" spans="1:14" ht="15.75" customHeight="1" x14ac:dyDescent="0.25">
      <c r="A520" s="37">
        <f t="shared" ref="A520:A530" si="216">A519</f>
        <v>386</v>
      </c>
      <c r="B520" s="25"/>
      <c r="C520" s="31" t="str">
        <f t="shared" ref="C520:C530" si="217">C519</f>
        <v>CTA.</v>
      </c>
      <c r="D520" s="30" t="str">
        <f t="shared" ref="D520:D530" si="218">D519</f>
        <v>TRANSMIN</v>
      </c>
      <c r="E520" s="27" t="str">
        <f t="shared" ref="E520:E530" si="219">E519</f>
        <v>INTERNO</v>
      </c>
      <c r="F520" s="27" t="s">
        <v>122</v>
      </c>
      <c r="G520" s="31" t="str">
        <f t="shared" ref="G520:G530" si="220">G519</f>
        <v>L200 KATANA</v>
      </c>
      <c r="H520" s="37" t="str">
        <f t="shared" ref="H520:H530" si="221">H519</f>
        <v>KGKJ64</v>
      </c>
      <c r="I520" s="58">
        <f>'BD FEB 23'!AP45</f>
        <v>9.0773809523809521E-2</v>
      </c>
      <c r="J520" s="38">
        <f>'BD FEB 23'!AL45</f>
        <v>100</v>
      </c>
      <c r="K520" s="38">
        <f>'BD FEB 23'!AK45</f>
        <v>100</v>
      </c>
      <c r="L520" s="36">
        <v>44958</v>
      </c>
      <c r="M520" s="38">
        <f>'BD FEB 23'!AO45</f>
        <v>100</v>
      </c>
      <c r="N520" s="36">
        <v>44958</v>
      </c>
    </row>
    <row r="521" spans="1:14" ht="15.75" customHeight="1" x14ac:dyDescent="0.25">
      <c r="A521" s="37">
        <f t="shared" si="216"/>
        <v>386</v>
      </c>
      <c r="B521" s="25"/>
      <c r="C521" s="31" t="str">
        <f t="shared" si="217"/>
        <v>CTA.</v>
      </c>
      <c r="D521" s="30" t="str">
        <f t="shared" si="218"/>
        <v>TRANSMIN</v>
      </c>
      <c r="E521" s="27" t="str">
        <f t="shared" si="219"/>
        <v>INTERNO</v>
      </c>
      <c r="F521" s="27" t="s">
        <v>122</v>
      </c>
      <c r="G521" s="31" t="str">
        <f t="shared" si="220"/>
        <v>L200 KATANA</v>
      </c>
      <c r="H521" s="37" t="str">
        <f t="shared" si="221"/>
        <v>KGKJ64</v>
      </c>
      <c r="I521" s="58">
        <f>'BD MAR 23'!AS45</f>
        <v>0</v>
      </c>
      <c r="J521" s="38">
        <f>'BD MAR 23'!AO45</f>
        <v>100</v>
      </c>
      <c r="K521" s="38" t="str">
        <f>'BD MAR 23'!AN45</f>
        <v>100</v>
      </c>
      <c r="L521" s="36">
        <v>44986</v>
      </c>
      <c r="M521" s="38">
        <f>'BD MAR 23'!AR45</f>
        <v>100</v>
      </c>
      <c r="N521" s="36">
        <v>44986</v>
      </c>
    </row>
    <row r="522" spans="1:14" ht="15.75" customHeight="1" x14ac:dyDescent="0.25">
      <c r="A522" s="37">
        <f t="shared" si="216"/>
        <v>386</v>
      </c>
      <c r="B522" s="25"/>
      <c r="C522" s="31" t="str">
        <f t="shared" si="217"/>
        <v>CTA.</v>
      </c>
      <c r="D522" s="30" t="str">
        <f t="shared" si="218"/>
        <v>TRANSMIN</v>
      </c>
      <c r="E522" s="27" t="str">
        <f t="shared" si="219"/>
        <v>INTERNO</v>
      </c>
      <c r="F522" s="27" t="s">
        <v>122</v>
      </c>
      <c r="G522" s="31" t="str">
        <f t="shared" si="220"/>
        <v>L200 KATANA</v>
      </c>
      <c r="H522" s="37" t="str">
        <f t="shared" si="221"/>
        <v>KGKJ64</v>
      </c>
      <c r="I522" s="58">
        <f>'BD ABR 23'!AR45</f>
        <v>0</v>
      </c>
      <c r="J522" s="38">
        <f>'BD ABR 23'!AN45</f>
        <v>100</v>
      </c>
      <c r="K522" s="38" t="str">
        <f>'BD ABR 23'!AM45</f>
        <v>100</v>
      </c>
      <c r="L522" s="36">
        <v>45017</v>
      </c>
      <c r="M522" s="38">
        <f>'BD ABR 23'!AQ45</f>
        <v>100</v>
      </c>
      <c r="N522" s="36">
        <v>45017</v>
      </c>
    </row>
    <row r="523" spans="1:14" ht="15.75" customHeight="1" x14ac:dyDescent="0.25">
      <c r="A523" s="37">
        <f t="shared" si="216"/>
        <v>386</v>
      </c>
      <c r="B523" s="25"/>
      <c r="C523" s="31" t="str">
        <f t="shared" si="217"/>
        <v>CTA.</v>
      </c>
      <c r="D523" s="30" t="str">
        <f t="shared" si="218"/>
        <v>TRANSMIN</v>
      </c>
      <c r="E523" s="27" t="str">
        <f t="shared" si="219"/>
        <v>INTERNO</v>
      </c>
      <c r="F523" s="27" t="s">
        <v>122</v>
      </c>
      <c r="G523" s="31" t="str">
        <f t="shared" si="220"/>
        <v>L200 KATANA</v>
      </c>
      <c r="H523" s="37" t="str">
        <f t="shared" si="221"/>
        <v>KGKJ64</v>
      </c>
      <c r="I523" s="58">
        <f>'BD MAY 23'!AS45</f>
        <v>6.5860215053763438E-2</v>
      </c>
      <c r="J523" s="38">
        <f>'BD MAY 23'!AO45</f>
        <v>100</v>
      </c>
      <c r="K523" s="38">
        <f>'BD MAY 23'!AN45</f>
        <v>100</v>
      </c>
      <c r="L523" s="36">
        <v>45047</v>
      </c>
      <c r="M523" s="38">
        <f>'BD MAY 23'!AR45</f>
        <v>100</v>
      </c>
      <c r="N523" s="36">
        <v>45047</v>
      </c>
    </row>
    <row r="524" spans="1:14" ht="15.75" customHeight="1" x14ac:dyDescent="0.25">
      <c r="A524" s="37">
        <f t="shared" si="216"/>
        <v>386</v>
      </c>
      <c r="B524" s="25"/>
      <c r="C524" s="31" t="str">
        <f t="shared" si="217"/>
        <v>CTA.</v>
      </c>
      <c r="D524" s="30" t="str">
        <f t="shared" si="218"/>
        <v>TRANSMIN</v>
      </c>
      <c r="E524" s="27" t="str">
        <f t="shared" si="219"/>
        <v>INTERNO</v>
      </c>
      <c r="F524" s="27" t="s">
        <v>122</v>
      </c>
      <c r="G524" s="31" t="str">
        <f t="shared" si="220"/>
        <v>L200 KATANA</v>
      </c>
      <c r="H524" s="37" t="str">
        <f t="shared" si="221"/>
        <v>KGKJ64</v>
      </c>
      <c r="I524" s="58">
        <f>'BD JUN 23'!AS45</f>
        <v>0</v>
      </c>
      <c r="J524" s="30"/>
      <c r="K524" s="30"/>
      <c r="L524" s="36">
        <v>45078</v>
      </c>
      <c r="M524" s="30"/>
      <c r="N524" s="36">
        <v>45078</v>
      </c>
    </row>
    <row r="525" spans="1:14" ht="15.75" customHeight="1" x14ac:dyDescent="0.25">
      <c r="A525" s="37">
        <f t="shared" si="216"/>
        <v>386</v>
      </c>
      <c r="B525" s="25"/>
      <c r="C525" s="31" t="str">
        <f t="shared" si="217"/>
        <v>CTA.</v>
      </c>
      <c r="D525" s="30" t="str">
        <f t="shared" si="218"/>
        <v>TRANSMIN</v>
      </c>
      <c r="E525" s="27" t="str">
        <f t="shared" si="219"/>
        <v>INTERNO</v>
      </c>
      <c r="F525" s="27" t="s">
        <v>122</v>
      </c>
      <c r="G525" s="31" t="str">
        <f t="shared" si="220"/>
        <v>L200 KATANA</v>
      </c>
      <c r="H525" s="37" t="str">
        <f t="shared" si="221"/>
        <v>KGKJ64</v>
      </c>
      <c r="I525" s="58"/>
      <c r="J525" s="30"/>
      <c r="K525" s="30"/>
      <c r="L525" s="36">
        <v>45108</v>
      </c>
      <c r="M525" s="30"/>
      <c r="N525" s="36">
        <v>45108</v>
      </c>
    </row>
    <row r="526" spans="1:14" ht="15.75" customHeight="1" x14ac:dyDescent="0.25">
      <c r="A526" s="37">
        <f t="shared" si="216"/>
        <v>386</v>
      </c>
      <c r="B526" s="25"/>
      <c r="C526" s="31" t="str">
        <f t="shared" si="217"/>
        <v>CTA.</v>
      </c>
      <c r="D526" s="30" t="str">
        <f t="shared" si="218"/>
        <v>TRANSMIN</v>
      </c>
      <c r="E526" s="27" t="str">
        <f t="shared" si="219"/>
        <v>INTERNO</v>
      </c>
      <c r="F526" s="27" t="s">
        <v>122</v>
      </c>
      <c r="G526" s="31" t="str">
        <f t="shared" si="220"/>
        <v>L200 KATANA</v>
      </c>
      <c r="H526" s="37" t="str">
        <f t="shared" si="221"/>
        <v>KGKJ64</v>
      </c>
      <c r="I526" s="58"/>
      <c r="J526" s="30"/>
      <c r="K526" s="30"/>
      <c r="L526" s="36">
        <v>45139</v>
      </c>
      <c r="M526" s="30"/>
      <c r="N526" s="36">
        <v>45139</v>
      </c>
    </row>
    <row r="527" spans="1:14" ht="15.75" customHeight="1" x14ac:dyDescent="0.25">
      <c r="A527" s="37">
        <f t="shared" si="216"/>
        <v>386</v>
      </c>
      <c r="B527" s="25"/>
      <c r="C527" s="31" t="str">
        <f t="shared" si="217"/>
        <v>CTA.</v>
      </c>
      <c r="D527" s="30" t="str">
        <f t="shared" si="218"/>
        <v>TRANSMIN</v>
      </c>
      <c r="E527" s="27" t="str">
        <f t="shared" si="219"/>
        <v>INTERNO</v>
      </c>
      <c r="F527" s="27" t="s">
        <v>122</v>
      </c>
      <c r="G527" s="31" t="str">
        <f t="shared" si="220"/>
        <v>L200 KATANA</v>
      </c>
      <c r="H527" s="37" t="str">
        <f t="shared" si="221"/>
        <v>KGKJ64</v>
      </c>
      <c r="I527" s="58"/>
      <c r="J527" s="30"/>
      <c r="K527" s="30"/>
      <c r="L527" s="36">
        <v>45170</v>
      </c>
      <c r="M527" s="30"/>
      <c r="N527" s="36">
        <v>45170</v>
      </c>
    </row>
    <row r="528" spans="1:14" ht="15.75" customHeight="1" x14ac:dyDescent="0.25">
      <c r="A528" s="37">
        <f t="shared" si="216"/>
        <v>386</v>
      </c>
      <c r="B528" s="25"/>
      <c r="C528" s="31" t="str">
        <f t="shared" si="217"/>
        <v>CTA.</v>
      </c>
      <c r="D528" s="30" t="str">
        <f t="shared" si="218"/>
        <v>TRANSMIN</v>
      </c>
      <c r="E528" s="27" t="str">
        <f t="shared" si="219"/>
        <v>INTERNO</v>
      </c>
      <c r="F528" s="27" t="s">
        <v>122</v>
      </c>
      <c r="G528" s="31" t="str">
        <f t="shared" si="220"/>
        <v>L200 KATANA</v>
      </c>
      <c r="H528" s="37" t="str">
        <f t="shared" si="221"/>
        <v>KGKJ64</v>
      </c>
      <c r="I528" s="58"/>
      <c r="J528" s="30"/>
      <c r="K528" s="30"/>
      <c r="L528" s="36">
        <v>45200</v>
      </c>
      <c r="M528" s="30"/>
      <c r="N528" s="36">
        <v>45200</v>
      </c>
    </row>
    <row r="529" spans="1:14" ht="15.75" customHeight="1" x14ac:dyDescent="0.25">
      <c r="A529" s="37">
        <f t="shared" si="216"/>
        <v>386</v>
      </c>
      <c r="B529" s="25"/>
      <c r="C529" s="31" t="str">
        <f t="shared" si="217"/>
        <v>CTA.</v>
      </c>
      <c r="D529" s="30" t="str">
        <f t="shared" si="218"/>
        <v>TRANSMIN</v>
      </c>
      <c r="E529" s="27" t="str">
        <f t="shared" si="219"/>
        <v>INTERNO</v>
      </c>
      <c r="F529" s="27" t="s">
        <v>122</v>
      </c>
      <c r="G529" s="31" t="str">
        <f t="shared" si="220"/>
        <v>L200 KATANA</v>
      </c>
      <c r="H529" s="37" t="str">
        <f t="shared" si="221"/>
        <v>KGKJ64</v>
      </c>
      <c r="I529" s="58"/>
      <c r="J529" s="30"/>
      <c r="K529" s="30"/>
      <c r="L529" s="36">
        <v>45231</v>
      </c>
      <c r="M529" s="30"/>
      <c r="N529" s="36">
        <v>45231</v>
      </c>
    </row>
    <row r="530" spans="1:14" ht="15.75" customHeight="1" x14ac:dyDescent="0.25">
      <c r="A530" s="37">
        <f t="shared" si="216"/>
        <v>386</v>
      </c>
      <c r="B530" s="25"/>
      <c r="C530" s="31" t="str">
        <f t="shared" si="217"/>
        <v>CTA.</v>
      </c>
      <c r="D530" s="30" t="str">
        <f t="shared" si="218"/>
        <v>TRANSMIN</v>
      </c>
      <c r="E530" s="27" t="str">
        <f t="shared" si="219"/>
        <v>INTERNO</v>
      </c>
      <c r="F530" s="27" t="s">
        <v>122</v>
      </c>
      <c r="G530" s="31" t="str">
        <f t="shared" si="220"/>
        <v>L200 KATANA</v>
      </c>
      <c r="H530" s="37" t="str">
        <f t="shared" si="221"/>
        <v>KGKJ64</v>
      </c>
      <c r="I530" s="58"/>
      <c r="J530" s="30"/>
      <c r="K530" s="30"/>
      <c r="L530" s="36">
        <v>45261</v>
      </c>
      <c r="M530" s="30"/>
      <c r="N530" s="36">
        <v>45261</v>
      </c>
    </row>
    <row r="531" spans="1:14" ht="15.75" customHeight="1" x14ac:dyDescent="0.25">
      <c r="A531" s="29">
        <v>387</v>
      </c>
      <c r="B531" s="25">
        <v>1</v>
      </c>
      <c r="C531" s="30" t="s">
        <v>88</v>
      </c>
      <c r="D531" s="30" t="s">
        <v>86</v>
      </c>
      <c r="E531" s="27" t="s">
        <v>93</v>
      </c>
      <c r="F531" s="27" t="s">
        <v>122</v>
      </c>
      <c r="G531" s="28" t="s">
        <v>4</v>
      </c>
      <c r="H531" s="29" t="s">
        <v>36</v>
      </c>
      <c r="I531" s="57">
        <f>'BD ENE 23'!AS46</f>
        <v>0.23809523809523808</v>
      </c>
      <c r="J531" s="38">
        <f>'BD ENE 23'!AO46</f>
        <v>98.790322580645167</v>
      </c>
      <c r="K531" s="38">
        <f>'BD ENE 23'!AN46</f>
        <v>94.857142857142861</v>
      </c>
      <c r="L531" s="36">
        <v>44927</v>
      </c>
      <c r="M531" s="38">
        <f>'BD ENE 23'!AR46</f>
        <v>98.804780876494021</v>
      </c>
      <c r="N531" s="36">
        <v>44927</v>
      </c>
    </row>
    <row r="532" spans="1:14" ht="15.75" customHeight="1" x14ac:dyDescent="0.25">
      <c r="A532" s="37">
        <f t="shared" ref="A532:A542" si="222">A531</f>
        <v>387</v>
      </c>
      <c r="B532" s="25"/>
      <c r="C532" s="31" t="str">
        <f t="shared" ref="C532:C542" si="223">C531</f>
        <v>VAN</v>
      </c>
      <c r="D532" s="30" t="str">
        <f t="shared" ref="D532:D542" si="224">D531</f>
        <v>TRANSMIN</v>
      </c>
      <c r="E532" s="27" t="str">
        <f t="shared" ref="E532:E542" si="225">E531</f>
        <v>INTERNO</v>
      </c>
      <c r="F532" s="27" t="s">
        <v>122</v>
      </c>
      <c r="G532" s="31" t="str">
        <f t="shared" ref="G532:G542" si="226">G531</f>
        <v>SPRINTER NCV3</v>
      </c>
      <c r="H532" s="37" t="str">
        <f t="shared" ref="H532:H542" si="227">H531</f>
        <v>KLBJ73</v>
      </c>
      <c r="I532" s="58">
        <f>'BD FEB 23'!AP46</f>
        <v>0.23511904761904762</v>
      </c>
      <c r="J532" s="38">
        <f>'BD FEB 23'!AL46</f>
        <v>100</v>
      </c>
      <c r="K532" s="38">
        <f>'BD FEB 23'!AK46</f>
        <v>100</v>
      </c>
      <c r="L532" s="36">
        <v>44958</v>
      </c>
      <c r="M532" s="38">
        <f>'BD FEB 23'!AO46</f>
        <v>100</v>
      </c>
      <c r="N532" s="36">
        <v>44958</v>
      </c>
    </row>
    <row r="533" spans="1:14" ht="15.75" customHeight="1" x14ac:dyDescent="0.25">
      <c r="A533" s="37">
        <f t="shared" si="222"/>
        <v>387</v>
      </c>
      <c r="B533" s="25"/>
      <c r="C533" s="31" t="str">
        <f t="shared" si="223"/>
        <v>VAN</v>
      </c>
      <c r="D533" s="30" t="str">
        <f t="shared" si="224"/>
        <v>TRANSMIN</v>
      </c>
      <c r="E533" s="27" t="str">
        <f t="shared" si="225"/>
        <v>INTERNO</v>
      </c>
      <c r="F533" s="27" t="s">
        <v>122</v>
      </c>
      <c r="G533" s="31" t="str">
        <f t="shared" si="226"/>
        <v>SPRINTER NCV3</v>
      </c>
      <c r="H533" s="37" t="str">
        <f t="shared" si="227"/>
        <v>KLBJ73</v>
      </c>
      <c r="I533" s="58">
        <f>'BD MAR 23'!AS46</f>
        <v>8.3333333333333329E-2</v>
      </c>
      <c r="J533" s="38">
        <f>'BD MAR 23'!AO46</f>
        <v>100</v>
      </c>
      <c r="K533" s="38">
        <f>'BD MAR 23'!AN46</f>
        <v>100</v>
      </c>
      <c r="L533" s="36">
        <v>44986</v>
      </c>
      <c r="M533" s="38">
        <f>'BD MAR 23'!AR46</f>
        <v>100</v>
      </c>
      <c r="N533" s="36">
        <v>44986</v>
      </c>
    </row>
    <row r="534" spans="1:14" ht="15.75" customHeight="1" x14ac:dyDescent="0.25">
      <c r="A534" s="37">
        <f t="shared" si="222"/>
        <v>387</v>
      </c>
      <c r="B534" s="25"/>
      <c r="C534" s="31" t="str">
        <f t="shared" si="223"/>
        <v>VAN</v>
      </c>
      <c r="D534" s="30" t="str">
        <f t="shared" si="224"/>
        <v>TRANSMIN</v>
      </c>
      <c r="E534" s="27" t="str">
        <f t="shared" si="225"/>
        <v>INTERNO</v>
      </c>
      <c r="F534" s="27" t="s">
        <v>122</v>
      </c>
      <c r="G534" s="31" t="str">
        <f t="shared" si="226"/>
        <v>SPRINTER NCV3</v>
      </c>
      <c r="H534" s="37" t="str">
        <f t="shared" si="227"/>
        <v>KLBJ73</v>
      </c>
      <c r="I534" s="58">
        <f>'BD ABR 23'!AR46</f>
        <v>3.386454183266932E-2</v>
      </c>
      <c r="J534" s="38">
        <f>'BD ABR 23'!AN46</f>
        <v>69.722222222222214</v>
      </c>
      <c r="K534" s="38">
        <f>'BD ABR 23'!AM46</f>
        <v>-1182.3529411764707</v>
      </c>
      <c r="L534" s="36">
        <v>45017</v>
      </c>
      <c r="M534" s="38">
        <f>'BD ABR 23'!AQ46</f>
        <v>76.923076923076934</v>
      </c>
      <c r="N534" s="36">
        <v>45017</v>
      </c>
    </row>
    <row r="535" spans="1:14" ht="15.75" customHeight="1" x14ac:dyDescent="0.25">
      <c r="A535" s="37">
        <f t="shared" si="222"/>
        <v>387</v>
      </c>
      <c r="B535" s="25"/>
      <c r="C535" s="31" t="str">
        <f t="shared" si="223"/>
        <v>VAN</v>
      </c>
      <c r="D535" s="30" t="str">
        <f t="shared" si="224"/>
        <v>TRANSMIN</v>
      </c>
      <c r="E535" s="27" t="str">
        <f t="shared" si="225"/>
        <v>INTERNO</v>
      </c>
      <c r="F535" s="27" t="s">
        <v>122</v>
      </c>
      <c r="G535" s="31" t="str">
        <f t="shared" si="226"/>
        <v>SPRINTER NCV3</v>
      </c>
      <c r="H535" s="37" t="str">
        <f t="shared" si="227"/>
        <v>KLBJ73</v>
      </c>
      <c r="I535" s="58">
        <f>'BD MAY 23'!AS46</f>
        <v>1.358695652173913E-2</v>
      </c>
      <c r="J535" s="38">
        <f>'BD MAY 23'!AO46</f>
        <v>98.924731182795696</v>
      </c>
      <c r="K535" s="38">
        <f>'BD MAY 23'!AN46</f>
        <v>19.999999999999996</v>
      </c>
      <c r="L535" s="36">
        <v>45047</v>
      </c>
      <c r="M535" s="38">
        <f>'BD MAY 23'!AR46</f>
        <v>98.936170212765958</v>
      </c>
      <c r="N535" s="36">
        <v>45047</v>
      </c>
    </row>
    <row r="536" spans="1:14" ht="15.75" customHeight="1" x14ac:dyDescent="0.25">
      <c r="A536" s="37">
        <f t="shared" si="222"/>
        <v>387</v>
      </c>
      <c r="B536" s="25"/>
      <c r="C536" s="31" t="str">
        <f t="shared" si="223"/>
        <v>VAN</v>
      </c>
      <c r="D536" s="30" t="str">
        <f t="shared" si="224"/>
        <v>TRANSMIN</v>
      </c>
      <c r="E536" s="27" t="str">
        <f t="shared" si="225"/>
        <v>INTERNO</v>
      </c>
      <c r="F536" s="27" t="s">
        <v>122</v>
      </c>
      <c r="G536" s="31" t="str">
        <f t="shared" si="226"/>
        <v>SPRINTER NCV3</v>
      </c>
      <c r="H536" s="37" t="str">
        <f t="shared" si="227"/>
        <v>KLBJ73</v>
      </c>
      <c r="I536" s="58">
        <f>'BD JUN 23'!AS46</f>
        <v>0</v>
      </c>
      <c r="J536" s="30"/>
      <c r="K536" s="30"/>
      <c r="L536" s="36">
        <v>45078</v>
      </c>
      <c r="M536" s="30"/>
      <c r="N536" s="36">
        <v>45078</v>
      </c>
    </row>
    <row r="537" spans="1:14" ht="15.75" customHeight="1" x14ac:dyDescent="0.25">
      <c r="A537" s="37">
        <f t="shared" si="222"/>
        <v>387</v>
      </c>
      <c r="B537" s="25"/>
      <c r="C537" s="31" t="str">
        <f t="shared" si="223"/>
        <v>VAN</v>
      </c>
      <c r="D537" s="30" t="str">
        <f t="shared" si="224"/>
        <v>TRANSMIN</v>
      </c>
      <c r="E537" s="27" t="str">
        <f t="shared" si="225"/>
        <v>INTERNO</v>
      </c>
      <c r="F537" s="27" t="s">
        <v>122</v>
      </c>
      <c r="G537" s="31" t="str">
        <f t="shared" si="226"/>
        <v>SPRINTER NCV3</v>
      </c>
      <c r="H537" s="37" t="str">
        <f t="shared" si="227"/>
        <v>KLBJ73</v>
      </c>
      <c r="I537" s="58"/>
      <c r="J537" s="30"/>
      <c r="K537" s="30"/>
      <c r="L537" s="36">
        <v>45108</v>
      </c>
      <c r="M537" s="30"/>
      <c r="N537" s="36">
        <v>45108</v>
      </c>
    </row>
    <row r="538" spans="1:14" ht="15.75" customHeight="1" x14ac:dyDescent="0.25">
      <c r="A538" s="37">
        <f t="shared" si="222"/>
        <v>387</v>
      </c>
      <c r="B538" s="25"/>
      <c r="C538" s="31" t="str">
        <f t="shared" si="223"/>
        <v>VAN</v>
      </c>
      <c r="D538" s="30" t="str">
        <f t="shared" si="224"/>
        <v>TRANSMIN</v>
      </c>
      <c r="E538" s="27" t="str">
        <f t="shared" si="225"/>
        <v>INTERNO</v>
      </c>
      <c r="F538" s="27" t="s">
        <v>122</v>
      </c>
      <c r="G538" s="31" t="str">
        <f t="shared" si="226"/>
        <v>SPRINTER NCV3</v>
      </c>
      <c r="H538" s="37" t="str">
        <f t="shared" si="227"/>
        <v>KLBJ73</v>
      </c>
      <c r="I538" s="58"/>
      <c r="J538" s="30"/>
      <c r="K538" s="30"/>
      <c r="L538" s="36">
        <v>45139</v>
      </c>
      <c r="M538" s="30"/>
      <c r="N538" s="36">
        <v>45139</v>
      </c>
    </row>
    <row r="539" spans="1:14" ht="15.75" customHeight="1" x14ac:dyDescent="0.25">
      <c r="A539" s="37">
        <f t="shared" si="222"/>
        <v>387</v>
      </c>
      <c r="B539" s="25"/>
      <c r="C539" s="31" t="str">
        <f t="shared" si="223"/>
        <v>VAN</v>
      </c>
      <c r="D539" s="30" t="str">
        <f t="shared" si="224"/>
        <v>TRANSMIN</v>
      </c>
      <c r="E539" s="27" t="str">
        <f t="shared" si="225"/>
        <v>INTERNO</v>
      </c>
      <c r="F539" s="27" t="s">
        <v>122</v>
      </c>
      <c r="G539" s="31" t="str">
        <f t="shared" si="226"/>
        <v>SPRINTER NCV3</v>
      </c>
      <c r="H539" s="37" t="str">
        <f t="shared" si="227"/>
        <v>KLBJ73</v>
      </c>
      <c r="I539" s="58"/>
      <c r="J539" s="30"/>
      <c r="K539" s="30"/>
      <c r="L539" s="36">
        <v>45170</v>
      </c>
      <c r="M539" s="30"/>
      <c r="N539" s="36">
        <v>45170</v>
      </c>
    </row>
    <row r="540" spans="1:14" ht="15.75" customHeight="1" x14ac:dyDescent="0.25">
      <c r="A540" s="37">
        <f t="shared" si="222"/>
        <v>387</v>
      </c>
      <c r="B540" s="25"/>
      <c r="C540" s="31" t="str">
        <f t="shared" si="223"/>
        <v>VAN</v>
      </c>
      <c r="D540" s="30" t="str">
        <f t="shared" si="224"/>
        <v>TRANSMIN</v>
      </c>
      <c r="E540" s="27" t="str">
        <f t="shared" si="225"/>
        <v>INTERNO</v>
      </c>
      <c r="F540" s="27" t="s">
        <v>122</v>
      </c>
      <c r="G540" s="31" t="str">
        <f t="shared" si="226"/>
        <v>SPRINTER NCV3</v>
      </c>
      <c r="H540" s="37" t="str">
        <f t="shared" si="227"/>
        <v>KLBJ73</v>
      </c>
      <c r="I540" s="58"/>
      <c r="J540" s="30"/>
      <c r="K540" s="30"/>
      <c r="L540" s="36">
        <v>45200</v>
      </c>
      <c r="M540" s="30"/>
      <c r="N540" s="36">
        <v>45200</v>
      </c>
    </row>
    <row r="541" spans="1:14" ht="15.75" customHeight="1" x14ac:dyDescent="0.25">
      <c r="A541" s="37">
        <f t="shared" si="222"/>
        <v>387</v>
      </c>
      <c r="B541" s="25"/>
      <c r="C541" s="31" t="str">
        <f t="shared" si="223"/>
        <v>VAN</v>
      </c>
      <c r="D541" s="30" t="str">
        <f t="shared" si="224"/>
        <v>TRANSMIN</v>
      </c>
      <c r="E541" s="27" t="str">
        <f t="shared" si="225"/>
        <v>INTERNO</v>
      </c>
      <c r="F541" s="27" t="s">
        <v>122</v>
      </c>
      <c r="G541" s="31" t="str">
        <f t="shared" si="226"/>
        <v>SPRINTER NCV3</v>
      </c>
      <c r="H541" s="37" t="str">
        <f t="shared" si="227"/>
        <v>KLBJ73</v>
      </c>
      <c r="I541" s="58"/>
      <c r="J541" s="30"/>
      <c r="K541" s="30"/>
      <c r="L541" s="36">
        <v>45231</v>
      </c>
      <c r="M541" s="30"/>
      <c r="N541" s="36">
        <v>45231</v>
      </c>
    </row>
    <row r="542" spans="1:14" ht="15.75" customHeight="1" x14ac:dyDescent="0.25">
      <c r="A542" s="37">
        <f t="shared" si="222"/>
        <v>387</v>
      </c>
      <c r="B542" s="25"/>
      <c r="C542" s="31" t="str">
        <f t="shared" si="223"/>
        <v>VAN</v>
      </c>
      <c r="D542" s="30" t="str">
        <f t="shared" si="224"/>
        <v>TRANSMIN</v>
      </c>
      <c r="E542" s="27" t="str">
        <f t="shared" si="225"/>
        <v>INTERNO</v>
      </c>
      <c r="F542" s="27" t="s">
        <v>122</v>
      </c>
      <c r="G542" s="31" t="str">
        <f t="shared" si="226"/>
        <v>SPRINTER NCV3</v>
      </c>
      <c r="H542" s="37" t="str">
        <f t="shared" si="227"/>
        <v>KLBJ73</v>
      </c>
      <c r="I542" s="58"/>
      <c r="J542" s="30"/>
      <c r="K542" s="30"/>
      <c r="L542" s="36">
        <v>45261</v>
      </c>
      <c r="M542" s="30"/>
      <c r="N542" s="36">
        <v>45261</v>
      </c>
    </row>
    <row r="543" spans="1:14" ht="15.75" customHeight="1" x14ac:dyDescent="0.25">
      <c r="A543" s="29">
        <v>388</v>
      </c>
      <c r="B543" s="25">
        <v>1</v>
      </c>
      <c r="C543" s="30" t="s">
        <v>88</v>
      </c>
      <c r="D543" s="30" t="s">
        <v>86</v>
      </c>
      <c r="E543" s="27" t="s">
        <v>93</v>
      </c>
      <c r="F543" s="27" t="s">
        <v>122</v>
      </c>
      <c r="G543" s="28" t="s">
        <v>4</v>
      </c>
      <c r="H543" s="29" t="s">
        <v>37</v>
      </c>
      <c r="I543" s="57">
        <f>'BD ENE 23'!AS47</f>
        <v>5.510752688172043E-2</v>
      </c>
      <c r="J543" s="38">
        <f>'BD ENE 23'!AO47</f>
        <v>100</v>
      </c>
      <c r="K543" s="38">
        <f>'BD ENE 23'!AN47</f>
        <v>100</v>
      </c>
      <c r="L543" s="36">
        <v>44927</v>
      </c>
      <c r="M543" s="38">
        <f>'BD ENE 23'!AR47</f>
        <v>100</v>
      </c>
      <c r="N543" s="36">
        <v>44927</v>
      </c>
    </row>
    <row r="544" spans="1:14" ht="15.75" customHeight="1" x14ac:dyDescent="0.25">
      <c r="A544" s="37">
        <f t="shared" ref="A544:A554" si="228">A543</f>
        <v>388</v>
      </c>
      <c r="B544" s="25"/>
      <c r="C544" s="31" t="str">
        <f t="shared" ref="C544:C554" si="229">C543</f>
        <v>VAN</v>
      </c>
      <c r="D544" s="30" t="str">
        <f t="shared" ref="D544:D554" si="230">D543</f>
        <v>TRANSMIN</v>
      </c>
      <c r="E544" s="27" t="str">
        <f t="shared" ref="E544:E554" si="231">E543</f>
        <v>INTERNO</v>
      </c>
      <c r="F544" s="27" t="s">
        <v>122</v>
      </c>
      <c r="G544" s="31" t="str">
        <f t="shared" ref="G544:G554" si="232">G543</f>
        <v>SPRINTER NCV3</v>
      </c>
      <c r="H544" s="37" t="str">
        <f t="shared" ref="H544:H554" si="233">H543</f>
        <v>KLBJ74</v>
      </c>
      <c r="I544" s="58">
        <f>'BD FEB 23'!AP47</f>
        <v>0.22354694485842028</v>
      </c>
      <c r="J544" s="38">
        <f>'BD FEB 23'!AL47</f>
        <v>99.851190476190482</v>
      </c>
      <c r="K544" s="38">
        <f>'BD FEB 23'!AK47</f>
        <v>99.333333333333329</v>
      </c>
      <c r="L544" s="36">
        <v>44958</v>
      </c>
      <c r="M544" s="38">
        <f>'BD FEB 23'!AO47</f>
        <v>100</v>
      </c>
      <c r="N544" s="36">
        <v>44958</v>
      </c>
    </row>
    <row r="545" spans="1:14" ht="15.75" customHeight="1" x14ac:dyDescent="0.25">
      <c r="A545" s="37">
        <f t="shared" si="228"/>
        <v>388</v>
      </c>
      <c r="B545" s="25"/>
      <c r="C545" s="31" t="str">
        <f t="shared" si="229"/>
        <v>VAN</v>
      </c>
      <c r="D545" s="30" t="str">
        <f t="shared" si="230"/>
        <v>TRANSMIN</v>
      </c>
      <c r="E545" s="27" t="str">
        <f t="shared" si="231"/>
        <v>INTERNO</v>
      </c>
      <c r="F545" s="27" t="s">
        <v>122</v>
      </c>
      <c r="G545" s="31" t="str">
        <f t="shared" si="232"/>
        <v>SPRINTER NCV3</v>
      </c>
      <c r="H545" s="37" t="str">
        <f t="shared" si="233"/>
        <v>KLBJ74</v>
      </c>
      <c r="I545" s="58">
        <f>'BD MAR 23'!AS47</f>
        <v>0.34274193548387094</v>
      </c>
      <c r="J545" s="38">
        <f>'BD MAR 23'!AO47</f>
        <v>100</v>
      </c>
      <c r="K545" s="38">
        <f>'BD MAR 23'!AN47</f>
        <v>100</v>
      </c>
      <c r="L545" s="36">
        <v>44986</v>
      </c>
      <c r="M545" s="38">
        <f>'BD MAR 23'!AR47</f>
        <v>100</v>
      </c>
      <c r="N545" s="36">
        <v>44986</v>
      </c>
    </row>
    <row r="546" spans="1:14" ht="15.75" customHeight="1" x14ac:dyDescent="0.25">
      <c r="A546" s="37">
        <f t="shared" si="228"/>
        <v>388</v>
      </c>
      <c r="B546" s="25"/>
      <c r="C546" s="31" t="str">
        <f t="shared" si="229"/>
        <v>VAN</v>
      </c>
      <c r="D546" s="30" t="str">
        <f t="shared" si="230"/>
        <v>TRANSMIN</v>
      </c>
      <c r="E546" s="27" t="str">
        <f t="shared" si="231"/>
        <v>INTERNO</v>
      </c>
      <c r="F546" s="27" t="s">
        <v>122</v>
      </c>
      <c r="G546" s="31" t="str">
        <f t="shared" si="232"/>
        <v>SPRINTER NCV3</v>
      </c>
      <c r="H546" s="37" t="str">
        <f t="shared" si="233"/>
        <v>KLBJ74</v>
      </c>
      <c r="I546" s="58">
        <f>'BD ABR 23'!AR47</f>
        <v>0.16857142857142857</v>
      </c>
      <c r="J546" s="38">
        <f>'BD ABR 23'!AN47</f>
        <v>97.222222222222214</v>
      </c>
      <c r="K546" s="38">
        <f>'BD ABR 23'!AM47</f>
        <v>83.050847457627114</v>
      </c>
      <c r="L546" s="36">
        <v>45017</v>
      </c>
      <c r="M546" s="38">
        <f>'BD ABR 23'!AQ47</f>
        <v>98.630136986301366</v>
      </c>
      <c r="N546" s="36">
        <v>45017</v>
      </c>
    </row>
    <row r="547" spans="1:14" ht="15.75" customHeight="1" x14ac:dyDescent="0.25">
      <c r="A547" s="37">
        <f t="shared" si="228"/>
        <v>388</v>
      </c>
      <c r="B547" s="25"/>
      <c r="C547" s="31" t="str">
        <f t="shared" si="229"/>
        <v>VAN</v>
      </c>
      <c r="D547" s="30" t="str">
        <f t="shared" si="230"/>
        <v>TRANSMIN</v>
      </c>
      <c r="E547" s="27" t="str">
        <f t="shared" si="231"/>
        <v>INTERNO</v>
      </c>
      <c r="F547" s="27" t="s">
        <v>122</v>
      </c>
      <c r="G547" s="31" t="str">
        <f t="shared" si="232"/>
        <v>SPRINTER NCV3</v>
      </c>
      <c r="H547" s="37" t="str">
        <f t="shared" si="233"/>
        <v>KLBJ74</v>
      </c>
      <c r="I547" s="58">
        <f>'BD MAY 23'!AS47</f>
        <v>0.31854838709677419</v>
      </c>
      <c r="J547" s="38">
        <f>'BD MAY 23'!AO47</f>
        <v>100</v>
      </c>
      <c r="K547" s="38">
        <f>'BD MAY 23'!AN47</f>
        <v>100</v>
      </c>
      <c r="L547" s="36">
        <v>45047</v>
      </c>
      <c r="M547" s="38">
        <f>'BD MAY 23'!AR47</f>
        <v>100</v>
      </c>
      <c r="N547" s="36">
        <v>45047</v>
      </c>
    </row>
    <row r="548" spans="1:14" ht="15.75" customHeight="1" x14ac:dyDescent="0.25">
      <c r="A548" s="37">
        <f t="shared" si="228"/>
        <v>388</v>
      </c>
      <c r="B548" s="25"/>
      <c r="C548" s="31" t="str">
        <f t="shared" si="229"/>
        <v>VAN</v>
      </c>
      <c r="D548" s="30" t="str">
        <f t="shared" si="230"/>
        <v>TRANSMIN</v>
      </c>
      <c r="E548" s="27" t="str">
        <f t="shared" si="231"/>
        <v>INTERNO</v>
      </c>
      <c r="F548" s="27" t="s">
        <v>122</v>
      </c>
      <c r="G548" s="31" t="str">
        <f t="shared" si="232"/>
        <v>SPRINTER NCV3</v>
      </c>
      <c r="H548" s="37" t="str">
        <f t="shared" si="233"/>
        <v>KLBJ74</v>
      </c>
      <c r="I548" s="58">
        <f>'BD JUN 23'!AS47</f>
        <v>0</v>
      </c>
      <c r="J548" s="30"/>
      <c r="K548" s="30"/>
      <c r="L548" s="36">
        <v>45078</v>
      </c>
      <c r="M548" s="30"/>
      <c r="N548" s="36">
        <v>45078</v>
      </c>
    </row>
    <row r="549" spans="1:14" ht="15.75" customHeight="1" x14ac:dyDescent="0.25">
      <c r="A549" s="37">
        <f t="shared" si="228"/>
        <v>388</v>
      </c>
      <c r="B549" s="25"/>
      <c r="C549" s="31" t="str">
        <f t="shared" si="229"/>
        <v>VAN</v>
      </c>
      <c r="D549" s="30" t="str">
        <f t="shared" si="230"/>
        <v>TRANSMIN</v>
      </c>
      <c r="E549" s="27" t="str">
        <f t="shared" si="231"/>
        <v>INTERNO</v>
      </c>
      <c r="F549" s="27" t="s">
        <v>122</v>
      </c>
      <c r="G549" s="31" t="str">
        <f t="shared" si="232"/>
        <v>SPRINTER NCV3</v>
      </c>
      <c r="H549" s="37" t="str">
        <f t="shared" si="233"/>
        <v>KLBJ74</v>
      </c>
      <c r="I549" s="58"/>
      <c r="J549" s="30"/>
      <c r="K549" s="30"/>
      <c r="L549" s="36">
        <v>45108</v>
      </c>
      <c r="M549" s="30"/>
      <c r="N549" s="36">
        <v>45108</v>
      </c>
    </row>
    <row r="550" spans="1:14" ht="15.75" customHeight="1" x14ac:dyDescent="0.25">
      <c r="A550" s="37">
        <f t="shared" si="228"/>
        <v>388</v>
      </c>
      <c r="B550" s="25"/>
      <c r="C550" s="31" t="str">
        <f t="shared" si="229"/>
        <v>VAN</v>
      </c>
      <c r="D550" s="30" t="str">
        <f t="shared" si="230"/>
        <v>TRANSMIN</v>
      </c>
      <c r="E550" s="27" t="str">
        <f t="shared" si="231"/>
        <v>INTERNO</v>
      </c>
      <c r="F550" s="27" t="s">
        <v>122</v>
      </c>
      <c r="G550" s="31" t="str">
        <f t="shared" si="232"/>
        <v>SPRINTER NCV3</v>
      </c>
      <c r="H550" s="37" t="str">
        <f t="shared" si="233"/>
        <v>KLBJ74</v>
      </c>
      <c r="I550" s="58"/>
      <c r="J550" s="30"/>
      <c r="K550" s="30"/>
      <c r="L550" s="36">
        <v>45139</v>
      </c>
      <c r="M550" s="30"/>
      <c r="N550" s="36">
        <v>45139</v>
      </c>
    </row>
    <row r="551" spans="1:14" ht="15.75" customHeight="1" x14ac:dyDescent="0.25">
      <c r="A551" s="37">
        <f t="shared" si="228"/>
        <v>388</v>
      </c>
      <c r="B551" s="25"/>
      <c r="C551" s="31" t="str">
        <f t="shared" si="229"/>
        <v>VAN</v>
      </c>
      <c r="D551" s="30" t="str">
        <f t="shared" si="230"/>
        <v>TRANSMIN</v>
      </c>
      <c r="E551" s="27" t="str">
        <f t="shared" si="231"/>
        <v>INTERNO</v>
      </c>
      <c r="F551" s="27" t="s">
        <v>122</v>
      </c>
      <c r="G551" s="31" t="str">
        <f t="shared" si="232"/>
        <v>SPRINTER NCV3</v>
      </c>
      <c r="H551" s="37" t="str">
        <f t="shared" si="233"/>
        <v>KLBJ74</v>
      </c>
      <c r="I551" s="58"/>
      <c r="J551" s="30"/>
      <c r="K551" s="30"/>
      <c r="L551" s="36">
        <v>45170</v>
      </c>
      <c r="M551" s="30"/>
      <c r="N551" s="36">
        <v>45170</v>
      </c>
    </row>
    <row r="552" spans="1:14" ht="15.75" customHeight="1" x14ac:dyDescent="0.25">
      <c r="A552" s="37">
        <f t="shared" si="228"/>
        <v>388</v>
      </c>
      <c r="B552" s="25"/>
      <c r="C552" s="31" t="str">
        <f t="shared" si="229"/>
        <v>VAN</v>
      </c>
      <c r="D552" s="30" t="str">
        <f t="shared" si="230"/>
        <v>TRANSMIN</v>
      </c>
      <c r="E552" s="27" t="str">
        <f t="shared" si="231"/>
        <v>INTERNO</v>
      </c>
      <c r="F552" s="27" t="s">
        <v>122</v>
      </c>
      <c r="G552" s="31" t="str">
        <f t="shared" si="232"/>
        <v>SPRINTER NCV3</v>
      </c>
      <c r="H552" s="37" t="str">
        <f t="shared" si="233"/>
        <v>KLBJ74</v>
      </c>
      <c r="I552" s="58"/>
      <c r="J552" s="30"/>
      <c r="K552" s="30"/>
      <c r="L552" s="36">
        <v>45200</v>
      </c>
      <c r="M552" s="30"/>
      <c r="N552" s="36">
        <v>45200</v>
      </c>
    </row>
    <row r="553" spans="1:14" ht="15.75" customHeight="1" x14ac:dyDescent="0.25">
      <c r="A553" s="37">
        <f t="shared" si="228"/>
        <v>388</v>
      </c>
      <c r="B553" s="25"/>
      <c r="C553" s="31" t="str">
        <f t="shared" si="229"/>
        <v>VAN</v>
      </c>
      <c r="D553" s="30" t="str">
        <f t="shared" si="230"/>
        <v>TRANSMIN</v>
      </c>
      <c r="E553" s="27" t="str">
        <f t="shared" si="231"/>
        <v>INTERNO</v>
      </c>
      <c r="F553" s="27" t="s">
        <v>122</v>
      </c>
      <c r="G553" s="31" t="str">
        <f t="shared" si="232"/>
        <v>SPRINTER NCV3</v>
      </c>
      <c r="H553" s="37" t="str">
        <f t="shared" si="233"/>
        <v>KLBJ74</v>
      </c>
      <c r="I553" s="58"/>
      <c r="J553" s="30"/>
      <c r="K553" s="30"/>
      <c r="L553" s="36">
        <v>45231</v>
      </c>
      <c r="M553" s="30"/>
      <c r="N553" s="36">
        <v>45231</v>
      </c>
    </row>
    <row r="554" spans="1:14" ht="15.75" customHeight="1" x14ac:dyDescent="0.25">
      <c r="A554" s="37">
        <f t="shared" si="228"/>
        <v>388</v>
      </c>
      <c r="B554" s="25"/>
      <c r="C554" s="31" t="str">
        <f t="shared" si="229"/>
        <v>VAN</v>
      </c>
      <c r="D554" s="30" t="str">
        <f t="shared" si="230"/>
        <v>TRANSMIN</v>
      </c>
      <c r="E554" s="27" t="str">
        <f t="shared" si="231"/>
        <v>INTERNO</v>
      </c>
      <c r="F554" s="27" t="s">
        <v>122</v>
      </c>
      <c r="G554" s="31" t="str">
        <f t="shared" si="232"/>
        <v>SPRINTER NCV3</v>
      </c>
      <c r="H554" s="37" t="str">
        <f t="shared" si="233"/>
        <v>KLBJ74</v>
      </c>
      <c r="I554" s="58"/>
      <c r="J554" s="30"/>
      <c r="K554" s="30"/>
      <c r="L554" s="36">
        <v>45261</v>
      </c>
      <c r="M554" s="30"/>
      <c r="N554" s="36">
        <v>45261</v>
      </c>
    </row>
    <row r="555" spans="1:14" ht="15.5" customHeight="1" x14ac:dyDescent="0.25">
      <c r="A555" s="29">
        <v>389</v>
      </c>
      <c r="B555" s="25">
        <v>1</v>
      </c>
      <c r="C555" s="30" t="s">
        <v>88</v>
      </c>
      <c r="D555" s="30" t="s">
        <v>86</v>
      </c>
      <c r="E555" s="27" t="s">
        <v>93</v>
      </c>
      <c r="F555" s="27" t="s">
        <v>122</v>
      </c>
      <c r="G555" s="28" t="s">
        <v>4</v>
      </c>
      <c r="H555" s="29" t="s">
        <v>38</v>
      </c>
      <c r="I555" s="57">
        <f>'BD ENE 23'!AS48</f>
        <v>0.12903225806451613</v>
      </c>
      <c r="J555" s="38">
        <f>'BD ENE 23'!AO48</f>
        <v>100</v>
      </c>
      <c r="K555" s="38">
        <f>'BD ENE 23'!AN48</f>
        <v>100</v>
      </c>
      <c r="L555" s="36">
        <v>44927</v>
      </c>
      <c r="M555" s="38">
        <f>'BD ENE 23'!AR48</f>
        <v>100</v>
      </c>
      <c r="N555" s="36">
        <v>44927</v>
      </c>
    </row>
    <row r="556" spans="1:14" ht="15.5" customHeight="1" x14ac:dyDescent="0.25">
      <c r="A556" s="37">
        <f t="shared" ref="A556:A566" si="234">A555</f>
        <v>389</v>
      </c>
      <c r="B556" s="25"/>
      <c r="C556" s="31" t="str">
        <f t="shared" ref="C556:C566" si="235">C555</f>
        <v>VAN</v>
      </c>
      <c r="D556" s="30" t="str">
        <f t="shared" ref="D556:D566" si="236">D555</f>
        <v>TRANSMIN</v>
      </c>
      <c r="E556" s="27" t="str">
        <f t="shared" ref="E556:E566" si="237">E555</f>
        <v>INTERNO</v>
      </c>
      <c r="F556" s="27" t="s">
        <v>122</v>
      </c>
      <c r="G556" s="31" t="str">
        <f t="shared" ref="G556:G566" si="238">G555</f>
        <v>SPRINTER NCV3</v>
      </c>
      <c r="H556" s="37" t="str">
        <f t="shared" ref="H556:H566" si="239">H555</f>
        <v>KLBJ75</v>
      </c>
      <c r="I556" s="58">
        <f>'BD FEB 23'!AP48</f>
        <v>8.8059701492537307E-2</v>
      </c>
      <c r="J556" s="38">
        <f>'BD FEB 23'!AL48</f>
        <v>99.702380952380949</v>
      </c>
      <c r="K556" s="38">
        <f>'BD FEB 23'!AK48</f>
        <v>96.610169491525426</v>
      </c>
      <c r="L556" s="36">
        <v>44958</v>
      </c>
      <c r="M556" s="38">
        <f>'BD FEB 23'!AO48</f>
        <v>99.703264094955486</v>
      </c>
      <c r="N556" s="36">
        <v>44958</v>
      </c>
    </row>
    <row r="557" spans="1:14" ht="15.5" customHeight="1" x14ac:dyDescent="0.25">
      <c r="A557" s="37">
        <f t="shared" si="234"/>
        <v>389</v>
      </c>
      <c r="B557" s="25"/>
      <c r="C557" s="31" t="str">
        <f t="shared" si="235"/>
        <v>VAN</v>
      </c>
      <c r="D557" s="30" t="str">
        <f t="shared" si="236"/>
        <v>TRANSMIN</v>
      </c>
      <c r="E557" s="27" t="str">
        <f t="shared" si="237"/>
        <v>INTERNO</v>
      </c>
      <c r="F557" s="27" t="s">
        <v>122</v>
      </c>
      <c r="G557" s="31" t="str">
        <f t="shared" si="238"/>
        <v>SPRINTER NCV3</v>
      </c>
      <c r="H557" s="37" t="str">
        <f t="shared" si="239"/>
        <v>KLBJ75</v>
      </c>
      <c r="I557" s="58">
        <f>'BD MAR 23'!AS48</f>
        <v>6.7204301075268818E-3</v>
      </c>
      <c r="J557" s="38">
        <f>'BD MAR 23'!AO48</f>
        <v>100</v>
      </c>
      <c r="K557" s="38">
        <f>'BD MAR 23'!AN48</f>
        <v>100</v>
      </c>
      <c r="L557" s="36">
        <v>44986</v>
      </c>
      <c r="M557" s="38">
        <f>'BD MAR 23'!AR48</f>
        <v>100</v>
      </c>
      <c r="N557" s="36">
        <v>44986</v>
      </c>
    </row>
    <row r="558" spans="1:14" ht="15.5" customHeight="1" x14ac:dyDescent="0.25">
      <c r="A558" s="37">
        <f t="shared" si="234"/>
        <v>389</v>
      </c>
      <c r="B558" s="25"/>
      <c r="C558" s="31" t="str">
        <f t="shared" si="235"/>
        <v>VAN</v>
      </c>
      <c r="D558" s="30" t="str">
        <f t="shared" si="236"/>
        <v>TRANSMIN</v>
      </c>
      <c r="E558" s="27" t="str">
        <f t="shared" si="237"/>
        <v>INTERNO</v>
      </c>
      <c r="F558" s="27" t="s">
        <v>122</v>
      </c>
      <c r="G558" s="31" t="str">
        <f t="shared" si="238"/>
        <v>SPRINTER NCV3</v>
      </c>
      <c r="H558" s="37" t="str">
        <f t="shared" si="239"/>
        <v>KLBJ75</v>
      </c>
      <c r="I558" s="58">
        <f>'BD ABR 23'!AR48</f>
        <v>0.35694444444444445</v>
      </c>
      <c r="J558" s="38">
        <f>'BD ABR 23'!AN48</f>
        <v>100</v>
      </c>
      <c r="K558" s="38">
        <f>'BD ABR 23'!AM48</f>
        <v>100</v>
      </c>
      <c r="L558" s="36">
        <v>45017</v>
      </c>
      <c r="M558" s="38">
        <f>'BD ABR 23'!AQ48</f>
        <v>100</v>
      </c>
      <c r="N558" s="36">
        <v>45017</v>
      </c>
    </row>
    <row r="559" spans="1:14" ht="15.5" customHeight="1" x14ac:dyDescent="0.25">
      <c r="A559" s="37">
        <f t="shared" si="234"/>
        <v>389</v>
      </c>
      <c r="B559" s="25"/>
      <c r="C559" s="31" t="str">
        <f t="shared" si="235"/>
        <v>VAN</v>
      </c>
      <c r="D559" s="30" t="str">
        <f t="shared" si="236"/>
        <v>TRANSMIN</v>
      </c>
      <c r="E559" s="27" t="str">
        <f t="shared" si="237"/>
        <v>INTERNO</v>
      </c>
      <c r="F559" s="27" t="s">
        <v>122</v>
      </c>
      <c r="G559" s="31" t="str">
        <f t="shared" si="238"/>
        <v>SPRINTER NCV3</v>
      </c>
      <c r="H559" s="37" t="str">
        <f t="shared" si="239"/>
        <v>KLBJ75</v>
      </c>
      <c r="I559" s="58">
        <f>'BD MAY 23'!AS48</f>
        <v>6.1946902654867256E-2</v>
      </c>
      <c r="J559" s="38">
        <f>'BD MAY 23'!AO48</f>
        <v>75.94086021505376</v>
      </c>
      <c r="K559" s="38">
        <f>'BD MAY 23'!AN48</f>
        <v>-411.42857142857139</v>
      </c>
      <c r="L559" s="36">
        <v>45047</v>
      </c>
      <c r="M559" s="38">
        <f>'BD MAY 23'!AR48</f>
        <v>81.400437636761495</v>
      </c>
      <c r="N559" s="36">
        <v>45047</v>
      </c>
    </row>
    <row r="560" spans="1:14" ht="15.5" customHeight="1" x14ac:dyDescent="0.25">
      <c r="A560" s="37">
        <f t="shared" si="234"/>
        <v>389</v>
      </c>
      <c r="B560" s="25"/>
      <c r="C560" s="31" t="str">
        <f t="shared" si="235"/>
        <v>VAN</v>
      </c>
      <c r="D560" s="30" t="str">
        <f t="shared" si="236"/>
        <v>TRANSMIN</v>
      </c>
      <c r="E560" s="27" t="str">
        <f t="shared" si="237"/>
        <v>INTERNO</v>
      </c>
      <c r="F560" s="27" t="s">
        <v>122</v>
      </c>
      <c r="G560" s="31" t="str">
        <f t="shared" si="238"/>
        <v>SPRINTER NCV3</v>
      </c>
      <c r="H560" s="37" t="str">
        <f t="shared" si="239"/>
        <v>KLBJ75</v>
      </c>
      <c r="I560" s="58">
        <f>'BD JUN 23'!AS48</f>
        <v>0</v>
      </c>
      <c r="J560" s="30"/>
      <c r="K560" s="30"/>
      <c r="L560" s="36">
        <v>45078</v>
      </c>
      <c r="M560" s="30"/>
      <c r="N560" s="36">
        <v>45078</v>
      </c>
    </row>
    <row r="561" spans="1:14" ht="15.5" customHeight="1" x14ac:dyDescent="0.25">
      <c r="A561" s="37">
        <f t="shared" si="234"/>
        <v>389</v>
      </c>
      <c r="B561" s="25"/>
      <c r="C561" s="31" t="str">
        <f t="shared" si="235"/>
        <v>VAN</v>
      </c>
      <c r="D561" s="30" t="str">
        <f t="shared" si="236"/>
        <v>TRANSMIN</v>
      </c>
      <c r="E561" s="27" t="str">
        <f t="shared" si="237"/>
        <v>INTERNO</v>
      </c>
      <c r="F561" s="27" t="s">
        <v>122</v>
      </c>
      <c r="G561" s="31" t="str">
        <f t="shared" si="238"/>
        <v>SPRINTER NCV3</v>
      </c>
      <c r="H561" s="37" t="str">
        <f t="shared" si="239"/>
        <v>KLBJ75</v>
      </c>
      <c r="I561" s="58"/>
      <c r="J561" s="30"/>
      <c r="K561" s="30"/>
      <c r="L561" s="36">
        <v>45108</v>
      </c>
      <c r="M561" s="30"/>
      <c r="N561" s="36">
        <v>45108</v>
      </c>
    </row>
    <row r="562" spans="1:14" ht="15.5" customHeight="1" x14ac:dyDescent="0.25">
      <c r="A562" s="37">
        <f t="shared" si="234"/>
        <v>389</v>
      </c>
      <c r="B562" s="25"/>
      <c r="C562" s="31" t="str">
        <f t="shared" si="235"/>
        <v>VAN</v>
      </c>
      <c r="D562" s="30" t="str">
        <f t="shared" si="236"/>
        <v>TRANSMIN</v>
      </c>
      <c r="E562" s="27" t="str">
        <f t="shared" si="237"/>
        <v>INTERNO</v>
      </c>
      <c r="F562" s="27" t="s">
        <v>122</v>
      </c>
      <c r="G562" s="31" t="str">
        <f t="shared" si="238"/>
        <v>SPRINTER NCV3</v>
      </c>
      <c r="H562" s="37" t="str">
        <f t="shared" si="239"/>
        <v>KLBJ75</v>
      </c>
      <c r="I562" s="58"/>
      <c r="J562" s="30"/>
      <c r="K562" s="30"/>
      <c r="L562" s="36">
        <v>45139</v>
      </c>
      <c r="M562" s="30"/>
      <c r="N562" s="36">
        <v>45139</v>
      </c>
    </row>
    <row r="563" spans="1:14" ht="15.5" customHeight="1" x14ac:dyDescent="0.25">
      <c r="A563" s="37">
        <f t="shared" si="234"/>
        <v>389</v>
      </c>
      <c r="B563" s="25"/>
      <c r="C563" s="31" t="str">
        <f t="shared" si="235"/>
        <v>VAN</v>
      </c>
      <c r="D563" s="30" t="str">
        <f t="shared" si="236"/>
        <v>TRANSMIN</v>
      </c>
      <c r="E563" s="27" t="str">
        <f t="shared" si="237"/>
        <v>INTERNO</v>
      </c>
      <c r="F563" s="27" t="s">
        <v>122</v>
      </c>
      <c r="G563" s="31" t="str">
        <f t="shared" si="238"/>
        <v>SPRINTER NCV3</v>
      </c>
      <c r="H563" s="37" t="str">
        <f t="shared" si="239"/>
        <v>KLBJ75</v>
      </c>
      <c r="I563" s="58"/>
      <c r="J563" s="30"/>
      <c r="K563" s="30"/>
      <c r="L563" s="36">
        <v>45170</v>
      </c>
      <c r="M563" s="30"/>
      <c r="N563" s="36">
        <v>45170</v>
      </c>
    </row>
    <row r="564" spans="1:14" ht="15.5" customHeight="1" x14ac:dyDescent="0.25">
      <c r="A564" s="37">
        <f t="shared" si="234"/>
        <v>389</v>
      </c>
      <c r="B564" s="25"/>
      <c r="C564" s="31" t="str">
        <f t="shared" si="235"/>
        <v>VAN</v>
      </c>
      <c r="D564" s="30" t="str">
        <f t="shared" si="236"/>
        <v>TRANSMIN</v>
      </c>
      <c r="E564" s="27" t="str">
        <f t="shared" si="237"/>
        <v>INTERNO</v>
      </c>
      <c r="F564" s="27" t="s">
        <v>122</v>
      </c>
      <c r="G564" s="31" t="str">
        <f t="shared" si="238"/>
        <v>SPRINTER NCV3</v>
      </c>
      <c r="H564" s="37" t="str">
        <f t="shared" si="239"/>
        <v>KLBJ75</v>
      </c>
      <c r="I564" s="58"/>
      <c r="J564" s="30"/>
      <c r="K564" s="30"/>
      <c r="L564" s="36">
        <v>45200</v>
      </c>
      <c r="M564" s="30"/>
      <c r="N564" s="36">
        <v>45200</v>
      </c>
    </row>
    <row r="565" spans="1:14" ht="15.5" customHeight="1" x14ac:dyDescent="0.25">
      <c r="A565" s="37">
        <f t="shared" si="234"/>
        <v>389</v>
      </c>
      <c r="B565" s="25"/>
      <c r="C565" s="31" t="str">
        <f t="shared" si="235"/>
        <v>VAN</v>
      </c>
      <c r="D565" s="30" t="str">
        <f t="shared" si="236"/>
        <v>TRANSMIN</v>
      </c>
      <c r="E565" s="27" t="str">
        <f t="shared" si="237"/>
        <v>INTERNO</v>
      </c>
      <c r="F565" s="27" t="s">
        <v>122</v>
      </c>
      <c r="G565" s="31" t="str">
        <f t="shared" si="238"/>
        <v>SPRINTER NCV3</v>
      </c>
      <c r="H565" s="37" t="str">
        <f t="shared" si="239"/>
        <v>KLBJ75</v>
      </c>
      <c r="I565" s="58"/>
      <c r="J565" s="30"/>
      <c r="K565" s="30"/>
      <c r="L565" s="36">
        <v>45231</v>
      </c>
      <c r="M565" s="30"/>
      <c r="N565" s="36">
        <v>45231</v>
      </c>
    </row>
    <row r="566" spans="1:14" ht="15.5" customHeight="1" x14ac:dyDescent="0.25">
      <c r="A566" s="37">
        <f t="shared" si="234"/>
        <v>389</v>
      </c>
      <c r="B566" s="25"/>
      <c r="C566" s="31" t="str">
        <f t="shared" si="235"/>
        <v>VAN</v>
      </c>
      <c r="D566" s="30" t="str">
        <f t="shared" si="236"/>
        <v>TRANSMIN</v>
      </c>
      <c r="E566" s="27" t="str">
        <f t="shared" si="237"/>
        <v>INTERNO</v>
      </c>
      <c r="F566" s="27" t="s">
        <v>122</v>
      </c>
      <c r="G566" s="31" t="str">
        <f t="shared" si="238"/>
        <v>SPRINTER NCV3</v>
      </c>
      <c r="H566" s="37" t="str">
        <f t="shared" si="239"/>
        <v>KLBJ75</v>
      </c>
      <c r="I566" s="58"/>
      <c r="J566" s="30"/>
      <c r="K566" s="30"/>
      <c r="L566" s="36">
        <v>45261</v>
      </c>
      <c r="M566" s="30"/>
      <c r="N566" s="36">
        <v>45261</v>
      </c>
    </row>
    <row r="567" spans="1:14" ht="15.75" customHeight="1" x14ac:dyDescent="0.25">
      <c r="A567" s="29">
        <v>390</v>
      </c>
      <c r="B567" s="25">
        <v>1</v>
      </c>
      <c r="C567" s="30" t="s">
        <v>88</v>
      </c>
      <c r="D567" s="30" t="s">
        <v>86</v>
      </c>
      <c r="E567" s="27" t="s">
        <v>93</v>
      </c>
      <c r="F567" s="27" t="s">
        <v>122</v>
      </c>
      <c r="G567" s="28" t="s">
        <v>4</v>
      </c>
      <c r="H567" s="29" t="s">
        <v>39</v>
      </c>
      <c r="I567" s="57">
        <f>'BD ENE 23'!AS49</f>
        <v>0.1417004048582996</v>
      </c>
      <c r="J567" s="38">
        <f>'BD ENE 23'!AO49</f>
        <v>99.596774193548384</v>
      </c>
      <c r="K567" s="38">
        <f>'BD ENE 23'!AN49</f>
        <v>97.142857142857139</v>
      </c>
      <c r="L567" s="36">
        <v>44927</v>
      </c>
      <c r="M567" s="38">
        <f>'BD ENE 23'!AR49</f>
        <v>99.598393574297177</v>
      </c>
      <c r="N567" s="36">
        <v>44927</v>
      </c>
    </row>
    <row r="568" spans="1:14" ht="15.75" customHeight="1" x14ac:dyDescent="0.25">
      <c r="A568" s="37">
        <f t="shared" ref="A568:A578" si="240">A567</f>
        <v>390</v>
      </c>
      <c r="B568" s="25"/>
      <c r="C568" s="31" t="str">
        <f t="shared" ref="C568:C578" si="241">C567</f>
        <v>VAN</v>
      </c>
      <c r="D568" s="30" t="str">
        <f t="shared" ref="D568:D578" si="242">D567</f>
        <v>TRANSMIN</v>
      </c>
      <c r="E568" s="27" t="str">
        <f t="shared" ref="E568:E578" si="243">E567</f>
        <v>INTERNO</v>
      </c>
      <c r="F568" s="27" t="s">
        <v>122</v>
      </c>
      <c r="G568" s="31" t="str">
        <f t="shared" ref="G568:G578" si="244">G567</f>
        <v>SPRINTER NCV3</v>
      </c>
      <c r="H568" s="37" t="str">
        <f t="shared" ref="H568:H578" si="245">H567</f>
        <v>KLBJ76</v>
      </c>
      <c r="I568" s="58">
        <f>'BD FEB 23'!AP49</f>
        <v>0.20478325859491778</v>
      </c>
      <c r="J568" s="38">
        <f>'BD FEB 23'!AL49</f>
        <v>99.553571428571431</v>
      </c>
      <c r="K568" s="38">
        <f>'BD FEB 23'!AK49</f>
        <v>97.810218978102199</v>
      </c>
      <c r="L568" s="36">
        <v>44958</v>
      </c>
      <c r="M568" s="38">
        <f>'BD FEB 23'!AO49</f>
        <v>99.703264094955486</v>
      </c>
      <c r="N568" s="36">
        <v>44958</v>
      </c>
    </row>
    <row r="569" spans="1:14" ht="15.75" customHeight="1" x14ac:dyDescent="0.25">
      <c r="A569" s="37">
        <f t="shared" si="240"/>
        <v>390</v>
      </c>
      <c r="B569" s="25"/>
      <c r="C569" s="31" t="str">
        <f t="shared" si="241"/>
        <v>VAN</v>
      </c>
      <c r="D569" s="30" t="str">
        <f t="shared" si="242"/>
        <v>TRANSMIN</v>
      </c>
      <c r="E569" s="27" t="str">
        <f t="shared" si="243"/>
        <v>INTERNO</v>
      </c>
      <c r="F569" s="27" t="s">
        <v>122</v>
      </c>
      <c r="G569" s="31" t="str">
        <f t="shared" si="244"/>
        <v>SPRINTER NCV3</v>
      </c>
      <c r="H569" s="37" t="str">
        <f t="shared" si="245"/>
        <v>KLBJ76</v>
      </c>
      <c r="I569" s="58">
        <f>'BD MAR 23'!AS49</f>
        <v>0.25444596443228457</v>
      </c>
      <c r="J569" s="38">
        <f>'BD MAR 23'!AO49</f>
        <v>98.252688172043008</v>
      </c>
      <c r="K569" s="38">
        <f>'BD MAR 23'!AN49</f>
        <v>93.010752688172047</v>
      </c>
      <c r="L569" s="36">
        <v>44986</v>
      </c>
      <c r="M569" s="38">
        <f>'BD MAR 23'!AR49</f>
        <v>99.865771812080538</v>
      </c>
      <c r="N569" s="36">
        <v>44986</v>
      </c>
    </row>
    <row r="570" spans="1:14" ht="15.75" customHeight="1" x14ac:dyDescent="0.25">
      <c r="A570" s="37">
        <f t="shared" si="240"/>
        <v>390</v>
      </c>
      <c r="B570" s="25"/>
      <c r="C570" s="31" t="str">
        <f t="shared" si="241"/>
        <v>VAN</v>
      </c>
      <c r="D570" s="30" t="str">
        <f t="shared" si="242"/>
        <v>TRANSMIN</v>
      </c>
      <c r="E570" s="27" t="str">
        <f t="shared" si="243"/>
        <v>INTERNO</v>
      </c>
      <c r="F570" s="27" t="s">
        <v>122</v>
      </c>
      <c r="G570" s="31" t="str">
        <f t="shared" si="244"/>
        <v>SPRINTER NCV3</v>
      </c>
      <c r="H570" s="37" t="str">
        <f t="shared" si="245"/>
        <v>KLBJ76</v>
      </c>
      <c r="I570" s="58">
        <f>'BD ABR 23'!AR49</f>
        <v>0.28004536734951063</v>
      </c>
      <c r="J570" s="38">
        <f>'BD ABR 23'!AN49</f>
        <v>99.190277777777766</v>
      </c>
      <c r="K570" s="38">
        <f>'BD ABR 23'!AM49</f>
        <v>97.084999999999994</v>
      </c>
      <c r="L570" s="36">
        <v>45017</v>
      </c>
      <c r="M570" s="38">
        <f>'BD ABR 23'!AQ49</f>
        <v>100</v>
      </c>
      <c r="N570" s="36">
        <v>45017</v>
      </c>
    </row>
    <row r="571" spans="1:14" ht="15.75" customHeight="1" x14ac:dyDescent="0.25">
      <c r="A571" s="37">
        <f t="shared" si="240"/>
        <v>390</v>
      </c>
      <c r="B571" s="25"/>
      <c r="C571" s="31" t="str">
        <f t="shared" si="241"/>
        <v>VAN</v>
      </c>
      <c r="D571" s="30" t="str">
        <f t="shared" si="242"/>
        <v>TRANSMIN</v>
      </c>
      <c r="E571" s="27" t="str">
        <f t="shared" si="243"/>
        <v>INTERNO</v>
      </c>
      <c r="F571" s="27" t="s">
        <v>122</v>
      </c>
      <c r="G571" s="31" t="str">
        <f t="shared" si="244"/>
        <v>SPRINTER NCV3</v>
      </c>
      <c r="H571" s="37" t="str">
        <f t="shared" si="245"/>
        <v>KLBJ76</v>
      </c>
      <c r="I571" s="58">
        <f>'BD MAY 23'!AS49</f>
        <v>0.37231182795698925</v>
      </c>
      <c r="J571" s="38">
        <f>'BD MAY 23'!AO49</f>
        <v>100</v>
      </c>
      <c r="K571" s="38">
        <f>'BD MAY 23'!AN49</f>
        <v>100</v>
      </c>
      <c r="L571" s="36">
        <v>45047</v>
      </c>
      <c r="M571" s="38">
        <f>'BD MAY 23'!AR49</f>
        <v>100</v>
      </c>
      <c r="N571" s="36">
        <v>45047</v>
      </c>
    </row>
    <row r="572" spans="1:14" ht="15.75" customHeight="1" x14ac:dyDescent="0.25">
      <c r="A572" s="37">
        <f t="shared" si="240"/>
        <v>390</v>
      </c>
      <c r="B572" s="25"/>
      <c r="C572" s="31" t="str">
        <f t="shared" si="241"/>
        <v>VAN</v>
      </c>
      <c r="D572" s="30" t="str">
        <f t="shared" si="242"/>
        <v>TRANSMIN</v>
      </c>
      <c r="E572" s="27" t="str">
        <f t="shared" si="243"/>
        <v>INTERNO</v>
      </c>
      <c r="F572" s="27" t="s">
        <v>122</v>
      </c>
      <c r="G572" s="31" t="str">
        <f t="shared" si="244"/>
        <v>SPRINTER NCV3</v>
      </c>
      <c r="H572" s="37" t="str">
        <f t="shared" si="245"/>
        <v>KLBJ76</v>
      </c>
      <c r="I572" s="58">
        <f>'BD JUN 23'!AS49</f>
        <v>0</v>
      </c>
      <c r="J572" s="30"/>
      <c r="K572" s="30"/>
      <c r="L572" s="36">
        <v>45078</v>
      </c>
      <c r="M572" s="30"/>
      <c r="N572" s="36">
        <v>45078</v>
      </c>
    </row>
    <row r="573" spans="1:14" ht="15.75" customHeight="1" x14ac:dyDescent="0.25">
      <c r="A573" s="37">
        <f t="shared" si="240"/>
        <v>390</v>
      </c>
      <c r="B573" s="25"/>
      <c r="C573" s="31" t="str">
        <f t="shared" si="241"/>
        <v>VAN</v>
      </c>
      <c r="D573" s="30" t="str">
        <f t="shared" si="242"/>
        <v>TRANSMIN</v>
      </c>
      <c r="E573" s="27" t="str">
        <f t="shared" si="243"/>
        <v>INTERNO</v>
      </c>
      <c r="F573" s="27" t="s">
        <v>122</v>
      </c>
      <c r="G573" s="31" t="str">
        <f t="shared" si="244"/>
        <v>SPRINTER NCV3</v>
      </c>
      <c r="H573" s="37" t="str">
        <f t="shared" si="245"/>
        <v>KLBJ76</v>
      </c>
      <c r="I573" s="58"/>
      <c r="J573" s="30"/>
      <c r="K573" s="30"/>
      <c r="L573" s="36">
        <v>45108</v>
      </c>
      <c r="M573" s="30"/>
      <c r="N573" s="36">
        <v>45108</v>
      </c>
    </row>
    <row r="574" spans="1:14" ht="15.75" customHeight="1" x14ac:dyDescent="0.25">
      <c r="A574" s="37">
        <f t="shared" si="240"/>
        <v>390</v>
      </c>
      <c r="B574" s="25"/>
      <c r="C574" s="31" t="str">
        <f t="shared" si="241"/>
        <v>VAN</v>
      </c>
      <c r="D574" s="30" t="str">
        <f t="shared" si="242"/>
        <v>TRANSMIN</v>
      </c>
      <c r="E574" s="27" t="str">
        <f t="shared" si="243"/>
        <v>INTERNO</v>
      </c>
      <c r="F574" s="27" t="s">
        <v>122</v>
      </c>
      <c r="G574" s="31" t="str">
        <f t="shared" si="244"/>
        <v>SPRINTER NCV3</v>
      </c>
      <c r="H574" s="37" t="str">
        <f t="shared" si="245"/>
        <v>KLBJ76</v>
      </c>
      <c r="I574" s="58"/>
      <c r="J574" s="30"/>
      <c r="K574" s="30"/>
      <c r="L574" s="36">
        <v>45139</v>
      </c>
      <c r="M574" s="30"/>
      <c r="N574" s="36">
        <v>45139</v>
      </c>
    </row>
    <row r="575" spans="1:14" ht="15.75" customHeight="1" x14ac:dyDescent="0.25">
      <c r="A575" s="37">
        <f t="shared" si="240"/>
        <v>390</v>
      </c>
      <c r="B575" s="25"/>
      <c r="C575" s="31" t="str">
        <f t="shared" si="241"/>
        <v>VAN</v>
      </c>
      <c r="D575" s="30" t="str">
        <f t="shared" si="242"/>
        <v>TRANSMIN</v>
      </c>
      <c r="E575" s="27" t="str">
        <f t="shared" si="243"/>
        <v>INTERNO</v>
      </c>
      <c r="F575" s="27" t="s">
        <v>122</v>
      </c>
      <c r="G575" s="31" t="str">
        <f t="shared" si="244"/>
        <v>SPRINTER NCV3</v>
      </c>
      <c r="H575" s="37" t="str">
        <f t="shared" si="245"/>
        <v>KLBJ76</v>
      </c>
      <c r="I575" s="58"/>
      <c r="J575" s="30"/>
      <c r="K575" s="30"/>
      <c r="L575" s="36">
        <v>45170</v>
      </c>
      <c r="M575" s="30"/>
      <c r="N575" s="36">
        <v>45170</v>
      </c>
    </row>
    <row r="576" spans="1:14" ht="15.75" customHeight="1" x14ac:dyDescent="0.25">
      <c r="A576" s="37">
        <f t="shared" si="240"/>
        <v>390</v>
      </c>
      <c r="B576" s="25"/>
      <c r="C576" s="31" t="str">
        <f t="shared" si="241"/>
        <v>VAN</v>
      </c>
      <c r="D576" s="30" t="str">
        <f t="shared" si="242"/>
        <v>TRANSMIN</v>
      </c>
      <c r="E576" s="27" t="str">
        <f t="shared" si="243"/>
        <v>INTERNO</v>
      </c>
      <c r="F576" s="27" t="s">
        <v>122</v>
      </c>
      <c r="G576" s="31" t="str">
        <f t="shared" si="244"/>
        <v>SPRINTER NCV3</v>
      </c>
      <c r="H576" s="37" t="str">
        <f t="shared" si="245"/>
        <v>KLBJ76</v>
      </c>
      <c r="I576" s="58"/>
      <c r="J576" s="30"/>
      <c r="K576" s="30"/>
      <c r="L576" s="36">
        <v>45200</v>
      </c>
      <c r="M576" s="30"/>
      <c r="N576" s="36">
        <v>45200</v>
      </c>
    </row>
    <row r="577" spans="1:14" ht="15.75" customHeight="1" x14ac:dyDescent="0.25">
      <c r="A577" s="37">
        <f t="shared" si="240"/>
        <v>390</v>
      </c>
      <c r="B577" s="25"/>
      <c r="C577" s="31" t="str">
        <f t="shared" si="241"/>
        <v>VAN</v>
      </c>
      <c r="D577" s="30" t="str">
        <f t="shared" si="242"/>
        <v>TRANSMIN</v>
      </c>
      <c r="E577" s="27" t="str">
        <f t="shared" si="243"/>
        <v>INTERNO</v>
      </c>
      <c r="F577" s="27" t="s">
        <v>122</v>
      </c>
      <c r="G577" s="31" t="str">
        <f t="shared" si="244"/>
        <v>SPRINTER NCV3</v>
      </c>
      <c r="H577" s="37" t="str">
        <f t="shared" si="245"/>
        <v>KLBJ76</v>
      </c>
      <c r="I577" s="58"/>
      <c r="J577" s="30"/>
      <c r="K577" s="30"/>
      <c r="L577" s="36">
        <v>45231</v>
      </c>
      <c r="M577" s="30"/>
      <c r="N577" s="36">
        <v>45231</v>
      </c>
    </row>
    <row r="578" spans="1:14" ht="15.75" customHeight="1" x14ac:dyDescent="0.25">
      <c r="A578" s="37">
        <f t="shared" si="240"/>
        <v>390</v>
      </c>
      <c r="B578" s="25"/>
      <c r="C578" s="31" t="str">
        <f t="shared" si="241"/>
        <v>VAN</v>
      </c>
      <c r="D578" s="30" t="str">
        <f t="shared" si="242"/>
        <v>TRANSMIN</v>
      </c>
      <c r="E578" s="27" t="str">
        <f t="shared" si="243"/>
        <v>INTERNO</v>
      </c>
      <c r="F578" s="27" t="s">
        <v>122</v>
      </c>
      <c r="G578" s="31" t="str">
        <f t="shared" si="244"/>
        <v>SPRINTER NCV3</v>
      </c>
      <c r="H578" s="37" t="str">
        <f t="shared" si="245"/>
        <v>KLBJ76</v>
      </c>
      <c r="I578" s="58"/>
      <c r="J578" s="30"/>
      <c r="K578" s="30"/>
      <c r="L578" s="36">
        <v>45261</v>
      </c>
      <c r="M578" s="30"/>
      <c r="N578" s="36">
        <v>45261</v>
      </c>
    </row>
    <row r="579" spans="1:14" ht="15.75" customHeight="1" x14ac:dyDescent="0.25">
      <c r="A579" s="29">
        <v>395</v>
      </c>
      <c r="B579" s="25">
        <v>1</v>
      </c>
      <c r="C579" s="30" t="s">
        <v>0</v>
      </c>
      <c r="D579" s="30" t="s">
        <v>86</v>
      </c>
      <c r="E579" s="27" t="s">
        <v>93</v>
      </c>
      <c r="F579" s="27" t="s">
        <v>122</v>
      </c>
      <c r="G579" s="28" t="s">
        <v>6</v>
      </c>
      <c r="H579" s="29" t="s">
        <v>40</v>
      </c>
      <c r="I579" s="57">
        <f>'BD ENE 23'!AS50</f>
        <v>0.15353260869565216</v>
      </c>
      <c r="J579" s="38">
        <f>'BD ENE 23'!AO50</f>
        <v>98.924731182795696</v>
      </c>
      <c r="K579" s="38">
        <f>'BD ENE 23'!AN50</f>
        <v>92.920353982300881</v>
      </c>
      <c r="L579" s="36">
        <v>44927</v>
      </c>
      <c r="M579" s="38">
        <f>'BD ENE 23'!AR50</f>
        <v>100</v>
      </c>
      <c r="N579" s="36">
        <v>44927</v>
      </c>
    </row>
    <row r="580" spans="1:14" ht="15.75" customHeight="1" x14ac:dyDescent="0.25">
      <c r="A580" s="37">
        <f t="shared" ref="A580:A590" si="246">A579</f>
        <v>395</v>
      </c>
      <c r="B580" s="25"/>
      <c r="C580" s="31" t="str">
        <f t="shared" ref="C580:C590" si="247">C579</f>
        <v>BUS</v>
      </c>
      <c r="D580" s="30" t="str">
        <f t="shared" ref="D580:D590" si="248">D579</f>
        <v>TRANSMIN</v>
      </c>
      <c r="E580" s="27" t="str">
        <f t="shared" ref="E580:E590" si="249">E579</f>
        <v>INTERNO</v>
      </c>
      <c r="F580" s="27" t="s">
        <v>122</v>
      </c>
      <c r="G580" s="31" t="str">
        <f t="shared" ref="G580:G590" si="250">G579</f>
        <v>O 500 RS E V</v>
      </c>
      <c r="H580" s="37" t="str">
        <f t="shared" ref="H580:H590" si="251">H579</f>
        <v>PJTJ94</v>
      </c>
      <c r="I580" s="58">
        <f>'BD FEB 23'!AP50</f>
        <v>0.31398809523809523</v>
      </c>
      <c r="J580" s="38">
        <f>'BD FEB 23'!AL50</f>
        <v>100</v>
      </c>
      <c r="K580" s="38">
        <f>'BD FEB 23'!AK50</f>
        <v>100</v>
      </c>
      <c r="L580" s="36">
        <v>44958</v>
      </c>
      <c r="M580" s="38">
        <f>'BD FEB 23'!AO50</f>
        <v>100</v>
      </c>
      <c r="N580" s="36">
        <v>44958</v>
      </c>
    </row>
    <row r="581" spans="1:14" ht="15.75" customHeight="1" x14ac:dyDescent="0.25">
      <c r="A581" s="37">
        <f t="shared" si="246"/>
        <v>395</v>
      </c>
      <c r="B581" s="25"/>
      <c r="C581" s="31" t="str">
        <f t="shared" si="247"/>
        <v>BUS</v>
      </c>
      <c r="D581" s="30" t="str">
        <f t="shared" si="248"/>
        <v>TRANSMIN</v>
      </c>
      <c r="E581" s="27" t="str">
        <f t="shared" si="249"/>
        <v>INTERNO</v>
      </c>
      <c r="F581" s="27" t="s">
        <v>122</v>
      </c>
      <c r="G581" s="31" t="str">
        <f t="shared" si="250"/>
        <v>O 500 RS E V</v>
      </c>
      <c r="H581" s="37" t="str">
        <f t="shared" si="251"/>
        <v>PJTJ94</v>
      </c>
      <c r="I581" s="58">
        <f>'BD MAR 23'!AS50</f>
        <v>0.33333333333333331</v>
      </c>
      <c r="J581" s="38">
        <f>'BD MAR 23'!AO50</f>
        <v>100</v>
      </c>
      <c r="K581" s="38">
        <f>'BD MAR 23'!AN50</f>
        <v>100</v>
      </c>
      <c r="L581" s="36">
        <v>44986</v>
      </c>
      <c r="M581" s="38">
        <f>'BD MAR 23'!AR50</f>
        <v>100</v>
      </c>
      <c r="N581" s="36">
        <v>44986</v>
      </c>
    </row>
    <row r="582" spans="1:14" ht="15.75" customHeight="1" x14ac:dyDescent="0.25">
      <c r="A582" s="37">
        <f t="shared" si="246"/>
        <v>395</v>
      </c>
      <c r="B582" s="25"/>
      <c r="C582" s="31" t="str">
        <f t="shared" si="247"/>
        <v>BUS</v>
      </c>
      <c r="D582" s="30" t="str">
        <f t="shared" si="248"/>
        <v>TRANSMIN</v>
      </c>
      <c r="E582" s="27" t="str">
        <f t="shared" si="249"/>
        <v>INTERNO</v>
      </c>
      <c r="F582" s="27" t="s">
        <v>122</v>
      </c>
      <c r="G582" s="31" t="str">
        <f t="shared" si="250"/>
        <v>O 500 RS E V</v>
      </c>
      <c r="H582" s="37" t="str">
        <f t="shared" si="251"/>
        <v>PJTJ94</v>
      </c>
      <c r="I582" s="58">
        <f>'BD ABR 23'!AR50</f>
        <v>0.31549687282835304</v>
      </c>
      <c r="J582" s="38">
        <f>'BD ABR 23'!AN50</f>
        <v>99.930555555555557</v>
      </c>
      <c r="K582" s="38">
        <f>'BD ABR 23'!AM50</f>
        <v>99.779735682819378</v>
      </c>
      <c r="L582" s="36">
        <v>45017</v>
      </c>
      <c r="M582" s="38">
        <f>'BD ABR 23'!AQ50</f>
        <v>99.93060374739764</v>
      </c>
      <c r="N582" s="36">
        <v>45017</v>
      </c>
    </row>
    <row r="583" spans="1:14" ht="15.75" customHeight="1" x14ac:dyDescent="0.25">
      <c r="A583" s="37">
        <f t="shared" si="246"/>
        <v>395</v>
      </c>
      <c r="B583" s="25"/>
      <c r="C583" s="31" t="str">
        <f t="shared" si="247"/>
        <v>BUS</v>
      </c>
      <c r="D583" s="30" t="str">
        <f t="shared" si="248"/>
        <v>TRANSMIN</v>
      </c>
      <c r="E583" s="27" t="str">
        <f t="shared" si="249"/>
        <v>INTERNO</v>
      </c>
      <c r="F583" s="27" t="s">
        <v>122</v>
      </c>
      <c r="G583" s="31" t="str">
        <f t="shared" si="250"/>
        <v>O 500 RS E V</v>
      </c>
      <c r="H583" s="37" t="str">
        <f t="shared" si="251"/>
        <v>PJTJ94</v>
      </c>
      <c r="I583" s="58">
        <f>'BD MAY 23'!AS50</f>
        <v>0.33557951482479786</v>
      </c>
      <c r="J583" s="38">
        <f>'BD MAY 23'!AO50</f>
        <v>99.731182795698928</v>
      </c>
      <c r="K583" s="38">
        <f>'BD MAY 23'!AN50</f>
        <v>99.196787148594382</v>
      </c>
      <c r="L583" s="36">
        <v>45047</v>
      </c>
      <c r="M583" s="38">
        <f>'BD MAY 23'!AR50</f>
        <v>99.731903485254691</v>
      </c>
      <c r="N583" s="36">
        <v>45047</v>
      </c>
    </row>
    <row r="584" spans="1:14" ht="15.75" customHeight="1" x14ac:dyDescent="0.25">
      <c r="A584" s="37">
        <f t="shared" si="246"/>
        <v>395</v>
      </c>
      <c r="B584" s="25"/>
      <c r="C584" s="31" t="str">
        <f t="shared" si="247"/>
        <v>BUS</v>
      </c>
      <c r="D584" s="30" t="str">
        <f t="shared" si="248"/>
        <v>TRANSMIN</v>
      </c>
      <c r="E584" s="27" t="str">
        <f t="shared" si="249"/>
        <v>INTERNO</v>
      </c>
      <c r="F584" s="27" t="s">
        <v>122</v>
      </c>
      <c r="G584" s="31" t="str">
        <f t="shared" si="250"/>
        <v>O 500 RS E V</v>
      </c>
      <c r="H584" s="37" t="str">
        <f t="shared" si="251"/>
        <v>PJTJ94</v>
      </c>
      <c r="I584" s="58">
        <f>'BD JUN 23'!AS50</f>
        <v>0</v>
      </c>
      <c r="J584" s="30"/>
      <c r="K584" s="30"/>
      <c r="L584" s="36">
        <v>45078</v>
      </c>
      <c r="M584" s="30"/>
      <c r="N584" s="36">
        <v>45078</v>
      </c>
    </row>
    <row r="585" spans="1:14" ht="15.75" customHeight="1" x14ac:dyDescent="0.25">
      <c r="A585" s="37">
        <f t="shared" si="246"/>
        <v>395</v>
      </c>
      <c r="B585" s="25"/>
      <c r="C585" s="31" t="str">
        <f t="shared" si="247"/>
        <v>BUS</v>
      </c>
      <c r="D585" s="30" t="str">
        <f t="shared" si="248"/>
        <v>TRANSMIN</v>
      </c>
      <c r="E585" s="27" t="str">
        <f t="shared" si="249"/>
        <v>INTERNO</v>
      </c>
      <c r="F585" s="27" t="s">
        <v>122</v>
      </c>
      <c r="G585" s="31" t="str">
        <f t="shared" si="250"/>
        <v>O 500 RS E V</v>
      </c>
      <c r="H585" s="37" t="str">
        <f t="shared" si="251"/>
        <v>PJTJ94</v>
      </c>
      <c r="I585" s="58"/>
      <c r="J585" s="30"/>
      <c r="K585" s="30"/>
      <c r="L585" s="36">
        <v>45108</v>
      </c>
      <c r="M585" s="30"/>
      <c r="N585" s="36">
        <v>45108</v>
      </c>
    </row>
    <row r="586" spans="1:14" ht="15.75" customHeight="1" x14ac:dyDescent="0.25">
      <c r="A586" s="37">
        <f t="shared" si="246"/>
        <v>395</v>
      </c>
      <c r="B586" s="25"/>
      <c r="C586" s="31" t="str">
        <f t="shared" si="247"/>
        <v>BUS</v>
      </c>
      <c r="D586" s="30" t="str">
        <f t="shared" si="248"/>
        <v>TRANSMIN</v>
      </c>
      <c r="E586" s="27" t="str">
        <f t="shared" si="249"/>
        <v>INTERNO</v>
      </c>
      <c r="F586" s="27" t="s">
        <v>122</v>
      </c>
      <c r="G586" s="31" t="str">
        <f t="shared" si="250"/>
        <v>O 500 RS E V</v>
      </c>
      <c r="H586" s="37" t="str">
        <f t="shared" si="251"/>
        <v>PJTJ94</v>
      </c>
      <c r="I586" s="58"/>
      <c r="J586" s="30"/>
      <c r="K586" s="30"/>
      <c r="L586" s="36">
        <v>45139</v>
      </c>
      <c r="M586" s="30"/>
      <c r="N586" s="36">
        <v>45139</v>
      </c>
    </row>
    <row r="587" spans="1:14" ht="15.75" customHeight="1" x14ac:dyDescent="0.25">
      <c r="A587" s="37">
        <f t="shared" si="246"/>
        <v>395</v>
      </c>
      <c r="B587" s="25"/>
      <c r="C587" s="31" t="str">
        <f t="shared" si="247"/>
        <v>BUS</v>
      </c>
      <c r="D587" s="30" t="str">
        <f t="shared" si="248"/>
        <v>TRANSMIN</v>
      </c>
      <c r="E587" s="27" t="str">
        <f t="shared" si="249"/>
        <v>INTERNO</v>
      </c>
      <c r="F587" s="27" t="s">
        <v>122</v>
      </c>
      <c r="G587" s="31" t="str">
        <f t="shared" si="250"/>
        <v>O 500 RS E V</v>
      </c>
      <c r="H587" s="37" t="str">
        <f t="shared" si="251"/>
        <v>PJTJ94</v>
      </c>
      <c r="I587" s="58"/>
      <c r="J587" s="30"/>
      <c r="K587" s="30"/>
      <c r="L587" s="36">
        <v>45170</v>
      </c>
      <c r="M587" s="30"/>
      <c r="N587" s="36">
        <v>45170</v>
      </c>
    </row>
    <row r="588" spans="1:14" ht="15.75" customHeight="1" x14ac:dyDescent="0.25">
      <c r="A588" s="37">
        <f t="shared" si="246"/>
        <v>395</v>
      </c>
      <c r="B588" s="25"/>
      <c r="C588" s="31" t="str">
        <f t="shared" si="247"/>
        <v>BUS</v>
      </c>
      <c r="D588" s="30" t="str">
        <f t="shared" si="248"/>
        <v>TRANSMIN</v>
      </c>
      <c r="E588" s="27" t="str">
        <f t="shared" si="249"/>
        <v>INTERNO</v>
      </c>
      <c r="F588" s="27" t="s">
        <v>122</v>
      </c>
      <c r="G588" s="31" t="str">
        <f t="shared" si="250"/>
        <v>O 500 RS E V</v>
      </c>
      <c r="H588" s="37" t="str">
        <f t="shared" si="251"/>
        <v>PJTJ94</v>
      </c>
      <c r="I588" s="58"/>
      <c r="J588" s="30"/>
      <c r="K588" s="30"/>
      <c r="L588" s="36">
        <v>45200</v>
      </c>
      <c r="M588" s="30"/>
      <c r="N588" s="36">
        <v>45200</v>
      </c>
    </row>
    <row r="589" spans="1:14" ht="15.75" customHeight="1" x14ac:dyDescent="0.25">
      <c r="A589" s="37">
        <f t="shared" si="246"/>
        <v>395</v>
      </c>
      <c r="B589" s="25"/>
      <c r="C589" s="31" t="str">
        <f t="shared" si="247"/>
        <v>BUS</v>
      </c>
      <c r="D589" s="30" t="str">
        <f t="shared" si="248"/>
        <v>TRANSMIN</v>
      </c>
      <c r="E589" s="27" t="str">
        <f t="shared" si="249"/>
        <v>INTERNO</v>
      </c>
      <c r="F589" s="27" t="s">
        <v>122</v>
      </c>
      <c r="G589" s="31" t="str">
        <f t="shared" si="250"/>
        <v>O 500 RS E V</v>
      </c>
      <c r="H589" s="37" t="str">
        <f t="shared" si="251"/>
        <v>PJTJ94</v>
      </c>
      <c r="I589" s="58"/>
      <c r="J589" s="30"/>
      <c r="K589" s="30"/>
      <c r="L589" s="36">
        <v>45231</v>
      </c>
      <c r="M589" s="30"/>
      <c r="N589" s="36">
        <v>45231</v>
      </c>
    </row>
    <row r="590" spans="1:14" ht="15.75" customHeight="1" x14ac:dyDescent="0.25">
      <c r="A590" s="37">
        <f t="shared" si="246"/>
        <v>395</v>
      </c>
      <c r="B590" s="25"/>
      <c r="C590" s="31" t="str">
        <f t="shared" si="247"/>
        <v>BUS</v>
      </c>
      <c r="D590" s="30" t="str">
        <f t="shared" si="248"/>
        <v>TRANSMIN</v>
      </c>
      <c r="E590" s="27" t="str">
        <f t="shared" si="249"/>
        <v>INTERNO</v>
      </c>
      <c r="F590" s="27" t="s">
        <v>122</v>
      </c>
      <c r="G590" s="31" t="str">
        <f t="shared" si="250"/>
        <v>O 500 RS E V</v>
      </c>
      <c r="H590" s="37" t="str">
        <f t="shared" si="251"/>
        <v>PJTJ94</v>
      </c>
      <c r="I590" s="58"/>
      <c r="J590" s="30"/>
      <c r="K590" s="30"/>
      <c r="L590" s="36">
        <v>45261</v>
      </c>
      <c r="M590" s="30"/>
      <c r="N590" s="36">
        <v>45261</v>
      </c>
    </row>
    <row r="591" spans="1:14" ht="15.75" customHeight="1" x14ac:dyDescent="0.25">
      <c r="A591" s="29">
        <v>396</v>
      </c>
      <c r="B591" s="25">
        <v>1</v>
      </c>
      <c r="C591" s="30" t="s">
        <v>0</v>
      </c>
      <c r="D591" s="30" t="s">
        <v>86</v>
      </c>
      <c r="E591" s="27" t="s">
        <v>89</v>
      </c>
      <c r="F591" s="27" t="s">
        <v>122</v>
      </c>
      <c r="G591" s="28" t="s">
        <v>6</v>
      </c>
      <c r="H591" s="29" t="s">
        <v>41</v>
      </c>
      <c r="I591" s="57">
        <f>'BD ENE 23'!AS51</f>
        <v>0.12297297297297298</v>
      </c>
      <c r="J591" s="38">
        <f>'BD ENE 23'!AO51</f>
        <v>99.462365591397855</v>
      </c>
      <c r="K591" s="38">
        <f>'BD ENE 23'!AN51</f>
        <v>95.604395604395606</v>
      </c>
      <c r="L591" s="36">
        <v>44927</v>
      </c>
      <c r="M591" s="38">
        <f>'BD ENE 23'!AR51</f>
        <v>100</v>
      </c>
      <c r="N591" s="36">
        <v>44927</v>
      </c>
    </row>
    <row r="592" spans="1:14" ht="15.75" customHeight="1" x14ac:dyDescent="0.25">
      <c r="A592" s="37">
        <f t="shared" ref="A592:A602" si="252">A591</f>
        <v>396</v>
      </c>
      <c r="B592" s="25"/>
      <c r="C592" s="31" t="str">
        <f t="shared" ref="C592:C602" si="253">C591</f>
        <v>BUS</v>
      </c>
      <c r="D592" s="30" t="str">
        <f t="shared" ref="D592:D602" si="254">D591</f>
        <v>TRANSMIN</v>
      </c>
      <c r="E592" s="27" t="str">
        <f t="shared" ref="E592:E602" si="255">E591</f>
        <v>EXTERNO</v>
      </c>
      <c r="F592" s="27" t="s">
        <v>122</v>
      </c>
      <c r="G592" s="31" t="str">
        <f t="shared" ref="G592:G602" si="256">G591</f>
        <v>O 500 RS E V</v>
      </c>
      <c r="H592" s="37" t="str">
        <f t="shared" ref="H592:H602" si="257">H591</f>
        <v>PJTJ93</v>
      </c>
      <c r="I592" s="58">
        <f>'BD FEB 23'!AP51</f>
        <v>7.067669172932331E-2</v>
      </c>
      <c r="J592" s="38">
        <f>'BD FEB 23'!AL51</f>
        <v>98.958333333333343</v>
      </c>
      <c r="K592" s="38">
        <f>'BD FEB 23'!AK51</f>
        <v>85.106382978723403</v>
      </c>
      <c r="L592" s="36">
        <v>44958</v>
      </c>
      <c r="M592" s="38">
        <f>'BD FEB 23'!AO51</f>
        <v>99.555555555555557</v>
      </c>
      <c r="N592" s="36">
        <v>44958</v>
      </c>
    </row>
    <row r="593" spans="1:14" ht="15.75" customHeight="1" x14ac:dyDescent="0.25">
      <c r="A593" s="37">
        <f t="shared" si="252"/>
        <v>396</v>
      </c>
      <c r="B593" s="25"/>
      <c r="C593" s="31" t="str">
        <f t="shared" si="253"/>
        <v>BUS</v>
      </c>
      <c r="D593" s="30" t="str">
        <f t="shared" si="254"/>
        <v>TRANSMIN</v>
      </c>
      <c r="E593" s="27" t="str">
        <f t="shared" si="255"/>
        <v>EXTERNO</v>
      </c>
      <c r="F593" s="27" t="s">
        <v>122</v>
      </c>
      <c r="G593" s="31" t="str">
        <f t="shared" si="256"/>
        <v>O 500 RS E V</v>
      </c>
      <c r="H593" s="37" t="str">
        <f t="shared" si="257"/>
        <v>PJTJ93</v>
      </c>
      <c r="I593" s="58">
        <f>'BD MAR 23'!AS51</f>
        <v>0.16098226466575716</v>
      </c>
      <c r="J593" s="38">
        <f>'BD MAR 23'!AO51</f>
        <v>98.521505376344081</v>
      </c>
      <c r="K593" s="38">
        <f>'BD MAR 23'!AN51</f>
        <v>90.677966101694921</v>
      </c>
      <c r="L593" s="36">
        <v>44986</v>
      </c>
      <c r="M593" s="38">
        <f>'BD MAR 23'!AR51</f>
        <v>99.598393574297177</v>
      </c>
      <c r="N593" s="36">
        <v>44986</v>
      </c>
    </row>
    <row r="594" spans="1:14" ht="15.75" customHeight="1" x14ac:dyDescent="0.25">
      <c r="A594" s="37">
        <f t="shared" si="252"/>
        <v>396</v>
      </c>
      <c r="B594" s="25"/>
      <c r="C594" s="31" t="str">
        <f t="shared" si="253"/>
        <v>BUS</v>
      </c>
      <c r="D594" s="30" t="str">
        <f t="shared" si="254"/>
        <v>TRANSMIN</v>
      </c>
      <c r="E594" s="27" t="str">
        <f t="shared" si="255"/>
        <v>EXTERNO</v>
      </c>
      <c r="F594" s="27" t="s">
        <v>122</v>
      </c>
      <c r="G594" s="31" t="str">
        <f t="shared" si="256"/>
        <v>O 500 RS E V</v>
      </c>
      <c r="H594" s="37" t="str">
        <f t="shared" si="257"/>
        <v>PJTJ93</v>
      </c>
      <c r="I594" s="58">
        <f>'BD ABR 23'!AR51</f>
        <v>0.18156424581005587</v>
      </c>
      <c r="J594" s="38">
        <f>'BD ABR 23'!AN51</f>
        <v>99.444444444444443</v>
      </c>
      <c r="K594" s="38">
        <f>'BD ABR 23'!AM51</f>
        <v>96.92307692307692</v>
      </c>
      <c r="L594" s="36">
        <v>45017</v>
      </c>
      <c r="M594" s="38">
        <f>'BD ABR 23'!AQ51</f>
        <v>100</v>
      </c>
      <c r="N594" s="36">
        <v>45017</v>
      </c>
    </row>
    <row r="595" spans="1:14" ht="15.75" customHeight="1" x14ac:dyDescent="0.25">
      <c r="A595" s="37">
        <f t="shared" si="252"/>
        <v>396</v>
      </c>
      <c r="B595" s="25"/>
      <c r="C595" s="31" t="str">
        <f t="shared" si="253"/>
        <v>BUS</v>
      </c>
      <c r="D595" s="30" t="str">
        <f t="shared" si="254"/>
        <v>TRANSMIN</v>
      </c>
      <c r="E595" s="27" t="str">
        <f t="shared" si="255"/>
        <v>EXTERNO</v>
      </c>
      <c r="F595" s="27" t="s">
        <v>122</v>
      </c>
      <c r="G595" s="31" t="str">
        <f t="shared" si="256"/>
        <v>O 500 RS E V</v>
      </c>
      <c r="H595" s="37" t="str">
        <f t="shared" si="257"/>
        <v>PJTJ93</v>
      </c>
      <c r="I595" s="58">
        <f>'BD MAY 23'!AS51</f>
        <v>0.2703804347826087</v>
      </c>
      <c r="J595" s="38">
        <f>'BD MAY 23'!AO51</f>
        <v>98.924731182795696</v>
      </c>
      <c r="K595" s="38">
        <f>'BD MAY 23'!AN51</f>
        <v>95.979899497487438</v>
      </c>
      <c r="L595" s="36">
        <v>45047</v>
      </c>
      <c r="M595" s="38">
        <f>'BD MAY 23'!AR51</f>
        <v>99.865771812080538</v>
      </c>
      <c r="N595" s="36">
        <v>45047</v>
      </c>
    </row>
    <row r="596" spans="1:14" ht="15.75" customHeight="1" x14ac:dyDescent="0.25">
      <c r="A596" s="37">
        <f t="shared" si="252"/>
        <v>396</v>
      </c>
      <c r="B596" s="25"/>
      <c r="C596" s="31" t="str">
        <f t="shared" si="253"/>
        <v>BUS</v>
      </c>
      <c r="D596" s="30" t="str">
        <f t="shared" si="254"/>
        <v>TRANSMIN</v>
      </c>
      <c r="E596" s="27" t="str">
        <f t="shared" si="255"/>
        <v>EXTERNO</v>
      </c>
      <c r="F596" s="27" t="s">
        <v>122</v>
      </c>
      <c r="G596" s="31" t="str">
        <f t="shared" si="256"/>
        <v>O 500 RS E V</v>
      </c>
      <c r="H596" s="37" t="str">
        <f t="shared" si="257"/>
        <v>PJTJ93</v>
      </c>
      <c r="I596" s="58">
        <f>'BD JUN 23'!AS51</f>
        <v>0</v>
      </c>
      <c r="J596" s="30"/>
      <c r="K596" s="30"/>
      <c r="L596" s="36">
        <v>45078</v>
      </c>
      <c r="M596" s="30"/>
      <c r="N596" s="36">
        <v>45078</v>
      </c>
    </row>
    <row r="597" spans="1:14" ht="15.75" customHeight="1" x14ac:dyDescent="0.25">
      <c r="A597" s="37">
        <f t="shared" si="252"/>
        <v>396</v>
      </c>
      <c r="B597" s="25"/>
      <c r="C597" s="31" t="str">
        <f t="shared" si="253"/>
        <v>BUS</v>
      </c>
      <c r="D597" s="30" t="str">
        <f t="shared" si="254"/>
        <v>TRANSMIN</v>
      </c>
      <c r="E597" s="27" t="str">
        <f t="shared" si="255"/>
        <v>EXTERNO</v>
      </c>
      <c r="F597" s="27" t="s">
        <v>122</v>
      </c>
      <c r="G597" s="31" t="str">
        <f t="shared" si="256"/>
        <v>O 500 RS E V</v>
      </c>
      <c r="H597" s="37" t="str">
        <f t="shared" si="257"/>
        <v>PJTJ93</v>
      </c>
      <c r="I597" s="58"/>
      <c r="J597" s="30"/>
      <c r="K597" s="30"/>
      <c r="L597" s="36">
        <v>45108</v>
      </c>
      <c r="M597" s="30"/>
      <c r="N597" s="36">
        <v>45108</v>
      </c>
    </row>
    <row r="598" spans="1:14" ht="15.75" customHeight="1" x14ac:dyDescent="0.25">
      <c r="A598" s="37">
        <f t="shared" si="252"/>
        <v>396</v>
      </c>
      <c r="B598" s="25"/>
      <c r="C598" s="31" t="str">
        <f t="shared" si="253"/>
        <v>BUS</v>
      </c>
      <c r="D598" s="30" t="str">
        <f t="shared" si="254"/>
        <v>TRANSMIN</v>
      </c>
      <c r="E598" s="27" t="str">
        <f t="shared" si="255"/>
        <v>EXTERNO</v>
      </c>
      <c r="F598" s="27" t="s">
        <v>122</v>
      </c>
      <c r="G598" s="31" t="str">
        <f t="shared" si="256"/>
        <v>O 500 RS E V</v>
      </c>
      <c r="H598" s="37" t="str">
        <f t="shared" si="257"/>
        <v>PJTJ93</v>
      </c>
      <c r="I598" s="58"/>
      <c r="J598" s="30"/>
      <c r="K598" s="30"/>
      <c r="L598" s="36">
        <v>45139</v>
      </c>
      <c r="M598" s="30"/>
      <c r="N598" s="36">
        <v>45139</v>
      </c>
    </row>
    <row r="599" spans="1:14" ht="15.75" customHeight="1" x14ac:dyDescent="0.25">
      <c r="A599" s="37">
        <f t="shared" si="252"/>
        <v>396</v>
      </c>
      <c r="B599" s="25"/>
      <c r="C599" s="31" t="str">
        <f t="shared" si="253"/>
        <v>BUS</v>
      </c>
      <c r="D599" s="30" t="str">
        <f t="shared" si="254"/>
        <v>TRANSMIN</v>
      </c>
      <c r="E599" s="27" t="str">
        <f t="shared" si="255"/>
        <v>EXTERNO</v>
      </c>
      <c r="F599" s="27" t="s">
        <v>122</v>
      </c>
      <c r="G599" s="31" t="str">
        <f t="shared" si="256"/>
        <v>O 500 RS E V</v>
      </c>
      <c r="H599" s="37" t="str">
        <f t="shared" si="257"/>
        <v>PJTJ93</v>
      </c>
      <c r="I599" s="58"/>
      <c r="J599" s="30"/>
      <c r="K599" s="30"/>
      <c r="L599" s="36">
        <v>45170</v>
      </c>
      <c r="M599" s="30"/>
      <c r="N599" s="36">
        <v>45170</v>
      </c>
    </row>
    <row r="600" spans="1:14" ht="15.75" customHeight="1" x14ac:dyDescent="0.25">
      <c r="A600" s="37">
        <f t="shared" si="252"/>
        <v>396</v>
      </c>
      <c r="B600" s="25"/>
      <c r="C600" s="31" t="str">
        <f t="shared" si="253"/>
        <v>BUS</v>
      </c>
      <c r="D600" s="30" t="str">
        <f t="shared" si="254"/>
        <v>TRANSMIN</v>
      </c>
      <c r="E600" s="27" t="str">
        <f t="shared" si="255"/>
        <v>EXTERNO</v>
      </c>
      <c r="F600" s="27" t="s">
        <v>122</v>
      </c>
      <c r="G600" s="31" t="str">
        <f t="shared" si="256"/>
        <v>O 500 RS E V</v>
      </c>
      <c r="H600" s="37" t="str">
        <f t="shared" si="257"/>
        <v>PJTJ93</v>
      </c>
      <c r="I600" s="58"/>
      <c r="J600" s="30"/>
      <c r="K600" s="30"/>
      <c r="L600" s="36">
        <v>45200</v>
      </c>
      <c r="M600" s="30"/>
      <c r="N600" s="36">
        <v>45200</v>
      </c>
    </row>
    <row r="601" spans="1:14" ht="15.75" customHeight="1" x14ac:dyDescent="0.25">
      <c r="A601" s="37">
        <f t="shared" si="252"/>
        <v>396</v>
      </c>
      <c r="B601" s="25"/>
      <c r="C601" s="31" t="str">
        <f t="shared" si="253"/>
        <v>BUS</v>
      </c>
      <c r="D601" s="30" t="str">
        <f t="shared" si="254"/>
        <v>TRANSMIN</v>
      </c>
      <c r="E601" s="27" t="str">
        <f t="shared" si="255"/>
        <v>EXTERNO</v>
      </c>
      <c r="F601" s="27" t="s">
        <v>122</v>
      </c>
      <c r="G601" s="31" t="str">
        <f t="shared" si="256"/>
        <v>O 500 RS E V</v>
      </c>
      <c r="H601" s="37" t="str">
        <f t="shared" si="257"/>
        <v>PJTJ93</v>
      </c>
      <c r="I601" s="58"/>
      <c r="J601" s="30"/>
      <c r="K601" s="30"/>
      <c r="L601" s="36">
        <v>45231</v>
      </c>
      <c r="M601" s="30"/>
      <c r="N601" s="36">
        <v>45231</v>
      </c>
    </row>
    <row r="602" spans="1:14" ht="15.75" customHeight="1" x14ac:dyDescent="0.25">
      <c r="A602" s="37">
        <f t="shared" si="252"/>
        <v>396</v>
      </c>
      <c r="B602" s="25"/>
      <c r="C602" s="31" t="str">
        <f t="shared" si="253"/>
        <v>BUS</v>
      </c>
      <c r="D602" s="30" t="str">
        <f t="shared" si="254"/>
        <v>TRANSMIN</v>
      </c>
      <c r="E602" s="27" t="str">
        <f t="shared" si="255"/>
        <v>EXTERNO</v>
      </c>
      <c r="F602" s="27" t="s">
        <v>122</v>
      </c>
      <c r="G602" s="31" t="str">
        <f t="shared" si="256"/>
        <v>O 500 RS E V</v>
      </c>
      <c r="H602" s="37" t="str">
        <f t="shared" si="257"/>
        <v>PJTJ93</v>
      </c>
      <c r="I602" s="58"/>
      <c r="J602" s="30"/>
      <c r="K602" s="30"/>
      <c r="L602" s="36">
        <v>45261</v>
      </c>
      <c r="M602" s="30"/>
      <c r="N602" s="36">
        <v>45261</v>
      </c>
    </row>
    <row r="603" spans="1:14" ht="15.75" customHeight="1" x14ac:dyDescent="0.25">
      <c r="A603" s="29">
        <v>397</v>
      </c>
      <c r="B603" s="25">
        <v>1</v>
      </c>
      <c r="C603" s="30" t="s">
        <v>0</v>
      </c>
      <c r="D603" s="30" t="s">
        <v>86</v>
      </c>
      <c r="E603" s="27" t="s">
        <v>89</v>
      </c>
      <c r="F603" s="27" t="s">
        <v>122</v>
      </c>
      <c r="G603" s="28" t="s">
        <v>6</v>
      </c>
      <c r="H603" s="29" t="s">
        <v>42</v>
      </c>
      <c r="I603" s="57">
        <f>'BD ENE 23'!AS52</f>
        <v>0.42297297297297298</v>
      </c>
      <c r="J603" s="38">
        <f>'BD ENE 23'!AO52</f>
        <v>99.462365591397855</v>
      </c>
      <c r="K603" s="38">
        <f>'BD ENE 23'!AN52</f>
        <v>98.722044728434511</v>
      </c>
      <c r="L603" s="36">
        <v>44927</v>
      </c>
      <c r="M603" s="38">
        <f>'BD ENE 23'!AR52</f>
        <v>100</v>
      </c>
      <c r="N603" s="36">
        <v>44927</v>
      </c>
    </row>
    <row r="604" spans="1:14" ht="15.75" customHeight="1" x14ac:dyDescent="0.25">
      <c r="A604" s="37">
        <f t="shared" ref="A604:A614" si="258">A603</f>
        <v>397</v>
      </c>
      <c r="B604" s="25"/>
      <c r="C604" s="31" t="str">
        <f t="shared" ref="C604:C614" si="259">C603</f>
        <v>BUS</v>
      </c>
      <c r="D604" s="30" t="str">
        <f t="shared" ref="D604:D614" si="260">D603</f>
        <v>TRANSMIN</v>
      </c>
      <c r="E604" s="27" t="str">
        <f t="shared" ref="E604:E614" si="261">E603</f>
        <v>EXTERNO</v>
      </c>
      <c r="F604" s="27" t="s">
        <v>122</v>
      </c>
      <c r="G604" s="31" t="str">
        <f t="shared" ref="G604:G614" si="262">G603</f>
        <v>O 500 RS E V</v>
      </c>
      <c r="H604" s="37" t="str">
        <f t="shared" ref="H604:H614" si="263">H603</f>
        <v>PJTJ92</v>
      </c>
      <c r="I604" s="58">
        <f>'BD FEB 23'!AP52</f>
        <v>0.11826347305389222</v>
      </c>
      <c r="J604" s="38">
        <f>'BD FEB 23'!AL52</f>
        <v>99.404761904761912</v>
      </c>
      <c r="K604" s="38">
        <f>'BD FEB 23'!AK52</f>
        <v>94.936708860759495</v>
      </c>
      <c r="L604" s="36">
        <v>44958</v>
      </c>
      <c r="M604" s="38">
        <f>'BD FEB 23'!AO52</f>
        <v>100</v>
      </c>
      <c r="N604" s="36">
        <v>44958</v>
      </c>
    </row>
    <row r="605" spans="1:14" ht="15.75" customHeight="1" x14ac:dyDescent="0.25">
      <c r="A605" s="37">
        <f t="shared" si="258"/>
        <v>397</v>
      </c>
      <c r="B605" s="25"/>
      <c r="C605" s="31" t="str">
        <f t="shared" si="259"/>
        <v>BUS</v>
      </c>
      <c r="D605" s="30" t="str">
        <f t="shared" si="260"/>
        <v>TRANSMIN</v>
      </c>
      <c r="E605" s="27" t="str">
        <f t="shared" si="261"/>
        <v>EXTERNO</v>
      </c>
      <c r="F605" s="27" t="s">
        <v>122</v>
      </c>
      <c r="G605" s="31" t="str">
        <f t="shared" si="262"/>
        <v>O 500 RS E V</v>
      </c>
      <c r="H605" s="37" t="str">
        <f t="shared" si="263"/>
        <v>PJTJ92</v>
      </c>
      <c r="I605" s="58">
        <f>'BD MAR 23'!AS52</f>
        <v>0.26387009472259809</v>
      </c>
      <c r="J605" s="38">
        <f>'BD MAR 23'!AO52</f>
        <v>99.327956989247312</v>
      </c>
      <c r="K605" s="38">
        <f>'BD MAR 23'!AN52</f>
        <v>97.435897435897431</v>
      </c>
      <c r="L605" s="36">
        <v>44986</v>
      </c>
      <c r="M605" s="38">
        <f>'BD MAR 23'!AR52</f>
        <v>99.865771812080538</v>
      </c>
      <c r="N605" s="36">
        <v>44986</v>
      </c>
    </row>
    <row r="606" spans="1:14" ht="15.75" customHeight="1" x14ac:dyDescent="0.25">
      <c r="A606" s="37">
        <f t="shared" si="258"/>
        <v>397</v>
      </c>
      <c r="B606" s="25"/>
      <c r="C606" s="31" t="str">
        <f t="shared" si="259"/>
        <v>BUS</v>
      </c>
      <c r="D606" s="30" t="str">
        <f t="shared" si="260"/>
        <v>TRANSMIN</v>
      </c>
      <c r="E606" s="27" t="str">
        <f t="shared" si="261"/>
        <v>EXTERNO</v>
      </c>
      <c r="F606" s="27" t="s">
        <v>122</v>
      </c>
      <c r="G606" s="31" t="str">
        <f t="shared" si="262"/>
        <v>O 500 RS E V</v>
      </c>
      <c r="H606" s="37" t="str">
        <f t="shared" si="263"/>
        <v>PJTJ92</v>
      </c>
      <c r="I606" s="58">
        <f>'BD ABR 23'!AR52</f>
        <v>0.27259887005649719</v>
      </c>
      <c r="J606" s="38">
        <f>'BD ABR 23'!AN52</f>
        <v>98.333333333333329</v>
      </c>
      <c r="K606" s="38">
        <f>'BD ABR 23'!AM52</f>
        <v>93.782383419689126</v>
      </c>
      <c r="L606" s="36">
        <v>45017</v>
      </c>
      <c r="M606" s="38">
        <f>'BD ABR 23'!AQ52</f>
        <v>99.037138927097658</v>
      </c>
      <c r="N606" s="36">
        <v>45017</v>
      </c>
    </row>
    <row r="607" spans="1:14" ht="15.75" customHeight="1" x14ac:dyDescent="0.25">
      <c r="A607" s="37">
        <f t="shared" si="258"/>
        <v>397</v>
      </c>
      <c r="B607" s="25"/>
      <c r="C607" s="31" t="str">
        <f t="shared" si="259"/>
        <v>BUS</v>
      </c>
      <c r="D607" s="30" t="str">
        <f t="shared" si="260"/>
        <v>TRANSMIN</v>
      </c>
      <c r="E607" s="27" t="str">
        <f t="shared" si="261"/>
        <v>EXTERNO</v>
      </c>
      <c r="F607" s="27" t="s">
        <v>122</v>
      </c>
      <c r="G607" s="31" t="str">
        <f t="shared" si="262"/>
        <v>O 500 RS E V</v>
      </c>
      <c r="H607" s="37" t="str">
        <f t="shared" si="263"/>
        <v>PJTJ92</v>
      </c>
      <c r="I607" s="58">
        <f>'BD MAY 23'!AS52</f>
        <v>0.45833333333333331</v>
      </c>
      <c r="J607" s="38">
        <f>'BD MAY 23'!AO52</f>
        <v>100</v>
      </c>
      <c r="K607" s="38">
        <f>'BD MAY 23'!AN52</f>
        <v>100</v>
      </c>
      <c r="L607" s="36">
        <v>45047</v>
      </c>
      <c r="M607" s="38">
        <f>'BD MAY 23'!AR52</f>
        <v>100</v>
      </c>
      <c r="N607" s="36">
        <v>45047</v>
      </c>
    </row>
    <row r="608" spans="1:14" ht="15.75" customHeight="1" x14ac:dyDescent="0.25">
      <c r="A608" s="37">
        <f t="shared" si="258"/>
        <v>397</v>
      </c>
      <c r="B608" s="25"/>
      <c r="C608" s="31" t="str">
        <f t="shared" si="259"/>
        <v>BUS</v>
      </c>
      <c r="D608" s="30" t="str">
        <f t="shared" si="260"/>
        <v>TRANSMIN</v>
      </c>
      <c r="E608" s="27" t="str">
        <f t="shared" si="261"/>
        <v>EXTERNO</v>
      </c>
      <c r="F608" s="27" t="s">
        <v>122</v>
      </c>
      <c r="G608" s="31" t="str">
        <f t="shared" si="262"/>
        <v>O 500 RS E V</v>
      </c>
      <c r="H608" s="37" t="str">
        <f t="shared" si="263"/>
        <v>PJTJ92</v>
      </c>
      <c r="I608" s="58">
        <f>'BD JUN 23'!AS52</f>
        <v>0</v>
      </c>
      <c r="J608" s="30"/>
      <c r="K608" s="30"/>
      <c r="L608" s="36">
        <v>45078</v>
      </c>
      <c r="M608" s="30"/>
      <c r="N608" s="36">
        <v>45078</v>
      </c>
    </row>
    <row r="609" spans="1:14" ht="15.75" customHeight="1" x14ac:dyDescent="0.25">
      <c r="A609" s="37">
        <f t="shared" si="258"/>
        <v>397</v>
      </c>
      <c r="B609" s="25"/>
      <c r="C609" s="31" t="str">
        <f t="shared" si="259"/>
        <v>BUS</v>
      </c>
      <c r="D609" s="30" t="str">
        <f t="shared" si="260"/>
        <v>TRANSMIN</v>
      </c>
      <c r="E609" s="27" t="str">
        <f t="shared" si="261"/>
        <v>EXTERNO</v>
      </c>
      <c r="F609" s="27" t="s">
        <v>122</v>
      </c>
      <c r="G609" s="31" t="str">
        <f t="shared" si="262"/>
        <v>O 500 RS E V</v>
      </c>
      <c r="H609" s="37" t="str">
        <f t="shared" si="263"/>
        <v>PJTJ92</v>
      </c>
      <c r="I609" s="58"/>
      <c r="J609" s="30"/>
      <c r="K609" s="30"/>
      <c r="L609" s="36">
        <v>45108</v>
      </c>
      <c r="M609" s="30"/>
      <c r="N609" s="36">
        <v>45108</v>
      </c>
    </row>
    <row r="610" spans="1:14" ht="15.75" customHeight="1" x14ac:dyDescent="0.25">
      <c r="A610" s="37">
        <f t="shared" si="258"/>
        <v>397</v>
      </c>
      <c r="B610" s="25"/>
      <c r="C610" s="31" t="str">
        <f t="shared" si="259"/>
        <v>BUS</v>
      </c>
      <c r="D610" s="30" t="str">
        <f t="shared" si="260"/>
        <v>TRANSMIN</v>
      </c>
      <c r="E610" s="27" t="str">
        <f t="shared" si="261"/>
        <v>EXTERNO</v>
      </c>
      <c r="F610" s="27" t="s">
        <v>122</v>
      </c>
      <c r="G610" s="31" t="str">
        <f t="shared" si="262"/>
        <v>O 500 RS E V</v>
      </c>
      <c r="H610" s="37" t="str">
        <f t="shared" si="263"/>
        <v>PJTJ92</v>
      </c>
      <c r="I610" s="58"/>
      <c r="J610" s="30"/>
      <c r="K610" s="30"/>
      <c r="L610" s="36">
        <v>45139</v>
      </c>
      <c r="M610" s="30"/>
      <c r="N610" s="36">
        <v>45139</v>
      </c>
    </row>
    <row r="611" spans="1:14" ht="15.75" customHeight="1" x14ac:dyDescent="0.25">
      <c r="A611" s="37">
        <f t="shared" si="258"/>
        <v>397</v>
      </c>
      <c r="B611" s="25"/>
      <c r="C611" s="31" t="str">
        <f t="shared" si="259"/>
        <v>BUS</v>
      </c>
      <c r="D611" s="30" t="str">
        <f t="shared" si="260"/>
        <v>TRANSMIN</v>
      </c>
      <c r="E611" s="27" t="str">
        <f t="shared" si="261"/>
        <v>EXTERNO</v>
      </c>
      <c r="F611" s="27" t="s">
        <v>122</v>
      </c>
      <c r="G611" s="31" t="str">
        <f t="shared" si="262"/>
        <v>O 500 RS E V</v>
      </c>
      <c r="H611" s="37" t="str">
        <f t="shared" si="263"/>
        <v>PJTJ92</v>
      </c>
      <c r="I611" s="58"/>
      <c r="J611" s="30"/>
      <c r="K611" s="30"/>
      <c r="L611" s="36">
        <v>45170</v>
      </c>
      <c r="M611" s="30"/>
      <c r="N611" s="36">
        <v>45170</v>
      </c>
    </row>
    <row r="612" spans="1:14" ht="15.75" customHeight="1" x14ac:dyDescent="0.25">
      <c r="A612" s="37">
        <f t="shared" si="258"/>
        <v>397</v>
      </c>
      <c r="B612" s="25"/>
      <c r="C612" s="31" t="str">
        <f t="shared" si="259"/>
        <v>BUS</v>
      </c>
      <c r="D612" s="30" t="str">
        <f t="shared" si="260"/>
        <v>TRANSMIN</v>
      </c>
      <c r="E612" s="27" t="str">
        <f t="shared" si="261"/>
        <v>EXTERNO</v>
      </c>
      <c r="F612" s="27" t="s">
        <v>122</v>
      </c>
      <c r="G612" s="31" t="str">
        <f t="shared" si="262"/>
        <v>O 500 RS E V</v>
      </c>
      <c r="H612" s="37" t="str">
        <f t="shared" si="263"/>
        <v>PJTJ92</v>
      </c>
      <c r="I612" s="58"/>
      <c r="J612" s="30"/>
      <c r="K612" s="30"/>
      <c r="L612" s="36">
        <v>45200</v>
      </c>
      <c r="M612" s="30"/>
      <c r="N612" s="36">
        <v>45200</v>
      </c>
    </row>
    <row r="613" spans="1:14" ht="15.75" customHeight="1" x14ac:dyDescent="0.25">
      <c r="A613" s="37">
        <f t="shared" si="258"/>
        <v>397</v>
      </c>
      <c r="B613" s="25"/>
      <c r="C613" s="31" t="str">
        <f t="shared" si="259"/>
        <v>BUS</v>
      </c>
      <c r="D613" s="30" t="str">
        <f t="shared" si="260"/>
        <v>TRANSMIN</v>
      </c>
      <c r="E613" s="27" t="str">
        <f t="shared" si="261"/>
        <v>EXTERNO</v>
      </c>
      <c r="F613" s="27" t="s">
        <v>122</v>
      </c>
      <c r="G613" s="31" t="str">
        <f t="shared" si="262"/>
        <v>O 500 RS E V</v>
      </c>
      <c r="H613" s="37" t="str">
        <f t="shared" si="263"/>
        <v>PJTJ92</v>
      </c>
      <c r="I613" s="58"/>
      <c r="J613" s="30"/>
      <c r="K613" s="30"/>
      <c r="L613" s="36">
        <v>45231</v>
      </c>
      <c r="M613" s="30"/>
      <c r="N613" s="36">
        <v>45231</v>
      </c>
    </row>
    <row r="614" spans="1:14" ht="15.75" customHeight="1" x14ac:dyDescent="0.25">
      <c r="A614" s="37">
        <f t="shared" si="258"/>
        <v>397</v>
      </c>
      <c r="B614" s="25"/>
      <c r="C614" s="31" t="str">
        <f t="shared" si="259"/>
        <v>BUS</v>
      </c>
      <c r="D614" s="30" t="str">
        <f t="shared" si="260"/>
        <v>TRANSMIN</v>
      </c>
      <c r="E614" s="27" t="str">
        <f t="shared" si="261"/>
        <v>EXTERNO</v>
      </c>
      <c r="F614" s="27" t="s">
        <v>122</v>
      </c>
      <c r="G614" s="31" t="str">
        <f t="shared" si="262"/>
        <v>O 500 RS E V</v>
      </c>
      <c r="H614" s="37" t="str">
        <f t="shared" si="263"/>
        <v>PJTJ92</v>
      </c>
      <c r="I614" s="58"/>
      <c r="J614" s="30"/>
      <c r="K614" s="30"/>
      <c r="L614" s="36">
        <v>45261</v>
      </c>
      <c r="M614" s="30"/>
      <c r="N614" s="36">
        <v>45261</v>
      </c>
    </row>
    <row r="615" spans="1:14" ht="15.75" customHeight="1" x14ac:dyDescent="0.25">
      <c r="A615" s="29">
        <v>398</v>
      </c>
      <c r="B615" s="25">
        <v>1</v>
      </c>
      <c r="C615" s="30" t="s">
        <v>0</v>
      </c>
      <c r="D615" s="30" t="s">
        <v>86</v>
      </c>
      <c r="E615" s="27" t="s">
        <v>93</v>
      </c>
      <c r="F615" s="27" t="s">
        <v>122</v>
      </c>
      <c r="G615" s="28" t="s">
        <v>6</v>
      </c>
      <c r="H615" s="29" t="s">
        <v>43</v>
      </c>
      <c r="I615" s="57">
        <f>'BD ENE 23'!AS53</f>
        <v>5.8029689608636977E-2</v>
      </c>
      <c r="J615" s="38">
        <f>'BD ENE 23'!AO53</f>
        <v>99.596774193548384</v>
      </c>
      <c r="K615" s="38">
        <f>'BD ENE 23'!AN53</f>
        <v>93.023255813953483</v>
      </c>
      <c r="L615" s="36">
        <v>44927</v>
      </c>
      <c r="M615" s="38">
        <f>'BD ENE 23'!AR53</f>
        <v>100</v>
      </c>
      <c r="N615" s="36">
        <v>44927</v>
      </c>
    </row>
    <row r="616" spans="1:14" ht="15.75" customHeight="1" x14ac:dyDescent="0.25">
      <c r="A616" s="37">
        <f t="shared" ref="A616:A626" si="264">A615</f>
        <v>398</v>
      </c>
      <c r="B616" s="25"/>
      <c r="C616" s="31" t="str">
        <f t="shared" ref="C616:C626" si="265">C615</f>
        <v>BUS</v>
      </c>
      <c r="D616" s="30" t="str">
        <f t="shared" ref="D616:D626" si="266">D615</f>
        <v>TRANSMIN</v>
      </c>
      <c r="E616" s="27" t="str">
        <f t="shared" ref="E616:E626" si="267">E615</f>
        <v>INTERNO</v>
      </c>
      <c r="F616" s="27" t="s">
        <v>122</v>
      </c>
      <c r="G616" s="31" t="str">
        <f t="shared" ref="G616:G626" si="268">G615</f>
        <v>O 500 RS E V</v>
      </c>
      <c r="H616" s="37" t="str">
        <f t="shared" ref="H616:H626" si="269">H615</f>
        <v>PJTK12</v>
      </c>
      <c r="I616" s="58">
        <f>'BD FEB 23'!AP53</f>
        <v>0.10187265917602996</v>
      </c>
      <c r="J616" s="38">
        <f>'BD FEB 23'!AL53</f>
        <v>99.330357142857139</v>
      </c>
      <c r="K616" s="38">
        <f>'BD FEB 23'!AK53</f>
        <v>93.382352941176478</v>
      </c>
      <c r="L616" s="36">
        <v>44958</v>
      </c>
      <c r="M616" s="38">
        <f>'BD FEB 23'!AO53</f>
        <v>99.925650557620813</v>
      </c>
      <c r="N616" s="36">
        <v>44958</v>
      </c>
    </row>
    <row r="617" spans="1:14" ht="15.75" customHeight="1" x14ac:dyDescent="0.25">
      <c r="A617" s="37">
        <f t="shared" si="264"/>
        <v>398</v>
      </c>
      <c r="B617" s="25"/>
      <c r="C617" s="31" t="str">
        <f t="shared" si="265"/>
        <v>BUS</v>
      </c>
      <c r="D617" s="30" t="str">
        <f t="shared" si="266"/>
        <v>TRANSMIN</v>
      </c>
      <c r="E617" s="27" t="str">
        <f t="shared" si="267"/>
        <v>INTERNO</v>
      </c>
      <c r="F617" s="27" t="s">
        <v>122</v>
      </c>
      <c r="G617" s="31" t="str">
        <f t="shared" si="268"/>
        <v>O 500 RS E V</v>
      </c>
      <c r="H617" s="37" t="str">
        <f t="shared" si="269"/>
        <v>PJTK12</v>
      </c>
      <c r="I617" s="58">
        <f>'BD MAR 23'!AS53</f>
        <v>0.26486486486486488</v>
      </c>
      <c r="J617" s="38">
        <f>'BD MAR 23'!AO53</f>
        <v>99.462365591397855</v>
      </c>
      <c r="K617" s="38">
        <f>'BD MAR 23'!AN53</f>
        <v>97.959183673469383</v>
      </c>
      <c r="L617" s="36">
        <v>44986</v>
      </c>
      <c r="M617" s="38">
        <f>'BD MAR 23'!AR53</f>
        <v>99.598393574297177</v>
      </c>
      <c r="N617" s="36">
        <v>44986</v>
      </c>
    </row>
    <row r="618" spans="1:14" ht="15.75" customHeight="1" x14ac:dyDescent="0.25">
      <c r="A618" s="37">
        <f t="shared" si="264"/>
        <v>398</v>
      </c>
      <c r="B618" s="25"/>
      <c r="C618" s="31" t="str">
        <f t="shared" si="265"/>
        <v>BUS</v>
      </c>
      <c r="D618" s="30" t="str">
        <f t="shared" si="266"/>
        <v>TRANSMIN</v>
      </c>
      <c r="E618" s="27" t="str">
        <f t="shared" si="267"/>
        <v>INTERNO</v>
      </c>
      <c r="F618" s="27" t="s">
        <v>122</v>
      </c>
      <c r="G618" s="31" t="str">
        <f t="shared" si="268"/>
        <v>O 500 RS E V</v>
      </c>
      <c r="H618" s="37" t="str">
        <f t="shared" si="269"/>
        <v>PJTK12</v>
      </c>
      <c r="I618" s="58">
        <f>'BD ABR 23'!AR53</f>
        <v>0.30711673227796854</v>
      </c>
      <c r="J618" s="38">
        <f>'BD ABR 23'!AN53</f>
        <v>99.491666666666674</v>
      </c>
      <c r="K618" s="38">
        <f>'BD ABR 23'!AM53</f>
        <v>98.336363636363629</v>
      </c>
      <c r="L618" s="36">
        <v>45017</v>
      </c>
      <c r="M618" s="38">
        <f>'BD ABR 23'!AQ53</f>
        <v>99.861303744798889</v>
      </c>
      <c r="N618" s="36">
        <v>45017</v>
      </c>
    </row>
    <row r="619" spans="1:14" ht="15.75" customHeight="1" x14ac:dyDescent="0.25">
      <c r="A619" s="37">
        <f t="shared" si="264"/>
        <v>398</v>
      </c>
      <c r="B619" s="25"/>
      <c r="C619" s="31" t="str">
        <f t="shared" si="265"/>
        <v>BUS</v>
      </c>
      <c r="D619" s="30" t="str">
        <f t="shared" si="266"/>
        <v>TRANSMIN</v>
      </c>
      <c r="E619" s="27" t="str">
        <f t="shared" si="267"/>
        <v>INTERNO</v>
      </c>
      <c r="F619" s="27" t="s">
        <v>122</v>
      </c>
      <c r="G619" s="31" t="str">
        <f t="shared" si="268"/>
        <v>O 500 RS E V</v>
      </c>
      <c r="H619" s="37" t="str">
        <f t="shared" si="269"/>
        <v>PJTK12</v>
      </c>
      <c r="I619" s="58">
        <f>'BD MAY 23'!AS53</f>
        <v>0.29320780094149296</v>
      </c>
      <c r="J619" s="38">
        <f>'BD MAY 23'!AO53</f>
        <v>99.932795698924721</v>
      </c>
      <c r="K619" s="38">
        <f>'BD MAY 23'!AN53</f>
        <v>99.77064220183486</v>
      </c>
      <c r="L619" s="36">
        <v>45047</v>
      </c>
      <c r="M619" s="38">
        <f>'BD MAY 23'!AR53</f>
        <v>99.932840832773678</v>
      </c>
      <c r="N619" s="36">
        <v>45047</v>
      </c>
    </row>
    <row r="620" spans="1:14" ht="15.75" customHeight="1" x14ac:dyDescent="0.25">
      <c r="A620" s="37">
        <f t="shared" si="264"/>
        <v>398</v>
      </c>
      <c r="B620" s="25"/>
      <c r="C620" s="31" t="str">
        <f t="shared" si="265"/>
        <v>BUS</v>
      </c>
      <c r="D620" s="30" t="str">
        <f t="shared" si="266"/>
        <v>TRANSMIN</v>
      </c>
      <c r="E620" s="27" t="str">
        <f t="shared" si="267"/>
        <v>INTERNO</v>
      </c>
      <c r="F620" s="27" t="s">
        <v>122</v>
      </c>
      <c r="G620" s="31" t="str">
        <f t="shared" si="268"/>
        <v>O 500 RS E V</v>
      </c>
      <c r="H620" s="37" t="str">
        <f t="shared" si="269"/>
        <v>PJTK12</v>
      </c>
      <c r="I620" s="58">
        <f>'BD JUN 23'!AS53</f>
        <v>0</v>
      </c>
      <c r="J620" s="30"/>
      <c r="K620" s="30"/>
      <c r="L620" s="36">
        <v>45078</v>
      </c>
      <c r="M620" s="30"/>
      <c r="N620" s="36">
        <v>45078</v>
      </c>
    </row>
    <row r="621" spans="1:14" ht="15.75" customHeight="1" x14ac:dyDescent="0.25">
      <c r="A621" s="37">
        <f t="shared" si="264"/>
        <v>398</v>
      </c>
      <c r="B621" s="25"/>
      <c r="C621" s="31" t="str">
        <f t="shared" si="265"/>
        <v>BUS</v>
      </c>
      <c r="D621" s="30" t="str">
        <f t="shared" si="266"/>
        <v>TRANSMIN</v>
      </c>
      <c r="E621" s="27" t="str">
        <f t="shared" si="267"/>
        <v>INTERNO</v>
      </c>
      <c r="F621" s="27" t="s">
        <v>122</v>
      </c>
      <c r="G621" s="31" t="str">
        <f t="shared" si="268"/>
        <v>O 500 RS E V</v>
      </c>
      <c r="H621" s="37" t="str">
        <f t="shared" si="269"/>
        <v>PJTK12</v>
      </c>
      <c r="I621" s="58"/>
      <c r="J621" s="30"/>
      <c r="K621" s="30"/>
      <c r="L621" s="36">
        <v>45108</v>
      </c>
      <c r="M621" s="30"/>
      <c r="N621" s="36">
        <v>45108</v>
      </c>
    </row>
    <row r="622" spans="1:14" ht="15.75" customHeight="1" x14ac:dyDescent="0.25">
      <c r="A622" s="37">
        <f t="shared" si="264"/>
        <v>398</v>
      </c>
      <c r="B622" s="25"/>
      <c r="C622" s="31" t="str">
        <f t="shared" si="265"/>
        <v>BUS</v>
      </c>
      <c r="D622" s="30" t="str">
        <f t="shared" si="266"/>
        <v>TRANSMIN</v>
      </c>
      <c r="E622" s="27" t="str">
        <f t="shared" si="267"/>
        <v>INTERNO</v>
      </c>
      <c r="F622" s="27" t="s">
        <v>122</v>
      </c>
      <c r="G622" s="31" t="str">
        <f t="shared" si="268"/>
        <v>O 500 RS E V</v>
      </c>
      <c r="H622" s="37" t="str">
        <f t="shared" si="269"/>
        <v>PJTK12</v>
      </c>
      <c r="I622" s="58"/>
      <c r="J622" s="30"/>
      <c r="K622" s="30"/>
      <c r="L622" s="36">
        <v>45139</v>
      </c>
      <c r="M622" s="30"/>
      <c r="N622" s="36">
        <v>45139</v>
      </c>
    </row>
    <row r="623" spans="1:14" ht="15.75" customHeight="1" x14ac:dyDescent="0.25">
      <c r="A623" s="37">
        <f t="shared" si="264"/>
        <v>398</v>
      </c>
      <c r="B623" s="25"/>
      <c r="C623" s="31" t="str">
        <f t="shared" si="265"/>
        <v>BUS</v>
      </c>
      <c r="D623" s="30" t="str">
        <f t="shared" si="266"/>
        <v>TRANSMIN</v>
      </c>
      <c r="E623" s="27" t="str">
        <f t="shared" si="267"/>
        <v>INTERNO</v>
      </c>
      <c r="F623" s="27" t="s">
        <v>122</v>
      </c>
      <c r="G623" s="31" t="str">
        <f t="shared" si="268"/>
        <v>O 500 RS E V</v>
      </c>
      <c r="H623" s="37" t="str">
        <f t="shared" si="269"/>
        <v>PJTK12</v>
      </c>
      <c r="I623" s="58"/>
      <c r="J623" s="30"/>
      <c r="K623" s="30"/>
      <c r="L623" s="36">
        <v>45170</v>
      </c>
      <c r="M623" s="30"/>
      <c r="N623" s="36">
        <v>45170</v>
      </c>
    </row>
    <row r="624" spans="1:14" ht="15.75" customHeight="1" x14ac:dyDescent="0.25">
      <c r="A624" s="37">
        <f t="shared" si="264"/>
        <v>398</v>
      </c>
      <c r="B624" s="25"/>
      <c r="C624" s="31" t="str">
        <f t="shared" si="265"/>
        <v>BUS</v>
      </c>
      <c r="D624" s="30" t="str">
        <f t="shared" si="266"/>
        <v>TRANSMIN</v>
      </c>
      <c r="E624" s="27" t="str">
        <f t="shared" si="267"/>
        <v>INTERNO</v>
      </c>
      <c r="F624" s="27" t="s">
        <v>122</v>
      </c>
      <c r="G624" s="31" t="str">
        <f t="shared" si="268"/>
        <v>O 500 RS E V</v>
      </c>
      <c r="H624" s="37" t="str">
        <f t="shared" si="269"/>
        <v>PJTK12</v>
      </c>
      <c r="I624" s="58"/>
      <c r="J624" s="30"/>
      <c r="K624" s="30"/>
      <c r="L624" s="36">
        <v>45200</v>
      </c>
      <c r="M624" s="30"/>
      <c r="N624" s="36">
        <v>45200</v>
      </c>
    </row>
    <row r="625" spans="1:14" ht="15.75" customHeight="1" x14ac:dyDescent="0.25">
      <c r="A625" s="37">
        <f t="shared" si="264"/>
        <v>398</v>
      </c>
      <c r="B625" s="25"/>
      <c r="C625" s="31" t="str">
        <f t="shared" si="265"/>
        <v>BUS</v>
      </c>
      <c r="D625" s="30" t="str">
        <f t="shared" si="266"/>
        <v>TRANSMIN</v>
      </c>
      <c r="E625" s="27" t="str">
        <f t="shared" si="267"/>
        <v>INTERNO</v>
      </c>
      <c r="F625" s="27" t="s">
        <v>122</v>
      </c>
      <c r="G625" s="31" t="str">
        <f t="shared" si="268"/>
        <v>O 500 RS E V</v>
      </c>
      <c r="H625" s="37" t="str">
        <f t="shared" si="269"/>
        <v>PJTK12</v>
      </c>
      <c r="I625" s="58"/>
      <c r="J625" s="30"/>
      <c r="K625" s="30"/>
      <c r="L625" s="36">
        <v>45231</v>
      </c>
      <c r="M625" s="30"/>
      <c r="N625" s="36">
        <v>45231</v>
      </c>
    </row>
    <row r="626" spans="1:14" ht="15.75" customHeight="1" x14ac:dyDescent="0.25">
      <c r="A626" s="37">
        <f t="shared" si="264"/>
        <v>398</v>
      </c>
      <c r="B626" s="25"/>
      <c r="C626" s="31" t="str">
        <f t="shared" si="265"/>
        <v>BUS</v>
      </c>
      <c r="D626" s="30" t="str">
        <f t="shared" si="266"/>
        <v>TRANSMIN</v>
      </c>
      <c r="E626" s="27" t="str">
        <f t="shared" si="267"/>
        <v>INTERNO</v>
      </c>
      <c r="F626" s="27" t="s">
        <v>122</v>
      </c>
      <c r="G626" s="31" t="str">
        <f t="shared" si="268"/>
        <v>O 500 RS E V</v>
      </c>
      <c r="H626" s="37" t="str">
        <f t="shared" si="269"/>
        <v>PJTK12</v>
      </c>
      <c r="I626" s="58"/>
      <c r="J626" s="30"/>
      <c r="K626" s="30"/>
      <c r="L626" s="36">
        <v>45261</v>
      </c>
      <c r="M626" s="30"/>
      <c r="N626" s="36">
        <v>45261</v>
      </c>
    </row>
    <row r="627" spans="1:14" ht="15.75" customHeight="1" x14ac:dyDescent="0.25">
      <c r="A627" s="29">
        <v>399</v>
      </c>
      <c r="B627" s="25">
        <v>1</v>
      </c>
      <c r="C627" s="30" t="s">
        <v>0</v>
      </c>
      <c r="D627" s="30" t="s">
        <v>86</v>
      </c>
      <c r="E627" s="27" t="s">
        <v>93</v>
      </c>
      <c r="F627" s="27" t="s">
        <v>122</v>
      </c>
      <c r="G627" s="28" t="s">
        <v>6</v>
      </c>
      <c r="H627" s="29" t="s">
        <v>44</v>
      </c>
      <c r="I627" s="57">
        <f>'BD ENE 23'!AS54</f>
        <v>0.30510752688172044</v>
      </c>
      <c r="J627" s="38">
        <f>'BD ENE 23'!AO54</f>
        <v>100</v>
      </c>
      <c r="K627" s="38">
        <f>'BD ENE 23'!AN54</f>
        <v>100</v>
      </c>
      <c r="L627" s="36">
        <v>44927</v>
      </c>
      <c r="M627" s="38">
        <f>'BD ENE 23'!AR54</f>
        <v>100</v>
      </c>
      <c r="N627" s="36">
        <v>44927</v>
      </c>
    </row>
    <row r="628" spans="1:14" ht="15.75" customHeight="1" x14ac:dyDescent="0.25">
      <c r="A628" s="37">
        <f t="shared" ref="A628:A638" si="270">A627</f>
        <v>399</v>
      </c>
      <c r="B628" s="25"/>
      <c r="C628" s="31" t="str">
        <f t="shared" ref="C628:C638" si="271">C627</f>
        <v>BUS</v>
      </c>
      <c r="D628" s="30" t="str">
        <f t="shared" ref="D628:D638" si="272">D627</f>
        <v>TRANSMIN</v>
      </c>
      <c r="E628" s="27" t="str">
        <f t="shared" ref="E628:E638" si="273">E627</f>
        <v>INTERNO</v>
      </c>
      <c r="F628" s="27" t="s">
        <v>122</v>
      </c>
      <c r="G628" s="31" t="str">
        <f t="shared" ref="G628:G638" si="274">G627</f>
        <v>O 500 RS E V</v>
      </c>
      <c r="H628" s="37" t="str">
        <f t="shared" ref="H628:H638" si="275">H627</f>
        <v>PJTJ97</v>
      </c>
      <c r="I628" s="58">
        <f>'BD FEB 23'!AP54</f>
        <v>0.23981900452488689</v>
      </c>
      <c r="J628" s="38">
        <f>'BD FEB 23'!AL54</f>
        <v>98.660714285714292</v>
      </c>
      <c r="K628" s="38">
        <f>'BD FEB 23'!AK54</f>
        <v>94.339622641509436</v>
      </c>
      <c r="L628" s="36">
        <v>44958</v>
      </c>
      <c r="M628" s="38">
        <f>'BD FEB 23'!AO54</f>
        <v>99.555555555555557</v>
      </c>
      <c r="N628" s="36">
        <v>44958</v>
      </c>
    </row>
    <row r="629" spans="1:14" ht="15.75" customHeight="1" x14ac:dyDescent="0.25">
      <c r="A629" s="37">
        <f t="shared" si="270"/>
        <v>399</v>
      </c>
      <c r="B629" s="25"/>
      <c r="C629" s="31" t="str">
        <f t="shared" si="271"/>
        <v>BUS</v>
      </c>
      <c r="D629" s="30" t="str">
        <f t="shared" si="272"/>
        <v>TRANSMIN</v>
      </c>
      <c r="E629" s="27" t="str">
        <f t="shared" si="273"/>
        <v>INTERNO</v>
      </c>
      <c r="F629" s="27" t="s">
        <v>122</v>
      </c>
      <c r="G629" s="31" t="str">
        <f t="shared" si="274"/>
        <v>O 500 RS E V</v>
      </c>
      <c r="H629" s="37" t="str">
        <f t="shared" si="275"/>
        <v>PJTJ97</v>
      </c>
      <c r="I629" s="58">
        <f>'BD MAR 23'!AS54</f>
        <v>0.30467163168584971</v>
      </c>
      <c r="J629" s="38">
        <f>'BD MAR 23'!AO54</f>
        <v>99.260752688172033</v>
      </c>
      <c r="K629" s="38">
        <f>'BD MAR 23'!AN54</f>
        <v>97.555555555555557</v>
      </c>
      <c r="L629" s="36">
        <v>44986</v>
      </c>
      <c r="M629" s="38">
        <f>'BD MAR 23'!AR54</f>
        <v>99.731903485254691</v>
      </c>
      <c r="N629" s="36">
        <v>44986</v>
      </c>
    </row>
    <row r="630" spans="1:14" ht="15.75" customHeight="1" x14ac:dyDescent="0.25">
      <c r="A630" s="37">
        <f t="shared" si="270"/>
        <v>399</v>
      </c>
      <c r="B630" s="25"/>
      <c r="C630" s="31" t="str">
        <f t="shared" si="271"/>
        <v>BUS</v>
      </c>
      <c r="D630" s="30" t="str">
        <f t="shared" si="272"/>
        <v>TRANSMIN</v>
      </c>
      <c r="E630" s="27" t="str">
        <f t="shared" si="273"/>
        <v>INTERNO</v>
      </c>
      <c r="F630" s="27" t="s">
        <v>122</v>
      </c>
      <c r="G630" s="31" t="str">
        <f t="shared" si="274"/>
        <v>O 500 RS E V</v>
      </c>
      <c r="H630" s="37" t="str">
        <f t="shared" si="275"/>
        <v>PJTJ97</v>
      </c>
      <c r="I630" s="58">
        <f>'BD ABR 23'!AR54</f>
        <v>0.32162921348314605</v>
      </c>
      <c r="J630" s="38">
        <f>'BD ABR 23'!AN54</f>
        <v>98.888888888888886</v>
      </c>
      <c r="K630" s="38">
        <f>'BD ABR 23'!AM54</f>
        <v>96.506550218340621</v>
      </c>
      <c r="L630" s="36">
        <v>45017</v>
      </c>
      <c r="M630" s="38">
        <f>'BD ABR 23'!AQ54</f>
        <v>98.901098901098905</v>
      </c>
      <c r="N630" s="36">
        <v>45017</v>
      </c>
    </row>
    <row r="631" spans="1:14" ht="15.75" customHeight="1" x14ac:dyDescent="0.25">
      <c r="A631" s="37">
        <f t="shared" si="270"/>
        <v>399</v>
      </c>
      <c r="B631" s="25"/>
      <c r="C631" s="31" t="str">
        <f t="shared" si="271"/>
        <v>BUS</v>
      </c>
      <c r="D631" s="30" t="str">
        <f t="shared" si="272"/>
        <v>TRANSMIN</v>
      </c>
      <c r="E631" s="27" t="str">
        <f t="shared" si="273"/>
        <v>INTERNO</v>
      </c>
      <c r="F631" s="27" t="s">
        <v>122</v>
      </c>
      <c r="G631" s="31" t="str">
        <f t="shared" si="274"/>
        <v>O 500 RS E V</v>
      </c>
      <c r="H631" s="37" t="str">
        <f t="shared" si="275"/>
        <v>PJTJ97</v>
      </c>
      <c r="I631" s="58">
        <f>'BD MAY 23'!AS54</f>
        <v>0.24525745257452575</v>
      </c>
      <c r="J631" s="38">
        <f>'BD MAY 23'!AO54</f>
        <v>99.193548387096769</v>
      </c>
      <c r="K631" s="38">
        <f>'BD MAY 23'!AN54</f>
        <v>96.685082872928177</v>
      </c>
      <c r="L631" s="36">
        <v>45047</v>
      </c>
      <c r="M631" s="38">
        <f>'BD MAY 23'!AR54</f>
        <v>99.3324432576769</v>
      </c>
      <c r="N631" s="36">
        <v>45047</v>
      </c>
    </row>
    <row r="632" spans="1:14" ht="15.75" customHeight="1" x14ac:dyDescent="0.25">
      <c r="A632" s="37">
        <f t="shared" si="270"/>
        <v>399</v>
      </c>
      <c r="B632" s="25"/>
      <c r="C632" s="31" t="str">
        <f t="shared" si="271"/>
        <v>BUS</v>
      </c>
      <c r="D632" s="30" t="str">
        <f t="shared" si="272"/>
        <v>TRANSMIN</v>
      </c>
      <c r="E632" s="27" t="str">
        <f t="shared" si="273"/>
        <v>INTERNO</v>
      </c>
      <c r="F632" s="27" t="s">
        <v>122</v>
      </c>
      <c r="G632" s="31" t="str">
        <f t="shared" si="274"/>
        <v>O 500 RS E V</v>
      </c>
      <c r="H632" s="37" t="str">
        <f t="shared" si="275"/>
        <v>PJTJ97</v>
      </c>
      <c r="I632" s="58">
        <f>'BD JUN 23'!AS54</f>
        <v>0</v>
      </c>
      <c r="J632" s="30"/>
      <c r="K632" s="30"/>
      <c r="L632" s="36">
        <v>45078</v>
      </c>
      <c r="M632" s="30"/>
      <c r="N632" s="36">
        <v>45078</v>
      </c>
    </row>
    <row r="633" spans="1:14" ht="15.75" customHeight="1" x14ac:dyDescent="0.25">
      <c r="A633" s="37">
        <f t="shared" si="270"/>
        <v>399</v>
      </c>
      <c r="B633" s="25"/>
      <c r="C633" s="31" t="str">
        <f t="shared" si="271"/>
        <v>BUS</v>
      </c>
      <c r="D633" s="30" t="str">
        <f t="shared" si="272"/>
        <v>TRANSMIN</v>
      </c>
      <c r="E633" s="27" t="str">
        <f t="shared" si="273"/>
        <v>INTERNO</v>
      </c>
      <c r="F633" s="27" t="s">
        <v>122</v>
      </c>
      <c r="G633" s="31" t="str">
        <f t="shared" si="274"/>
        <v>O 500 RS E V</v>
      </c>
      <c r="H633" s="37" t="str">
        <f t="shared" si="275"/>
        <v>PJTJ97</v>
      </c>
      <c r="I633" s="58"/>
      <c r="J633" s="30"/>
      <c r="K633" s="30"/>
      <c r="L633" s="36">
        <v>45108</v>
      </c>
      <c r="M633" s="30"/>
      <c r="N633" s="36">
        <v>45108</v>
      </c>
    </row>
    <row r="634" spans="1:14" ht="15.75" customHeight="1" x14ac:dyDescent="0.25">
      <c r="A634" s="37">
        <f t="shared" si="270"/>
        <v>399</v>
      </c>
      <c r="B634" s="25"/>
      <c r="C634" s="31" t="str">
        <f t="shared" si="271"/>
        <v>BUS</v>
      </c>
      <c r="D634" s="30" t="str">
        <f t="shared" si="272"/>
        <v>TRANSMIN</v>
      </c>
      <c r="E634" s="27" t="str">
        <f t="shared" si="273"/>
        <v>INTERNO</v>
      </c>
      <c r="F634" s="27" t="s">
        <v>122</v>
      </c>
      <c r="G634" s="31" t="str">
        <f t="shared" si="274"/>
        <v>O 500 RS E V</v>
      </c>
      <c r="H634" s="37" t="str">
        <f t="shared" si="275"/>
        <v>PJTJ97</v>
      </c>
      <c r="I634" s="58"/>
      <c r="J634" s="30"/>
      <c r="K634" s="30"/>
      <c r="L634" s="36">
        <v>45139</v>
      </c>
      <c r="M634" s="30"/>
      <c r="N634" s="36">
        <v>45139</v>
      </c>
    </row>
    <row r="635" spans="1:14" ht="15.75" customHeight="1" x14ac:dyDescent="0.25">
      <c r="A635" s="37">
        <f t="shared" si="270"/>
        <v>399</v>
      </c>
      <c r="B635" s="25"/>
      <c r="C635" s="31" t="str">
        <f t="shared" si="271"/>
        <v>BUS</v>
      </c>
      <c r="D635" s="30" t="str">
        <f t="shared" si="272"/>
        <v>TRANSMIN</v>
      </c>
      <c r="E635" s="27" t="str">
        <f t="shared" si="273"/>
        <v>INTERNO</v>
      </c>
      <c r="F635" s="27" t="s">
        <v>122</v>
      </c>
      <c r="G635" s="31" t="str">
        <f t="shared" si="274"/>
        <v>O 500 RS E V</v>
      </c>
      <c r="H635" s="37" t="str">
        <f t="shared" si="275"/>
        <v>PJTJ97</v>
      </c>
      <c r="I635" s="58"/>
      <c r="J635" s="30"/>
      <c r="K635" s="30"/>
      <c r="L635" s="36">
        <v>45170</v>
      </c>
      <c r="M635" s="30"/>
      <c r="N635" s="36">
        <v>45170</v>
      </c>
    </row>
    <row r="636" spans="1:14" ht="15.75" customHeight="1" x14ac:dyDescent="0.25">
      <c r="A636" s="37">
        <f t="shared" si="270"/>
        <v>399</v>
      </c>
      <c r="B636" s="25"/>
      <c r="C636" s="31" t="str">
        <f t="shared" si="271"/>
        <v>BUS</v>
      </c>
      <c r="D636" s="30" t="str">
        <f t="shared" si="272"/>
        <v>TRANSMIN</v>
      </c>
      <c r="E636" s="27" t="str">
        <f t="shared" si="273"/>
        <v>INTERNO</v>
      </c>
      <c r="F636" s="27" t="s">
        <v>122</v>
      </c>
      <c r="G636" s="31" t="str">
        <f t="shared" si="274"/>
        <v>O 500 RS E V</v>
      </c>
      <c r="H636" s="37" t="str">
        <f t="shared" si="275"/>
        <v>PJTJ97</v>
      </c>
      <c r="I636" s="58"/>
      <c r="J636" s="30"/>
      <c r="K636" s="30"/>
      <c r="L636" s="36">
        <v>45200</v>
      </c>
      <c r="M636" s="30"/>
      <c r="N636" s="36">
        <v>45200</v>
      </c>
    </row>
    <row r="637" spans="1:14" ht="15.75" customHeight="1" x14ac:dyDescent="0.25">
      <c r="A637" s="37">
        <f t="shared" si="270"/>
        <v>399</v>
      </c>
      <c r="B637" s="25"/>
      <c r="C637" s="31" t="str">
        <f t="shared" si="271"/>
        <v>BUS</v>
      </c>
      <c r="D637" s="30" t="str">
        <f t="shared" si="272"/>
        <v>TRANSMIN</v>
      </c>
      <c r="E637" s="27" t="str">
        <f t="shared" si="273"/>
        <v>INTERNO</v>
      </c>
      <c r="F637" s="27" t="s">
        <v>122</v>
      </c>
      <c r="G637" s="31" t="str">
        <f t="shared" si="274"/>
        <v>O 500 RS E V</v>
      </c>
      <c r="H637" s="37" t="str">
        <f t="shared" si="275"/>
        <v>PJTJ97</v>
      </c>
      <c r="I637" s="58"/>
      <c r="J637" s="30"/>
      <c r="K637" s="30"/>
      <c r="L637" s="36">
        <v>45231</v>
      </c>
      <c r="M637" s="30"/>
      <c r="N637" s="36">
        <v>45231</v>
      </c>
    </row>
    <row r="638" spans="1:14" ht="15.75" customHeight="1" x14ac:dyDescent="0.25">
      <c r="A638" s="37">
        <f t="shared" si="270"/>
        <v>399</v>
      </c>
      <c r="B638" s="25"/>
      <c r="C638" s="31" t="str">
        <f t="shared" si="271"/>
        <v>BUS</v>
      </c>
      <c r="D638" s="30" t="str">
        <f t="shared" si="272"/>
        <v>TRANSMIN</v>
      </c>
      <c r="E638" s="27" t="str">
        <f t="shared" si="273"/>
        <v>INTERNO</v>
      </c>
      <c r="F638" s="27" t="s">
        <v>122</v>
      </c>
      <c r="G638" s="31" t="str">
        <f t="shared" si="274"/>
        <v>O 500 RS E V</v>
      </c>
      <c r="H638" s="37" t="str">
        <f t="shared" si="275"/>
        <v>PJTJ97</v>
      </c>
      <c r="I638" s="58"/>
      <c r="J638" s="30"/>
      <c r="K638" s="30"/>
      <c r="L638" s="36">
        <v>45261</v>
      </c>
      <c r="M638" s="30"/>
      <c r="N638" s="36">
        <v>45261</v>
      </c>
    </row>
    <row r="639" spans="1:14" ht="15.75" customHeight="1" x14ac:dyDescent="0.25">
      <c r="A639" s="29">
        <v>400</v>
      </c>
      <c r="B639" s="25">
        <v>1</v>
      </c>
      <c r="C639" s="30" t="s">
        <v>0</v>
      </c>
      <c r="D639" s="30" t="s">
        <v>86</v>
      </c>
      <c r="E639" s="27" t="s">
        <v>93</v>
      </c>
      <c r="F639" s="27" t="s">
        <v>122</v>
      </c>
      <c r="G639" s="28" t="s">
        <v>6</v>
      </c>
      <c r="H639" s="29" t="s">
        <v>45</v>
      </c>
      <c r="I639" s="57">
        <f>'BD ENE 23'!AS55</f>
        <v>0.34641407307171856</v>
      </c>
      <c r="J639" s="38">
        <f>'BD ENE 23'!AO55</f>
        <v>99.327956989247312</v>
      </c>
      <c r="K639" s="38">
        <f>'BD ENE 23'!AN55</f>
        <v>98.046875</v>
      </c>
      <c r="L639" s="36">
        <v>44927</v>
      </c>
      <c r="M639" s="38">
        <f>'BD ENE 23'!AR55</f>
        <v>99.598393574297177</v>
      </c>
      <c r="N639" s="36">
        <v>44927</v>
      </c>
    </row>
    <row r="640" spans="1:14" ht="15.75" customHeight="1" x14ac:dyDescent="0.25">
      <c r="A640" s="37">
        <f t="shared" ref="A640:A650" si="276">A639</f>
        <v>400</v>
      </c>
      <c r="B640" s="25"/>
      <c r="C640" s="31" t="str">
        <f t="shared" ref="C640:C650" si="277">C639</f>
        <v>BUS</v>
      </c>
      <c r="D640" s="30" t="str">
        <f t="shared" ref="D640:D650" si="278">D639</f>
        <v>TRANSMIN</v>
      </c>
      <c r="E640" s="27" t="str">
        <f t="shared" ref="E640:E650" si="279">E639</f>
        <v>INTERNO</v>
      </c>
      <c r="F640" s="27" t="s">
        <v>122</v>
      </c>
      <c r="G640" s="31" t="str">
        <f t="shared" ref="G640:G650" si="280">G639</f>
        <v>O 500 RS E V</v>
      </c>
      <c r="H640" s="37" t="str">
        <f t="shared" ref="H640:H650" si="281">H639</f>
        <v>PJTJ95</v>
      </c>
      <c r="I640" s="58">
        <f>'BD FEB 23'!AP55</f>
        <v>0.46333333333333332</v>
      </c>
      <c r="J640" s="38">
        <f>'BD FEB 23'!AL55</f>
        <v>89.285714285714292</v>
      </c>
      <c r="K640" s="38">
        <f>'BD FEB 23'!AK55</f>
        <v>74.100719424460436</v>
      </c>
      <c r="L640" s="36">
        <v>44958</v>
      </c>
      <c r="M640" s="38">
        <f>'BD FEB 23'!AO55</f>
        <v>90.322580645161281</v>
      </c>
      <c r="N640" s="36">
        <v>44958</v>
      </c>
    </row>
    <row r="641" spans="1:14" ht="15.75" customHeight="1" x14ac:dyDescent="0.25">
      <c r="A641" s="37">
        <f t="shared" si="276"/>
        <v>400</v>
      </c>
      <c r="B641" s="25"/>
      <c r="C641" s="31" t="str">
        <f t="shared" si="277"/>
        <v>BUS</v>
      </c>
      <c r="D641" s="30" t="str">
        <f t="shared" si="278"/>
        <v>TRANSMIN</v>
      </c>
      <c r="E641" s="27" t="str">
        <f t="shared" si="279"/>
        <v>INTERNO</v>
      </c>
      <c r="F641" s="27" t="s">
        <v>122</v>
      </c>
      <c r="G641" s="31" t="str">
        <f t="shared" si="280"/>
        <v>O 500 RS E V</v>
      </c>
      <c r="H641" s="37" t="str">
        <f t="shared" si="281"/>
        <v>PJTJ95</v>
      </c>
      <c r="I641" s="58">
        <f>'BD MAR 23'!AS55</f>
        <v>0.39516129032258063</v>
      </c>
      <c r="J641" s="38">
        <f>'BD MAR 23'!AO55</f>
        <v>100</v>
      </c>
      <c r="K641" s="38">
        <f>'BD MAR 23'!AN55</f>
        <v>100</v>
      </c>
      <c r="L641" s="36">
        <v>44986</v>
      </c>
      <c r="M641" s="38">
        <f>'BD MAR 23'!AR55</f>
        <v>100</v>
      </c>
      <c r="N641" s="36">
        <v>44986</v>
      </c>
    </row>
    <row r="642" spans="1:14" ht="15.75" customHeight="1" x14ac:dyDescent="0.25">
      <c r="A642" s="37">
        <f t="shared" si="276"/>
        <v>400</v>
      </c>
      <c r="B642" s="25"/>
      <c r="C642" s="31" t="str">
        <f t="shared" si="277"/>
        <v>BUS</v>
      </c>
      <c r="D642" s="30" t="str">
        <f t="shared" si="278"/>
        <v>TRANSMIN</v>
      </c>
      <c r="E642" s="27" t="str">
        <f t="shared" si="279"/>
        <v>INTERNO</v>
      </c>
      <c r="F642" s="27" t="s">
        <v>122</v>
      </c>
      <c r="G642" s="31" t="str">
        <f t="shared" si="280"/>
        <v>O 500 RS E V</v>
      </c>
      <c r="H642" s="37" t="str">
        <f t="shared" si="281"/>
        <v>PJTJ95</v>
      </c>
      <c r="I642" s="58">
        <f>'BD ABR 23'!AR55</f>
        <v>0.3888888888888889</v>
      </c>
      <c r="J642" s="38">
        <f>'BD ABR 23'!AN55</f>
        <v>100</v>
      </c>
      <c r="K642" s="38">
        <f>'BD ABR 23'!AM55</f>
        <v>100</v>
      </c>
      <c r="L642" s="36">
        <v>45017</v>
      </c>
      <c r="M642" s="38">
        <f>'BD ABR 23'!AQ55</f>
        <v>100</v>
      </c>
      <c r="N642" s="36">
        <v>45017</v>
      </c>
    </row>
    <row r="643" spans="1:14" ht="15.75" customHeight="1" x14ac:dyDescent="0.25">
      <c r="A643" s="37">
        <f t="shared" si="276"/>
        <v>400</v>
      </c>
      <c r="B643" s="25"/>
      <c r="C643" s="31" t="str">
        <f t="shared" si="277"/>
        <v>BUS</v>
      </c>
      <c r="D643" s="30" t="str">
        <f t="shared" si="278"/>
        <v>TRANSMIN</v>
      </c>
      <c r="E643" s="27" t="str">
        <f t="shared" si="279"/>
        <v>INTERNO</v>
      </c>
      <c r="F643" s="27" t="s">
        <v>122</v>
      </c>
      <c r="G643" s="31" t="str">
        <f t="shared" si="280"/>
        <v>O 500 RS E V</v>
      </c>
      <c r="H643" s="37" t="str">
        <f t="shared" si="281"/>
        <v>PJTJ95</v>
      </c>
      <c r="I643" s="58">
        <f>'BD MAY 23'!AS55</f>
        <v>0.41565452091767879</v>
      </c>
      <c r="J643" s="38">
        <f>'BD MAY 23'!AO55</f>
        <v>99.596774193548384</v>
      </c>
      <c r="K643" s="38">
        <f>'BD MAY 23'!AN55</f>
        <v>99.025974025974023</v>
      </c>
      <c r="L643" s="36">
        <v>45047</v>
      </c>
      <c r="M643" s="38">
        <f>'BD MAY 23'!AR55</f>
        <v>99.598393574297177</v>
      </c>
      <c r="N643" s="36">
        <v>45047</v>
      </c>
    </row>
    <row r="644" spans="1:14" ht="15.75" customHeight="1" x14ac:dyDescent="0.25">
      <c r="A644" s="37">
        <f t="shared" si="276"/>
        <v>400</v>
      </c>
      <c r="B644" s="25"/>
      <c r="C644" s="31" t="str">
        <f t="shared" si="277"/>
        <v>BUS</v>
      </c>
      <c r="D644" s="30" t="str">
        <f t="shared" si="278"/>
        <v>TRANSMIN</v>
      </c>
      <c r="E644" s="27" t="str">
        <f t="shared" si="279"/>
        <v>INTERNO</v>
      </c>
      <c r="F644" s="27" t="s">
        <v>122</v>
      </c>
      <c r="G644" s="31" t="str">
        <f t="shared" si="280"/>
        <v>O 500 RS E V</v>
      </c>
      <c r="H644" s="37" t="str">
        <f t="shared" si="281"/>
        <v>PJTJ95</v>
      </c>
      <c r="I644" s="58">
        <f>'BD JUN 23'!AS55</f>
        <v>0</v>
      </c>
      <c r="J644" s="30"/>
      <c r="K644" s="30"/>
      <c r="L644" s="36">
        <v>45078</v>
      </c>
      <c r="M644" s="30"/>
      <c r="N644" s="36">
        <v>45078</v>
      </c>
    </row>
    <row r="645" spans="1:14" ht="15.75" customHeight="1" x14ac:dyDescent="0.25">
      <c r="A645" s="37">
        <f t="shared" si="276"/>
        <v>400</v>
      </c>
      <c r="B645" s="25"/>
      <c r="C645" s="31" t="str">
        <f t="shared" si="277"/>
        <v>BUS</v>
      </c>
      <c r="D645" s="30" t="str">
        <f t="shared" si="278"/>
        <v>TRANSMIN</v>
      </c>
      <c r="E645" s="27" t="str">
        <f t="shared" si="279"/>
        <v>INTERNO</v>
      </c>
      <c r="F645" s="27" t="s">
        <v>122</v>
      </c>
      <c r="G645" s="31" t="str">
        <f t="shared" si="280"/>
        <v>O 500 RS E V</v>
      </c>
      <c r="H645" s="37" t="str">
        <f t="shared" si="281"/>
        <v>PJTJ95</v>
      </c>
      <c r="I645" s="58"/>
      <c r="J645" s="30"/>
      <c r="K645" s="30"/>
      <c r="L645" s="36">
        <v>45108</v>
      </c>
      <c r="M645" s="30"/>
      <c r="N645" s="36">
        <v>45108</v>
      </c>
    </row>
    <row r="646" spans="1:14" ht="15.75" customHeight="1" x14ac:dyDescent="0.25">
      <c r="A646" s="37">
        <f t="shared" si="276"/>
        <v>400</v>
      </c>
      <c r="B646" s="25"/>
      <c r="C646" s="31" t="str">
        <f t="shared" si="277"/>
        <v>BUS</v>
      </c>
      <c r="D646" s="30" t="str">
        <f t="shared" si="278"/>
        <v>TRANSMIN</v>
      </c>
      <c r="E646" s="27" t="str">
        <f t="shared" si="279"/>
        <v>INTERNO</v>
      </c>
      <c r="F646" s="27" t="s">
        <v>122</v>
      </c>
      <c r="G646" s="31" t="str">
        <f t="shared" si="280"/>
        <v>O 500 RS E V</v>
      </c>
      <c r="H646" s="37" t="str">
        <f t="shared" si="281"/>
        <v>PJTJ95</v>
      </c>
      <c r="I646" s="58"/>
      <c r="J646" s="30"/>
      <c r="K646" s="30"/>
      <c r="L646" s="36">
        <v>45139</v>
      </c>
      <c r="M646" s="30"/>
      <c r="N646" s="36">
        <v>45139</v>
      </c>
    </row>
    <row r="647" spans="1:14" ht="15.75" customHeight="1" x14ac:dyDescent="0.25">
      <c r="A647" s="37">
        <f t="shared" si="276"/>
        <v>400</v>
      </c>
      <c r="B647" s="25"/>
      <c r="C647" s="31" t="str">
        <f t="shared" si="277"/>
        <v>BUS</v>
      </c>
      <c r="D647" s="30" t="str">
        <f t="shared" si="278"/>
        <v>TRANSMIN</v>
      </c>
      <c r="E647" s="27" t="str">
        <f t="shared" si="279"/>
        <v>INTERNO</v>
      </c>
      <c r="F647" s="27" t="s">
        <v>122</v>
      </c>
      <c r="G647" s="31" t="str">
        <f t="shared" si="280"/>
        <v>O 500 RS E V</v>
      </c>
      <c r="H647" s="37" t="str">
        <f t="shared" si="281"/>
        <v>PJTJ95</v>
      </c>
      <c r="I647" s="58"/>
      <c r="J647" s="30"/>
      <c r="K647" s="30"/>
      <c r="L647" s="36">
        <v>45170</v>
      </c>
      <c r="M647" s="30"/>
      <c r="N647" s="36">
        <v>45170</v>
      </c>
    </row>
    <row r="648" spans="1:14" ht="15.75" customHeight="1" x14ac:dyDescent="0.25">
      <c r="A648" s="37">
        <f t="shared" si="276"/>
        <v>400</v>
      </c>
      <c r="B648" s="25"/>
      <c r="C648" s="31" t="str">
        <f t="shared" si="277"/>
        <v>BUS</v>
      </c>
      <c r="D648" s="30" t="str">
        <f t="shared" si="278"/>
        <v>TRANSMIN</v>
      </c>
      <c r="E648" s="27" t="str">
        <f t="shared" si="279"/>
        <v>INTERNO</v>
      </c>
      <c r="F648" s="27" t="s">
        <v>122</v>
      </c>
      <c r="G648" s="31" t="str">
        <f t="shared" si="280"/>
        <v>O 500 RS E V</v>
      </c>
      <c r="H648" s="37" t="str">
        <f t="shared" si="281"/>
        <v>PJTJ95</v>
      </c>
      <c r="I648" s="58"/>
      <c r="J648" s="30"/>
      <c r="K648" s="30"/>
      <c r="L648" s="36">
        <v>45200</v>
      </c>
      <c r="M648" s="30"/>
      <c r="N648" s="36">
        <v>45200</v>
      </c>
    </row>
    <row r="649" spans="1:14" ht="15.75" customHeight="1" x14ac:dyDescent="0.25">
      <c r="A649" s="37">
        <f t="shared" si="276"/>
        <v>400</v>
      </c>
      <c r="B649" s="25"/>
      <c r="C649" s="31" t="str">
        <f t="shared" si="277"/>
        <v>BUS</v>
      </c>
      <c r="D649" s="30" t="str">
        <f t="shared" si="278"/>
        <v>TRANSMIN</v>
      </c>
      <c r="E649" s="27" t="str">
        <f t="shared" si="279"/>
        <v>INTERNO</v>
      </c>
      <c r="F649" s="27" t="s">
        <v>122</v>
      </c>
      <c r="G649" s="31" t="str">
        <f t="shared" si="280"/>
        <v>O 500 RS E V</v>
      </c>
      <c r="H649" s="37" t="str">
        <f t="shared" si="281"/>
        <v>PJTJ95</v>
      </c>
      <c r="I649" s="58"/>
      <c r="J649" s="30"/>
      <c r="K649" s="30"/>
      <c r="L649" s="36">
        <v>45231</v>
      </c>
      <c r="M649" s="30"/>
      <c r="N649" s="36">
        <v>45231</v>
      </c>
    </row>
    <row r="650" spans="1:14" ht="15.75" customHeight="1" x14ac:dyDescent="0.25">
      <c r="A650" s="37">
        <f t="shared" si="276"/>
        <v>400</v>
      </c>
      <c r="B650" s="25"/>
      <c r="C650" s="31" t="str">
        <f t="shared" si="277"/>
        <v>BUS</v>
      </c>
      <c r="D650" s="30" t="str">
        <f t="shared" si="278"/>
        <v>TRANSMIN</v>
      </c>
      <c r="E650" s="27" t="str">
        <f t="shared" si="279"/>
        <v>INTERNO</v>
      </c>
      <c r="F650" s="27" t="s">
        <v>122</v>
      </c>
      <c r="G650" s="31" t="str">
        <f t="shared" si="280"/>
        <v>O 500 RS E V</v>
      </c>
      <c r="H650" s="37" t="str">
        <f t="shared" si="281"/>
        <v>PJTJ95</v>
      </c>
      <c r="I650" s="58"/>
      <c r="J650" s="30"/>
      <c r="K650" s="30"/>
      <c r="L650" s="36">
        <v>45261</v>
      </c>
      <c r="M650" s="30"/>
      <c r="N650" s="36">
        <v>45261</v>
      </c>
    </row>
    <row r="651" spans="1:14" ht="15.75" customHeight="1" x14ac:dyDescent="0.25">
      <c r="A651" s="29">
        <v>401</v>
      </c>
      <c r="B651" s="25">
        <v>1</v>
      </c>
      <c r="C651" s="30" t="s">
        <v>0</v>
      </c>
      <c r="D651" s="30" t="s">
        <v>86</v>
      </c>
      <c r="E651" s="27" t="s">
        <v>89</v>
      </c>
      <c r="F651" s="27" t="s">
        <v>122</v>
      </c>
      <c r="G651" s="28" t="s">
        <v>9</v>
      </c>
      <c r="H651" s="27" t="s">
        <v>46</v>
      </c>
      <c r="I651" s="59">
        <f>'BD ENE 23'!AS56</f>
        <v>0.14498644986449866</v>
      </c>
      <c r="J651" s="38">
        <f>'BD ENE 23'!AO56</f>
        <v>99.193548387096769</v>
      </c>
      <c r="K651" s="38">
        <f>'BD ENE 23'!AN56</f>
        <v>94.392523364485982</v>
      </c>
      <c r="L651" s="36">
        <v>44927</v>
      </c>
      <c r="M651" s="38">
        <f>'BD ENE 23'!AR56</f>
        <v>99.731903485254691</v>
      </c>
      <c r="N651" s="36">
        <v>44927</v>
      </c>
    </row>
    <row r="652" spans="1:14" ht="15.75" customHeight="1" x14ac:dyDescent="0.25">
      <c r="A652" s="37">
        <f t="shared" ref="A652:A662" si="282">A651</f>
        <v>401</v>
      </c>
      <c r="B652" s="25"/>
      <c r="C652" s="31" t="str">
        <f t="shared" ref="C652:C662" si="283">C651</f>
        <v>BUS</v>
      </c>
      <c r="D652" s="30" t="str">
        <f t="shared" ref="D652:D662" si="284">D651</f>
        <v>TRANSMIN</v>
      </c>
      <c r="E652" s="27" t="str">
        <f t="shared" ref="E652:E662" si="285">E651</f>
        <v>EXTERNO</v>
      </c>
      <c r="F652" s="27" t="s">
        <v>122</v>
      </c>
      <c r="G652" s="31" t="str">
        <f t="shared" ref="G652:G662" si="286">G651</f>
        <v>K 360B 4X2</v>
      </c>
      <c r="H652" s="37" t="str">
        <f t="shared" ref="H652:H662" si="287">H651</f>
        <v>PSFH58</v>
      </c>
      <c r="I652" s="58">
        <f>'BD FEB 23'!AP56</f>
        <v>0.12859304084720122</v>
      </c>
      <c r="J652" s="38">
        <f>'BD FEB 23'!AL56</f>
        <v>98.363095238095227</v>
      </c>
      <c r="K652" s="38">
        <f>'BD FEB 23'!AK56</f>
        <v>87.058823529411768</v>
      </c>
      <c r="L652" s="36">
        <v>44958</v>
      </c>
      <c r="M652" s="38">
        <f>'BD FEB 23'!AO56</f>
        <v>100</v>
      </c>
      <c r="N652" s="36">
        <v>44958</v>
      </c>
    </row>
    <row r="653" spans="1:14" ht="15.75" customHeight="1" x14ac:dyDescent="0.25">
      <c r="A653" s="37">
        <f t="shared" si="282"/>
        <v>401</v>
      </c>
      <c r="B653" s="25"/>
      <c r="C653" s="31" t="str">
        <f t="shared" si="283"/>
        <v>BUS</v>
      </c>
      <c r="D653" s="30" t="str">
        <f t="shared" si="284"/>
        <v>TRANSMIN</v>
      </c>
      <c r="E653" s="27" t="str">
        <f t="shared" si="285"/>
        <v>EXTERNO</v>
      </c>
      <c r="F653" s="27" t="s">
        <v>122</v>
      </c>
      <c r="G653" s="31" t="str">
        <f t="shared" si="286"/>
        <v>K 360B 4X2</v>
      </c>
      <c r="H653" s="37" t="str">
        <f t="shared" si="287"/>
        <v>PSFH58</v>
      </c>
      <c r="I653" s="58">
        <f>'BD MAR 23'!AS56</f>
        <v>0.15582655826558264</v>
      </c>
      <c r="J653" s="38">
        <f>'BD MAR 23'!AO56</f>
        <v>99.193548387096769</v>
      </c>
      <c r="K653" s="38">
        <f>'BD MAR 23'!AN56</f>
        <v>94.782608695652172</v>
      </c>
      <c r="L653" s="36">
        <v>44986</v>
      </c>
      <c r="M653" s="38">
        <f>'BD MAR 23'!AR56</f>
        <v>99.865771812080538</v>
      </c>
      <c r="N653" s="36">
        <v>44986</v>
      </c>
    </row>
    <row r="654" spans="1:14" ht="15.75" customHeight="1" x14ac:dyDescent="0.25">
      <c r="A654" s="37">
        <f t="shared" si="282"/>
        <v>401</v>
      </c>
      <c r="B654" s="25"/>
      <c r="C654" s="31" t="str">
        <f t="shared" si="283"/>
        <v>BUS</v>
      </c>
      <c r="D654" s="30" t="str">
        <f t="shared" si="284"/>
        <v>TRANSMIN</v>
      </c>
      <c r="E654" s="27" t="str">
        <f t="shared" si="285"/>
        <v>EXTERNO</v>
      </c>
      <c r="F654" s="27" t="s">
        <v>122</v>
      </c>
      <c r="G654" s="31" t="str">
        <f t="shared" si="286"/>
        <v>K 360B 4X2</v>
      </c>
      <c r="H654" s="37" t="str">
        <f t="shared" si="287"/>
        <v>PSFH58</v>
      </c>
      <c r="I654" s="58">
        <f>'BD ABR 23'!AR56</f>
        <v>0.17226890756302521</v>
      </c>
      <c r="J654" s="38">
        <f>'BD ABR 23'!AN56</f>
        <v>99.166666666666671</v>
      </c>
      <c r="K654" s="38">
        <f>'BD ABR 23'!AM56</f>
        <v>95.121951219512198</v>
      </c>
      <c r="L654" s="36">
        <v>45017</v>
      </c>
      <c r="M654" s="38">
        <f>'BD ABR 23'!AQ56</f>
        <v>99.7229916897507</v>
      </c>
      <c r="N654" s="36">
        <v>45017</v>
      </c>
    </row>
    <row r="655" spans="1:14" ht="15.75" customHeight="1" x14ac:dyDescent="0.25">
      <c r="A655" s="37">
        <f t="shared" si="282"/>
        <v>401</v>
      </c>
      <c r="B655" s="25"/>
      <c r="C655" s="31" t="str">
        <f t="shared" si="283"/>
        <v>BUS</v>
      </c>
      <c r="D655" s="30" t="str">
        <f t="shared" si="284"/>
        <v>TRANSMIN</v>
      </c>
      <c r="E655" s="27" t="str">
        <f t="shared" si="285"/>
        <v>EXTERNO</v>
      </c>
      <c r="F655" s="27" t="s">
        <v>122</v>
      </c>
      <c r="G655" s="31" t="str">
        <f t="shared" si="286"/>
        <v>K 360B 4X2</v>
      </c>
      <c r="H655" s="37" t="str">
        <f t="shared" si="287"/>
        <v>PSFH58</v>
      </c>
      <c r="I655" s="58">
        <f>'BD MAY 23'!AS56</f>
        <v>0.21210061182868797</v>
      </c>
      <c r="J655" s="38">
        <f>'BD MAY 23'!AO56</f>
        <v>98.857526881720432</v>
      </c>
      <c r="K655" s="38">
        <f>'BD MAY 23'!AN56</f>
        <v>94.551282051282044</v>
      </c>
      <c r="L655" s="36">
        <v>45047</v>
      </c>
      <c r="M655" s="38">
        <f>'BD MAY 23'!AR56</f>
        <v>99.465240641711233</v>
      </c>
      <c r="N655" s="36">
        <v>45047</v>
      </c>
    </row>
    <row r="656" spans="1:14" ht="15.75" customHeight="1" x14ac:dyDescent="0.25">
      <c r="A656" s="37">
        <f t="shared" si="282"/>
        <v>401</v>
      </c>
      <c r="B656" s="25"/>
      <c r="C656" s="31" t="str">
        <f t="shared" si="283"/>
        <v>BUS</v>
      </c>
      <c r="D656" s="30" t="str">
        <f t="shared" si="284"/>
        <v>TRANSMIN</v>
      </c>
      <c r="E656" s="27" t="str">
        <f t="shared" si="285"/>
        <v>EXTERNO</v>
      </c>
      <c r="F656" s="27" t="s">
        <v>122</v>
      </c>
      <c r="G656" s="31" t="str">
        <f t="shared" si="286"/>
        <v>K 360B 4X2</v>
      </c>
      <c r="H656" s="37" t="str">
        <f t="shared" si="287"/>
        <v>PSFH58</v>
      </c>
      <c r="I656" s="58">
        <f>'BD JUN 23'!AS56</f>
        <v>0</v>
      </c>
      <c r="J656" s="30"/>
      <c r="K656" s="30"/>
      <c r="L656" s="36">
        <v>45078</v>
      </c>
      <c r="M656" s="30"/>
      <c r="N656" s="36">
        <v>45078</v>
      </c>
    </row>
    <row r="657" spans="1:14" ht="15.75" customHeight="1" x14ac:dyDescent="0.25">
      <c r="A657" s="37">
        <f t="shared" si="282"/>
        <v>401</v>
      </c>
      <c r="B657" s="25"/>
      <c r="C657" s="31" t="str">
        <f t="shared" si="283"/>
        <v>BUS</v>
      </c>
      <c r="D657" s="30" t="str">
        <f t="shared" si="284"/>
        <v>TRANSMIN</v>
      </c>
      <c r="E657" s="27" t="str">
        <f t="shared" si="285"/>
        <v>EXTERNO</v>
      </c>
      <c r="F657" s="27" t="s">
        <v>122</v>
      </c>
      <c r="G657" s="31" t="str">
        <f t="shared" si="286"/>
        <v>K 360B 4X2</v>
      </c>
      <c r="H657" s="37" t="str">
        <f t="shared" si="287"/>
        <v>PSFH58</v>
      </c>
      <c r="I657" s="58"/>
      <c r="J657" s="30"/>
      <c r="K657" s="30"/>
      <c r="L657" s="36">
        <v>45108</v>
      </c>
      <c r="M657" s="30"/>
      <c r="N657" s="36">
        <v>45108</v>
      </c>
    </row>
    <row r="658" spans="1:14" ht="15.75" customHeight="1" x14ac:dyDescent="0.25">
      <c r="A658" s="37">
        <f t="shared" si="282"/>
        <v>401</v>
      </c>
      <c r="B658" s="25"/>
      <c r="C658" s="31" t="str">
        <f t="shared" si="283"/>
        <v>BUS</v>
      </c>
      <c r="D658" s="30" t="str">
        <f t="shared" si="284"/>
        <v>TRANSMIN</v>
      </c>
      <c r="E658" s="27" t="str">
        <f t="shared" si="285"/>
        <v>EXTERNO</v>
      </c>
      <c r="F658" s="27" t="s">
        <v>122</v>
      </c>
      <c r="G658" s="31" t="str">
        <f t="shared" si="286"/>
        <v>K 360B 4X2</v>
      </c>
      <c r="H658" s="37" t="str">
        <f t="shared" si="287"/>
        <v>PSFH58</v>
      </c>
      <c r="I658" s="58"/>
      <c r="J658" s="30"/>
      <c r="K658" s="30"/>
      <c r="L658" s="36">
        <v>45139</v>
      </c>
      <c r="M658" s="30"/>
      <c r="N658" s="36">
        <v>45139</v>
      </c>
    </row>
    <row r="659" spans="1:14" ht="15.75" customHeight="1" x14ac:dyDescent="0.25">
      <c r="A659" s="37">
        <f t="shared" si="282"/>
        <v>401</v>
      </c>
      <c r="B659" s="25"/>
      <c r="C659" s="31" t="str">
        <f t="shared" si="283"/>
        <v>BUS</v>
      </c>
      <c r="D659" s="30" t="str">
        <f t="shared" si="284"/>
        <v>TRANSMIN</v>
      </c>
      <c r="E659" s="27" t="str">
        <f t="shared" si="285"/>
        <v>EXTERNO</v>
      </c>
      <c r="F659" s="27" t="s">
        <v>122</v>
      </c>
      <c r="G659" s="31" t="str">
        <f t="shared" si="286"/>
        <v>K 360B 4X2</v>
      </c>
      <c r="H659" s="37" t="str">
        <f t="shared" si="287"/>
        <v>PSFH58</v>
      </c>
      <c r="I659" s="58"/>
      <c r="J659" s="30"/>
      <c r="K659" s="30"/>
      <c r="L659" s="36">
        <v>45170</v>
      </c>
      <c r="M659" s="30"/>
      <c r="N659" s="36">
        <v>45170</v>
      </c>
    </row>
    <row r="660" spans="1:14" ht="15.75" customHeight="1" x14ac:dyDescent="0.25">
      <c r="A660" s="37">
        <f t="shared" si="282"/>
        <v>401</v>
      </c>
      <c r="B660" s="25"/>
      <c r="C660" s="31" t="str">
        <f t="shared" si="283"/>
        <v>BUS</v>
      </c>
      <c r="D660" s="30" t="str">
        <f t="shared" si="284"/>
        <v>TRANSMIN</v>
      </c>
      <c r="E660" s="27" t="str">
        <f t="shared" si="285"/>
        <v>EXTERNO</v>
      </c>
      <c r="F660" s="27" t="s">
        <v>122</v>
      </c>
      <c r="G660" s="31" t="str">
        <f t="shared" si="286"/>
        <v>K 360B 4X2</v>
      </c>
      <c r="H660" s="37" t="str">
        <f t="shared" si="287"/>
        <v>PSFH58</v>
      </c>
      <c r="I660" s="58"/>
      <c r="J660" s="30"/>
      <c r="K660" s="30"/>
      <c r="L660" s="36">
        <v>45200</v>
      </c>
      <c r="M660" s="30"/>
      <c r="N660" s="36">
        <v>45200</v>
      </c>
    </row>
    <row r="661" spans="1:14" ht="15.75" customHeight="1" x14ac:dyDescent="0.25">
      <c r="A661" s="37">
        <f t="shared" si="282"/>
        <v>401</v>
      </c>
      <c r="B661" s="25"/>
      <c r="C661" s="31" t="str">
        <f t="shared" si="283"/>
        <v>BUS</v>
      </c>
      <c r="D661" s="30" t="str">
        <f t="shared" si="284"/>
        <v>TRANSMIN</v>
      </c>
      <c r="E661" s="27" t="str">
        <f t="shared" si="285"/>
        <v>EXTERNO</v>
      </c>
      <c r="F661" s="27" t="s">
        <v>122</v>
      </c>
      <c r="G661" s="31" t="str">
        <f t="shared" si="286"/>
        <v>K 360B 4X2</v>
      </c>
      <c r="H661" s="37" t="str">
        <f t="shared" si="287"/>
        <v>PSFH58</v>
      </c>
      <c r="I661" s="58"/>
      <c r="J661" s="30"/>
      <c r="K661" s="30"/>
      <c r="L661" s="36">
        <v>45231</v>
      </c>
      <c r="M661" s="30"/>
      <c r="N661" s="36">
        <v>45231</v>
      </c>
    </row>
    <row r="662" spans="1:14" ht="15.75" customHeight="1" x14ac:dyDescent="0.25">
      <c r="A662" s="37">
        <f t="shared" si="282"/>
        <v>401</v>
      </c>
      <c r="B662" s="25"/>
      <c r="C662" s="31" t="str">
        <f t="shared" si="283"/>
        <v>BUS</v>
      </c>
      <c r="D662" s="30" t="str">
        <f t="shared" si="284"/>
        <v>TRANSMIN</v>
      </c>
      <c r="E662" s="27" t="str">
        <f t="shared" si="285"/>
        <v>EXTERNO</v>
      </c>
      <c r="F662" s="27" t="s">
        <v>122</v>
      </c>
      <c r="G662" s="31" t="str">
        <f t="shared" si="286"/>
        <v>K 360B 4X2</v>
      </c>
      <c r="H662" s="37" t="str">
        <f t="shared" si="287"/>
        <v>PSFH58</v>
      </c>
      <c r="I662" s="58"/>
      <c r="J662" s="30"/>
      <c r="K662" s="30"/>
      <c r="L662" s="36">
        <v>45261</v>
      </c>
      <c r="M662" s="30"/>
      <c r="N662" s="36">
        <v>45261</v>
      </c>
    </row>
    <row r="663" spans="1:14" ht="15.75" customHeight="1" x14ac:dyDescent="0.25">
      <c r="A663" s="29">
        <v>402</v>
      </c>
      <c r="B663" s="25">
        <v>1</v>
      </c>
      <c r="C663" s="30" t="s">
        <v>0</v>
      </c>
      <c r="D663" s="30" t="s">
        <v>86</v>
      </c>
      <c r="E663" s="27" t="s">
        <v>89</v>
      </c>
      <c r="F663" s="27" t="s">
        <v>122</v>
      </c>
      <c r="G663" s="28" t="s">
        <v>9</v>
      </c>
      <c r="H663" s="27" t="s">
        <v>47</v>
      </c>
      <c r="I663" s="59">
        <f>'BD ENE 23'!AS57</f>
        <v>0.53179972936400544</v>
      </c>
      <c r="J663" s="38">
        <f>'BD ENE 23'!AO57</f>
        <v>99.327956989247312</v>
      </c>
      <c r="K663" s="38">
        <f>'BD ENE 23'!AN57</f>
        <v>98.727735368956743</v>
      </c>
      <c r="L663" s="36">
        <v>44927</v>
      </c>
      <c r="M663" s="38">
        <f>'BD ENE 23'!AR57</f>
        <v>100</v>
      </c>
      <c r="N663" s="36">
        <v>44927</v>
      </c>
    </row>
    <row r="664" spans="1:14" ht="15.75" customHeight="1" x14ac:dyDescent="0.25">
      <c r="A664" s="37">
        <f t="shared" ref="A664:A674" si="288">A663</f>
        <v>402</v>
      </c>
      <c r="B664" s="25"/>
      <c r="C664" s="31" t="str">
        <f t="shared" ref="C664:C674" si="289">C663</f>
        <v>BUS</v>
      </c>
      <c r="D664" s="30" t="str">
        <f t="shared" ref="D664:D674" si="290">D663</f>
        <v>TRANSMIN</v>
      </c>
      <c r="E664" s="27" t="str">
        <f t="shared" ref="E664:E674" si="291">E663</f>
        <v>EXTERNO</v>
      </c>
      <c r="F664" s="27" t="s">
        <v>122</v>
      </c>
      <c r="G664" s="31" t="str">
        <f t="shared" ref="G664:G674" si="292">G663</f>
        <v>K 360B 4X2</v>
      </c>
      <c r="H664" s="37" t="str">
        <f t="shared" ref="H664:H674" si="293">H663</f>
        <v>PSFH53</v>
      </c>
      <c r="I664" s="58">
        <f>'BD FEB 23'!AP57</f>
        <v>0.60615153788447107</v>
      </c>
      <c r="J664" s="38">
        <f>'BD FEB 23'!AL57</f>
        <v>99.18154761904762</v>
      </c>
      <c r="K664" s="38">
        <f>'BD FEB 23'!AK57</f>
        <v>98.638613861386133</v>
      </c>
      <c r="L664" s="36">
        <v>44958</v>
      </c>
      <c r="M664" s="38">
        <f>'BD FEB 23'!AO57</f>
        <v>99.851411589895989</v>
      </c>
      <c r="N664" s="36">
        <v>44958</v>
      </c>
    </row>
    <row r="665" spans="1:14" ht="15.75" customHeight="1" x14ac:dyDescent="0.25">
      <c r="A665" s="37">
        <f t="shared" si="288"/>
        <v>402</v>
      </c>
      <c r="B665" s="25"/>
      <c r="C665" s="31" t="str">
        <f t="shared" si="289"/>
        <v>BUS</v>
      </c>
      <c r="D665" s="30" t="str">
        <f t="shared" si="290"/>
        <v>TRANSMIN</v>
      </c>
      <c r="E665" s="27" t="str">
        <f t="shared" si="291"/>
        <v>EXTERNO</v>
      </c>
      <c r="F665" s="27" t="s">
        <v>122</v>
      </c>
      <c r="G665" s="31" t="str">
        <f t="shared" si="292"/>
        <v>K 360B 4X2</v>
      </c>
      <c r="H665" s="37" t="str">
        <f t="shared" si="293"/>
        <v>PSFH53</v>
      </c>
      <c r="I665" s="58">
        <f>'BD MAR 23'!AS57</f>
        <v>0.38185511171293163</v>
      </c>
      <c r="J665" s="38">
        <f>'BD MAR 23'!AO57</f>
        <v>99.260752688172033</v>
      </c>
      <c r="K665" s="38">
        <f>'BD MAR 23'!AN57</f>
        <v>98.049645390070921</v>
      </c>
      <c r="L665" s="36">
        <v>44986</v>
      </c>
      <c r="M665" s="38">
        <f>'BD MAR 23'!AR57</f>
        <v>100</v>
      </c>
      <c r="N665" s="36">
        <v>44986</v>
      </c>
    </row>
    <row r="666" spans="1:14" ht="15.75" customHeight="1" x14ac:dyDescent="0.25">
      <c r="A666" s="37">
        <f t="shared" si="288"/>
        <v>402</v>
      </c>
      <c r="B666" s="25"/>
      <c r="C666" s="31" t="str">
        <f t="shared" si="289"/>
        <v>BUS</v>
      </c>
      <c r="D666" s="30" t="str">
        <f t="shared" si="290"/>
        <v>TRANSMIN</v>
      </c>
      <c r="E666" s="27" t="str">
        <f t="shared" si="291"/>
        <v>EXTERNO</v>
      </c>
      <c r="F666" s="27" t="s">
        <v>122</v>
      </c>
      <c r="G666" s="31" t="str">
        <f t="shared" si="292"/>
        <v>K 360B 4X2</v>
      </c>
      <c r="H666" s="37" t="str">
        <f t="shared" si="293"/>
        <v>PSFH53</v>
      </c>
      <c r="I666" s="58">
        <f>'BD ABR 23'!AR57</f>
        <v>0.43447792571829014</v>
      </c>
      <c r="J666" s="38">
        <f>'BD ABR 23'!AN57</f>
        <v>99.097222222222229</v>
      </c>
      <c r="K666" s="38">
        <f>'BD ABR 23'!AM57</f>
        <v>97.903225806451616</v>
      </c>
      <c r="L666" s="36">
        <v>45017</v>
      </c>
      <c r="M666" s="38">
        <f>'BD ABR 23'!AQ57</f>
        <v>99.7229916897507</v>
      </c>
      <c r="N666" s="36">
        <v>45017</v>
      </c>
    </row>
    <row r="667" spans="1:14" ht="15.75" customHeight="1" x14ac:dyDescent="0.25">
      <c r="A667" s="37">
        <f t="shared" si="288"/>
        <v>402</v>
      </c>
      <c r="B667" s="25"/>
      <c r="C667" s="31" t="str">
        <f t="shared" si="289"/>
        <v>BUS</v>
      </c>
      <c r="D667" s="30" t="str">
        <f t="shared" si="290"/>
        <v>TRANSMIN</v>
      </c>
      <c r="E667" s="27" t="str">
        <f t="shared" si="291"/>
        <v>EXTERNO</v>
      </c>
      <c r="F667" s="27" t="s">
        <v>122</v>
      </c>
      <c r="G667" s="31" t="str">
        <f t="shared" si="292"/>
        <v>K 360B 4X2</v>
      </c>
      <c r="H667" s="37" t="str">
        <f t="shared" si="293"/>
        <v>PSFH53</v>
      </c>
      <c r="I667" s="58">
        <f>'BD MAY 23'!AS57</f>
        <v>0.33469945355191255</v>
      </c>
      <c r="J667" s="38">
        <f>'BD MAY 23'!AO57</f>
        <v>98.387096774193552</v>
      </c>
      <c r="K667" s="38">
        <f>'BD MAY 23'!AN57</f>
        <v>95.102040816326522</v>
      </c>
      <c r="L667" s="36">
        <v>45047</v>
      </c>
      <c r="M667" s="38">
        <f>'BD MAY 23'!AR57</f>
        <v>99.465240641711233</v>
      </c>
      <c r="N667" s="36">
        <v>45047</v>
      </c>
    </row>
    <row r="668" spans="1:14" ht="15.75" customHeight="1" x14ac:dyDescent="0.25">
      <c r="A668" s="37">
        <f t="shared" si="288"/>
        <v>402</v>
      </c>
      <c r="B668" s="25"/>
      <c r="C668" s="31" t="str">
        <f t="shared" si="289"/>
        <v>BUS</v>
      </c>
      <c r="D668" s="30" t="str">
        <f t="shared" si="290"/>
        <v>TRANSMIN</v>
      </c>
      <c r="E668" s="27" t="str">
        <f t="shared" si="291"/>
        <v>EXTERNO</v>
      </c>
      <c r="F668" s="27" t="s">
        <v>122</v>
      </c>
      <c r="G668" s="31" t="str">
        <f t="shared" si="292"/>
        <v>K 360B 4X2</v>
      </c>
      <c r="H668" s="37" t="str">
        <f t="shared" si="293"/>
        <v>PSFH53</v>
      </c>
      <c r="I668" s="58">
        <f>'BD JUN 23'!AS57</f>
        <v>0</v>
      </c>
      <c r="J668" s="30"/>
      <c r="K668" s="30"/>
      <c r="L668" s="36">
        <v>45078</v>
      </c>
      <c r="M668" s="30"/>
      <c r="N668" s="36">
        <v>45078</v>
      </c>
    </row>
    <row r="669" spans="1:14" ht="15.75" customHeight="1" x14ac:dyDescent="0.25">
      <c r="A669" s="37">
        <f t="shared" si="288"/>
        <v>402</v>
      </c>
      <c r="B669" s="25"/>
      <c r="C669" s="31" t="str">
        <f t="shared" si="289"/>
        <v>BUS</v>
      </c>
      <c r="D669" s="30" t="str">
        <f t="shared" si="290"/>
        <v>TRANSMIN</v>
      </c>
      <c r="E669" s="27" t="str">
        <f t="shared" si="291"/>
        <v>EXTERNO</v>
      </c>
      <c r="F669" s="27" t="s">
        <v>122</v>
      </c>
      <c r="G669" s="31" t="str">
        <f t="shared" si="292"/>
        <v>K 360B 4X2</v>
      </c>
      <c r="H669" s="37" t="str">
        <f t="shared" si="293"/>
        <v>PSFH53</v>
      </c>
      <c r="I669" s="58"/>
      <c r="J669" s="30"/>
      <c r="K669" s="30"/>
      <c r="L669" s="36">
        <v>45108</v>
      </c>
      <c r="M669" s="30"/>
      <c r="N669" s="36">
        <v>45108</v>
      </c>
    </row>
    <row r="670" spans="1:14" ht="15.75" customHeight="1" x14ac:dyDescent="0.25">
      <c r="A670" s="37">
        <f t="shared" si="288"/>
        <v>402</v>
      </c>
      <c r="B670" s="25"/>
      <c r="C670" s="31" t="str">
        <f t="shared" si="289"/>
        <v>BUS</v>
      </c>
      <c r="D670" s="30" t="str">
        <f t="shared" si="290"/>
        <v>TRANSMIN</v>
      </c>
      <c r="E670" s="27" t="str">
        <f t="shared" si="291"/>
        <v>EXTERNO</v>
      </c>
      <c r="F670" s="27" t="s">
        <v>122</v>
      </c>
      <c r="G670" s="31" t="str">
        <f t="shared" si="292"/>
        <v>K 360B 4X2</v>
      </c>
      <c r="H670" s="37" t="str">
        <f t="shared" si="293"/>
        <v>PSFH53</v>
      </c>
      <c r="I670" s="58"/>
      <c r="J670" s="30"/>
      <c r="K670" s="30"/>
      <c r="L670" s="36">
        <v>45139</v>
      </c>
      <c r="M670" s="30"/>
      <c r="N670" s="36">
        <v>45139</v>
      </c>
    </row>
    <row r="671" spans="1:14" ht="15.75" customHeight="1" x14ac:dyDescent="0.25">
      <c r="A671" s="37">
        <f t="shared" si="288"/>
        <v>402</v>
      </c>
      <c r="B671" s="25"/>
      <c r="C671" s="31" t="str">
        <f t="shared" si="289"/>
        <v>BUS</v>
      </c>
      <c r="D671" s="30" t="str">
        <f t="shared" si="290"/>
        <v>TRANSMIN</v>
      </c>
      <c r="E671" s="27" t="str">
        <f t="shared" si="291"/>
        <v>EXTERNO</v>
      </c>
      <c r="F671" s="27" t="s">
        <v>122</v>
      </c>
      <c r="G671" s="31" t="str">
        <f t="shared" si="292"/>
        <v>K 360B 4X2</v>
      </c>
      <c r="H671" s="37" t="str">
        <f t="shared" si="293"/>
        <v>PSFH53</v>
      </c>
      <c r="I671" s="58"/>
      <c r="J671" s="30"/>
      <c r="K671" s="30"/>
      <c r="L671" s="36">
        <v>45170</v>
      </c>
      <c r="M671" s="30"/>
      <c r="N671" s="36">
        <v>45170</v>
      </c>
    </row>
    <row r="672" spans="1:14" ht="15.75" customHeight="1" x14ac:dyDescent="0.25">
      <c r="A672" s="37">
        <f t="shared" si="288"/>
        <v>402</v>
      </c>
      <c r="B672" s="25"/>
      <c r="C672" s="31" t="str">
        <f t="shared" si="289"/>
        <v>BUS</v>
      </c>
      <c r="D672" s="30" t="str">
        <f t="shared" si="290"/>
        <v>TRANSMIN</v>
      </c>
      <c r="E672" s="27" t="str">
        <f t="shared" si="291"/>
        <v>EXTERNO</v>
      </c>
      <c r="F672" s="27" t="s">
        <v>122</v>
      </c>
      <c r="G672" s="31" t="str">
        <f t="shared" si="292"/>
        <v>K 360B 4X2</v>
      </c>
      <c r="H672" s="37" t="str">
        <f t="shared" si="293"/>
        <v>PSFH53</v>
      </c>
      <c r="I672" s="58"/>
      <c r="J672" s="30"/>
      <c r="K672" s="30"/>
      <c r="L672" s="36">
        <v>45200</v>
      </c>
      <c r="M672" s="30"/>
      <c r="N672" s="36">
        <v>45200</v>
      </c>
    </row>
    <row r="673" spans="1:14" ht="15.75" customHeight="1" x14ac:dyDescent="0.25">
      <c r="A673" s="37">
        <f t="shared" si="288"/>
        <v>402</v>
      </c>
      <c r="B673" s="25"/>
      <c r="C673" s="31" t="str">
        <f t="shared" si="289"/>
        <v>BUS</v>
      </c>
      <c r="D673" s="30" t="str">
        <f t="shared" si="290"/>
        <v>TRANSMIN</v>
      </c>
      <c r="E673" s="27" t="str">
        <f t="shared" si="291"/>
        <v>EXTERNO</v>
      </c>
      <c r="F673" s="27" t="s">
        <v>122</v>
      </c>
      <c r="G673" s="31" t="str">
        <f t="shared" si="292"/>
        <v>K 360B 4X2</v>
      </c>
      <c r="H673" s="37" t="str">
        <f t="shared" si="293"/>
        <v>PSFH53</v>
      </c>
      <c r="I673" s="58"/>
      <c r="J673" s="30"/>
      <c r="K673" s="30"/>
      <c r="L673" s="36">
        <v>45231</v>
      </c>
      <c r="M673" s="30"/>
      <c r="N673" s="36">
        <v>45231</v>
      </c>
    </row>
    <row r="674" spans="1:14" ht="15.75" customHeight="1" x14ac:dyDescent="0.25">
      <c r="A674" s="37">
        <f t="shared" si="288"/>
        <v>402</v>
      </c>
      <c r="B674" s="25"/>
      <c r="C674" s="31" t="str">
        <f t="shared" si="289"/>
        <v>BUS</v>
      </c>
      <c r="D674" s="30" t="str">
        <f t="shared" si="290"/>
        <v>TRANSMIN</v>
      </c>
      <c r="E674" s="27" t="str">
        <f t="shared" si="291"/>
        <v>EXTERNO</v>
      </c>
      <c r="F674" s="27" t="s">
        <v>122</v>
      </c>
      <c r="G674" s="31" t="str">
        <f t="shared" si="292"/>
        <v>K 360B 4X2</v>
      </c>
      <c r="H674" s="37" t="str">
        <f t="shared" si="293"/>
        <v>PSFH53</v>
      </c>
      <c r="I674" s="58"/>
      <c r="J674" s="30"/>
      <c r="K674" s="30"/>
      <c r="L674" s="36">
        <v>45261</v>
      </c>
      <c r="M674" s="30"/>
      <c r="N674" s="36">
        <v>45261</v>
      </c>
    </row>
    <row r="675" spans="1:14" ht="15.75" customHeight="1" x14ac:dyDescent="0.25">
      <c r="A675" s="29">
        <v>403</v>
      </c>
      <c r="B675" s="25">
        <v>1</v>
      </c>
      <c r="C675" s="30" t="s">
        <v>0</v>
      </c>
      <c r="D675" s="30" t="s">
        <v>86</v>
      </c>
      <c r="E675" s="27" t="s">
        <v>89</v>
      </c>
      <c r="F675" s="27" t="s">
        <v>122</v>
      </c>
      <c r="G675" s="28" t="s">
        <v>6</v>
      </c>
      <c r="H675" s="27" t="s">
        <v>48</v>
      </c>
      <c r="I675" s="59">
        <f>'BD ENE 23'!AS58</f>
        <v>0.2098849018280298</v>
      </c>
      <c r="J675" s="38">
        <f>'BD ENE 23'!AO58</f>
        <v>99.260752688172033</v>
      </c>
      <c r="K675" s="38">
        <f>'BD ENE 23'!AN58</f>
        <v>96.451612903225808</v>
      </c>
      <c r="L675" s="36">
        <v>44927</v>
      </c>
      <c r="M675" s="38">
        <f>'BD ENE 23'!AR58</f>
        <v>99.865771812080538</v>
      </c>
      <c r="N675" s="36">
        <v>44927</v>
      </c>
    </row>
    <row r="676" spans="1:14" ht="15.75" customHeight="1" x14ac:dyDescent="0.25">
      <c r="A676" s="37">
        <f t="shared" ref="A676:A686" si="294">A675</f>
        <v>403</v>
      </c>
      <c r="B676" s="25"/>
      <c r="C676" s="31" t="str">
        <f t="shared" ref="C676:C686" si="295">C675</f>
        <v>BUS</v>
      </c>
      <c r="D676" s="30" t="str">
        <f t="shared" ref="D676:D686" si="296">D675</f>
        <v>TRANSMIN</v>
      </c>
      <c r="E676" s="27" t="str">
        <f t="shared" ref="E676:E686" si="297">E675</f>
        <v>EXTERNO</v>
      </c>
      <c r="F676" s="27" t="s">
        <v>122</v>
      </c>
      <c r="G676" s="31" t="str">
        <f t="shared" ref="G676:G686" si="298">G675</f>
        <v>O 500 RS E V</v>
      </c>
      <c r="H676" s="37" t="str">
        <f t="shared" ref="H676:H686" si="299">H675</f>
        <v>PSRC96</v>
      </c>
      <c r="I676" s="58">
        <f>'BD FEB 23'!AP58</f>
        <v>0.19790104947526238</v>
      </c>
      <c r="J676" s="38">
        <f>'BD FEB 23'!AL58</f>
        <v>99.25595238095238</v>
      </c>
      <c r="K676" s="38">
        <f>'BD FEB 23'!AK58</f>
        <v>96.212121212121218</v>
      </c>
      <c r="L676" s="36">
        <v>44958</v>
      </c>
      <c r="M676" s="38">
        <f>'BD FEB 23'!AO58</f>
        <v>99.925650557620813</v>
      </c>
      <c r="N676" s="36">
        <v>44958</v>
      </c>
    </row>
    <row r="677" spans="1:14" ht="15.75" customHeight="1" x14ac:dyDescent="0.25">
      <c r="A677" s="37">
        <f t="shared" si="294"/>
        <v>403</v>
      </c>
      <c r="B677" s="25"/>
      <c r="C677" s="31" t="str">
        <f t="shared" si="295"/>
        <v>BUS</v>
      </c>
      <c r="D677" s="30" t="str">
        <f t="shared" si="296"/>
        <v>TRANSMIN</v>
      </c>
      <c r="E677" s="27" t="str">
        <f t="shared" si="297"/>
        <v>EXTERNO</v>
      </c>
      <c r="F677" s="27" t="s">
        <v>122</v>
      </c>
      <c r="G677" s="31" t="str">
        <f t="shared" si="298"/>
        <v>O 500 RS E V</v>
      </c>
      <c r="H677" s="37" t="str">
        <f t="shared" si="299"/>
        <v>PSRC96</v>
      </c>
      <c r="I677" s="58">
        <f>'BD MAR 23'!AS58</f>
        <v>0.29952348536419332</v>
      </c>
      <c r="J677" s="38">
        <f>'BD MAR 23'!AO58</f>
        <v>98.723118279569889</v>
      </c>
      <c r="K677" s="38">
        <f>'BD MAR 23'!AN58</f>
        <v>95.681818181818173</v>
      </c>
      <c r="L677" s="36">
        <v>44986</v>
      </c>
      <c r="M677" s="38">
        <f>'BD MAR 23'!AR58</f>
        <v>99.465240641711233</v>
      </c>
      <c r="N677" s="36">
        <v>44986</v>
      </c>
    </row>
    <row r="678" spans="1:14" ht="15.75" customHeight="1" x14ac:dyDescent="0.25">
      <c r="A678" s="37">
        <f t="shared" si="294"/>
        <v>403</v>
      </c>
      <c r="B678" s="25"/>
      <c r="C678" s="31" t="str">
        <f t="shared" si="295"/>
        <v>BUS</v>
      </c>
      <c r="D678" s="30" t="str">
        <f t="shared" si="296"/>
        <v>TRANSMIN</v>
      </c>
      <c r="E678" s="27" t="str">
        <f t="shared" si="297"/>
        <v>EXTERNO</v>
      </c>
      <c r="F678" s="27" t="s">
        <v>122</v>
      </c>
      <c r="G678" s="31" t="str">
        <f t="shared" si="298"/>
        <v>O 500 RS E V</v>
      </c>
      <c r="H678" s="37" t="str">
        <f t="shared" si="299"/>
        <v>PSRC96</v>
      </c>
      <c r="I678" s="58">
        <f>'BD ABR 23'!AR58</f>
        <v>0.3211267605633803</v>
      </c>
      <c r="J678" s="38">
        <f>'BD ABR 23'!AN58</f>
        <v>98.611111111111114</v>
      </c>
      <c r="K678" s="38">
        <f>'BD ABR 23'!AM58</f>
        <v>95.614035087719301</v>
      </c>
      <c r="L678" s="36">
        <v>45017</v>
      </c>
      <c r="M678" s="38">
        <f>'BD ABR 23'!AQ58</f>
        <v>99.792099792099805</v>
      </c>
      <c r="N678" s="36">
        <v>45017</v>
      </c>
    </row>
    <row r="679" spans="1:14" ht="15.75" customHeight="1" x14ac:dyDescent="0.25">
      <c r="A679" s="37">
        <f t="shared" si="294"/>
        <v>403</v>
      </c>
      <c r="B679" s="25"/>
      <c r="C679" s="31" t="str">
        <f t="shared" si="295"/>
        <v>BUS</v>
      </c>
      <c r="D679" s="30" t="str">
        <f t="shared" si="296"/>
        <v>TRANSMIN</v>
      </c>
      <c r="E679" s="27" t="str">
        <f t="shared" si="297"/>
        <v>EXTERNO</v>
      </c>
      <c r="F679" s="27" t="s">
        <v>122</v>
      </c>
      <c r="G679" s="31" t="str">
        <f t="shared" si="298"/>
        <v>O 500 RS E V</v>
      </c>
      <c r="H679" s="37" t="str">
        <f t="shared" si="299"/>
        <v>PSRC96</v>
      </c>
      <c r="I679" s="58">
        <f>'BD MAY 23'!AS58</f>
        <v>0.26811103588354773</v>
      </c>
      <c r="J679" s="38">
        <f>'BD MAY 23'!AO58</f>
        <v>99.260752688172033</v>
      </c>
      <c r="K679" s="38">
        <f>'BD MAY 23'!AN58</f>
        <v>97.222222222222214</v>
      </c>
      <c r="L679" s="36">
        <v>45047</v>
      </c>
      <c r="M679" s="38">
        <f>'BD MAY 23'!AR58</f>
        <v>100</v>
      </c>
      <c r="N679" s="36">
        <v>45047</v>
      </c>
    </row>
    <row r="680" spans="1:14" ht="15.75" customHeight="1" x14ac:dyDescent="0.25">
      <c r="A680" s="37">
        <f t="shared" si="294"/>
        <v>403</v>
      </c>
      <c r="B680" s="25"/>
      <c r="C680" s="31" t="str">
        <f t="shared" si="295"/>
        <v>BUS</v>
      </c>
      <c r="D680" s="30" t="str">
        <f t="shared" si="296"/>
        <v>TRANSMIN</v>
      </c>
      <c r="E680" s="27" t="str">
        <f t="shared" si="297"/>
        <v>EXTERNO</v>
      </c>
      <c r="F680" s="27" t="s">
        <v>122</v>
      </c>
      <c r="G680" s="31" t="str">
        <f t="shared" si="298"/>
        <v>O 500 RS E V</v>
      </c>
      <c r="H680" s="37" t="str">
        <f t="shared" si="299"/>
        <v>PSRC96</v>
      </c>
      <c r="I680" s="58">
        <f>'BD JUN 23'!AS58</f>
        <v>0</v>
      </c>
      <c r="J680" s="30"/>
      <c r="K680" s="30"/>
      <c r="L680" s="36">
        <v>45078</v>
      </c>
      <c r="M680" s="30"/>
      <c r="N680" s="36">
        <v>45078</v>
      </c>
    </row>
    <row r="681" spans="1:14" ht="15.75" customHeight="1" x14ac:dyDescent="0.25">
      <c r="A681" s="37">
        <f t="shared" si="294"/>
        <v>403</v>
      </c>
      <c r="B681" s="25"/>
      <c r="C681" s="31" t="str">
        <f t="shared" si="295"/>
        <v>BUS</v>
      </c>
      <c r="D681" s="30" t="str">
        <f t="shared" si="296"/>
        <v>TRANSMIN</v>
      </c>
      <c r="E681" s="27" t="str">
        <f t="shared" si="297"/>
        <v>EXTERNO</v>
      </c>
      <c r="F681" s="27" t="s">
        <v>122</v>
      </c>
      <c r="G681" s="31" t="str">
        <f t="shared" si="298"/>
        <v>O 500 RS E V</v>
      </c>
      <c r="H681" s="37" t="str">
        <f t="shared" si="299"/>
        <v>PSRC96</v>
      </c>
      <c r="I681" s="58"/>
      <c r="J681" s="30"/>
      <c r="K681" s="30"/>
      <c r="L681" s="36">
        <v>45108</v>
      </c>
      <c r="M681" s="30"/>
      <c r="N681" s="36">
        <v>45108</v>
      </c>
    </row>
    <row r="682" spans="1:14" ht="15.75" customHeight="1" x14ac:dyDescent="0.25">
      <c r="A682" s="37">
        <f t="shared" si="294"/>
        <v>403</v>
      </c>
      <c r="B682" s="25"/>
      <c r="C682" s="31" t="str">
        <f t="shared" si="295"/>
        <v>BUS</v>
      </c>
      <c r="D682" s="30" t="str">
        <f t="shared" si="296"/>
        <v>TRANSMIN</v>
      </c>
      <c r="E682" s="27" t="str">
        <f t="shared" si="297"/>
        <v>EXTERNO</v>
      </c>
      <c r="F682" s="27" t="s">
        <v>122</v>
      </c>
      <c r="G682" s="31" t="str">
        <f t="shared" si="298"/>
        <v>O 500 RS E V</v>
      </c>
      <c r="H682" s="37" t="str">
        <f t="shared" si="299"/>
        <v>PSRC96</v>
      </c>
      <c r="I682" s="58"/>
      <c r="J682" s="30"/>
      <c r="K682" s="30"/>
      <c r="L682" s="36">
        <v>45139</v>
      </c>
      <c r="M682" s="30"/>
      <c r="N682" s="36">
        <v>45139</v>
      </c>
    </row>
    <row r="683" spans="1:14" ht="15.75" customHeight="1" x14ac:dyDescent="0.25">
      <c r="A683" s="37">
        <f t="shared" si="294"/>
        <v>403</v>
      </c>
      <c r="B683" s="25"/>
      <c r="C683" s="31" t="str">
        <f t="shared" si="295"/>
        <v>BUS</v>
      </c>
      <c r="D683" s="30" t="str">
        <f t="shared" si="296"/>
        <v>TRANSMIN</v>
      </c>
      <c r="E683" s="27" t="str">
        <f t="shared" si="297"/>
        <v>EXTERNO</v>
      </c>
      <c r="F683" s="27" t="s">
        <v>122</v>
      </c>
      <c r="G683" s="31" t="str">
        <f t="shared" si="298"/>
        <v>O 500 RS E V</v>
      </c>
      <c r="H683" s="37" t="str">
        <f t="shared" si="299"/>
        <v>PSRC96</v>
      </c>
      <c r="I683" s="58"/>
      <c r="J683" s="30"/>
      <c r="K683" s="30"/>
      <c r="L683" s="36">
        <v>45170</v>
      </c>
      <c r="M683" s="30"/>
      <c r="N683" s="36">
        <v>45170</v>
      </c>
    </row>
    <row r="684" spans="1:14" ht="15.75" customHeight="1" x14ac:dyDescent="0.25">
      <c r="A684" s="37">
        <f t="shared" si="294"/>
        <v>403</v>
      </c>
      <c r="B684" s="25"/>
      <c r="C684" s="31" t="str">
        <f t="shared" si="295"/>
        <v>BUS</v>
      </c>
      <c r="D684" s="30" t="str">
        <f t="shared" si="296"/>
        <v>TRANSMIN</v>
      </c>
      <c r="E684" s="27" t="str">
        <f t="shared" si="297"/>
        <v>EXTERNO</v>
      </c>
      <c r="F684" s="27" t="s">
        <v>122</v>
      </c>
      <c r="G684" s="31" t="str">
        <f t="shared" si="298"/>
        <v>O 500 RS E V</v>
      </c>
      <c r="H684" s="37" t="str">
        <f t="shared" si="299"/>
        <v>PSRC96</v>
      </c>
      <c r="I684" s="58"/>
      <c r="J684" s="30"/>
      <c r="K684" s="30"/>
      <c r="L684" s="36">
        <v>45200</v>
      </c>
      <c r="M684" s="30"/>
      <c r="N684" s="36">
        <v>45200</v>
      </c>
    </row>
    <row r="685" spans="1:14" ht="15.75" customHeight="1" x14ac:dyDescent="0.25">
      <c r="A685" s="37">
        <f t="shared" si="294"/>
        <v>403</v>
      </c>
      <c r="B685" s="25"/>
      <c r="C685" s="31" t="str">
        <f t="shared" si="295"/>
        <v>BUS</v>
      </c>
      <c r="D685" s="30" t="str">
        <f t="shared" si="296"/>
        <v>TRANSMIN</v>
      </c>
      <c r="E685" s="27" t="str">
        <f t="shared" si="297"/>
        <v>EXTERNO</v>
      </c>
      <c r="F685" s="27" t="s">
        <v>122</v>
      </c>
      <c r="G685" s="31" t="str">
        <f t="shared" si="298"/>
        <v>O 500 RS E V</v>
      </c>
      <c r="H685" s="37" t="str">
        <f t="shared" si="299"/>
        <v>PSRC96</v>
      </c>
      <c r="I685" s="58"/>
      <c r="J685" s="30"/>
      <c r="K685" s="30"/>
      <c r="L685" s="36">
        <v>45231</v>
      </c>
      <c r="M685" s="30"/>
      <c r="N685" s="36">
        <v>45231</v>
      </c>
    </row>
    <row r="686" spans="1:14" ht="15.75" customHeight="1" x14ac:dyDescent="0.25">
      <c r="A686" s="37">
        <f t="shared" si="294"/>
        <v>403</v>
      </c>
      <c r="B686" s="25"/>
      <c r="C686" s="31" t="str">
        <f t="shared" si="295"/>
        <v>BUS</v>
      </c>
      <c r="D686" s="30" t="str">
        <f t="shared" si="296"/>
        <v>TRANSMIN</v>
      </c>
      <c r="E686" s="27" t="str">
        <f t="shared" si="297"/>
        <v>EXTERNO</v>
      </c>
      <c r="F686" s="27" t="s">
        <v>122</v>
      </c>
      <c r="G686" s="31" t="str">
        <f t="shared" si="298"/>
        <v>O 500 RS E V</v>
      </c>
      <c r="H686" s="37" t="str">
        <f t="shared" si="299"/>
        <v>PSRC96</v>
      </c>
      <c r="I686" s="58"/>
      <c r="J686" s="30"/>
      <c r="K686" s="30"/>
      <c r="L686" s="36">
        <v>45261</v>
      </c>
      <c r="M686" s="30"/>
      <c r="N686" s="36">
        <v>45261</v>
      </c>
    </row>
    <row r="687" spans="1:14" ht="15.75" customHeight="1" x14ac:dyDescent="0.25">
      <c r="A687" s="29">
        <v>404</v>
      </c>
      <c r="B687" s="25">
        <v>1</v>
      </c>
      <c r="C687" s="30" t="s">
        <v>0</v>
      </c>
      <c r="D687" s="30" t="s">
        <v>86</v>
      </c>
      <c r="E687" s="27" t="s">
        <v>89</v>
      </c>
      <c r="F687" s="27" t="s">
        <v>122</v>
      </c>
      <c r="G687" s="28" t="s">
        <v>6</v>
      </c>
      <c r="H687" s="27" t="s">
        <v>49</v>
      </c>
      <c r="I687" s="59">
        <f>'BD ENE 23'!AS59</f>
        <v>8.3897158322056839E-2</v>
      </c>
      <c r="J687" s="38">
        <f>'BD ENE 23'!AO59</f>
        <v>99.327956989247312</v>
      </c>
      <c r="K687" s="38">
        <f>'BD ENE 23'!AN59</f>
        <v>91.935483870967744</v>
      </c>
      <c r="L687" s="36">
        <v>44927</v>
      </c>
      <c r="M687" s="38">
        <f>'BD ENE 23'!AR59</f>
        <v>100</v>
      </c>
      <c r="N687" s="36">
        <v>44927</v>
      </c>
    </row>
    <row r="688" spans="1:14" ht="15.75" customHeight="1" x14ac:dyDescent="0.25">
      <c r="A688" s="37">
        <f t="shared" ref="A688:A698" si="300">A687</f>
        <v>404</v>
      </c>
      <c r="B688" s="25"/>
      <c r="C688" s="31" t="str">
        <f t="shared" ref="C688:C698" si="301">C687</f>
        <v>BUS</v>
      </c>
      <c r="D688" s="30" t="str">
        <f t="shared" ref="D688:D698" si="302">D687</f>
        <v>TRANSMIN</v>
      </c>
      <c r="E688" s="27" t="str">
        <f t="shared" ref="E688:E698" si="303">E687</f>
        <v>EXTERNO</v>
      </c>
      <c r="F688" s="27" t="s">
        <v>122</v>
      </c>
      <c r="G688" s="31" t="str">
        <f t="shared" ref="G688:G698" si="304">G687</f>
        <v>O 500 RS E V</v>
      </c>
      <c r="H688" s="37" t="str">
        <f t="shared" ref="H688:H698" si="305">H687</f>
        <v>PSRC91</v>
      </c>
      <c r="I688" s="58">
        <f>'BD FEB 23'!AP59</f>
        <v>0.13911742707554225</v>
      </c>
      <c r="J688" s="38">
        <f>'BD FEB 23'!AL59</f>
        <v>99.479166666666657</v>
      </c>
      <c r="K688" s="38">
        <f>'BD FEB 23'!AK59</f>
        <v>96.236559139784944</v>
      </c>
      <c r="L688" s="36">
        <v>44958</v>
      </c>
      <c r="M688" s="38">
        <f>'BD FEB 23'!AO59</f>
        <v>100</v>
      </c>
      <c r="N688" s="36">
        <v>44958</v>
      </c>
    </row>
    <row r="689" spans="1:14" ht="15.75" customHeight="1" x14ac:dyDescent="0.25">
      <c r="A689" s="37">
        <f t="shared" si="300"/>
        <v>404</v>
      </c>
      <c r="B689" s="25"/>
      <c r="C689" s="31" t="str">
        <f t="shared" si="301"/>
        <v>BUS</v>
      </c>
      <c r="D689" s="30" t="str">
        <f t="shared" si="302"/>
        <v>TRANSMIN</v>
      </c>
      <c r="E689" s="27" t="str">
        <f t="shared" si="303"/>
        <v>EXTERNO</v>
      </c>
      <c r="F689" s="27" t="s">
        <v>122</v>
      </c>
      <c r="G689" s="31" t="str">
        <f t="shared" si="304"/>
        <v>O 500 RS E V</v>
      </c>
      <c r="H689" s="37" t="str">
        <f t="shared" si="305"/>
        <v>PSRC91</v>
      </c>
      <c r="I689" s="58">
        <f>'BD MAR 23'!AS59</f>
        <v>0.18365968939905469</v>
      </c>
      <c r="J689" s="38">
        <f>'BD MAR 23'!AO59</f>
        <v>99.52956989247312</v>
      </c>
      <c r="K689" s="38">
        <f>'BD MAR 23'!AN59</f>
        <v>97.42647058823529</v>
      </c>
      <c r="L689" s="36">
        <v>44986</v>
      </c>
      <c r="M689" s="38">
        <f>'BD MAR 23'!AR59</f>
        <v>100</v>
      </c>
      <c r="N689" s="36">
        <v>44986</v>
      </c>
    </row>
    <row r="690" spans="1:14" ht="15.75" customHeight="1" x14ac:dyDescent="0.25">
      <c r="A690" s="37">
        <f t="shared" si="300"/>
        <v>404</v>
      </c>
      <c r="B690" s="25"/>
      <c r="C690" s="31" t="str">
        <f t="shared" si="301"/>
        <v>BUS</v>
      </c>
      <c r="D690" s="30" t="str">
        <f t="shared" si="302"/>
        <v>TRANSMIN</v>
      </c>
      <c r="E690" s="27" t="str">
        <f t="shared" si="303"/>
        <v>EXTERNO</v>
      </c>
      <c r="F690" s="27" t="s">
        <v>122</v>
      </c>
      <c r="G690" s="31" t="str">
        <f t="shared" si="304"/>
        <v>O 500 RS E V</v>
      </c>
      <c r="H690" s="37" t="str">
        <f t="shared" si="305"/>
        <v>PSRC91</v>
      </c>
      <c r="I690" s="58">
        <f>'BD ABR 23'!AR59</f>
        <v>0.11561508635882975</v>
      </c>
      <c r="J690" s="38">
        <f>'BD ABR 23'!AN59</f>
        <v>98.506944444444443</v>
      </c>
      <c r="K690" s="38">
        <f>'BD ABR 23'!AM59</f>
        <v>86.890243902439025</v>
      </c>
      <c r="L690" s="36">
        <v>45017</v>
      </c>
      <c r="M690" s="38">
        <f>'BD ABR 23'!AQ59</f>
        <v>99.7229916897507</v>
      </c>
      <c r="N690" s="36">
        <v>45017</v>
      </c>
    </row>
    <row r="691" spans="1:14" ht="15.75" customHeight="1" x14ac:dyDescent="0.25">
      <c r="A691" s="37">
        <f t="shared" si="300"/>
        <v>404</v>
      </c>
      <c r="B691" s="25"/>
      <c r="C691" s="31" t="str">
        <f t="shared" si="301"/>
        <v>BUS</v>
      </c>
      <c r="D691" s="30" t="str">
        <f t="shared" si="302"/>
        <v>TRANSMIN</v>
      </c>
      <c r="E691" s="27" t="str">
        <f t="shared" si="303"/>
        <v>EXTERNO</v>
      </c>
      <c r="F691" s="27" t="s">
        <v>122</v>
      </c>
      <c r="G691" s="31" t="str">
        <f t="shared" si="304"/>
        <v>O 500 RS E V</v>
      </c>
      <c r="H691" s="37" t="str">
        <f t="shared" si="305"/>
        <v>PSRC91</v>
      </c>
      <c r="I691" s="58">
        <f>'BD MAY 23'!AS59</f>
        <v>0.24404761904761904</v>
      </c>
      <c r="J691" s="38">
        <f>'BD MAY 23'!AO59</f>
        <v>90.322580645161281</v>
      </c>
      <c r="K691" s="38">
        <f>'BD MAY 23'!AN59</f>
        <v>56.09756097560976</v>
      </c>
      <c r="L691" s="36">
        <v>45047</v>
      </c>
      <c r="M691" s="38">
        <f>'BD MAY 23'!AR59</f>
        <v>100</v>
      </c>
      <c r="N691" s="36">
        <v>45047</v>
      </c>
    </row>
    <row r="692" spans="1:14" ht="15.75" customHeight="1" x14ac:dyDescent="0.25">
      <c r="A692" s="37">
        <f t="shared" si="300"/>
        <v>404</v>
      </c>
      <c r="B692" s="25"/>
      <c r="C692" s="31" t="str">
        <f t="shared" si="301"/>
        <v>BUS</v>
      </c>
      <c r="D692" s="30" t="str">
        <f t="shared" si="302"/>
        <v>TRANSMIN</v>
      </c>
      <c r="E692" s="27" t="str">
        <f t="shared" si="303"/>
        <v>EXTERNO</v>
      </c>
      <c r="F692" s="27" t="s">
        <v>122</v>
      </c>
      <c r="G692" s="31" t="str">
        <f t="shared" si="304"/>
        <v>O 500 RS E V</v>
      </c>
      <c r="H692" s="37" t="str">
        <f t="shared" si="305"/>
        <v>PSRC91</v>
      </c>
      <c r="I692" s="58">
        <f>'BD JUN 23'!AS59</f>
        <v>0</v>
      </c>
      <c r="J692" s="30"/>
      <c r="K692" s="30"/>
      <c r="L692" s="36">
        <v>45078</v>
      </c>
      <c r="M692" s="30"/>
      <c r="N692" s="36">
        <v>45078</v>
      </c>
    </row>
    <row r="693" spans="1:14" ht="15.75" customHeight="1" x14ac:dyDescent="0.25">
      <c r="A693" s="37">
        <f t="shared" si="300"/>
        <v>404</v>
      </c>
      <c r="B693" s="25"/>
      <c r="C693" s="31" t="str">
        <f t="shared" si="301"/>
        <v>BUS</v>
      </c>
      <c r="D693" s="30" t="str">
        <f t="shared" si="302"/>
        <v>TRANSMIN</v>
      </c>
      <c r="E693" s="27" t="str">
        <f t="shared" si="303"/>
        <v>EXTERNO</v>
      </c>
      <c r="F693" s="27" t="s">
        <v>122</v>
      </c>
      <c r="G693" s="31" t="str">
        <f t="shared" si="304"/>
        <v>O 500 RS E V</v>
      </c>
      <c r="H693" s="37" t="str">
        <f t="shared" si="305"/>
        <v>PSRC91</v>
      </c>
      <c r="I693" s="58"/>
      <c r="J693" s="30"/>
      <c r="K693" s="30"/>
      <c r="L693" s="36">
        <v>45108</v>
      </c>
      <c r="M693" s="30"/>
      <c r="N693" s="36">
        <v>45108</v>
      </c>
    </row>
    <row r="694" spans="1:14" ht="15.75" customHeight="1" x14ac:dyDescent="0.25">
      <c r="A694" s="37">
        <f t="shared" si="300"/>
        <v>404</v>
      </c>
      <c r="B694" s="25"/>
      <c r="C694" s="31" t="str">
        <f t="shared" si="301"/>
        <v>BUS</v>
      </c>
      <c r="D694" s="30" t="str">
        <f t="shared" si="302"/>
        <v>TRANSMIN</v>
      </c>
      <c r="E694" s="27" t="str">
        <f t="shared" si="303"/>
        <v>EXTERNO</v>
      </c>
      <c r="F694" s="27" t="s">
        <v>122</v>
      </c>
      <c r="G694" s="31" t="str">
        <f t="shared" si="304"/>
        <v>O 500 RS E V</v>
      </c>
      <c r="H694" s="37" t="str">
        <f t="shared" si="305"/>
        <v>PSRC91</v>
      </c>
      <c r="I694" s="58"/>
      <c r="J694" s="30"/>
      <c r="K694" s="30"/>
      <c r="L694" s="36">
        <v>45139</v>
      </c>
      <c r="M694" s="30"/>
      <c r="N694" s="36">
        <v>45139</v>
      </c>
    </row>
    <row r="695" spans="1:14" ht="15.75" customHeight="1" x14ac:dyDescent="0.25">
      <c r="A695" s="37">
        <f t="shared" si="300"/>
        <v>404</v>
      </c>
      <c r="B695" s="25"/>
      <c r="C695" s="31" t="str">
        <f t="shared" si="301"/>
        <v>BUS</v>
      </c>
      <c r="D695" s="30" t="str">
        <f t="shared" si="302"/>
        <v>TRANSMIN</v>
      </c>
      <c r="E695" s="27" t="str">
        <f t="shared" si="303"/>
        <v>EXTERNO</v>
      </c>
      <c r="F695" s="27" t="s">
        <v>122</v>
      </c>
      <c r="G695" s="31" t="str">
        <f t="shared" si="304"/>
        <v>O 500 RS E V</v>
      </c>
      <c r="H695" s="37" t="str">
        <f t="shared" si="305"/>
        <v>PSRC91</v>
      </c>
      <c r="I695" s="58"/>
      <c r="J695" s="30"/>
      <c r="K695" s="30"/>
      <c r="L695" s="36">
        <v>45170</v>
      </c>
      <c r="M695" s="30"/>
      <c r="N695" s="36">
        <v>45170</v>
      </c>
    </row>
    <row r="696" spans="1:14" ht="15.75" customHeight="1" x14ac:dyDescent="0.25">
      <c r="A696" s="37">
        <f t="shared" si="300"/>
        <v>404</v>
      </c>
      <c r="B696" s="25"/>
      <c r="C696" s="31" t="str">
        <f t="shared" si="301"/>
        <v>BUS</v>
      </c>
      <c r="D696" s="30" t="str">
        <f t="shared" si="302"/>
        <v>TRANSMIN</v>
      </c>
      <c r="E696" s="27" t="str">
        <f t="shared" si="303"/>
        <v>EXTERNO</v>
      </c>
      <c r="F696" s="27" t="s">
        <v>122</v>
      </c>
      <c r="G696" s="31" t="str">
        <f t="shared" si="304"/>
        <v>O 500 RS E V</v>
      </c>
      <c r="H696" s="37" t="str">
        <f t="shared" si="305"/>
        <v>PSRC91</v>
      </c>
      <c r="I696" s="58"/>
      <c r="J696" s="30"/>
      <c r="K696" s="30"/>
      <c r="L696" s="36">
        <v>45200</v>
      </c>
      <c r="M696" s="30"/>
      <c r="N696" s="36">
        <v>45200</v>
      </c>
    </row>
    <row r="697" spans="1:14" ht="15.75" customHeight="1" x14ac:dyDescent="0.25">
      <c r="A697" s="37">
        <f t="shared" si="300"/>
        <v>404</v>
      </c>
      <c r="B697" s="25"/>
      <c r="C697" s="31" t="str">
        <f t="shared" si="301"/>
        <v>BUS</v>
      </c>
      <c r="D697" s="30" t="str">
        <f t="shared" si="302"/>
        <v>TRANSMIN</v>
      </c>
      <c r="E697" s="27" t="str">
        <f t="shared" si="303"/>
        <v>EXTERNO</v>
      </c>
      <c r="F697" s="27" t="s">
        <v>122</v>
      </c>
      <c r="G697" s="31" t="str">
        <f t="shared" si="304"/>
        <v>O 500 RS E V</v>
      </c>
      <c r="H697" s="37" t="str">
        <f t="shared" si="305"/>
        <v>PSRC91</v>
      </c>
      <c r="I697" s="58"/>
      <c r="J697" s="30"/>
      <c r="K697" s="30"/>
      <c r="L697" s="36">
        <v>45231</v>
      </c>
      <c r="M697" s="30"/>
      <c r="N697" s="36">
        <v>45231</v>
      </c>
    </row>
    <row r="698" spans="1:14" ht="15.75" customHeight="1" x14ac:dyDescent="0.25">
      <c r="A698" s="37">
        <f t="shared" si="300"/>
        <v>404</v>
      </c>
      <c r="B698" s="25"/>
      <c r="C698" s="31" t="str">
        <f t="shared" si="301"/>
        <v>BUS</v>
      </c>
      <c r="D698" s="30" t="str">
        <f t="shared" si="302"/>
        <v>TRANSMIN</v>
      </c>
      <c r="E698" s="27" t="str">
        <f t="shared" si="303"/>
        <v>EXTERNO</v>
      </c>
      <c r="F698" s="27" t="s">
        <v>122</v>
      </c>
      <c r="G698" s="31" t="str">
        <f t="shared" si="304"/>
        <v>O 500 RS E V</v>
      </c>
      <c r="H698" s="37" t="str">
        <f t="shared" si="305"/>
        <v>PSRC91</v>
      </c>
      <c r="I698" s="58"/>
      <c r="J698" s="30"/>
      <c r="K698" s="30"/>
      <c r="L698" s="36">
        <v>45261</v>
      </c>
      <c r="M698" s="30"/>
      <c r="N698" s="36">
        <v>45261</v>
      </c>
    </row>
    <row r="699" spans="1:14" ht="15.75" customHeight="1" x14ac:dyDescent="0.25">
      <c r="A699" s="29">
        <v>405</v>
      </c>
      <c r="B699" s="25">
        <v>1</v>
      </c>
      <c r="C699" s="28" t="s">
        <v>0</v>
      </c>
      <c r="D699" s="30" t="s">
        <v>86</v>
      </c>
      <c r="E699" s="27" t="s">
        <v>89</v>
      </c>
      <c r="F699" s="27" t="s">
        <v>122</v>
      </c>
      <c r="G699" s="28" t="s">
        <v>6</v>
      </c>
      <c r="H699" s="27" t="s">
        <v>50</v>
      </c>
      <c r="I699" s="59">
        <f>'BD ENE 23'!AS60</f>
        <v>0.18970189701897019</v>
      </c>
      <c r="J699" s="38">
        <f>'BD ENE 23'!AO60</f>
        <v>99.193548387096769</v>
      </c>
      <c r="K699" s="38">
        <f>'BD ENE 23'!AN60</f>
        <v>95.714285714285722</v>
      </c>
      <c r="L699" s="36">
        <v>44927</v>
      </c>
      <c r="M699" s="38">
        <f>'BD ENE 23'!AR60</f>
        <v>100</v>
      </c>
      <c r="N699" s="36">
        <v>44927</v>
      </c>
    </row>
    <row r="700" spans="1:14" ht="15.75" customHeight="1" x14ac:dyDescent="0.25">
      <c r="A700" s="37">
        <f t="shared" ref="A700:A710" si="306">A699</f>
        <v>405</v>
      </c>
      <c r="B700" s="25"/>
      <c r="C700" s="31" t="str">
        <f t="shared" ref="C700:C710" si="307">C699</f>
        <v>BUS</v>
      </c>
      <c r="D700" s="30" t="str">
        <f t="shared" ref="D700:D710" si="308">D699</f>
        <v>TRANSMIN</v>
      </c>
      <c r="E700" s="27" t="str">
        <f t="shared" ref="E700:E710" si="309">E699</f>
        <v>EXTERNO</v>
      </c>
      <c r="F700" s="27" t="s">
        <v>122</v>
      </c>
      <c r="G700" s="31" t="str">
        <f t="shared" ref="G700:G710" si="310">G699</f>
        <v>O 500 RS E V</v>
      </c>
      <c r="H700" s="37" t="str">
        <f t="shared" ref="H700:H710" si="311">H699</f>
        <v>RBFW12</v>
      </c>
      <c r="I700" s="58">
        <f>'BD FEB 23'!AP60</f>
        <v>3.5928143712574849E-2</v>
      </c>
      <c r="J700" s="38">
        <f>'BD FEB 23'!AL60</f>
        <v>99.404761904761912</v>
      </c>
      <c r="K700" s="38">
        <f>'BD FEB 23'!AK60</f>
        <v>83.333333333333343</v>
      </c>
      <c r="L700" s="36">
        <v>44958</v>
      </c>
      <c r="M700" s="38">
        <f>'BD FEB 23'!AO60</f>
        <v>100</v>
      </c>
      <c r="N700" s="36">
        <v>44958</v>
      </c>
    </row>
    <row r="701" spans="1:14" ht="15.75" customHeight="1" x14ac:dyDescent="0.25">
      <c r="A701" s="37">
        <f t="shared" si="306"/>
        <v>405</v>
      </c>
      <c r="B701" s="25"/>
      <c r="C701" s="31" t="str">
        <f t="shared" si="307"/>
        <v>BUS</v>
      </c>
      <c r="D701" s="30" t="str">
        <f t="shared" si="308"/>
        <v>TRANSMIN</v>
      </c>
      <c r="E701" s="27" t="str">
        <f t="shared" si="309"/>
        <v>EXTERNO</v>
      </c>
      <c r="F701" s="27" t="s">
        <v>122</v>
      </c>
      <c r="G701" s="31" t="str">
        <f t="shared" si="310"/>
        <v>O 500 RS E V</v>
      </c>
      <c r="H701" s="37" t="str">
        <f t="shared" si="311"/>
        <v>RBFW12</v>
      </c>
      <c r="I701" s="58">
        <f>'BD MAR 23'!AS60</f>
        <v>0.12380952380952381</v>
      </c>
      <c r="J701" s="38">
        <f>'BD MAR 23'!AO60</f>
        <v>98.790322580645167</v>
      </c>
      <c r="K701" s="38">
        <f>'BD MAR 23'!AN60</f>
        <v>90.109890109890117</v>
      </c>
      <c r="L701" s="36">
        <v>44986</v>
      </c>
      <c r="M701" s="38">
        <f>'BD MAR 23'!AR60</f>
        <v>100</v>
      </c>
      <c r="N701" s="36">
        <v>44986</v>
      </c>
    </row>
    <row r="702" spans="1:14" ht="15.75" customHeight="1" x14ac:dyDescent="0.25">
      <c r="A702" s="37">
        <f t="shared" si="306"/>
        <v>405</v>
      </c>
      <c r="B702" s="25"/>
      <c r="C702" s="31" t="str">
        <f t="shared" si="307"/>
        <v>BUS</v>
      </c>
      <c r="D702" s="30" t="str">
        <f t="shared" si="308"/>
        <v>TRANSMIN</v>
      </c>
      <c r="E702" s="27" t="str">
        <f t="shared" si="309"/>
        <v>EXTERNO</v>
      </c>
      <c r="F702" s="27" t="s">
        <v>122</v>
      </c>
      <c r="G702" s="31" t="str">
        <f t="shared" si="310"/>
        <v>O 500 RS E V</v>
      </c>
      <c r="H702" s="37" t="str">
        <f t="shared" si="311"/>
        <v>RBFW12</v>
      </c>
      <c r="I702" s="58">
        <f>'BD ABR 23'!AR60</f>
        <v>0.17647058823529413</v>
      </c>
      <c r="J702" s="38">
        <f>'BD ABR 23'!AN60</f>
        <v>33.055555555555557</v>
      </c>
      <c r="K702" s="38">
        <f>'BD ABR 23'!AM60</f>
        <v>-1047.6190476190477</v>
      </c>
      <c r="L702" s="36">
        <v>45017</v>
      </c>
      <c r="M702" s="38">
        <f>'BD ABR 23'!AQ60</f>
        <v>60</v>
      </c>
      <c r="N702" s="36">
        <v>45017</v>
      </c>
    </row>
    <row r="703" spans="1:14" ht="15.75" customHeight="1" x14ac:dyDescent="0.25">
      <c r="A703" s="37">
        <f t="shared" si="306"/>
        <v>405</v>
      </c>
      <c r="B703" s="25"/>
      <c r="C703" s="31" t="str">
        <f t="shared" si="307"/>
        <v>BUS</v>
      </c>
      <c r="D703" s="30" t="str">
        <f t="shared" si="308"/>
        <v>TRANSMIN</v>
      </c>
      <c r="E703" s="27" t="str">
        <f t="shared" si="309"/>
        <v>EXTERNO</v>
      </c>
      <c r="F703" s="27" t="s">
        <v>122</v>
      </c>
      <c r="G703" s="31" t="str">
        <f t="shared" si="310"/>
        <v>O 500 RS E V</v>
      </c>
      <c r="H703" s="37" t="str">
        <f t="shared" si="311"/>
        <v>RBFW12</v>
      </c>
      <c r="I703" s="58">
        <f>'BD ABR 23'!AR61</f>
        <v>0.182328190743338</v>
      </c>
      <c r="J703" s="38">
        <f>'BD MAY 23'!AO60</f>
        <v>99.193548387096769</v>
      </c>
      <c r="K703" s="38">
        <f>'BD MAY 23'!AN60</f>
        <v>95.161290322580655</v>
      </c>
      <c r="L703" s="36">
        <v>45047</v>
      </c>
      <c r="M703" s="38">
        <f>'BD MAY 23'!AR60</f>
        <v>100</v>
      </c>
      <c r="N703" s="36">
        <v>45047</v>
      </c>
    </row>
    <row r="704" spans="1:14" ht="15.75" customHeight="1" x14ac:dyDescent="0.25">
      <c r="A704" s="37">
        <f t="shared" si="306"/>
        <v>405</v>
      </c>
      <c r="B704" s="25"/>
      <c r="C704" s="31" t="str">
        <f t="shared" si="307"/>
        <v>BUS</v>
      </c>
      <c r="D704" s="30" t="str">
        <f t="shared" si="308"/>
        <v>TRANSMIN</v>
      </c>
      <c r="E704" s="27" t="str">
        <f t="shared" si="309"/>
        <v>EXTERNO</v>
      </c>
      <c r="F704" s="27" t="s">
        <v>122</v>
      </c>
      <c r="G704" s="31" t="str">
        <f t="shared" si="310"/>
        <v>O 500 RS E V</v>
      </c>
      <c r="H704" s="37" t="str">
        <f t="shared" si="311"/>
        <v>RBFW12</v>
      </c>
      <c r="I704" s="58">
        <f>'BD JUN 23'!AS60</f>
        <v>0</v>
      </c>
      <c r="J704" s="30"/>
      <c r="K704" s="30"/>
      <c r="L704" s="36">
        <v>45078</v>
      </c>
      <c r="M704" s="30"/>
      <c r="N704" s="36">
        <v>45078</v>
      </c>
    </row>
    <row r="705" spans="1:14" ht="15.75" customHeight="1" x14ac:dyDescent="0.25">
      <c r="A705" s="37">
        <f t="shared" si="306"/>
        <v>405</v>
      </c>
      <c r="B705" s="25"/>
      <c r="C705" s="31" t="str">
        <f t="shared" si="307"/>
        <v>BUS</v>
      </c>
      <c r="D705" s="30" t="str">
        <f t="shared" si="308"/>
        <v>TRANSMIN</v>
      </c>
      <c r="E705" s="27" t="str">
        <f t="shared" si="309"/>
        <v>EXTERNO</v>
      </c>
      <c r="F705" s="27" t="s">
        <v>122</v>
      </c>
      <c r="G705" s="31" t="str">
        <f t="shared" si="310"/>
        <v>O 500 RS E V</v>
      </c>
      <c r="H705" s="37" t="str">
        <f t="shared" si="311"/>
        <v>RBFW12</v>
      </c>
      <c r="I705" s="58"/>
      <c r="J705" s="30"/>
      <c r="K705" s="30"/>
      <c r="L705" s="36">
        <v>45108</v>
      </c>
      <c r="M705" s="30"/>
      <c r="N705" s="36">
        <v>45108</v>
      </c>
    </row>
    <row r="706" spans="1:14" ht="15.75" customHeight="1" x14ac:dyDescent="0.25">
      <c r="A706" s="37">
        <f t="shared" si="306"/>
        <v>405</v>
      </c>
      <c r="B706" s="25"/>
      <c r="C706" s="31" t="str">
        <f t="shared" si="307"/>
        <v>BUS</v>
      </c>
      <c r="D706" s="30" t="str">
        <f t="shared" si="308"/>
        <v>TRANSMIN</v>
      </c>
      <c r="E706" s="27" t="str">
        <f t="shared" si="309"/>
        <v>EXTERNO</v>
      </c>
      <c r="F706" s="27" t="s">
        <v>122</v>
      </c>
      <c r="G706" s="31" t="str">
        <f t="shared" si="310"/>
        <v>O 500 RS E V</v>
      </c>
      <c r="H706" s="37" t="str">
        <f t="shared" si="311"/>
        <v>RBFW12</v>
      </c>
      <c r="I706" s="58"/>
      <c r="J706" s="30"/>
      <c r="K706" s="30"/>
      <c r="L706" s="36">
        <v>45139</v>
      </c>
      <c r="M706" s="30"/>
      <c r="N706" s="36">
        <v>45139</v>
      </c>
    </row>
    <row r="707" spans="1:14" ht="15.75" customHeight="1" x14ac:dyDescent="0.25">
      <c r="A707" s="37">
        <f t="shared" si="306"/>
        <v>405</v>
      </c>
      <c r="B707" s="25"/>
      <c r="C707" s="31" t="str">
        <f t="shared" si="307"/>
        <v>BUS</v>
      </c>
      <c r="D707" s="30" t="str">
        <f t="shared" si="308"/>
        <v>TRANSMIN</v>
      </c>
      <c r="E707" s="27" t="str">
        <f t="shared" si="309"/>
        <v>EXTERNO</v>
      </c>
      <c r="F707" s="27" t="s">
        <v>122</v>
      </c>
      <c r="G707" s="31" t="str">
        <f t="shared" si="310"/>
        <v>O 500 RS E V</v>
      </c>
      <c r="H707" s="37" t="str">
        <f t="shared" si="311"/>
        <v>RBFW12</v>
      </c>
      <c r="I707" s="58"/>
      <c r="J707" s="30"/>
      <c r="K707" s="30"/>
      <c r="L707" s="36">
        <v>45170</v>
      </c>
      <c r="M707" s="30"/>
      <c r="N707" s="36">
        <v>45170</v>
      </c>
    </row>
    <row r="708" spans="1:14" ht="15.75" customHeight="1" x14ac:dyDescent="0.25">
      <c r="A708" s="37">
        <f t="shared" si="306"/>
        <v>405</v>
      </c>
      <c r="B708" s="25"/>
      <c r="C708" s="31" t="str">
        <f t="shared" si="307"/>
        <v>BUS</v>
      </c>
      <c r="D708" s="30" t="str">
        <f t="shared" si="308"/>
        <v>TRANSMIN</v>
      </c>
      <c r="E708" s="27" t="str">
        <f t="shared" si="309"/>
        <v>EXTERNO</v>
      </c>
      <c r="F708" s="27" t="s">
        <v>122</v>
      </c>
      <c r="G708" s="31" t="str">
        <f t="shared" si="310"/>
        <v>O 500 RS E V</v>
      </c>
      <c r="H708" s="37" t="str">
        <f t="shared" si="311"/>
        <v>RBFW12</v>
      </c>
      <c r="I708" s="58"/>
      <c r="J708" s="30"/>
      <c r="K708" s="30"/>
      <c r="L708" s="36">
        <v>45200</v>
      </c>
      <c r="M708" s="30"/>
      <c r="N708" s="36">
        <v>45200</v>
      </c>
    </row>
    <row r="709" spans="1:14" ht="15.75" customHeight="1" x14ac:dyDescent="0.25">
      <c r="A709" s="37">
        <f t="shared" si="306"/>
        <v>405</v>
      </c>
      <c r="B709" s="25"/>
      <c r="C709" s="31" t="str">
        <f t="shared" si="307"/>
        <v>BUS</v>
      </c>
      <c r="D709" s="30" t="str">
        <f t="shared" si="308"/>
        <v>TRANSMIN</v>
      </c>
      <c r="E709" s="27" t="str">
        <f t="shared" si="309"/>
        <v>EXTERNO</v>
      </c>
      <c r="F709" s="27" t="s">
        <v>122</v>
      </c>
      <c r="G709" s="31" t="str">
        <f t="shared" si="310"/>
        <v>O 500 RS E V</v>
      </c>
      <c r="H709" s="37" t="str">
        <f t="shared" si="311"/>
        <v>RBFW12</v>
      </c>
      <c r="I709" s="58"/>
      <c r="J709" s="30"/>
      <c r="K709" s="30"/>
      <c r="L709" s="36">
        <v>45231</v>
      </c>
      <c r="M709" s="30"/>
      <c r="N709" s="36">
        <v>45231</v>
      </c>
    </row>
    <row r="710" spans="1:14" ht="15.75" customHeight="1" x14ac:dyDescent="0.25">
      <c r="A710" s="37">
        <f t="shared" si="306"/>
        <v>405</v>
      </c>
      <c r="B710" s="25"/>
      <c r="C710" s="31" t="str">
        <f t="shared" si="307"/>
        <v>BUS</v>
      </c>
      <c r="D710" s="30" t="str">
        <f t="shared" si="308"/>
        <v>TRANSMIN</v>
      </c>
      <c r="E710" s="27" t="str">
        <f t="shared" si="309"/>
        <v>EXTERNO</v>
      </c>
      <c r="F710" s="27" t="s">
        <v>122</v>
      </c>
      <c r="G710" s="31" t="str">
        <f t="shared" si="310"/>
        <v>O 500 RS E V</v>
      </c>
      <c r="H710" s="37" t="str">
        <f t="shared" si="311"/>
        <v>RBFW12</v>
      </c>
      <c r="I710" s="58"/>
      <c r="J710" s="30"/>
      <c r="K710" s="30"/>
      <c r="L710" s="36">
        <v>45261</v>
      </c>
      <c r="M710" s="30"/>
      <c r="N710" s="36">
        <v>45261</v>
      </c>
    </row>
    <row r="711" spans="1:14" ht="15.75" customHeight="1" x14ac:dyDescent="0.25">
      <c r="A711" s="27">
        <v>406</v>
      </c>
      <c r="B711" s="25">
        <v>1</v>
      </c>
      <c r="C711" s="27" t="s">
        <v>0</v>
      </c>
      <c r="D711" s="30" t="s">
        <v>86</v>
      </c>
      <c r="E711" s="27" t="s">
        <v>89</v>
      </c>
      <c r="F711" s="27" t="s">
        <v>122</v>
      </c>
      <c r="G711" s="27" t="s">
        <v>6</v>
      </c>
      <c r="H711" s="27" t="s">
        <v>51</v>
      </c>
      <c r="I711" s="59">
        <f>'BD ENE 23'!AS61</f>
        <v>0.23306233062330622</v>
      </c>
      <c r="J711" s="38">
        <f>'BD ENE 23'!AO61</f>
        <v>99.193548387096769</v>
      </c>
      <c r="K711" s="38">
        <f>'BD ENE 23'!AN61</f>
        <v>96.511627906976756</v>
      </c>
      <c r="L711" s="36">
        <v>44927</v>
      </c>
      <c r="M711" s="38">
        <f>'BD ENE 23'!AR61</f>
        <v>100</v>
      </c>
      <c r="N711" s="36">
        <v>44927</v>
      </c>
    </row>
    <row r="712" spans="1:14" ht="15.75" customHeight="1" x14ac:dyDescent="0.25">
      <c r="A712" s="37">
        <f t="shared" ref="A712:A722" si="312">A711</f>
        <v>406</v>
      </c>
      <c r="B712" s="25"/>
      <c r="C712" s="37" t="str">
        <f t="shared" ref="C712:C722" si="313">C711</f>
        <v>BUS</v>
      </c>
      <c r="D712" s="30" t="str">
        <f t="shared" ref="D712:D722" si="314">D711</f>
        <v>TRANSMIN</v>
      </c>
      <c r="E712" s="27" t="str">
        <f t="shared" ref="E712:E722" si="315">E711</f>
        <v>EXTERNO</v>
      </c>
      <c r="F712" s="27" t="s">
        <v>122</v>
      </c>
      <c r="G712" s="37" t="str">
        <f t="shared" ref="G712:G722" si="316">G711</f>
        <v>O 500 RS E V</v>
      </c>
      <c r="H712" s="37" t="str">
        <f t="shared" ref="H712:H722" si="317">H711</f>
        <v>RBFV91</v>
      </c>
      <c r="I712" s="58">
        <f>'BD FEB 23'!AP61</f>
        <v>0.35258814703675917</v>
      </c>
      <c r="J712" s="38">
        <f>'BD FEB 23'!AL61</f>
        <v>99.18154761904762</v>
      </c>
      <c r="K712" s="38">
        <f>'BD FEB 23'!AK61</f>
        <v>97.659574468085111</v>
      </c>
      <c r="L712" s="36">
        <v>44958</v>
      </c>
      <c r="M712" s="38">
        <f>'BD FEB 23'!AO61</f>
        <v>99.851411589895989</v>
      </c>
      <c r="N712" s="36">
        <v>44958</v>
      </c>
    </row>
    <row r="713" spans="1:14" ht="15.75" customHeight="1" x14ac:dyDescent="0.25">
      <c r="A713" s="37">
        <f t="shared" si="312"/>
        <v>406</v>
      </c>
      <c r="B713" s="25"/>
      <c r="C713" s="37" t="str">
        <f t="shared" si="313"/>
        <v>BUS</v>
      </c>
      <c r="D713" s="30" t="str">
        <f t="shared" si="314"/>
        <v>TRANSMIN</v>
      </c>
      <c r="E713" s="27" t="str">
        <f t="shared" si="315"/>
        <v>EXTERNO</v>
      </c>
      <c r="F713" s="27" t="s">
        <v>122</v>
      </c>
      <c r="G713" s="37" t="str">
        <f t="shared" si="316"/>
        <v>O 500 RS E V</v>
      </c>
      <c r="H713" s="37" t="str">
        <f t="shared" si="317"/>
        <v>RBFV91</v>
      </c>
      <c r="I713" s="58">
        <f>'BD MAR 23'!AS61</f>
        <v>0.25526137135098437</v>
      </c>
      <c r="J713" s="38">
        <f>'BD MAR 23'!AO61</f>
        <v>98.991935483870961</v>
      </c>
      <c r="K713" s="38">
        <f>'BD MAR 23'!AN61</f>
        <v>96.010638297872347</v>
      </c>
      <c r="L713" s="36">
        <v>44986</v>
      </c>
      <c r="M713" s="38">
        <f>'BD MAR 23'!AR61</f>
        <v>100</v>
      </c>
      <c r="N713" s="36">
        <v>44986</v>
      </c>
    </row>
    <row r="714" spans="1:14" ht="15.75" customHeight="1" x14ac:dyDescent="0.25">
      <c r="A714" s="37">
        <f t="shared" si="312"/>
        <v>406</v>
      </c>
      <c r="B714" s="25"/>
      <c r="C714" s="37" t="str">
        <f t="shared" si="313"/>
        <v>BUS</v>
      </c>
      <c r="D714" s="30" t="str">
        <f t="shared" si="314"/>
        <v>TRANSMIN</v>
      </c>
      <c r="E714" s="27" t="str">
        <f t="shared" si="315"/>
        <v>EXTERNO</v>
      </c>
      <c r="F714" s="27" t="s">
        <v>122</v>
      </c>
      <c r="G714" s="37" t="str">
        <f t="shared" si="316"/>
        <v>O 500 RS E V</v>
      </c>
      <c r="H714" s="37" t="str">
        <f t="shared" si="317"/>
        <v>RBFV91</v>
      </c>
      <c r="I714" s="58">
        <f>'BD ABR 23'!AR62</f>
        <v>0.21720733427362482</v>
      </c>
      <c r="J714" s="38">
        <f>'BD ABR 23'!AN61</f>
        <v>99.027777777777786</v>
      </c>
      <c r="K714" s="38">
        <f>'BD ABR 23'!AM61</f>
        <v>94.615384615384613</v>
      </c>
      <c r="L714" s="36">
        <v>45017</v>
      </c>
      <c r="M714" s="38">
        <f>'BD ABR 23'!AQ61</f>
        <v>99.7229916897507</v>
      </c>
      <c r="N714" s="36">
        <v>45017</v>
      </c>
    </row>
    <row r="715" spans="1:14" ht="15.75" customHeight="1" x14ac:dyDescent="0.25">
      <c r="A715" s="37">
        <f t="shared" si="312"/>
        <v>406</v>
      </c>
      <c r="B715" s="25"/>
      <c r="C715" s="37" t="str">
        <f t="shared" si="313"/>
        <v>BUS</v>
      </c>
      <c r="D715" s="30" t="str">
        <f t="shared" si="314"/>
        <v>TRANSMIN</v>
      </c>
      <c r="E715" s="27" t="str">
        <f t="shared" si="315"/>
        <v>EXTERNO</v>
      </c>
      <c r="F715" s="27" t="s">
        <v>122</v>
      </c>
      <c r="G715" s="37" t="str">
        <f t="shared" si="316"/>
        <v>O 500 RS E V</v>
      </c>
      <c r="H715" s="37" t="str">
        <f t="shared" si="317"/>
        <v>RBFV91</v>
      </c>
      <c r="I715" s="58">
        <f>'BD MAY 23'!AS60</f>
        <v>0.16802168021680217</v>
      </c>
      <c r="J715" s="38">
        <f>'BD MAY 23'!AO61</f>
        <v>98.924731182795696</v>
      </c>
      <c r="K715" s="38">
        <f>'BD MAY 23'!AN61</f>
        <v>95.744680851063833</v>
      </c>
      <c r="L715" s="36">
        <v>45047</v>
      </c>
      <c r="M715" s="38">
        <f>'BD MAY 23'!AR61</f>
        <v>99.731903485254691</v>
      </c>
      <c r="N715" s="36">
        <v>45047</v>
      </c>
    </row>
    <row r="716" spans="1:14" ht="15.75" customHeight="1" x14ac:dyDescent="0.25">
      <c r="A716" s="37">
        <f t="shared" si="312"/>
        <v>406</v>
      </c>
      <c r="B716" s="25"/>
      <c r="C716" s="37" t="str">
        <f t="shared" si="313"/>
        <v>BUS</v>
      </c>
      <c r="D716" s="30" t="str">
        <f t="shared" si="314"/>
        <v>TRANSMIN</v>
      </c>
      <c r="E716" s="27" t="str">
        <f t="shared" si="315"/>
        <v>EXTERNO</v>
      </c>
      <c r="F716" s="27" t="s">
        <v>122</v>
      </c>
      <c r="G716" s="37" t="str">
        <f t="shared" si="316"/>
        <v>O 500 RS E V</v>
      </c>
      <c r="H716" s="37" t="str">
        <f t="shared" si="317"/>
        <v>RBFV91</v>
      </c>
      <c r="I716" s="58">
        <f>'BD JUN 23'!AS61</f>
        <v>0</v>
      </c>
      <c r="J716" s="30"/>
      <c r="K716" s="30"/>
      <c r="L716" s="36">
        <v>45078</v>
      </c>
      <c r="M716" s="30"/>
      <c r="N716" s="36">
        <v>45078</v>
      </c>
    </row>
    <row r="717" spans="1:14" ht="15.75" customHeight="1" x14ac:dyDescent="0.25">
      <c r="A717" s="37">
        <f t="shared" si="312"/>
        <v>406</v>
      </c>
      <c r="B717" s="25"/>
      <c r="C717" s="37" t="str">
        <f t="shared" si="313"/>
        <v>BUS</v>
      </c>
      <c r="D717" s="30" t="str">
        <f t="shared" si="314"/>
        <v>TRANSMIN</v>
      </c>
      <c r="E717" s="27" t="str">
        <f t="shared" si="315"/>
        <v>EXTERNO</v>
      </c>
      <c r="F717" s="27" t="s">
        <v>122</v>
      </c>
      <c r="G717" s="37" t="str">
        <f t="shared" si="316"/>
        <v>O 500 RS E V</v>
      </c>
      <c r="H717" s="37" t="str">
        <f t="shared" si="317"/>
        <v>RBFV91</v>
      </c>
      <c r="I717" s="58"/>
      <c r="J717" s="30"/>
      <c r="K717" s="30"/>
      <c r="L717" s="36">
        <v>45108</v>
      </c>
      <c r="M717" s="30"/>
      <c r="N717" s="36">
        <v>45108</v>
      </c>
    </row>
    <row r="718" spans="1:14" ht="15.75" customHeight="1" x14ac:dyDescent="0.25">
      <c r="A718" s="37">
        <f t="shared" si="312"/>
        <v>406</v>
      </c>
      <c r="B718" s="25"/>
      <c r="C718" s="37" t="str">
        <f t="shared" si="313"/>
        <v>BUS</v>
      </c>
      <c r="D718" s="30" t="str">
        <f t="shared" si="314"/>
        <v>TRANSMIN</v>
      </c>
      <c r="E718" s="27" t="str">
        <f t="shared" si="315"/>
        <v>EXTERNO</v>
      </c>
      <c r="F718" s="27" t="s">
        <v>122</v>
      </c>
      <c r="G718" s="37" t="str">
        <f t="shared" si="316"/>
        <v>O 500 RS E V</v>
      </c>
      <c r="H718" s="37" t="str">
        <f t="shared" si="317"/>
        <v>RBFV91</v>
      </c>
      <c r="I718" s="58"/>
      <c r="J718" s="30"/>
      <c r="K718" s="30"/>
      <c r="L718" s="36">
        <v>45139</v>
      </c>
      <c r="M718" s="30"/>
      <c r="N718" s="36">
        <v>45139</v>
      </c>
    </row>
    <row r="719" spans="1:14" ht="15.75" customHeight="1" x14ac:dyDescent="0.25">
      <c r="A719" s="37">
        <f t="shared" si="312"/>
        <v>406</v>
      </c>
      <c r="B719" s="25"/>
      <c r="C719" s="37" t="str">
        <f t="shared" si="313"/>
        <v>BUS</v>
      </c>
      <c r="D719" s="30" t="str">
        <f t="shared" si="314"/>
        <v>TRANSMIN</v>
      </c>
      <c r="E719" s="27" t="str">
        <f t="shared" si="315"/>
        <v>EXTERNO</v>
      </c>
      <c r="F719" s="27" t="s">
        <v>122</v>
      </c>
      <c r="G719" s="37" t="str">
        <f t="shared" si="316"/>
        <v>O 500 RS E V</v>
      </c>
      <c r="H719" s="37" t="str">
        <f t="shared" si="317"/>
        <v>RBFV91</v>
      </c>
      <c r="I719" s="58"/>
      <c r="J719" s="30"/>
      <c r="K719" s="30"/>
      <c r="L719" s="36">
        <v>45170</v>
      </c>
      <c r="M719" s="30"/>
      <c r="N719" s="36">
        <v>45170</v>
      </c>
    </row>
    <row r="720" spans="1:14" ht="15.75" customHeight="1" x14ac:dyDescent="0.25">
      <c r="A720" s="37">
        <f t="shared" si="312"/>
        <v>406</v>
      </c>
      <c r="B720" s="25"/>
      <c r="C720" s="37" t="str">
        <f t="shared" si="313"/>
        <v>BUS</v>
      </c>
      <c r="D720" s="30" t="str">
        <f t="shared" si="314"/>
        <v>TRANSMIN</v>
      </c>
      <c r="E720" s="27" t="str">
        <f t="shared" si="315"/>
        <v>EXTERNO</v>
      </c>
      <c r="F720" s="27" t="s">
        <v>122</v>
      </c>
      <c r="G720" s="37" t="str">
        <f t="shared" si="316"/>
        <v>O 500 RS E V</v>
      </c>
      <c r="H720" s="37" t="str">
        <f t="shared" si="317"/>
        <v>RBFV91</v>
      </c>
      <c r="I720" s="58"/>
      <c r="J720" s="30"/>
      <c r="K720" s="30"/>
      <c r="L720" s="36">
        <v>45200</v>
      </c>
      <c r="M720" s="30"/>
      <c r="N720" s="36">
        <v>45200</v>
      </c>
    </row>
    <row r="721" spans="1:14" ht="15.75" customHeight="1" x14ac:dyDescent="0.25">
      <c r="A721" s="37">
        <f t="shared" si="312"/>
        <v>406</v>
      </c>
      <c r="B721" s="25"/>
      <c r="C721" s="37" t="str">
        <f t="shared" si="313"/>
        <v>BUS</v>
      </c>
      <c r="D721" s="30" t="str">
        <f t="shared" si="314"/>
        <v>TRANSMIN</v>
      </c>
      <c r="E721" s="27" t="str">
        <f t="shared" si="315"/>
        <v>EXTERNO</v>
      </c>
      <c r="F721" s="27" t="s">
        <v>122</v>
      </c>
      <c r="G721" s="37" t="str">
        <f t="shared" si="316"/>
        <v>O 500 RS E V</v>
      </c>
      <c r="H721" s="37" t="str">
        <f t="shared" si="317"/>
        <v>RBFV91</v>
      </c>
      <c r="I721" s="58"/>
      <c r="J721" s="30"/>
      <c r="K721" s="30"/>
      <c r="L721" s="36">
        <v>45231</v>
      </c>
      <c r="M721" s="30"/>
      <c r="N721" s="36">
        <v>45231</v>
      </c>
    </row>
    <row r="722" spans="1:14" ht="15.75" customHeight="1" x14ac:dyDescent="0.25">
      <c r="A722" s="37">
        <f t="shared" si="312"/>
        <v>406</v>
      </c>
      <c r="B722" s="25"/>
      <c r="C722" s="37" t="str">
        <f t="shared" si="313"/>
        <v>BUS</v>
      </c>
      <c r="D722" s="30" t="str">
        <f t="shared" si="314"/>
        <v>TRANSMIN</v>
      </c>
      <c r="E722" s="27" t="str">
        <f t="shared" si="315"/>
        <v>EXTERNO</v>
      </c>
      <c r="F722" s="27" t="s">
        <v>122</v>
      </c>
      <c r="G722" s="37" t="str">
        <f t="shared" si="316"/>
        <v>O 500 RS E V</v>
      </c>
      <c r="H722" s="37" t="str">
        <f t="shared" si="317"/>
        <v>RBFV91</v>
      </c>
      <c r="I722" s="58"/>
      <c r="J722" s="30"/>
      <c r="K722" s="30"/>
      <c r="L722" s="36">
        <v>45261</v>
      </c>
      <c r="M722" s="30"/>
      <c r="N722" s="36">
        <v>45261</v>
      </c>
    </row>
    <row r="723" spans="1:14" ht="15.5" customHeight="1" x14ac:dyDescent="0.25">
      <c r="A723" s="27">
        <v>407</v>
      </c>
      <c r="B723" s="25">
        <v>1</v>
      </c>
      <c r="C723" s="27" t="s">
        <v>0</v>
      </c>
      <c r="D723" s="30" t="s">
        <v>86</v>
      </c>
      <c r="E723" s="27" t="s">
        <v>89</v>
      </c>
      <c r="F723" s="27" t="s">
        <v>122</v>
      </c>
      <c r="G723" s="27" t="s">
        <v>6</v>
      </c>
      <c r="H723" s="27" t="s">
        <v>52</v>
      </c>
      <c r="I723" s="59">
        <f>'BD ENE 23'!AS62</f>
        <v>0.19647696476964768</v>
      </c>
      <c r="J723" s="38">
        <f>'BD ENE 23'!AO62</f>
        <v>99.193548387096769</v>
      </c>
      <c r="K723" s="38">
        <f>'BD ENE 23'!AN62</f>
        <v>95.862068965517238</v>
      </c>
      <c r="L723" s="36">
        <v>44927</v>
      </c>
      <c r="M723" s="38">
        <f>'BD ENE 23'!AR62</f>
        <v>99.865771812080538</v>
      </c>
      <c r="N723" s="36">
        <v>44927</v>
      </c>
    </row>
    <row r="724" spans="1:14" ht="15.5" customHeight="1" x14ac:dyDescent="0.25">
      <c r="A724" s="37">
        <f t="shared" ref="A724:A734" si="318">A723</f>
        <v>407</v>
      </c>
      <c r="B724" s="25"/>
      <c r="C724" s="37" t="str">
        <f t="shared" ref="C724:C734" si="319">C723</f>
        <v>BUS</v>
      </c>
      <c r="D724" s="30" t="str">
        <f t="shared" ref="D724:D734" si="320">D723</f>
        <v>TRANSMIN</v>
      </c>
      <c r="E724" s="27" t="str">
        <f t="shared" ref="E724:E734" si="321">E723</f>
        <v>EXTERNO</v>
      </c>
      <c r="F724" s="27" t="s">
        <v>122</v>
      </c>
      <c r="G724" s="37" t="str">
        <f t="shared" ref="G724:G734" si="322">G723</f>
        <v>O 500 RS E V</v>
      </c>
      <c r="H724" s="37" t="str">
        <f t="shared" ref="H724:H734" si="323">H723</f>
        <v>RBFV82</v>
      </c>
      <c r="I724" s="58">
        <f>'BD FEB 23'!AP62</f>
        <v>0.16578749058025621</v>
      </c>
      <c r="J724" s="38">
        <f>'BD FEB 23'!AL62</f>
        <v>98.735119047619051</v>
      </c>
      <c r="K724" s="38">
        <f>'BD FEB 23'!AK62</f>
        <v>92.272727272727266</v>
      </c>
      <c r="L724" s="36">
        <v>44958</v>
      </c>
      <c r="M724" s="38">
        <f>'BD FEB 23'!AO62</f>
        <v>99.408284023668642</v>
      </c>
      <c r="N724" s="36">
        <v>44958</v>
      </c>
    </row>
    <row r="725" spans="1:14" ht="15.5" customHeight="1" x14ac:dyDescent="0.25">
      <c r="A725" s="37">
        <f t="shared" si="318"/>
        <v>407</v>
      </c>
      <c r="B725" s="25"/>
      <c r="C725" s="37" t="str">
        <f t="shared" si="319"/>
        <v>BUS</v>
      </c>
      <c r="D725" s="30" t="str">
        <f t="shared" si="320"/>
        <v>TRANSMIN</v>
      </c>
      <c r="E725" s="27" t="str">
        <f t="shared" si="321"/>
        <v>EXTERNO</v>
      </c>
      <c r="F725" s="27" t="s">
        <v>122</v>
      </c>
      <c r="G725" s="37" t="str">
        <f t="shared" si="322"/>
        <v>O 500 RS E V</v>
      </c>
      <c r="H725" s="37" t="str">
        <f t="shared" si="323"/>
        <v>RBFV82</v>
      </c>
      <c r="I725" s="58">
        <f>'BD MAR 23'!AS62</f>
        <v>0.18033898305084745</v>
      </c>
      <c r="J725" s="38">
        <f>'BD MAR 23'!AO62</f>
        <v>99.126344086021504</v>
      </c>
      <c r="K725" s="38">
        <f>'BD MAR 23'!AN62</f>
        <v>95.112781954887211</v>
      </c>
      <c r="L725" s="36">
        <v>44986</v>
      </c>
      <c r="M725" s="38">
        <f>'BD MAR 23'!AR62</f>
        <v>99.865771812080538</v>
      </c>
      <c r="N725" s="36">
        <v>44986</v>
      </c>
    </row>
    <row r="726" spans="1:14" ht="15.5" customHeight="1" x14ac:dyDescent="0.25">
      <c r="A726" s="37">
        <f t="shared" si="318"/>
        <v>407</v>
      </c>
      <c r="B726" s="25"/>
      <c r="C726" s="37" t="str">
        <f t="shared" si="319"/>
        <v>BUS</v>
      </c>
      <c r="D726" s="30" t="str">
        <f t="shared" si="320"/>
        <v>TRANSMIN</v>
      </c>
      <c r="E726" s="27" t="str">
        <f t="shared" si="321"/>
        <v>EXTERNO</v>
      </c>
      <c r="F726" s="27" t="s">
        <v>122</v>
      </c>
      <c r="G726" s="37" t="str">
        <f t="shared" si="322"/>
        <v>O 500 RS E V</v>
      </c>
      <c r="H726" s="37" t="str">
        <f t="shared" si="323"/>
        <v>RBFV82</v>
      </c>
      <c r="I726" s="58">
        <f>'BD ABR 23'!AR63</f>
        <v>0.18296089385474859</v>
      </c>
      <c r="J726" s="38">
        <f>'BD ABR 23'!AN62</f>
        <v>98.472222222222229</v>
      </c>
      <c r="K726" s="38">
        <f>'BD ABR 23'!AM62</f>
        <v>92.857142857142861</v>
      </c>
      <c r="L726" s="36">
        <v>45017</v>
      </c>
      <c r="M726" s="38">
        <f>'BD ABR 23'!AQ62</f>
        <v>99.447513812154696</v>
      </c>
      <c r="N726" s="36">
        <v>45017</v>
      </c>
    </row>
    <row r="727" spans="1:14" ht="15.5" customHeight="1" x14ac:dyDescent="0.25">
      <c r="A727" s="37">
        <f t="shared" si="318"/>
        <v>407</v>
      </c>
      <c r="B727" s="25"/>
      <c r="C727" s="37" t="str">
        <f t="shared" si="319"/>
        <v>BUS</v>
      </c>
      <c r="D727" s="30" t="str">
        <f t="shared" si="320"/>
        <v>TRANSMIN</v>
      </c>
      <c r="E727" s="27" t="str">
        <f t="shared" si="321"/>
        <v>EXTERNO</v>
      </c>
      <c r="F727" s="27" t="s">
        <v>122</v>
      </c>
      <c r="G727" s="37" t="str">
        <f t="shared" si="322"/>
        <v>O 500 RS E V</v>
      </c>
      <c r="H727" s="37" t="str">
        <f t="shared" si="323"/>
        <v>RBFV82</v>
      </c>
      <c r="I727" s="58">
        <f>'BD MAY 23'!AS61</f>
        <v>0.25543478260869568</v>
      </c>
      <c r="J727" s="38">
        <f>'BD MAY 23'!AO62</f>
        <v>98.723118279569889</v>
      </c>
      <c r="K727" s="38">
        <f>'BD MAY 23'!AN62</f>
        <v>95.365853658536579</v>
      </c>
      <c r="L727" s="36">
        <v>45047</v>
      </c>
      <c r="M727" s="38">
        <f>'BD MAY 23'!AR62</f>
        <v>99.598393574297177</v>
      </c>
      <c r="N727" s="36">
        <v>45047</v>
      </c>
    </row>
    <row r="728" spans="1:14" ht="15.5" customHeight="1" x14ac:dyDescent="0.25">
      <c r="A728" s="37">
        <f t="shared" si="318"/>
        <v>407</v>
      </c>
      <c r="B728" s="25"/>
      <c r="C728" s="37" t="str">
        <f t="shared" si="319"/>
        <v>BUS</v>
      </c>
      <c r="D728" s="30" t="str">
        <f t="shared" si="320"/>
        <v>TRANSMIN</v>
      </c>
      <c r="E728" s="27" t="str">
        <f t="shared" si="321"/>
        <v>EXTERNO</v>
      </c>
      <c r="F728" s="27" t="s">
        <v>122</v>
      </c>
      <c r="G728" s="37" t="str">
        <f t="shared" si="322"/>
        <v>O 500 RS E V</v>
      </c>
      <c r="H728" s="37" t="str">
        <f t="shared" si="323"/>
        <v>RBFV82</v>
      </c>
      <c r="I728" s="58">
        <f>'BD JUN 23'!AS62</f>
        <v>0</v>
      </c>
      <c r="J728" s="30"/>
      <c r="K728" s="30"/>
      <c r="L728" s="36">
        <v>45078</v>
      </c>
      <c r="M728" s="30"/>
      <c r="N728" s="36">
        <v>45078</v>
      </c>
    </row>
    <row r="729" spans="1:14" ht="15.5" customHeight="1" x14ac:dyDescent="0.25">
      <c r="A729" s="37">
        <f t="shared" si="318"/>
        <v>407</v>
      </c>
      <c r="B729" s="25"/>
      <c r="C729" s="37" t="str">
        <f t="shared" si="319"/>
        <v>BUS</v>
      </c>
      <c r="D729" s="30" t="str">
        <f t="shared" si="320"/>
        <v>TRANSMIN</v>
      </c>
      <c r="E729" s="27" t="str">
        <f t="shared" si="321"/>
        <v>EXTERNO</v>
      </c>
      <c r="F729" s="27" t="s">
        <v>122</v>
      </c>
      <c r="G729" s="37" t="str">
        <f t="shared" si="322"/>
        <v>O 500 RS E V</v>
      </c>
      <c r="H729" s="37" t="str">
        <f t="shared" si="323"/>
        <v>RBFV82</v>
      </c>
      <c r="I729" s="58"/>
      <c r="J729" s="30"/>
      <c r="K729" s="30"/>
      <c r="L729" s="36">
        <v>45108</v>
      </c>
      <c r="M729" s="30"/>
      <c r="N729" s="36">
        <v>45108</v>
      </c>
    </row>
    <row r="730" spans="1:14" ht="15.5" customHeight="1" x14ac:dyDescent="0.25">
      <c r="A730" s="37">
        <f t="shared" si="318"/>
        <v>407</v>
      </c>
      <c r="B730" s="25"/>
      <c r="C730" s="37" t="str">
        <f t="shared" si="319"/>
        <v>BUS</v>
      </c>
      <c r="D730" s="30" t="str">
        <f t="shared" si="320"/>
        <v>TRANSMIN</v>
      </c>
      <c r="E730" s="27" t="str">
        <f t="shared" si="321"/>
        <v>EXTERNO</v>
      </c>
      <c r="F730" s="27" t="s">
        <v>122</v>
      </c>
      <c r="G730" s="37" t="str">
        <f t="shared" si="322"/>
        <v>O 500 RS E V</v>
      </c>
      <c r="H730" s="37" t="str">
        <f t="shared" si="323"/>
        <v>RBFV82</v>
      </c>
      <c r="I730" s="58"/>
      <c r="J730" s="30"/>
      <c r="K730" s="30"/>
      <c r="L730" s="36">
        <v>45139</v>
      </c>
      <c r="M730" s="30"/>
      <c r="N730" s="36">
        <v>45139</v>
      </c>
    </row>
    <row r="731" spans="1:14" ht="15.5" customHeight="1" x14ac:dyDescent="0.25">
      <c r="A731" s="37">
        <f t="shared" si="318"/>
        <v>407</v>
      </c>
      <c r="B731" s="25"/>
      <c r="C731" s="37" t="str">
        <f t="shared" si="319"/>
        <v>BUS</v>
      </c>
      <c r="D731" s="30" t="str">
        <f t="shared" si="320"/>
        <v>TRANSMIN</v>
      </c>
      <c r="E731" s="27" t="str">
        <f t="shared" si="321"/>
        <v>EXTERNO</v>
      </c>
      <c r="F731" s="27" t="s">
        <v>122</v>
      </c>
      <c r="G731" s="37" t="str">
        <f t="shared" si="322"/>
        <v>O 500 RS E V</v>
      </c>
      <c r="H731" s="37" t="str">
        <f t="shared" si="323"/>
        <v>RBFV82</v>
      </c>
      <c r="I731" s="58"/>
      <c r="J731" s="30"/>
      <c r="K731" s="30"/>
      <c r="L731" s="36">
        <v>45170</v>
      </c>
      <c r="M731" s="30"/>
      <c r="N731" s="36">
        <v>45170</v>
      </c>
    </row>
    <row r="732" spans="1:14" ht="15.5" customHeight="1" x14ac:dyDescent="0.25">
      <c r="A732" s="37">
        <f t="shared" si="318"/>
        <v>407</v>
      </c>
      <c r="B732" s="25"/>
      <c r="C732" s="37" t="str">
        <f t="shared" si="319"/>
        <v>BUS</v>
      </c>
      <c r="D732" s="30" t="str">
        <f t="shared" si="320"/>
        <v>TRANSMIN</v>
      </c>
      <c r="E732" s="27" t="str">
        <f t="shared" si="321"/>
        <v>EXTERNO</v>
      </c>
      <c r="F732" s="27" t="s">
        <v>122</v>
      </c>
      <c r="G732" s="37" t="str">
        <f t="shared" si="322"/>
        <v>O 500 RS E V</v>
      </c>
      <c r="H732" s="37" t="str">
        <f t="shared" si="323"/>
        <v>RBFV82</v>
      </c>
      <c r="I732" s="58"/>
      <c r="J732" s="30"/>
      <c r="K732" s="30"/>
      <c r="L732" s="36">
        <v>45200</v>
      </c>
      <c r="M732" s="30"/>
      <c r="N732" s="36">
        <v>45200</v>
      </c>
    </row>
    <row r="733" spans="1:14" ht="15.5" customHeight="1" x14ac:dyDescent="0.25">
      <c r="A733" s="37">
        <f t="shared" si="318"/>
        <v>407</v>
      </c>
      <c r="B733" s="25"/>
      <c r="C733" s="37" t="str">
        <f t="shared" si="319"/>
        <v>BUS</v>
      </c>
      <c r="D733" s="30" t="str">
        <f t="shared" si="320"/>
        <v>TRANSMIN</v>
      </c>
      <c r="E733" s="27" t="str">
        <f t="shared" si="321"/>
        <v>EXTERNO</v>
      </c>
      <c r="F733" s="27" t="s">
        <v>122</v>
      </c>
      <c r="G733" s="37" t="str">
        <f t="shared" si="322"/>
        <v>O 500 RS E V</v>
      </c>
      <c r="H733" s="37" t="str">
        <f t="shared" si="323"/>
        <v>RBFV82</v>
      </c>
      <c r="I733" s="58"/>
      <c r="J733" s="30"/>
      <c r="K733" s="30"/>
      <c r="L733" s="36">
        <v>45231</v>
      </c>
      <c r="M733" s="30"/>
      <c r="N733" s="36">
        <v>45231</v>
      </c>
    </row>
    <row r="734" spans="1:14" ht="15.5" customHeight="1" x14ac:dyDescent="0.25">
      <c r="A734" s="37">
        <f t="shared" si="318"/>
        <v>407</v>
      </c>
      <c r="B734" s="25"/>
      <c r="C734" s="37" t="str">
        <f t="shared" si="319"/>
        <v>BUS</v>
      </c>
      <c r="D734" s="30" t="str">
        <f t="shared" si="320"/>
        <v>TRANSMIN</v>
      </c>
      <c r="E734" s="27" t="str">
        <f t="shared" si="321"/>
        <v>EXTERNO</v>
      </c>
      <c r="F734" s="27" t="s">
        <v>122</v>
      </c>
      <c r="G734" s="37" t="str">
        <f t="shared" si="322"/>
        <v>O 500 RS E V</v>
      </c>
      <c r="H734" s="37" t="str">
        <f t="shared" si="323"/>
        <v>RBFV82</v>
      </c>
      <c r="I734" s="58"/>
      <c r="J734" s="30"/>
      <c r="K734" s="30"/>
      <c r="L734" s="36">
        <v>45261</v>
      </c>
      <c r="M734" s="30"/>
      <c r="N734" s="36">
        <v>45261</v>
      </c>
    </row>
    <row r="735" spans="1:14" ht="15.75" customHeight="1" x14ac:dyDescent="0.25">
      <c r="A735" s="27">
        <v>408</v>
      </c>
      <c r="B735" s="25">
        <v>1</v>
      </c>
      <c r="C735" s="27" t="s">
        <v>0</v>
      </c>
      <c r="D735" s="30" t="s">
        <v>86</v>
      </c>
      <c r="E735" s="27" t="s">
        <v>89</v>
      </c>
      <c r="F735" s="27" t="s">
        <v>122</v>
      </c>
      <c r="G735" s="27" t="s">
        <v>6</v>
      </c>
      <c r="H735" s="27" t="s">
        <v>53</v>
      </c>
      <c r="I735" s="59">
        <f>'BD ENE 23'!AS63</f>
        <v>8.4583901773533421E-2</v>
      </c>
      <c r="J735" s="38">
        <f>'BD ENE 23'!AO63</f>
        <v>98.521505376344081</v>
      </c>
      <c r="K735" s="38">
        <f>'BD ENE 23'!AN63</f>
        <v>82.258064516129025</v>
      </c>
      <c r="L735" s="36">
        <v>44927</v>
      </c>
      <c r="M735" s="38">
        <f>'BD ENE 23'!AR63</f>
        <v>99.133910726182549</v>
      </c>
      <c r="N735" s="36">
        <v>44927</v>
      </c>
    </row>
    <row r="736" spans="1:14" ht="15.75" customHeight="1" x14ac:dyDescent="0.25">
      <c r="A736" s="37">
        <f t="shared" ref="A736:A746" si="324">A735</f>
        <v>408</v>
      </c>
      <c r="B736" s="25"/>
      <c r="C736" s="37" t="str">
        <f t="shared" ref="C736:C746" si="325">C735</f>
        <v>BUS</v>
      </c>
      <c r="D736" s="30" t="str">
        <f t="shared" ref="D736:D746" si="326">D735</f>
        <v>TRANSMIN</v>
      </c>
      <c r="E736" s="27" t="str">
        <f t="shared" ref="E736:E746" si="327">E735</f>
        <v>EXTERNO</v>
      </c>
      <c r="F736" s="27" t="s">
        <v>122</v>
      </c>
      <c r="G736" s="37" t="str">
        <f t="shared" ref="G736:G746" si="328">G735</f>
        <v>O 500 RS E V</v>
      </c>
      <c r="H736" s="37" t="str">
        <f t="shared" ref="H736:H746" si="329">H735</f>
        <v>RBFW11</v>
      </c>
      <c r="I736" s="58">
        <f>'BD FEB 23'!AP63</f>
        <v>0.15915915915915915</v>
      </c>
      <c r="J736" s="38">
        <f>'BD FEB 23'!AL63</f>
        <v>99.107142857142861</v>
      </c>
      <c r="K736" s="38">
        <f>'BD FEB 23'!AK63</f>
        <v>94.339622641509436</v>
      </c>
      <c r="L736" s="36">
        <v>44958</v>
      </c>
      <c r="M736" s="38">
        <f>'BD FEB 23'!AO63</f>
        <v>99.703264094955486</v>
      </c>
      <c r="N736" s="36">
        <v>44958</v>
      </c>
    </row>
    <row r="737" spans="1:14" ht="15.75" customHeight="1" x14ac:dyDescent="0.25">
      <c r="A737" s="37">
        <f t="shared" si="324"/>
        <v>408</v>
      </c>
      <c r="B737" s="25"/>
      <c r="C737" s="37" t="str">
        <f t="shared" si="325"/>
        <v>BUS</v>
      </c>
      <c r="D737" s="30" t="str">
        <f t="shared" si="326"/>
        <v>TRANSMIN</v>
      </c>
      <c r="E737" s="27" t="str">
        <f t="shared" si="327"/>
        <v>EXTERNO</v>
      </c>
      <c r="F737" s="27" t="s">
        <v>122</v>
      </c>
      <c r="G737" s="37" t="str">
        <f t="shared" si="328"/>
        <v>O 500 RS E V</v>
      </c>
      <c r="H737" s="37" t="str">
        <f t="shared" si="329"/>
        <v>RBFW11</v>
      </c>
      <c r="I737" s="58">
        <f>'BD MAR 23'!AS63</f>
        <v>0.2062415196743555</v>
      </c>
      <c r="J737" s="38">
        <f>'BD MAR 23'!AO63</f>
        <v>99.05913978494624</v>
      </c>
      <c r="K737" s="38">
        <f>'BD MAR 23'!AN63</f>
        <v>95.39473684210526</v>
      </c>
      <c r="L737" s="36">
        <v>44986</v>
      </c>
      <c r="M737" s="38">
        <f>'BD MAR 23'!AR63</f>
        <v>99.865771812080538</v>
      </c>
      <c r="N737" s="36">
        <v>44986</v>
      </c>
    </row>
    <row r="738" spans="1:14" ht="15.75" customHeight="1" x14ac:dyDescent="0.25">
      <c r="A738" s="37">
        <f t="shared" si="324"/>
        <v>408</v>
      </c>
      <c r="B738" s="25"/>
      <c r="C738" s="37" t="str">
        <f t="shared" si="325"/>
        <v>BUS</v>
      </c>
      <c r="D738" s="30" t="str">
        <f t="shared" si="326"/>
        <v>TRANSMIN</v>
      </c>
      <c r="E738" s="27" t="str">
        <f t="shared" si="327"/>
        <v>EXTERNO</v>
      </c>
      <c r="F738" s="27" t="s">
        <v>122</v>
      </c>
      <c r="G738" s="37" t="str">
        <f t="shared" si="328"/>
        <v>O 500 RS E V</v>
      </c>
      <c r="H738" s="37" t="str">
        <f t="shared" si="329"/>
        <v>RBFW11</v>
      </c>
      <c r="I738" s="58">
        <f>'BD ABR 23'!AR64</f>
        <v>0.18448637316561844</v>
      </c>
      <c r="J738" s="38">
        <f>'BD ABR 23'!AN63</f>
        <v>99.444444444444443</v>
      </c>
      <c r="K738" s="38">
        <f>'BD ABR 23'!AM63</f>
        <v>96.946564885496173</v>
      </c>
      <c r="L738" s="36">
        <v>45017</v>
      </c>
      <c r="M738" s="38">
        <f>'BD ABR 23'!AQ63</f>
        <v>99.93060374739764</v>
      </c>
      <c r="N738" s="36">
        <v>45017</v>
      </c>
    </row>
    <row r="739" spans="1:14" ht="15.75" customHeight="1" x14ac:dyDescent="0.25">
      <c r="A739" s="37">
        <f t="shared" si="324"/>
        <v>408</v>
      </c>
      <c r="B739" s="25"/>
      <c r="C739" s="37" t="str">
        <f t="shared" si="325"/>
        <v>BUS</v>
      </c>
      <c r="D739" s="30" t="str">
        <f t="shared" si="326"/>
        <v>TRANSMIN</v>
      </c>
      <c r="E739" s="27" t="str">
        <f t="shared" si="327"/>
        <v>EXTERNO</v>
      </c>
      <c r="F739" s="27" t="s">
        <v>122</v>
      </c>
      <c r="G739" s="37" t="str">
        <f t="shared" si="328"/>
        <v>O 500 RS E V</v>
      </c>
      <c r="H739" s="37" t="str">
        <f t="shared" si="329"/>
        <v>RBFW11</v>
      </c>
      <c r="I739" s="58">
        <f>'BD MAY 23'!AS62</f>
        <v>0.27910142954390743</v>
      </c>
      <c r="J739" s="38">
        <f>'BD MAY 23'!AO63</f>
        <v>98.790322580645167</v>
      </c>
      <c r="K739" s="38">
        <f>'BD MAY 23'!AN63</f>
        <v>95.408163265306129</v>
      </c>
      <c r="L739" s="36">
        <v>45047</v>
      </c>
      <c r="M739" s="38">
        <f>'BD MAY 23'!AR63</f>
        <v>99.598393574297177</v>
      </c>
      <c r="N739" s="36">
        <v>45047</v>
      </c>
    </row>
    <row r="740" spans="1:14" ht="15.75" customHeight="1" x14ac:dyDescent="0.25">
      <c r="A740" s="37">
        <f t="shared" si="324"/>
        <v>408</v>
      </c>
      <c r="B740" s="25"/>
      <c r="C740" s="37" t="str">
        <f t="shared" si="325"/>
        <v>BUS</v>
      </c>
      <c r="D740" s="30" t="str">
        <f t="shared" si="326"/>
        <v>TRANSMIN</v>
      </c>
      <c r="E740" s="27" t="str">
        <f t="shared" si="327"/>
        <v>EXTERNO</v>
      </c>
      <c r="F740" s="27" t="s">
        <v>122</v>
      </c>
      <c r="G740" s="37" t="str">
        <f t="shared" si="328"/>
        <v>O 500 RS E V</v>
      </c>
      <c r="H740" s="37" t="str">
        <f t="shared" si="329"/>
        <v>RBFW11</v>
      </c>
      <c r="I740" s="58">
        <f>'BD JUN 23'!AS63</f>
        <v>0</v>
      </c>
      <c r="J740" s="30"/>
      <c r="K740" s="30"/>
      <c r="L740" s="36">
        <v>45078</v>
      </c>
      <c r="M740" s="30"/>
      <c r="N740" s="36">
        <v>45078</v>
      </c>
    </row>
    <row r="741" spans="1:14" ht="15.75" customHeight="1" x14ac:dyDescent="0.25">
      <c r="A741" s="37">
        <f t="shared" si="324"/>
        <v>408</v>
      </c>
      <c r="B741" s="25"/>
      <c r="C741" s="37" t="str">
        <f t="shared" si="325"/>
        <v>BUS</v>
      </c>
      <c r="D741" s="30" t="str">
        <f t="shared" si="326"/>
        <v>TRANSMIN</v>
      </c>
      <c r="E741" s="27" t="str">
        <f t="shared" si="327"/>
        <v>EXTERNO</v>
      </c>
      <c r="F741" s="27" t="s">
        <v>122</v>
      </c>
      <c r="G741" s="37" t="str">
        <f t="shared" si="328"/>
        <v>O 500 RS E V</v>
      </c>
      <c r="H741" s="37" t="str">
        <f t="shared" si="329"/>
        <v>RBFW11</v>
      </c>
      <c r="I741" s="58"/>
      <c r="J741" s="30"/>
      <c r="K741" s="30"/>
      <c r="L741" s="36">
        <v>45108</v>
      </c>
      <c r="M741" s="30"/>
      <c r="N741" s="36">
        <v>45108</v>
      </c>
    </row>
    <row r="742" spans="1:14" ht="15.75" customHeight="1" x14ac:dyDescent="0.25">
      <c r="A742" s="37">
        <f t="shared" si="324"/>
        <v>408</v>
      </c>
      <c r="B742" s="25"/>
      <c r="C742" s="37" t="str">
        <f t="shared" si="325"/>
        <v>BUS</v>
      </c>
      <c r="D742" s="30" t="str">
        <f t="shared" si="326"/>
        <v>TRANSMIN</v>
      </c>
      <c r="E742" s="27" t="str">
        <f t="shared" si="327"/>
        <v>EXTERNO</v>
      </c>
      <c r="F742" s="27" t="s">
        <v>122</v>
      </c>
      <c r="G742" s="37" t="str">
        <f t="shared" si="328"/>
        <v>O 500 RS E V</v>
      </c>
      <c r="H742" s="37" t="str">
        <f t="shared" si="329"/>
        <v>RBFW11</v>
      </c>
      <c r="I742" s="58"/>
      <c r="J742" s="30"/>
      <c r="K742" s="30"/>
      <c r="L742" s="36">
        <v>45139</v>
      </c>
      <c r="M742" s="30"/>
      <c r="N742" s="36">
        <v>45139</v>
      </c>
    </row>
    <row r="743" spans="1:14" ht="15.75" customHeight="1" x14ac:dyDescent="0.25">
      <c r="A743" s="37">
        <f t="shared" si="324"/>
        <v>408</v>
      </c>
      <c r="B743" s="25"/>
      <c r="C743" s="37" t="str">
        <f t="shared" si="325"/>
        <v>BUS</v>
      </c>
      <c r="D743" s="30" t="str">
        <f t="shared" si="326"/>
        <v>TRANSMIN</v>
      </c>
      <c r="E743" s="27" t="str">
        <f t="shared" si="327"/>
        <v>EXTERNO</v>
      </c>
      <c r="F743" s="27" t="s">
        <v>122</v>
      </c>
      <c r="G743" s="37" t="str">
        <f t="shared" si="328"/>
        <v>O 500 RS E V</v>
      </c>
      <c r="H743" s="37" t="str">
        <f t="shared" si="329"/>
        <v>RBFW11</v>
      </c>
      <c r="I743" s="58"/>
      <c r="J743" s="30"/>
      <c r="K743" s="30"/>
      <c r="L743" s="36">
        <v>45170</v>
      </c>
      <c r="M743" s="30"/>
      <c r="N743" s="36">
        <v>45170</v>
      </c>
    </row>
    <row r="744" spans="1:14" ht="15.75" customHeight="1" x14ac:dyDescent="0.25">
      <c r="A744" s="37">
        <f t="shared" si="324"/>
        <v>408</v>
      </c>
      <c r="B744" s="25"/>
      <c r="C744" s="37" t="str">
        <f t="shared" si="325"/>
        <v>BUS</v>
      </c>
      <c r="D744" s="30" t="str">
        <f t="shared" si="326"/>
        <v>TRANSMIN</v>
      </c>
      <c r="E744" s="27" t="str">
        <f t="shared" si="327"/>
        <v>EXTERNO</v>
      </c>
      <c r="F744" s="27" t="s">
        <v>122</v>
      </c>
      <c r="G744" s="37" t="str">
        <f t="shared" si="328"/>
        <v>O 500 RS E V</v>
      </c>
      <c r="H744" s="37" t="str">
        <f t="shared" si="329"/>
        <v>RBFW11</v>
      </c>
      <c r="I744" s="58"/>
      <c r="J744" s="30"/>
      <c r="K744" s="30"/>
      <c r="L744" s="36">
        <v>45200</v>
      </c>
      <c r="M744" s="30"/>
      <c r="N744" s="36">
        <v>45200</v>
      </c>
    </row>
    <row r="745" spans="1:14" ht="15.75" customHeight="1" x14ac:dyDescent="0.25">
      <c r="A745" s="37">
        <f t="shared" si="324"/>
        <v>408</v>
      </c>
      <c r="B745" s="25"/>
      <c r="C745" s="37" t="str">
        <f t="shared" si="325"/>
        <v>BUS</v>
      </c>
      <c r="D745" s="30" t="str">
        <f t="shared" si="326"/>
        <v>TRANSMIN</v>
      </c>
      <c r="E745" s="27" t="str">
        <f t="shared" si="327"/>
        <v>EXTERNO</v>
      </c>
      <c r="F745" s="27" t="s">
        <v>122</v>
      </c>
      <c r="G745" s="37" t="str">
        <f t="shared" si="328"/>
        <v>O 500 RS E V</v>
      </c>
      <c r="H745" s="37" t="str">
        <f t="shared" si="329"/>
        <v>RBFW11</v>
      </c>
      <c r="I745" s="58"/>
      <c r="J745" s="30"/>
      <c r="K745" s="30"/>
      <c r="L745" s="36">
        <v>45231</v>
      </c>
      <c r="M745" s="30"/>
      <c r="N745" s="36">
        <v>45231</v>
      </c>
    </row>
    <row r="746" spans="1:14" ht="15.75" customHeight="1" x14ac:dyDescent="0.25">
      <c r="A746" s="37">
        <f t="shared" si="324"/>
        <v>408</v>
      </c>
      <c r="B746" s="25"/>
      <c r="C746" s="37" t="str">
        <f t="shared" si="325"/>
        <v>BUS</v>
      </c>
      <c r="D746" s="30" t="str">
        <f t="shared" si="326"/>
        <v>TRANSMIN</v>
      </c>
      <c r="E746" s="27" t="str">
        <f t="shared" si="327"/>
        <v>EXTERNO</v>
      </c>
      <c r="F746" s="27" t="s">
        <v>122</v>
      </c>
      <c r="G746" s="37" t="str">
        <f t="shared" si="328"/>
        <v>O 500 RS E V</v>
      </c>
      <c r="H746" s="37" t="str">
        <f t="shared" si="329"/>
        <v>RBFW11</v>
      </c>
      <c r="I746" s="58"/>
      <c r="J746" s="30"/>
      <c r="K746" s="30"/>
      <c r="L746" s="36">
        <v>45261</v>
      </c>
      <c r="M746" s="30"/>
      <c r="N746" s="36">
        <v>45261</v>
      </c>
    </row>
    <row r="747" spans="1:14" ht="15.75" customHeight="1" x14ac:dyDescent="0.25">
      <c r="A747" s="27">
        <v>409</v>
      </c>
      <c r="B747" s="25">
        <v>1</v>
      </c>
      <c r="C747" s="27" t="s">
        <v>88</v>
      </c>
      <c r="D747" s="30" t="s">
        <v>86</v>
      </c>
      <c r="E747" s="27" t="s">
        <v>89</v>
      </c>
      <c r="F747" s="27" t="s">
        <v>122</v>
      </c>
      <c r="G747" s="27" t="s">
        <v>12</v>
      </c>
      <c r="H747" s="27" t="s">
        <v>54</v>
      </c>
      <c r="I747" s="59">
        <f>'BD ENE 23'!AS64</f>
        <v>6.5217391304347824E-2</v>
      </c>
      <c r="J747" s="38">
        <f>'BD ENE 23'!AO64</f>
        <v>98.924731182795696</v>
      </c>
      <c r="K747" s="38">
        <f>'BD ENE 23'!AN64</f>
        <v>83.333333333333343</v>
      </c>
      <c r="L747" s="36">
        <v>44927</v>
      </c>
      <c r="M747" s="38">
        <f>'BD ENE 23'!AR64</f>
        <v>100</v>
      </c>
      <c r="N747" s="36">
        <v>44927</v>
      </c>
    </row>
    <row r="748" spans="1:14" ht="15.75" customHeight="1" x14ac:dyDescent="0.25">
      <c r="A748" s="37">
        <f t="shared" ref="A748:A758" si="330">A747</f>
        <v>409</v>
      </c>
      <c r="B748" s="25"/>
      <c r="C748" s="37" t="str">
        <f t="shared" ref="C748:C758" si="331">C747</f>
        <v>VAN</v>
      </c>
      <c r="D748" s="30" t="str">
        <f t="shared" ref="D748:D758" si="332">D747</f>
        <v>TRANSMIN</v>
      </c>
      <c r="E748" s="27" t="str">
        <f t="shared" ref="E748:E758" si="333">E747</f>
        <v>EXTERNO</v>
      </c>
      <c r="F748" s="27" t="s">
        <v>122</v>
      </c>
      <c r="G748" s="37" t="str">
        <f t="shared" ref="G748:G758" si="334">G747</f>
        <v>VS30</v>
      </c>
      <c r="H748" s="37" t="str">
        <f t="shared" ref="H748:H758" si="335">H747</f>
        <v>RHKC64</v>
      </c>
      <c r="I748" s="58">
        <f>'BD FEB 23'!AP64</f>
        <v>5.2434456928838954E-2</v>
      </c>
      <c r="J748" s="38">
        <f>'BD FEB 23'!AL64</f>
        <v>99.330357142857139</v>
      </c>
      <c r="K748" s="38">
        <f>'BD FEB 23'!AK64</f>
        <v>87.142857142857139</v>
      </c>
      <c r="L748" s="36">
        <v>44958</v>
      </c>
      <c r="M748" s="38">
        <f>'BD FEB 23'!AO64</f>
        <v>100</v>
      </c>
      <c r="N748" s="36">
        <v>44958</v>
      </c>
    </row>
    <row r="749" spans="1:14" ht="15.75" customHeight="1" x14ac:dyDescent="0.25">
      <c r="A749" s="37">
        <f t="shared" si="330"/>
        <v>409</v>
      </c>
      <c r="B749" s="25"/>
      <c r="C749" s="37" t="str">
        <f t="shared" si="331"/>
        <v>VAN</v>
      </c>
      <c r="D749" s="30" t="str">
        <f t="shared" si="332"/>
        <v>TRANSMIN</v>
      </c>
      <c r="E749" s="27" t="str">
        <f t="shared" si="333"/>
        <v>EXTERNO</v>
      </c>
      <c r="F749" s="27" t="s">
        <v>122</v>
      </c>
      <c r="G749" s="37" t="str">
        <f t="shared" si="334"/>
        <v>VS30</v>
      </c>
      <c r="H749" s="37" t="str">
        <f t="shared" si="335"/>
        <v>RHKC64</v>
      </c>
      <c r="I749" s="58">
        <f>'BD MAR 23'!AS64</f>
        <v>6.2372881355932205E-2</v>
      </c>
      <c r="J749" s="38">
        <f>'BD MAR 23'!AO64</f>
        <v>99.126344086021504</v>
      </c>
      <c r="K749" s="38">
        <f>'BD MAR 23'!AN64</f>
        <v>85.869565217391312</v>
      </c>
      <c r="L749" s="36">
        <v>44986</v>
      </c>
      <c r="M749" s="38">
        <f>'BD MAR 23'!AR64</f>
        <v>99.865771812080538</v>
      </c>
      <c r="N749" s="36">
        <v>44986</v>
      </c>
    </row>
    <row r="750" spans="1:14" ht="15.75" customHeight="1" x14ac:dyDescent="0.25">
      <c r="A750" s="37">
        <f t="shared" si="330"/>
        <v>409</v>
      </c>
      <c r="B750" s="25"/>
      <c r="C750" s="37" t="str">
        <f t="shared" si="331"/>
        <v>VAN</v>
      </c>
      <c r="D750" s="30" t="str">
        <f t="shared" si="332"/>
        <v>TRANSMIN</v>
      </c>
      <c r="E750" s="27" t="str">
        <f t="shared" si="333"/>
        <v>EXTERNO</v>
      </c>
      <c r="F750" s="27" t="s">
        <v>122</v>
      </c>
      <c r="G750" s="37" t="str">
        <f t="shared" si="334"/>
        <v>VS30</v>
      </c>
      <c r="H750" s="37" t="str">
        <f t="shared" si="335"/>
        <v>RHKC64</v>
      </c>
      <c r="I750" s="58">
        <f>'BD ABR 23'!AR64</f>
        <v>0.18448637316561844</v>
      </c>
      <c r="J750" s="38">
        <f>'BD ABR 23'!AN64</f>
        <v>99.375</v>
      </c>
      <c r="K750" s="38">
        <f>'BD ABR 23'!AM64</f>
        <v>96.590909090909093</v>
      </c>
      <c r="L750" s="36">
        <v>45017</v>
      </c>
      <c r="M750" s="38">
        <f>'BD ABR 23'!AQ64</f>
        <v>100</v>
      </c>
      <c r="N750" s="36">
        <v>45017</v>
      </c>
    </row>
    <row r="751" spans="1:14" ht="15.75" customHeight="1" x14ac:dyDescent="0.25">
      <c r="A751" s="37">
        <f t="shared" si="330"/>
        <v>409</v>
      </c>
      <c r="B751" s="25"/>
      <c r="C751" s="37" t="str">
        <f t="shared" si="331"/>
        <v>VAN</v>
      </c>
      <c r="D751" s="30" t="str">
        <f t="shared" si="332"/>
        <v>TRANSMIN</v>
      </c>
      <c r="E751" s="27" t="str">
        <f t="shared" si="333"/>
        <v>EXTERNO</v>
      </c>
      <c r="F751" s="27" t="s">
        <v>122</v>
      </c>
      <c r="G751" s="37" t="str">
        <f t="shared" si="334"/>
        <v>VS30</v>
      </c>
      <c r="H751" s="37" t="str">
        <f t="shared" si="335"/>
        <v>RHKC64</v>
      </c>
      <c r="I751" s="58">
        <f>'BD MAY 23'!AS64</f>
        <v>1.7579445571331981E-2</v>
      </c>
      <c r="J751" s="38">
        <f>'BD MAY 23'!AO64</f>
        <v>99.395161290322577</v>
      </c>
      <c r="K751" s="38">
        <f>'BD MAY 23'!AN64</f>
        <v>65.384615384615387</v>
      </c>
      <c r="L751" s="36">
        <v>45047</v>
      </c>
      <c r="M751" s="38">
        <f>'BD MAY 23'!AR64</f>
        <v>100</v>
      </c>
      <c r="N751" s="36">
        <v>45047</v>
      </c>
    </row>
    <row r="752" spans="1:14" ht="15.75" customHeight="1" x14ac:dyDescent="0.25">
      <c r="A752" s="37">
        <f t="shared" si="330"/>
        <v>409</v>
      </c>
      <c r="B752" s="25"/>
      <c r="C752" s="37" t="str">
        <f t="shared" si="331"/>
        <v>VAN</v>
      </c>
      <c r="D752" s="30" t="str">
        <f t="shared" si="332"/>
        <v>TRANSMIN</v>
      </c>
      <c r="E752" s="27" t="str">
        <f t="shared" si="333"/>
        <v>EXTERNO</v>
      </c>
      <c r="F752" s="27" t="s">
        <v>122</v>
      </c>
      <c r="G752" s="37" t="str">
        <f t="shared" si="334"/>
        <v>VS30</v>
      </c>
      <c r="H752" s="37" t="str">
        <f t="shared" si="335"/>
        <v>RHKC64</v>
      </c>
      <c r="I752" s="58">
        <f>'BD JUN 23'!AS64</f>
        <v>0</v>
      </c>
      <c r="J752" s="30"/>
      <c r="K752" s="30"/>
      <c r="L752" s="36">
        <v>45078</v>
      </c>
      <c r="M752" s="30"/>
      <c r="N752" s="36">
        <v>45078</v>
      </c>
    </row>
    <row r="753" spans="1:14" ht="15.75" customHeight="1" x14ac:dyDescent="0.25">
      <c r="A753" s="37">
        <f t="shared" si="330"/>
        <v>409</v>
      </c>
      <c r="B753" s="25"/>
      <c r="C753" s="37" t="str">
        <f t="shared" si="331"/>
        <v>VAN</v>
      </c>
      <c r="D753" s="30" t="str">
        <f t="shared" si="332"/>
        <v>TRANSMIN</v>
      </c>
      <c r="E753" s="27" t="str">
        <f t="shared" si="333"/>
        <v>EXTERNO</v>
      </c>
      <c r="F753" s="27" t="s">
        <v>122</v>
      </c>
      <c r="G753" s="37" t="str">
        <f t="shared" si="334"/>
        <v>VS30</v>
      </c>
      <c r="H753" s="37" t="str">
        <f t="shared" si="335"/>
        <v>RHKC64</v>
      </c>
      <c r="I753" s="58"/>
      <c r="J753" s="30"/>
      <c r="K753" s="30"/>
      <c r="L753" s="36">
        <v>45108</v>
      </c>
      <c r="M753" s="30"/>
      <c r="N753" s="36">
        <v>45108</v>
      </c>
    </row>
    <row r="754" spans="1:14" ht="15.75" customHeight="1" x14ac:dyDescent="0.25">
      <c r="A754" s="37">
        <f t="shared" si="330"/>
        <v>409</v>
      </c>
      <c r="B754" s="25"/>
      <c r="C754" s="37" t="str">
        <f t="shared" si="331"/>
        <v>VAN</v>
      </c>
      <c r="D754" s="30" t="str">
        <f t="shared" si="332"/>
        <v>TRANSMIN</v>
      </c>
      <c r="E754" s="27" t="str">
        <f t="shared" si="333"/>
        <v>EXTERNO</v>
      </c>
      <c r="F754" s="27" t="s">
        <v>122</v>
      </c>
      <c r="G754" s="37" t="str">
        <f t="shared" si="334"/>
        <v>VS30</v>
      </c>
      <c r="H754" s="37" t="str">
        <f t="shared" si="335"/>
        <v>RHKC64</v>
      </c>
      <c r="I754" s="58"/>
      <c r="J754" s="30"/>
      <c r="K754" s="30"/>
      <c r="L754" s="36">
        <v>45139</v>
      </c>
      <c r="M754" s="30"/>
      <c r="N754" s="36">
        <v>45139</v>
      </c>
    </row>
    <row r="755" spans="1:14" ht="15.75" customHeight="1" x14ac:dyDescent="0.25">
      <c r="A755" s="37">
        <f t="shared" si="330"/>
        <v>409</v>
      </c>
      <c r="B755" s="25"/>
      <c r="C755" s="37" t="str">
        <f t="shared" si="331"/>
        <v>VAN</v>
      </c>
      <c r="D755" s="30" t="str">
        <f t="shared" si="332"/>
        <v>TRANSMIN</v>
      </c>
      <c r="E755" s="27" t="str">
        <f t="shared" si="333"/>
        <v>EXTERNO</v>
      </c>
      <c r="F755" s="27" t="s">
        <v>122</v>
      </c>
      <c r="G755" s="37" t="str">
        <f t="shared" si="334"/>
        <v>VS30</v>
      </c>
      <c r="H755" s="37" t="str">
        <f t="shared" si="335"/>
        <v>RHKC64</v>
      </c>
      <c r="I755" s="58"/>
      <c r="J755" s="30"/>
      <c r="K755" s="30"/>
      <c r="L755" s="36">
        <v>45170</v>
      </c>
      <c r="M755" s="30"/>
      <c r="N755" s="36">
        <v>45170</v>
      </c>
    </row>
    <row r="756" spans="1:14" ht="15.75" customHeight="1" x14ac:dyDescent="0.25">
      <c r="A756" s="37">
        <f t="shared" si="330"/>
        <v>409</v>
      </c>
      <c r="B756" s="25"/>
      <c r="C756" s="37" t="str">
        <f t="shared" si="331"/>
        <v>VAN</v>
      </c>
      <c r="D756" s="30" t="str">
        <f t="shared" si="332"/>
        <v>TRANSMIN</v>
      </c>
      <c r="E756" s="27" t="str">
        <f t="shared" si="333"/>
        <v>EXTERNO</v>
      </c>
      <c r="F756" s="27" t="s">
        <v>122</v>
      </c>
      <c r="G756" s="37" t="str">
        <f t="shared" si="334"/>
        <v>VS30</v>
      </c>
      <c r="H756" s="37" t="str">
        <f t="shared" si="335"/>
        <v>RHKC64</v>
      </c>
      <c r="I756" s="58"/>
      <c r="J756" s="30"/>
      <c r="K756" s="30"/>
      <c r="L756" s="36">
        <v>45200</v>
      </c>
      <c r="M756" s="30"/>
      <c r="N756" s="36">
        <v>45200</v>
      </c>
    </row>
    <row r="757" spans="1:14" ht="15.75" customHeight="1" x14ac:dyDescent="0.25">
      <c r="A757" s="37">
        <f t="shared" si="330"/>
        <v>409</v>
      </c>
      <c r="B757" s="25"/>
      <c r="C757" s="37" t="str">
        <f t="shared" si="331"/>
        <v>VAN</v>
      </c>
      <c r="D757" s="30" t="str">
        <f t="shared" si="332"/>
        <v>TRANSMIN</v>
      </c>
      <c r="E757" s="27" t="str">
        <f t="shared" si="333"/>
        <v>EXTERNO</v>
      </c>
      <c r="F757" s="27" t="s">
        <v>122</v>
      </c>
      <c r="G757" s="37" t="str">
        <f t="shared" si="334"/>
        <v>VS30</v>
      </c>
      <c r="H757" s="37" t="str">
        <f t="shared" si="335"/>
        <v>RHKC64</v>
      </c>
      <c r="I757" s="58"/>
      <c r="J757" s="30"/>
      <c r="K757" s="30"/>
      <c r="L757" s="36">
        <v>45231</v>
      </c>
      <c r="M757" s="30"/>
      <c r="N757" s="36">
        <v>45231</v>
      </c>
    </row>
    <row r="758" spans="1:14" ht="15.75" customHeight="1" x14ac:dyDescent="0.25">
      <c r="A758" s="37">
        <f t="shared" si="330"/>
        <v>409</v>
      </c>
      <c r="B758" s="25"/>
      <c r="C758" s="37" t="str">
        <f t="shared" si="331"/>
        <v>VAN</v>
      </c>
      <c r="D758" s="30" t="str">
        <f t="shared" si="332"/>
        <v>TRANSMIN</v>
      </c>
      <c r="E758" s="27" t="str">
        <f t="shared" si="333"/>
        <v>EXTERNO</v>
      </c>
      <c r="F758" s="27" t="s">
        <v>122</v>
      </c>
      <c r="G758" s="37" t="str">
        <f t="shared" si="334"/>
        <v>VS30</v>
      </c>
      <c r="H758" s="37" t="str">
        <f t="shared" si="335"/>
        <v>RHKC64</v>
      </c>
      <c r="I758" s="58"/>
      <c r="J758" s="30"/>
      <c r="K758" s="30"/>
      <c r="L758" s="36">
        <v>45261</v>
      </c>
      <c r="M758" s="30"/>
      <c r="N758" s="36">
        <v>45261</v>
      </c>
    </row>
    <row r="759" spans="1:14" ht="15.75" customHeight="1" x14ac:dyDescent="0.25">
      <c r="A759" s="27">
        <v>410</v>
      </c>
      <c r="B759" s="25">
        <v>1</v>
      </c>
      <c r="C759" s="27" t="s">
        <v>88</v>
      </c>
      <c r="D759" s="30" t="s">
        <v>86</v>
      </c>
      <c r="E759" s="27" t="s">
        <v>89</v>
      </c>
      <c r="F759" s="27" t="s">
        <v>122</v>
      </c>
      <c r="G759" s="27" t="s">
        <v>12</v>
      </c>
      <c r="H759" s="27" t="s">
        <v>55</v>
      </c>
      <c r="I759" s="59">
        <f>'BD ENE 23'!AS65</f>
        <v>0.11752647762213871</v>
      </c>
      <c r="J759" s="38">
        <f>'BD ENE 23'!AO65</f>
        <v>98.353494623655919</v>
      </c>
      <c r="K759" s="38">
        <f>'BD ENE 23'!AN65</f>
        <v>85.755813953488371</v>
      </c>
      <c r="L759" s="36">
        <v>44927</v>
      </c>
      <c r="M759" s="38">
        <f>'BD ENE 23'!AR65</f>
        <v>100</v>
      </c>
      <c r="N759" s="36">
        <v>44927</v>
      </c>
    </row>
    <row r="760" spans="1:14" ht="15.75" customHeight="1" x14ac:dyDescent="0.25">
      <c r="A760" s="37">
        <f t="shared" ref="A760:A770" si="336">A759</f>
        <v>410</v>
      </c>
      <c r="B760" s="25"/>
      <c r="C760" s="37" t="str">
        <f t="shared" ref="C760:C770" si="337">C759</f>
        <v>VAN</v>
      </c>
      <c r="D760" s="30" t="str">
        <f t="shared" ref="D760:D770" si="338">D759</f>
        <v>TRANSMIN</v>
      </c>
      <c r="E760" s="27" t="str">
        <f t="shared" ref="E760:E770" si="339">E759</f>
        <v>EXTERNO</v>
      </c>
      <c r="F760" s="27" t="s">
        <v>122</v>
      </c>
      <c r="G760" s="37" t="str">
        <f t="shared" ref="G760:G770" si="340">G759</f>
        <v>VS30</v>
      </c>
      <c r="H760" s="37" t="str">
        <f t="shared" ref="H760:H770" si="341">H759</f>
        <v>RHKC75</v>
      </c>
      <c r="I760" s="58">
        <f>'BD FEB 23'!AP65</f>
        <v>4.9586776859504134E-2</v>
      </c>
      <c r="J760" s="38">
        <f>'BD FEB 23'!AL65</f>
        <v>99.032738095238088</v>
      </c>
      <c r="K760" s="38">
        <f>'BD FEB 23'!AK65</f>
        <v>80.303030303030297</v>
      </c>
      <c r="L760" s="36">
        <v>44958</v>
      </c>
      <c r="M760" s="38">
        <f>'BD FEB 23'!AO65</f>
        <v>99.703264094955486</v>
      </c>
      <c r="N760" s="36">
        <v>44958</v>
      </c>
    </row>
    <row r="761" spans="1:14" ht="15.75" customHeight="1" x14ac:dyDescent="0.25">
      <c r="A761" s="37">
        <f t="shared" si="336"/>
        <v>410</v>
      </c>
      <c r="B761" s="25"/>
      <c r="C761" s="37" t="str">
        <f t="shared" si="337"/>
        <v>VAN</v>
      </c>
      <c r="D761" s="30" t="str">
        <f t="shared" si="338"/>
        <v>TRANSMIN</v>
      </c>
      <c r="E761" s="27" t="str">
        <f t="shared" si="339"/>
        <v>EXTERNO</v>
      </c>
      <c r="F761" s="27" t="s">
        <v>122</v>
      </c>
      <c r="G761" s="37" t="str">
        <f t="shared" si="340"/>
        <v>VS30</v>
      </c>
      <c r="H761" s="37" t="str">
        <f t="shared" si="341"/>
        <v>RHKC75</v>
      </c>
      <c r="I761" s="58">
        <f>'BD MAR 23'!AS65</f>
        <v>3.5592060232717319E-2</v>
      </c>
      <c r="J761" s="38">
        <f>'BD MAR 23'!AO65</f>
        <v>98.185483870967744</v>
      </c>
      <c r="K761" s="38">
        <f>'BD MAR 23'!AN65</f>
        <v>48.076923076923073</v>
      </c>
      <c r="L761" s="36">
        <v>44986</v>
      </c>
      <c r="M761" s="38">
        <f>'BD MAR 23'!AR65</f>
        <v>98.936170212765958</v>
      </c>
      <c r="N761" s="36">
        <v>44986</v>
      </c>
    </row>
    <row r="762" spans="1:14" ht="15.75" customHeight="1" x14ac:dyDescent="0.25">
      <c r="A762" s="37">
        <f t="shared" si="336"/>
        <v>410</v>
      </c>
      <c r="B762" s="25"/>
      <c r="C762" s="37" t="str">
        <f t="shared" si="337"/>
        <v>VAN</v>
      </c>
      <c r="D762" s="30" t="str">
        <f t="shared" si="338"/>
        <v>TRANSMIN</v>
      </c>
      <c r="E762" s="27" t="str">
        <f t="shared" si="339"/>
        <v>EXTERNO</v>
      </c>
      <c r="F762" s="27" t="s">
        <v>122</v>
      </c>
      <c r="G762" s="37" t="str">
        <f t="shared" si="340"/>
        <v>VS30</v>
      </c>
      <c r="H762" s="37" t="str">
        <f t="shared" si="341"/>
        <v>RHKC75</v>
      </c>
      <c r="I762" s="58">
        <f>'BD ABR 23'!AR65</f>
        <v>6.0097833682739341E-2</v>
      </c>
      <c r="J762" s="38">
        <f>'BD ABR 23'!AN65</f>
        <v>99.375</v>
      </c>
      <c r="K762" s="38">
        <f>'BD ABR 23'!AM65</f>
        <v>89.534883720930239</v>
      </c>
      <c r="L762" s="36">
        <v>45017</v>
      </c>
      <c r="M762" s="38">
        <f>'BD ABR 23'!AQ65</f>
        <v>100</v>
      </c>
      <c r="N762" s="36">
        <v>45017</v>
      </c>
    </row>
    <row r="763" spans="1:14" ht="15.75" customHeight="1" x14ac:dyDescent="0.25">
      <c r="A763" s="37">
        <f t="shared" si="336"/>
        <v>410</v>
      </c>
      <c r="B763" s="25"/>
      <c r="C763" s="37" t="str">
        <f t="shared" si="337"/>
        <v>VAN</v>
      </c>
      <c r="D763" s="30" t="str">
        <f t="shared" si="338"/>
        <v>TRANSMIN</v>
      </c>
      <c r="E763" s="27" t="str">
        <f t="shared" si="339"/>
        <v>EXTERNO</v>
      </c>
      <c r="F763" s="27" t="s">
        <v>122</v>
      </c>
      <c r="G763" s="37" t="str">
        <f t="shared" si="340"/>
        <v>VS30</v>
      </c>
      <c r="H763" s="37" t="str">
        <f t="shared" si="341"/>
        <v>RHKC75</v>
      </c>
      <c r="I763" s="58">
        <f>'BD MAY 23'!AS65</f>
        <v>7.5726842461122379E-2</v>
      </c>
      <c r="J763" s="38">
        <f>'BD MAY 23'!AO65</f>
        <v>99.395161290322577</v>
      </c>
      <c r="K763" s="38">
        <f>'BD MAY 23'!AN65</f>
        <v>91.964285714285708</v>
      </c>
      <c r="L763" s="36">
        <v>45047</v>
      </c>
      <c r="M763" s="38">
        <f>'BD MAY 23'!AR65</f>
        <v>100</v>
      </c>
      <c r="N763" s="36">
        <v>45047</v>
      </c>
    </row>
    <row r="764" spans="1:14" ht="15.75" customHeight="1" x14ac:dyDescent="0.25">
      <c r="A764" s="37">
        <f t="shared" si="336"/>
        <v>410</v>
      </c>
      <c r="B764" s="25"/>
      <c r="C764" s="37" t="str">
        <f t="shared" si="337"/>
        <v>VAN</v>
      </c>
      <c r="D764" s="30" t="str">
        <f t="shared" si="338"/>
        <v>TRANSMIN</v>
      </c>
      <c r="E764" s="27" t="str">
        <f t="shared" si="339"/>
        <v>EXTERNO</v>
      </c>
      <c r="F764" s="27" t="s">
        <v>122</v>
      </c>
      <c r="G764" s="37" t="str">
        <f t="shared" si="340"/>
        <v>VS30</v>
      </c>
      <c r="H764" s="37" t="str">
        <f t="shared" si="341"/>
        <v>RHKC75</v>
      </c>
      <c r="I764" s="58">
        <f>'BD JUN 23'!AS65</f>
        <v>0</v>
      </c>
      <c r="J764" s="30"/>
      <c r="K764" s="30"/>
      <c r="L764" s="36">
        <v>45078</v>
      </c>
      <c r="M764" s="30"/>
      <c r="N764" s="36">
        <v>45078</v>
      </c>
    </row>
    <row r="765" spans="1:14" ht="15.75" customHeight="1" x14ac:dyDescent="0.25">
      <c r="A765" s="37">
        <f t="shared" si="336"/>
        <v>410</v>
      </c>
      <c r="B765" s="25"/>
      <c r="C765" s="37" t="str">
        <f t="shared" si="337"/>
        <v>VAN</v>
      </c>
      <c r="D765" s="30" t="str">
        <f t="shared" si="338"/>
        <v>TRANSMIN</v>
      </c>
      <c r="E765" s="27" t="str">
        <f t="shared" si="339"/>
        <v>EXTERNO</v>
      </c>
      <c r="F765" s="27" t="s">
        <v>122</v>
      </c>
      <c r="G765" s="37" t="str">
        <f t="shared" si="340"/>
        <v>VS30</v>
      </c>
      <c r="H765" s="37" t="str">
        <f t="shared" si="341"/>
        <v>RHKC75</v>
      </c>
      <c r="I765" s="58"/>
      <c r="J765" s="30"/>
      <c r="K765" s="30"/>
      <c r="L765" s="36">
        <v>45108</v>
      </c>
      <c r="M765" s="30"/>
      <c r="N765" s="36">
        <v>45108</v>
      </c>
    </row>
    <row r="766" spans="1:14" ht="15.75" customHeight="1" x14ac:dyDescent="0.25">
      <c r="A766" s="37">
        <f t="shared" si="336"/>
        <v>410</v>
      </c>
      <c r="B766" s="25"/>
      <c r="C766" s="37" t="str">
        <f t="shared" si="337"/>
        <v>VAN</v>
      </c>
      <c r="D766" s="30" t="str">
        <f t="shared" si="338"/>
        <v>TRANSMIN</v>
      </c>
      <c r="E766" s="27" t="str">
        <f t="shared" si="339"/>
        <v>EXTERNO</v>
      </c>
      <c r="F766" s="27" t="s">
        <v>122</v>
      </c>
      <c r="G766" s="37" t="str">
        <f t="shared" si="340"/>
        <v>VS30</v>
      </c>
      <c r="H766" s="37" t="str">
        <f t="shared" si="341"/>
        <v>RHKC75</v>
      </c>
      <c r="I766" s="58"/>
      <c r="J766" s="30"/>
      <c r="K766" s="30"/>
      <c r="L766" s="36">
        <v>45139</v>
      </c>
      <c r="M766" s="30"/>
      <c r="N766" s="36">
        <v>45139</v>
      </c>
    </row>
    <row r="767" spans="1:14" ht="15.75" customHeight="1" x14ac:dyDescent="0.25">
      <c r="A767" s="37">
        <f t="shared" si="336"/>
        <v>410</v>
      </c>
      <c r="B767" s="25"/>
      <c r="C767" s="37" t="str">
        <f t="shared" si="337"/>
        <v>VAN</v>
      </c>
      <c r="D767" s="30" t="str">
        <f t="shared" si="338"/>
        <v>TRANSMIN</v>
      </c>
      <c r="E767" s="27" t="str">
        <f t="shared" si="339"/>
        <v>EXTERNO</v>
      </c>
      <c r="F767" s="27" t="s">
        <v>122</v>
      </c>
      <c r="G767" s="37" t="str">
        <f t="shared" si="340"/>
        <v>VS30</v>
      </c>
      <c r="H767" s="37" t="str">
        <f t="shared" si="341"/>
        <v>RHKC75</v>
      </c>
      <c r="I767" s="58"/>
      <c r="J767" s="30"/>
      <c r="K767" s="30"/>
      <c r="L767" s="36">
        <v>45170</v>
      </c>
      <c r="M767" s="30"/>
      <c r="N767" s="36">
        <v>45170</v>
      </c>
    </row>
    <row r="768" spans="1:14" ht="15.75" customHeight="1" x14ac:dyDescent="0.25">
      <c r="A768" s="37">
        <f t="shared" si="336"/>
        <v>410</v>
      </c>
      <c r="B768" s="25"/>
      <c r="C768" s="37" t="str">
        <f t="shared" si="337"/>
        <v>VAN</v>
      </c>
      <c r="D768" s="30" t="str">
        <f t="shared" si="338"/>
        <v>TRANSMIN</v>
      </c>
      <c r="E768" s="27" t="str">
        <f t="shared" si="339"/>
        <v>EXTERNO</v>
      </c>
      <c r="F768" s="27" t="s">
        <v>122</v>
      </c>
      <c r="G768" s="37" t="str">
        <f t="shared" si="340"/>
        <v>VS30</v>
      </c>
      <c r="H768" s="37" t="str">
        <f t="shared" si="341"/>
        <v>RHKC75</v>
      </c>
      <c r="I768" s="58"/>
      <c r="J768" s="30"/>
      <c r="K768" s="30"/>
      <c r="L768" s="36">
        <v>45200</v>
      </c>
      <c r="M768" s="30"/>
      <c r="N768" s="36">
        <v>45200</v>
      </c>
    </row>
    <row r="769" spans="1:26" ht="15.75" customHeight="1" x14ac:dyDescent="0.25">
      <c r="A769" s="37">
        <f t="shared" si="336"/>
        <v>410</v>
      </c>
      <c r="B769" s="25"/>
      <c r="C769" s="37" t="str">
        <f t="shared" si="337"/>
        <v>VAN</v>
      </c>
      <c r="D769" s="30" t="str">
        <f t="shared" si="338"/>
        <v>TRANSMIN</v>
      </c>
      <c r="E769" s="27" t="str">
        <f t="shared" si="339"/>
        <v>EXTERNO</v>
      </c>
      <c r="F769" s="27" t="s">
        <v>122</v>
      </c>
      <c r="G769" s="37" t="str">
        <f t="shared" si="340"/>
        <v>VS30</v>
      </c>
      <c r="H769" s="37" t="str">
        <f t="shared" si="341"/>
        <v>RHKC75</v>
      </c>
      <c r="I769" s="58"/>
      <c r="J769" s="30"/>
      <c r="K769" s="30"/>
      <c r="L769" s="36">
        <v>45231</v>
      </c>
      <c r="M769" s="30"/>
      <c r="N769" s="36">
        <v>45231</v>
      </c>
    </row>
    <row r="770" spans="1:26" ht="15.75" customHeight="1" x14ac:dyDescent="0.25">
      <c r="A770" s="37">
        <f t="shared" si="336"/>
        <v>410</v>
      </c>
      <c r="B770" s="25"/>
      <c r="C770" s="37" t="str">
        <f t="shared" si="337"/>
        <v>VAN</v>
      </c>
      <c r="D770" s="30" t="str">
        <f t="shared" si="338"/>
        <v>TRANSMIN</v>
      </c>
      <c r="E770" s="27" t="str">
        <f t="shared" si="339"/>
        <v>EXTERNO</v>
      </c>
      <c r="F770" s="27" t="s">
        <v>122</v>
      </c>
      <c r="G770" s="37" t="str">
        <f t="shared" si="340"/>
        <v>VS30</v>
      </c>
      <c r="H770" s="37" t="str">
        <f t="shared" si="341"/>
        <v>RHKC75</v>
      </c>
      <c r="I770" s="58"/>
      <c r="J770" s="30"/>
      <c r="K770" s="30"/>
      <c r="L770" s="36">
        <v>45261</v>
      </c>
      <c r="M770" s="30"/>
      <c r="N770" s="36">
        <v>45261</v>
      </c>
    </row>
    <row r="771" spans="1:26" ht="15.75" customHeight="1" x14ac:dyDescent="0.25">
      <c r="A771" s="27">
        <v>411</v>
      </c>
      <c r="B771" s="25">
        <v>1</v>
      </c>
      <c r="C771" s="27" t="s">
        <v>0</v>
      </c>
      <c r="D771" s="27" t="s">
        <v>90</v>
      </c>
      <c r="E771" s="27" t="s">
        <v>92</v>
      </c>
      <c r="F771" s="27" t="s">
        <v>122</v>
      </c>
      <c r="G771" s="27" t="s">
        <v>13</v>
      </c>
      <c r="H771" s="27" t="s">
        <v>56</v>
      </c>
      <c r="I771" s="59">
        <f>'BD ENE 23'!AS66</f>
        <v>0.22849462365591397</v>
      </c>
      <c r="J771" s="38">
        <f>'BD ENE 23'!AO66</f>
        <v>100</v>
      </c>
      <c r="K771" s="38">
        <f>'BD ENE 23'!AN66</f>
        <v>100</v>
      </c>
      <c r="L771" s="36">
        <v>44927</v>
      </c>
      <c r="M771" s="38">
        <f>'BD ENE 23'!AR66</f>
        <v>100</v>
      </c>
      <c r="N771" s="36">
        <v>44927</v>
      </c>
    </row>
    <row r="772" spans="1:26" ht="15.75" customHeight="1" x14ac:dyDescent="0.25">
      <c r="A772" s="37">
        <f t="shared" ref="A772:A782" si="342">A771</f>
        <v>411</v>
      </c>
      <c r="B772" s="25"/>
      <c r="C772" s="37" t="str">
        <f t="shared" ref="C772:C782" si="343">C771</f>
        <v>BUS</v>
      </c>
      <c r="D772" s="29" t="str">
        <f t="shared" ref="D772:D782" si="344">D771</f>
        <v>SANTA ROSA</v>
      </c>
      <c r="E772" s="27" t="str">
        <f t="shared" ref="E772:E782" si="345">E771</f>
        <v>INTERP.</v>
      </c>
      <c r="F772" s="27" t="s">
        <v>122</v>
      </c>
      <c r="G772" s="37" t="str">
        <f t="shared" ref="G772:G782" si="346">G771</f>
        <v>K 440B 6X2</v>
      </c>
      <c r="H772" s="37" t="str">
        <f t="shared" ref="H772:H782" si="347">H771</f>
        <v>RPCV19</v>
      </c>
      <c r="I772" s="58">
        <f>'BD FEB 23'!AP66</f>
        <v>0.22321428571428573</v>
      </c>
      <c r="J772" s="38">
        <f>'BD FEB 23'!AL66</f>
        <v>100</v>
      </c>
      <c r="K772" s="38">
        <f>'BD FEB 23'!AK66</f>
        <v>100</v>
      </c>
      <c r="L772" s="36">
        <v>44958</v>
      </c>
      <c r="M772" s="38">
        <f>'BD FEB 23'!AO66</f>
        <v>100</v>
      </c>
      <c r="N772" s="36">
        <v>44958</v>
      </c>
    </row>
    <row r="773" spans="1:26" ht="15.75" customHeight="1" x14ac:dyDescent="0.25">
      <c r="A773" s="37">
        <f t="shared" si="342"/>
        <v>411</v>
      </c>
      <c r="B773" s="25"/>
      <c r="C773" s="37" t="str">
        <f t="shared" si="343"/>
        <v>BUS</v>
      </c>
      <c r="D773" s="29" t="str">
        <f t="shared" si="344"/>
        <v>SANTA ROSA</v>
      </c>
      <c r="E773" s="27" t="str">
        <f t="shared" si="345"/>
        <v>INTERP.</v>
      </c>
      <c r="F773" s="27" t="s">
        <v>122</v>
      </c>
      <c r="G773" s="37" t="str">
        <f t="shared" si="346"/>
        <v>K 440B 6X2</v>
      </c>
      <c r="H773" s="37" t="str">
        <f t="shared" si="347"/>
        <v>RPCV19</v>
      </c>
      <c r="I773" s="58">
        <f>'BD MAR 23'!AS66</f>
        <v>0.44715447154471544</v>
      </c>
      <c r="J773" s="38">
        <f>'BD MAR 23'!AO66</f>
        <v>99.193548387096769</v>
      </c>
      <c r="K773" s="38">
        <f>'BD MAR 23'!AN66</f>
        <v>98.181818181818187</v>
      </c>
      <c r="L773" s="36">
        <v>44986</v>
      </c>
      <c r="M773" s="38">
        <f>'BD MAR 23'!AR66</f>
        <v>99.731903485254691</v>
      </c>
      <c r="N773" s="36">
        <v>44986</v>
      </c>
    </row>
    <row r="774" spans="1:26" ht="15.75" customHeight="1" x14ac:dyDescent="0.25">
      <c r="A774" s="37">
        <f t="shared" si="342"/>
        <v>411</v>
      </c>
      <c r="B774" s="25"/>
      <c r="C774" s="37" t="str">
        <f t="shared" si="343"/>
        <v>BUS</v>
      </c>
      <c r="D774" s="29" t="str">
        <f t="shared" si="344"/>
        <v>SANTA ROSA</v>
      </c>
      <c r="E774" s="27" t="str">
        <f t="shared" si="345"/>
        <v>INTERP.</v>
      </c>
      <c r="F774" s="27" t="s">
        <v>122</v>
      </c>
      <c r="G774" s="37" t="str">
        <f t="shared" si="346"/>
        <v>K 440B 6X2</v>
      </c>
      <c r="H774" s="37" t="str">
        <f t="shared" si="347"/>
        <v>RPCV19</v>
      </c>
      <c r="I774" s="58">
        <f>'BD ABR 23'!AR66</f>
        <v>0.39832285115303984</v>
      </c>
      <c r="J774" s="38">
        <f>'BD ABR 23'!AN66</f>
        <v>99.375</v>
      </c>
      <c r="K774" s="38">
        <f>'BD ABR 23'!AM66</f>
        <v>98.421052631578945</v>
      </c>
      <c r="L774" s="36">
        <v>45017</v>
      </c>
      <c r="M774" s="38">
        <f>'BD ABR 23'!AQ66</f>
        <v>100</v>
      </c>
      <c r="N774" s="36">
        <v>45017</v>
      </c>
    </row>
    <row r="775" spans="1:26" ht="15.75" customHeight="1" x14ac:dyDescent="0.25">
      <c r="A775" s="37">
        <f t="shared" si="342"/>
        <v>411</v>
      </c>
      <c r="B775" s="25"/>
      <c r="C775" s="37" t="str">
        <f t="shared" si="343"/>
        <v>BUS</v>
      </c>
      <c r="D775" s="29" t="str">
        <f t="shared" si="344"/>
        <v>SANTA ROSA</v>
      </c>
      <c r="E775" s="27" t="str">
        <f t="shared" si="345"/>
        <v>INTERP.</v>
      </c>
      <c r="F775" s="27" t="s">
        <v>122</v>
      </c>
      <c r="G775" s="37" t="str">
        <f t="shared" si="346"/>
        <v>K 440B 6X2</v>
      </c>
      <c r="H775" s="37" t="str">
        <f t="shared" si="347"/>
        <v>RPCV19</v>
      </c>
      <c r="I775" s="58">
        <f>'BD MAY 23'!AS66</f>
        <v>0.42033898305084744</v>
      </c>
      <c r="J775" s="38">
        <f>'BD MAY 23'!AO66</f>
        <v>99.126344086021504</v>
      </c>
      <c r="K775" s="38">
        <f>'BD MAY 23'!AN66</f>
        <v>97.903225806451616</v>
      </c>
      <c r="L775" s="36">
        <v>45047</v>
      </c>
      <c r="M775" s="38">
        <f>'BD MAY 23'!AR66</f>
        <v>100</v>
      </c>
      <c r="N775" s="36">
        <v>45047</v>
      </c>
    </row>
    <row r="776" spans="1:26" ht="15.75" customHeight="1" x14ac:dyDescent="0.25">
      <c r="A776" s="37">
        <f t="shared" si="342"/>
        <v>411</v>
      </c>
      <c r="B776" s="25"/>
      <c r="C776" s="37" t="str">
        <f t="shared" si="343"/>
        <v>BUS</v>
      </c>
      <c r="D776" s="29" t="str">
        <f t="shared" si="344"/>
        <v>SANTA ROSA</v>
      </c>
      <c r="E776" s="27" t="str">
        <f t="shared" si="345"/>
        <v>INTERP.</v>
      </c>
      <c r="F776" s="27" t="s">
        <v>122</v>
      </c>
      <c r="G776" s="37" t="str">
        <f t="shared" si="346"/>
        <v>K 440B 6X2</v>
      </c>
      <c r="H776" s="37" t="str">
        <f t="shared" si="347"/>
        <v>RPCV19</v>
      </c>
      <c r="I776" s="58">
        <f>'BD JUN 23'!AS66</f>
        <v>0</v>
      </c>
      <c r="J776" s="30"/>
      <c r="K776" s="30"/>
      <c r="L776" s="36">
        <v>45078</v>
      </c>
      <c r="M776" s="30"/>
      <c r="N776" s="36">
        <v>45078</v>
      </c>
    </row>
    <row r="777" spans="1:26" ht="15.75" customHeight="1" x14ac:dyDescent="0.25">
      <c r="A777" s="37">
        <f t="shared" si="342"/>
        <v>411</v>
      </c>
      <c r="B777" s="25"/>
      <c r="C777" s="37" t="str">
        <f t="shared" si="343"/>
        <v>BUS</v>
      </c>
      <c r="D777" s="29" t="str">
        <f t="shared" si="344"/>
        <v>SANTA ROSA</v>
      </c>
      <c r="E777" s="27" t="str">
        <f t="shared" si="345"/>
        <v>INTERP.</v>
      </c>
      <c r="F777" s="27" t="s">
        <v>122</v>
      </c>
      <c r="G777" s="37" t="str">
        <f t="shared" si="346"/>
        <v>K 440B 6X2</v>
      </c>
      <c r="H777" s="37" t="str">
        <f t="shared" si="347"/>
        <v>RPCV19</v>
      </c>
      <c r="I777" s="58"/>
      <c r="J777" s="30"/>
      <c r="K777" s="30"/>
      <c r="L777" s="36">
        <v>45108</v>
      </c>
      <c r="M777" s="30"/>
      <c r="N777" s="36">
        <v>45108</v>
      </c>
    </row>
    <row r="778" spans="1:26" ht="15.75" customHeight="1" x14ac:dyDescent="0.25">
      <c r="A778" s="37">
        <f t="shared" si="342"/>
        <v>411</v>
      </c>
      <c r="B778" s="25"/>
      <c r="C778" s="37" t="str">
        <f t="shared" si="343"/>
        <v>BUS</v>
      </c>
      <c r="D778" s="29" t="str">
        <f t="shared" si="344"/>
        <v>SANTA ROSA</v>
      </c>
      <c r="E778" s="27" t="str">
        <f t="shared" si="345"/>
        <v>INTERP.</v>
      </c>
      <c r="F778" s="27" t="s">
        <v>122</v>
      </c>
      <c r="G778" s="37" t="str">
        <f t="shared" si="346"/>
        <v>K 440B 6X2</v>
      </c>
      <c r="H778" s="37" t="str">
        <f t="shared" si="347"/>
        <v>RPCV19</v>
      </c>
      <c r="I778" s="58"/>
      <c r="J778" s="30"/>
      <c r="K778" s="30"/>
      <c r="L778" s="36">
        <v>45139</v>
      </c>
      <c r="M778" s="30"/>
      <c r="N778" s="36">
        <v>45139</v>
      </c>
    </row>
    <row r="779" spans="1:26" ht="15.75" customHeight="1" x14ac:dyDescent="0.25">
      <c r="A779" s="37">
        <f t="shared" si="342"/>
        <v>411</v>
      </c>
      <c r="B779" s="25"/>
      <c r="C779" s="37" t="str">
        <f t="shared" si="343"/>
        <v>BUS</v>
      </c>
      <c r="D779" s="29" t="str">
        <f t="shared" si="344"/>
        <v>SANTA ROSA</v>
      </c>
      <c r="E779" s="27" t="str">
        <f t="shared" si="345"/>
        <v>INTERP.</v>
      </c>
      <c r="F779" s="27" t="s">
        <v>122</v>
      </c>
      <c r="G779" s="37" t="str">
        <f t="shared" si="346"/>
        <v>K 440B 6X2</v>
      </c>
      <c r="H779" s="37" t="str">
        <f t="shared" si="347"/>
        <v>RPCV19</v>
      </c>
      <c r="I779" s="58"/>
      <c r="J779" s="30"/>
      <c r="K779" s="30"/>
      <c r="L779" s="36">
        <v>45170</v>
      </c>
      <c r="M779" s="30"/>
      <c r="N779" s="36">
        <v>45170</v>
      </c>
    </row>
    <row r="780" spans="1:26" ht="15.75" customHeight="1" x14ac:dyDescent="0.25">
      <c r="A780" s="37">
        <f t="shared" si="342"/>
        <v>411</v>
      </c>
      <c r="B780" s="25"/>
      <c r="C780" s="37" t="str">
        <f t="shared" si="343"/>
        <v>BUS</v>
      </c>
      <c r="D780" s="29" t="str">
        <f t="shared" si="344"/>
        <v>SANTA ROSA</v>
      </c>
      <c r="E780" s="27" t="str">
        <f t="shared" si="345"/>
        <v>INTERP.</v>
      </c>
      <c r="F780" s="27" t="s">
        <v>122</v>
      </c>
      <c r="G780" s="37" t="str">
        <f t="shared" si="346"/>
        <v>K 440B 6X2</v>
      </c>
      <c r="H780" s="37" t="str">
        <f t="shared" si="347"/>
        <v>RPCV19</v>
      </c>
      <c r="I780" s="58"/>
      <c r="J780" s="30"/>
      <c r="K780" s="30"/>
      <c r="L780" s="36">
        <v>45200</v>
      </c>
      <c r="M780" s="30"/>
      <c r="N780" s="36">
        <v>45200</v>
      </c>
      <c r="X780" s="47"/>
      <c r="Y780" s="48"/>
      <c r="Z780" s="49"/>
    </row>
    <row r="781" spans="1:26" ht="15.75" customHeight="1" x14ac:dyDescent="0.25">
      <c r="A781" s="37">
        <f t="shared" si="342"/>
        <v>411</v>
      </c>
      <c r="B781" s="25"/>
      <c r="C781" s="37" t="str">
        <f t="shared" si="343"/>
        <v>BUS</v>
      </c>
      <c r="D781" s="29" t="str">
        <f t="shared" si="344"/>
        <v>SANTA ROSA</v>
      </c>
      <c r="E781" s="27" t="str">
        <f t="shared" si="345"/>
        <v>INTERP.</v>
      </c>
      <c r="F781" s="27" t="s">
        <v>122</v>
      </c>
      <c r="G781" s="37" t="str">
        <f t="shared" si="346"/>
        <v>K 440B 6X2</v>
      </c>
      <c r="H781" s="37" t="str">
        <f t="shared" si="347"/>
        <v>RPCV19</v>
      </c>
      <c r="I781" s="58"/>
      <c r="J781" s="30"/>
      <c r="K781" s="30"/>
      <c r="L781" s="36">
        <v>45231</v>
      </c>
      <c r="M781" s="30"/>
      <c r="N781" s="36">
        <v>45231</v>
      </c>
      <c r="X781" s="50"/>
      <c r="Y781" s="51"/>
      <c r="Z781" s="52"/>
    </row>
    <row r="782" spans="1:26" ht="15.75" customHeight="1" x14ac:dyDescent="0.25">
      <c r="A782" s="37">
        <f t="shared" si="342"/>
        <v>411</v>
      </c>
      <c r="B782" s="25"/>
      <c r="C782" s="37" t="str">
        <f t="shared" si="343"/>
        <v>BUS</v>
      </c>
      <c r="D782" s="29" t="str">
        <f t="shared" si="344"/>
        <v>SANTA ROSA</v>
      </c>
      <c r="E782" s="27" t="str">
        <f t="shared" si="345"/>
        <v>INTERP.</v>
      </c>
      <c r="F782" s="27" t="s">
        <v>122</v>
      </c>
      <c r="G782" s="37" t="str">
        <f t="shared" si="346"/>
        <v>K 440B 6X2</v>
      </c>
      <c r="H782" s="37" t="str">
        <f t="shared" si="347"/>
        <v>RPCV19</v>
      </c>
      <c r="I782" s="58"/>
      <c r="J782" s="30"/>
      <c r="K782" s="30"/>
      <c r="L782" s="36">
        <v>45261</v>
      </c>
      <c r="M782" s="30"/>
      <c r="N782" s="36">
        <v>45261</v>
      </c>
      <c r="X782" s="50"/>
      <c r="Y782" s="51"/>
      <c r="Z782" s="52"/>
    </row>
    <row r="783" spans="1:26" ht="15.5" customHeight="1" x14ac:dyDescent="0.25">
      <c r="A783" s="27">
        <v>412</v>
      </c>
      <c r="B783" s="25">
        <v>1</v>
      </c>
      <c r="C783" s="27" t="s">
        <v>0</v>
      </c>
      <c r="D783" s="27" t="s">
        <v>90</v>
      </c>
      <c r="E783" s="27" t="s">
        <v>92</v>
      </c>
      <c r="F783" s="27" t="s">
        <v>122</v>
      </c>
      <c r="G783" s="27" t="s">
        <v>13</v>
      </c>
      <c r="H783" s="27" t="s">
        <v>57</v>
      </c>
      <c r="I783" s="59">
        <f>'BD ENE 23'!AS67</f>
        <v>0.22880215343203231</v>
      </c>
      <c r="J783" s="38">
        <f>'BD ENE 23'!AO67</f>
        <v>99.865591397849457</v>
      </c>
      <c r="K783" s="38">
        <f>'BD ENE 23'!AN67</f>
        <v>99.411764705882348</v>
      </c>
      <c r="L783" s="36">
        <v>44927</v>
      </c>
      <c r="M783" s="38">
        <f>'BD ENE 23'!AR67</f>
        <v>100</v>
      </c>
      <c r="N783" s="36">
        <v>44927</v>
      </c>
      <c r="X783" s="50"/>
      <c r="Y783" s="51"/>
      <c r="Z783" s="52"/>
    </row>
    <row r="784" spans="1:26" x14ac:dyDescent="0.25">
      <c r="A784" s="31">
        <f t="shared" ref="A784:A794" si="348">A783</f>
        <v>412</v>
      </c>
      <c r="B784" s="25"/>
      <c r="C784" s="31" t="str">
        <f t="shared" ref="C784:C794" si="349">C783</f>
        <v>BUS</v>
      </c>
      <c r="D784" s="30" t="str">
        <f t="shared" ref="D784:D794" si="350">D783</f>
        <v>SANTA ROSA</v>
      </c>
      <c r="E784" s="27" t="str">
        <f t="shared" ref="E784:E794" si="351">E783</f>
        <v>INTERP.</v>
      </c>
      <c r="F784" s="27" t="s">
        <v>122</v>
      </c>
      <c r="G784" s="31" t="str">
        <f t="shared" ref="G784:G794" si="352">G783</f>
        <v>K 440B 6X2</v>
      </c>
      <c r="H784" s="31" t="str">
        <f t="shared" ref="H784:H794" si="353">H783</f>
        <v>RPCV28</v>
      </c>
      <c r="I784" s="60">
        <f>'BD FEB 23'!AP67</f>
        <v>0.24024024024024024</v>
      </c>
      <c r="J784" s="38">
        <f>'BD FEB 23'!AL67</f>
        <v>99.107142857142861</v>
      </c>
      <c r="K784" s="38">
        <f>'BD FEB 23'!AK67</f>
        <v>96.25</v>
      </c>
      <c r="L784" s="36">
        <v>44958</v>
      </c>
      <c r="M784" s="38">
        <f>'BD FEB 23'!AO67</f>
        <v>100</v>
      </c>
      <c r="N784" s="36">
        <v>44958</v>
      </c>
      <c r="X784" s="50"/>
      <c r="Y784" s="51"/>
      <c r="Z784" s="52"/>
    </row>
    <row r="785" spans="1:26" x14ac:dyDescent="0.25">
      <c r="A785" s="31">
        <f t="shared" si="348"/>
        <v>412</v>
      </c>
      <c r="B785" s="25"/>
      <c r="C785" s="31" t="str">
        <f t="shared" si="349"/>
        <v>BUS</v>
      </c>
      <c r="D785" s="30" t="str">
        <f t="shared" si="350"/>
        <v>SANTA ROSA</v>
      </c>
      <c r="E785" s="27" t="str">
        <f t="shared" si="351"/>
        <v>INTERP.</v>
      </c>
      <c r="F785" s="27" t="s">
        <v>122</v>
      </c>
      <c r="G785" s="31" t="str">
        <f t="shared" si="352"/>
        <v>K 440B 6X2</v>
      </c>
      <c r="H785" s="31" t="str">
        <f t="shared" si="353"/>
        <v>RPCV28</v>
      </c>
      <c r="I785" s="60">
        <f>'BD MAR 23'!AS67</f>
        <v>0.45423728813559322</v>
      </c>
      <c r="J785" s="38">
        <f>'BD MAR 23'!AO67</f>
        <v>99.126344086021504</v>
      </c>
      <c r="K785" s="38">
        <f>'BD MAR 23'!AN67</f>
        <v>98.059701492537314</v>
      </c>
      <c r="L785" s="36">
        <v>44986</v>
      </c>
      <c r="M785" s="38">
        <f>'BD MAR 23'!AR67</f>
        <v>99.598393574297177</v>
      </c>
      <c r="N785" s="36">
        <v>44986</v>
      </c>
      <c r="X785" s="50"/>
      <c r="Y785" s="51"/>
      <c r="Z785" s="52"/>
    </row>
    <row r="786" spans="1:26" x14ac:dyDescent="0.25">
      <c r="A786" s="31">
        <f t="shared" si="348"/>
        <v>412</v>
      </c>
      <c r="B786" s="25"/>
      <c r="C786" s="31" t="str">
        <f t="shared" si="349"/>
        <v>BUS</v>
      </c>
      <c r="D786" s="30" t="str">
        <f t="shared" si="350"/>
        <v>SANTA ROSA</v>
      </c>
      <c r="E786" s="27" t="str">
        <f t="shared" si="351"/>
        <v>INTERP.</v>
      </c>
      <c r="F786" s="27" t="s">
        <v>122</v>
      </c>
      <c r="G786" s="31" t="str">
        <f t="shared" si="352"/>
        <v>K 440B 6X2</v>
      </c>
      <c r="H786" s="31" t="str">
        <f t="shared" si="353"/>
        <v>RPCV28</v>
      </c>
      <c r="I786" s="60">
        <f>'BD ABR 23'!AR67</f>
        <v>0.4501209700106904</v>
      </c>
      <c r="J786" s="38">
        <f>'BD ABR 23'!AN67</f>
        <v>98.73888888888888</v>
      </c>
      <c r="K786" s="38">
        <f>'BD ABR 23'!AN67</f>
        <v>98.73888888888888</v>
      </c>
      <c r="L786" s="36">
        <v>45017</v>
      </c>
      <c r="M786" s="38">
        <f>'BD ABR 23'!AQ67</f>
        <v>99.585062240663902</v>
      </c>
      <c r="N786" s="36">
        <v>45017</v>
      </c>
      <c r="X786" s="50"/>
      <c r="Y786" s="51"/>
      <c r="Z786" s="52"/>
    </row>
    <row r="787" spans="1:26" x14ac:dyDescent="0.25">
      <c r="A787" s="31">
        <f t="shared" si="348"/>
        <v>412</v>
      </c>
      <c r="B787" s="25"/>
      <c r="C787" s="31" t="str">
        <f t="shared" si="349"/>
        <v>BUS</v>
      </c>
      <c r="D787" s="30" t="str">
        <f t="shared" si="350"/>
        <v>SANTA ROSA</v>
      </c>
      <c r="E787" s="27" t="str">
        <f t="shared" si="351"/>
        <v>INTERP.</v>
      </c>
      <c r="F787" s="27" t="s">
        <v>122</v>
      </c>
      <c r="G787" s="31" t="str">
        <f t="shared" si="352"/>
        <v>K 440B 6X2</v>
      </c>
      <c r="H787" s="31" t="str">
        <f t="shared" si="353"/>
        <v>RPCV28</v>
      </c>
      <c r="I787" s="60">
        <f>'BD MAY 23'!AS67</f>
        <v>0.40136054421768708</v>
      </c>
      <c r="J787" s="38">
        <f>'BD MAY 23'!AO67</f>
        <v>98.790322580645167</v>
      </c>
      <c r="K787" s="38">
        <f>'BD MAY 23'!AN67</f>
        <v>96.949152542372886</v>
      </c>
      <c r="L787" s="36">
        <v>45047</v>
      </c>
      <c r="M787" s="38">
        <f>'BD MAY 23'!AR67</f>
        <v>99.598393574297177</v>
      </c>
      <c r="N787" s="36">
        <v>45047</v>
      </c>
      <c r="X787" s="50"/>
      <c r="Y787" s="51"/>
      <c r="Z787" s="52"/>
    </row>
    <row r="788" spans="1:26" x14ac:dyDescent="0.25">
      <c r="A788" s="31">
        <f t="shared" si="348"/>
        <v>412</v>
      </c>
      <c r="B788" s="25"/>
      <c r="C788" s="31" t="str">
        <f t="shared" si="349"/>
        <v>BUS</v>
      </c>
      <c r="D788" s="30" t="str">
        <f t="shared" si="350"/>
        <v>SANTA ROSA</v>
      </c>
      <c r="E788" s="27" t="str">
        <f t="shared" si="351"/>
        <v>INTERP.</v>
      </c>
      <c r="F788" s="27" t="s">
        <v>122</v>
      </c>
      <c r="G788" s="31" t="str">
        <f t="shared" si="352"/>
        <v>K 440B 6X2</v>
      </c>
      <c r="H788" s="31" t="str">
        <f t="shared" si="353"/>
        <v>RPCV28</v>
      </c>
      <c r="I788" s="60">
        <f>'BD JUN 23'!AS67</f>
        <v>0</v>
      </c>
      <c r="J788" s="30"/>
      <c r="K788" s="30"/>
      <c r="L788" s="36">
        <v>45078</v>
      </c>
      <c r="M788" s="30"/>
      <c r="N788" s="36">
        <v>45078</v>
      </c>
      <c r="X788" s="50"/>
      <c r="Y788" s="51"/>
      <c r="Z788" s="52"/>
    </row>
    <row r="789" spans="1:26" x14ac:dyDescent="0.25">
      <c r="A789" s="31">
        <f t="shared" si="348"/>
        <v>412</v>
      </c>
      <c r="B789" s="25"/>
      <c r="C789" s="31" t="str">
        <f t="shared" si="349"/>
        <v>BUS</v>
      </c>
      <c r="D789" s="30" t="str">
        <f t="shared" si="350"/>
        <v>SANTA ROSA</v>
      </c>
      <c r="E789" s="27" t="str">
        <f t="shared" si="351"/>
        <v>INTERP.</v>
      </c>
      <c r="F789" s="27" t="s">
        <v>122</v>
      </c>
      <c r="G789" s="31" t="str">
        <f t="shared" si="352"/>
        <v>K 440B 6X2</v>
      </c>
      <c r="H789" s="31" t="str">
        <f t="shared" si="353"/>
        <v>RPCV28</v>
      </c>
      <c r="I789" s="60"/>
      <c r="J789" s="30"/>
      <c r="K789" s="30"/>
      <c r="L789" s="36">
        <v>45108</v>
      </c>
      <c r="M789" s="30"/>
      <c r="N789" s="36">
        <v>45108</v>
      </c>
      <c r="X789" s="50"/>
      <c r="Y789" s="51"/>
      <c r="Z789" s="52"/>
    </row>
    <row r="790" spans="1:26" x14ac:dyDescent="0.25">
      <c r="A790" s="31">
        <f t="shared" si="348"/>
        <v>412</v>
      </c>
      <c r="B790" s="25"/>
      <c r="C790" s="31" t="str">
        <f t="shared" si="349"/>
        <v>BUS</v>
      </c>
      <c r="D790" s="30" t="str">
        <f t="shared" si="350"/>
        <v>SANTA ROSA</v>
      </c>
      <c r="E790" s="27" t="str">
        <f t="shared" si="351"/>
        <v>INTERP.</v>
      </c>
      <c r="F790" s="27" t="s">
        <v>122</v>
      </c>
      <c r="G790" s="31" t="str">
        <f t="shared" si="352"/>
        <v>K 440B 6X2</v>
      </c>
      <c r="H790" s="31" t="str">
        <f t="shared" si="353"/>
        <v>RPCV28</v>
      </c>
      <c r="I790" s="60"/>
      <c r="J790" s="30"/>
      <c r="K790" s="30"/>
      <c r="L790" s="36">
        <v>45139</v>
      </c>
      <c r="M790" s="30"/>
      <c r="N790" s="36">
        <v>45139</v>
      </c>
      <c r="X790" s="50"/>
      <c r="Y790" s="51"/>
      <c r="Z790" s="52"/>
    </row>
    <row r="791" spans="1:26" x14ac:dyDescent="0.25">
      <c r="A791" s="31">
        <f t="shared" si="348"/>
        <v>412</v>
      </c>
      <c r="B791" s="25"/>
      <c r="C791" s="31" t="str">
        <f t="shared" si="349"/>
        <v>BUS</v>
      </c>
      <c r="D791" s="30" t="str">
        <f t="shared" si="350"/>
        <v>SANTA ROSA</v>
      </c>
      <c r="E791" s="27" t="str">
        <f t="shared" si="351"/>
        <v>INTERP.</v>
      </c>
      <c r="F791" s="27" t="s">
        <v>122</v>
      </c>
      <c r="G791" s="31" t="str">
        <f t="shared" si="352"/>
        <v>K 440B 6X2</v>
      </c>
      <c r="H791" s="31" t="str">
        <f t="shared" si="353"/>
        <v>RPCV28</v>
      </c>
      <c r="I791" s="60"/>
      <c r="J791" s="30"/>
      <c r="K791" s="30"/>
      <c r="L791" s="36">
        <v>45170</v>
      </c>
      <c r="M791" s="30"/>
      <c r="N791" s="36">
        <v>45170</v>
      </c>
      <c r="X791" s="50"/>
      <c r="Y791" s="51"/>
      <c r="Z791" s="52"/>
    </row>
    <row r="792" spans="1:26" x14ac:dyDescent="0.25">
      <c r="A792" s="31">
        <f t="shared" si="348"/>
        <v>412</v>
      </c>
      <c r="B792" s="25"/>
      <c r="C792" s="31" t="str">
        <f t="shared" si="349"/>
        <v>BUS</v>
      </c>
      <c r="D792" s="30" t="str">
        <f t="shared" si="350"/>
        <v>SANTA ROSA</v>
      </c>
      <c r="E792" s="27" t="str">
        <f t="shared" si="351"/>
        <v>INTERP.</v>
      </c>
      <c r="F792" s="27" t="s">
        <v>122</v>
      </c>
      <c r="G792" s="31" t="str">
        <f t="shared" si="352"/>
        <v>K 440B 6X2</v>
      </c>
      <c r="H792" s="31" t="str">
        <f t="shared" si="353"/>
        <v>RPCV28</v>
      </c>
      <c r="I792" s="60"/>
      <c r="J792" s="30"/>
      <c r="K792" s="30"/>
      <c r="L792" s="36">
        <v>45200</v>
      </c>
      <c r="M792" s="30"/>
      <c r="N792" s="36">
        <v>45200</v>
      </c>
      <c r="X792" s="50"/>
      <c r="Y792" s="51"/>
      <c r="Z792" s="52"/>
    </row>
    <row r="793" spans="1:26" x14ac:dyDescent="0.25">
      <c r="A793" s="31">
        <f t="shared" si="348"/>
        <v>412</v>
      </c>
      <c r="B793" s="25"/>
      <c r="C793" s="31" t="str">
        <f t="shared" si="349"/>
        <v>BUS</v>
      </c>
      <c r="D793" s="30" t="str">
        <f t="shared" si="350"/>
        <v>SANTA ROSA</v>
      </c>
      <c r="E793" s="27" t="str">
        <f t="shared" si="351"/>
        <v>INTERP.</v>
      </c>
      <c r="F793" s="27" t="s">
        <v>122</v>
      </c>
      <c r="G793" s="31" t="str">
        <f t="shared" si="352"/>
        <v>K 440B 6X2</v>
      </c>
      <c r="H793" s="31" t="str">
        <f t="shared" si="353"/>
        <v>RPCV28</v>
      </c>
      <c r="I793" s="60"/>
      <c r="J793" s="30"/>
      <c r="K793" s="30"/>
      <c r="L793" s="36">
        <v>45231</v>
      </c>
      <c r="M793" s="30"/>
      <c r="N793" s="36">
        <v>45231</v>
      </c>
      <c r="X793" s="50"/>
      <c r="Y793" s="51"/>
      <c r="Z793" s="52"/>
    </row>
    <row r="794" spans="1:26" x14ac:dyDescent="0.25">
      <c r="A794" s="31">
        <f t="shared" si="348"/>
        <v>412</v>
      </c>
      <c r="B794" s="25"/>
      <c r="C794" s="31" t="str">
        <f t="shared" si="349"/>
        <v>BUS</v>
      </c>
      <c r="D794" s="30" t="str">
        <f t="shared" si="350"/>
        <v>SANTA ROSA</v>
      </c>
      <c r="E794" s="27" t="str">
        <f t="shared" si="351"/>
        <v>INTERP.</v>
      </c>
      <c r="F794" s="27" t="s">
        <v>122</v>
      </c>
      <c r="G794" s="31" t="str">
        <f t="shared" si="352"/>
        <v>K 440B 6X2</v>
      </c>
      <c r="H794" s="31" t="str">
        <f t="shared" si="353"/>
        <v>RPCV28</v>
      </c>
      <c r="I794" s="60"/>
      <c r="J794" s="30"/>
      <c r="K794" s="30"/>
      <c r="L794" s="36">
        <v>45261</v>
      </c>
      <c r="M794" s="30"/>
      <c r="N794" s="36">
        <v>45261</v>
      </c>
      <c r="X794" s="50"/>
      <c r="Y794" s="51"/>
      <c r="Z794" s="52"/>
    </row>
    <row r="795" spans="1:26" x14ac:dyDescent="0.25">
      <c r="X795" s="50"/>
      <c r="Y795" s="51"/>
      <c r="Z795" s="52"/>
    </row>
    <row r="796" spans="1:26" x14ac:dyDescent="0.25">
      <c r="X796" s="50"/>
      <c r="Y796" s="51"/>
      <c r="Z796" s="52"/>
    </row>
    <row r="797" spans="1:26" x14ac:dyDescent="0.25">
      <c r="X797" s="53"/>
      <c r="Y797" s="54"/>
      <c r="Z797" s="55"/>
    </row>
  </sheetData>
  <sheetProtection formatCells="0"/>
  <mergeCells count="1">
    <mergeCell ref="A1:N1"/>
  </mergeCells>
  <phoneticPr fontId="6" type="noConversion"/>
  <conditionalFormatting sqref="J3:N794">
    <cfRule type="cellIs" dxfId="45" priority="9" operator="between">
      <formula>95</formula>
      <formula>100</formula>
    </cfRule>
    <cfRule type="cellIs" dxfId="44" priority="10" operator="between">
      <formula>0</formula>
      <formula>94.9</formula>
    </cfRule>
  </conditionalFormatting>
  <conditionalFormatting sqref="L784:L794">
    <cfRule type="cellIs" dxfId="43" priority="1" operator="between">
      <formula>95</formula>
      <formula>100</formula>
    </cfRule>
    <cfRule type="cellIs" dxfId="42" priority="2" operator="between">
      <formula>0</formula>
      <formula>94.9</formula>
    </cfRule>
  </conditionalFormatting>
  <dataValidations count="4">
    <dataValidation type="list" allowBlank="1" showInputMessage="1" showErrorMessage="1" sqref="E411:E746 E363:E386 E303:E314 E327:E338 E771:E783 E15:F26 E99:E134 F99:F794" xr:uid="{00000000-0002-0000-0100-000000000000}">
      <formula1>Servicio</formula1>
    </dataValidation>
    <dataValidation allowBlank="1" showInputMessage="1" showErrorMessage="1" prompt="Información obligatoria a ingresar por el asesor." sqref="H3:I14" xr:uid="{00000000-0002-0000-0100-000002000000}"/>
    <dataValidation type="list" allowBlank="1" showInputMessage="1" showErrorMessage="1" sqref="C315:C326 C171:C302 D363:E374 C303:E314 C327:E338 D411:E783 C339:C783 C3:E170 F3:F794" xr:uid="{00000000-0002-0000-0100-000003000000}">
      <formula1>Vehículo</formula1>
    </dataValidation>
    <dataValidation type="list" allowBlank="1" showInputMessage="1" showErrorMessage="1" sqref="D339:E362 D315:E326 D171:E302 D399:E410" xr:uid="{D3549777-6DFB-4C98-84C5-5234887C6197}">
      <formula1>Marca</formula1>
    </dataValidation>
  </dataValidations>
  <pageMargins left="0.39370078740157483" right="0.11811023622047245" top="0.15748031496062992" bottom="0" header="0.31496062992125984" footer="0.31496062992125984"/>
  <pageSetup scale="70" orientation="portrait" horizontalDpi="300" verticalDpi="300" r:id="rId2"/>
  <colBreaks count="1" manualBreakCount="1">
    <brk id="14" max="1048575" man="1"/>
  </colBreaks>
  <ignoredErrors>
    <ignoredError sqref="J3:K3 M3 K15:M15 K27:M27 K39:M39 K63:M63 K51:M51 K75:M75 A88:A794 C159:D159 G88:H794 C147:D147 C99:E99 C160:E794 C148:E158 C88:E98 C111:E111 C100:E110 C123:E123 C112:E122 C136:E146 C124:E134 C135:E135 I88:I92 I99:I104 I111:I116 I123:I128 I136:I140 I148:I152 I160:I164 I172:I176 I184:I188 I196:I200 I208:I212 I220:I224 I232:I236 I244:I248 I256:I260 I268:I272 I280:I284 I292:I296 I304:I308 I316:I320 I328:I332 I340:I344 I352:I356 I364:I368 I376:I380 I400:I404 I388:I392 I412:I416 I424:I428 I436:I440 I448:I452 I460:I464 I472:I476 I484:I488 I496:I500 I508:I512 I520:I524 I532:I536 I544:I548 I556:I560 I568:I572 I580:I584 I592:I596 I604:I608 I616:I620 I628:I632 I640:I644 I652:I656 I664:I668 I676:I680 I688:I692 I700:I704 I712:I716 I724:I728 I736:I740 I748:I752 I760:I764 I772:I776 I784:I788 I3:I8 J75 J51 J63 J39 J27 J15" unlockedFormula="1"/>
  </ignoredErrors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F55E-C7A7-4222-BE16-7807FB05328B}">
  <dimension ref="A3:E450"/>
  <sheetViews>
    <sheetView workbookViewId="0">
      <selection activeCell="B11" sqref="B11"/>
    </sheetView>
  </sheetViews>
  <sheetFormatPr baseColWidth="10" defaultRowHeight="12.5" x14ac:dyDescent="0.25"/>
  <cols>
    <col min="1" max="1" width="17.1796875" bestFit="1" customWidth="1"/>
    <col min="2" max="2" width="24" bestFit="1" customWidth="1"/>
    <col min="3" max="3" width="6.1796875" bestFit="1" customWidth="1"/>
    <col min="4" max="4" width="6.7265625" bestFit="1" customWidth="1"/>
    <col min="5" max="5" width="6.26953125" bestFit="1" customWidth="1"/>
    <col min="6" max="6" width="7" bestFit="1" customWidth="1"/>
    <col min="7" max="7" width="6.08984375" bestFit="1" customWidth="1"/>
    <col min="8" max="8" width="5.453125" bestFit="1" customWidth="1"/>
    <col min="9" max="9" width="6.6328125" bestFit="1" customWidth="1"/>
    <col min="10" max="10" width="7.1796875" bestFit="1" customWidth="1"/>
    <col min="11" max="11" width="6.1796875" bestFit="1" customWidth="1"/>
    <col min="12" max="12" width="6.6328125" bestFit="1" customWidth="1"/>
    <col min="13" max="13" width="6" bestFit="1" customWidth="1"/>
    <col min="14" max="14" width="12.08984375" bestFit="1" customWidth="1"/>
    <col min="15" max="25" width="11.81640625" bestFit="1" customWidth="1"/>
    <col min="26" max="26" width="10.81640625" bestFit="1" customWidth="1"/>
    <col min="27" max="29" width="11.81640625" bestFit="1" customWidth="1"/>
    <col min="30" max="30" width="6.81640625" bestFit="1" customWidth="1"/>
    <col min="31" max="40" width="11.81640625" bestFit="1" customWidth="1"/>
    <col min="41" max="41" width="10.81640625" bestFit="1" customWidth="1"/>
    <col min="42" max="42" width="9.81640625" bestFit="1" customWidth="1"/>
    <col min="43" max="43" width="10.81640625" bestFit="1" customWidth="1"/>
    <col min="44" max="51" width="11.81640625" bestFit="1" customWidth="1"/>
    <col min="52" max="52" width="8.81640625" bestFit="1" customWidth="1"/>
    <col min="53" max="63" width="11.81640625" bestFit="1" customWidth="1"/>
    <col min="64" max="64" width="5.81640625" bestFit="1" customWidth="1"/>
    <col min="65" max="75" width="11.81640625" bestFit="1" customWidth="1"/>
    <col min="76" max="76" width="10.81640625" bestFit="1" customWidth="1"/>
    <col min="77" max="78" width="11.81640625" bestFit="1" customWidth="1"/>
    <col min="79" max="79" width="10.81640625" bestFit="1" customWidth="1"/>
    <col min="80" max="105" width="11.81640625" bestFit="1" customWidth="1"/>
    <col min="106" max="106" width="10.81640625" bestFit="1" customWidth="1"/>
    <col min="107" max="116" width="11.81640625" bestFit="1" customWidth="1"/>
    <col min="117" max="117" width="10.81640625" bestFit="1" customWidth="1"/>
    <col min="118" max="119" width="11.81640625" bestFit="1" customWidth="1"/>
    <col min="120" max="120" width="4.81640625" bestFit="1" customWidth="1"/>
    <col min="121" max="122" width="11.81640625" bestFit="1" customWidth="1"/>
    <col min="123" max="123" width="10.81640625" bestFit="1" customWidth="1"/>
    <col min="124" max="129" width="11.81640625" bestFit="1" customWidth="1"/>
    <col min="130" max="130" width="10.81640625" bestFit="1" customWidth="1"/>
    <col min="131" max="140" width="11.81640625" bestFit="1" customWidth="1"/>
    <col min="141" max="141" width="10.81640625" bestFit="1" customWidth="1"/>
    <col min="142" max="171" width="11.81640625" bestFit="1" customWidth="1"/>
    <col min="172" max="172" width="7.81640625" bestFit="1" customWidth="1"/>
    <col min="173" max="180" width="11.81640625" bestFit="1" customWidth="1"/>
    <col min="181" max="181" width="10.81640625" bestFit="1" customWidth="1"/>
    <col min="182" max="196" width="11.81640625" bestFit="1" customWidth="1"/>
    <col min="197" max="197" width="10.81640625" bestFit="1" customWidth="1"/>
    <col min="198" max="219" width="11.81640625" bestFit="1" customWidth="1"/>
    <col min="220" max="220" width="10.6328125" bestFit="1" customWidth="1"/>
    <col min="221" max="221" width="12.54296875" bestFit="1" customWidth="1"/>
  </cols>
  <sheetData>
    <row r="3" spans="1:2" x14ac:dyDescent="0.25">
      <c r="A3" s="33" t="s">
        <v>119</v>
      </c>
      <c r="B3" t="s">
        <v>143</v>
      </c>
    </row>
    <row r="4" spans="1:2" x14ac:dyDescent="0.25">
      <c r="A4" s="39">
        <v>44927</v>
      </c>
      <c r="B4" s="34">
        <v>94.540134444522479</v>
      </c>
    </row>
    <row r="5" spans="1:2" x14ac:dyDescent="0.25">
      <c r="A5" s="39">
        <v>44958</v>
      </c>
      <c r="B5" s="34">
        <v>94.721030127841885</v>
      </c>
    </row>
    <row r="6" spans="1:2" x14ac:dyDescent="0.25">
      <c r="A6" s="39">
        <v>44986</v>
      </c>
      <c r="B6" s="34">
        <v>94.440859178462489</v>
      </c>
    </row>
    <row r="7" spans="1:2" x14ac:dyDescent="0.25">
      <c r="A7" s="39">
        <v>45017</v>
      </c>
      <c r="B7" s="34">
        <v>49.5002579866986</v>
      </c>
    </row>
    <row r="8" spans="1:2" x14ac:dyDescent="0.25">
      <c r="A8" s="39">
        <v>45047</v>
      </c>
      <c r="B8" s="34">
        <v>79.78539148659668</v>
      </c>
    </row>
    <row r="9" spans="1:2" x14ac:dyDescent="0.25">
      <c r="A9" s="39">
        <v>45078</v>
      </c>
      <c r="B9" s="34"/>
    </row>
    <row r="10" spans="1:2" x14ac:dyDescent="0.25">
      <c r="A10" s="39">
        <v>45108</v>
      </c>
      <c r="B10" s="34"/>
    </row>
    <row r="11" spans="1:2" x14ac:dyDescent="0.25">
      <c r="A11" s="39">
        <v>45139</v>
      </c>
      <c r="B11" s="34"/>
    </row>
    <row r="12" spans="1:2" x14ac:dyDescent="0.25">
      <c r="A12" s="39">
        <v>45170</v>
      </c>
      <c r="B12" s="34"/>
    </row>
    <row r="13" spans="1:2" x14ac:dyDescent="0.25">
      <c r="A13" s="39">
        <v>45200</v>
      </c>
      <c r="B13" s="34"/>
    </row>
    <row r="14" spans="1:2" x14ac:dyDescent="0.25">
      <c r="A14" s="39">
        <v>45231</v>
      </c>
      <c r="B14" s="34"/>
    </row>
    <row r="15" spans="1:2" x14ac:dyDescent="0.25">
      <c r="A15" s="39">
        <v>45261</v>
      </c>
      <c r="B15" s="34"/>
    </row>
    <row r="16" spans="1:2" x14ac:dyDescent="0.25">
      <c r="A16" s="39" t="s">
        <v>118</v>
      </c>
      <c r="B16" s="34">
        <v>83.00440463913398</v>
      </c>
    </row>
    <row r="24" spans="1:2" x14ac:dyDescent="0.25">
      <c r="A24" s="33" t="s">
        <v>119</v>
      </c>
      <c r="B24" t="s">
        <v>130</v>
      </c>
    </row>
    <row r="25" spans="1:2" x14ac:dyDescent="0.25">
      <c r="A25" s="39">
        <v>44927</v>
      </c>
      <c r="B25" s="34">
        <v>99.815820990029493</v>
      </c>
    </row>
    <row r="26" spans="1:2" x14ac:dyDescent="0.25">
      <c r="A26" s="39">
        <v>44958</v>
      </c>
      <c r="B26" s="34">
        <v>99.731148817637632</v>
      </c>
    </row>
    <row r="27" spans="1:2" x14ac:dyDescent="0.25">
      <c r="A27" s="39">
        <v>44986</v>
      </c>
      <c r="B27" s="34">
        <v>99.695225233611751</v>
      </c>
    </row>
    <row r="28" spans="1:2" x14ac:dyDescent="0.25">
      <c r="A28" s="39">
        <v>45017</v>
      </c>
      <c r="B28" s="34">
        <v>98.634687173607261</v>
      </c>
    </row>
    <row r="29" spans="1:2" x14ac:dyDescent="0.25">
      <c r="A29" s="39">
        <v>45047</v>
      </c>
      <c r="B29" s="34">
        <v>99.400580458532971</v>
      </c>
    </row>
    <row r="30" spans="1:2" x14ac:dyDescent="0.25">
      <c r="A30" s="39">
        <v>45078</v>
      </c>
      <c r="B30" s="34"/>
    </row>
    <row r="31" spans="1:2" x14ac:dyDescent="0.25">
      <c r="A31" s="39">
        <v>45108</v>
      </c>
      <c r="B31" s="34"/>
    </row>
    <row r="32" spans="1:2" x14ac:dyDescent="0.25">
      <c r="A32" s="39">
        <v>45139</v>
      </c>
      <c r="B32" s="34"/>
    </row>
    <row r="33" spans="1:2" x14ac:dyDescent="0.25">
      <c r="A33" s="39">
        <v>45170</v>
      </c>
      <c r="B33" s="34"/>
    </row>
    <row r="34" spans="1:2" x14ac:dyDescent="0.25">
      <c r="A34" s="39">
        <v>45200</v>
      </c>
      <c r="B34" s="34"/>
    </row>
    <row r="35" spans="1:2" x14ac:dyDescent="0.25">
      <c r="A35" s="39">
        <v>45231</v>
      </c>
      <c r="B35" s="34"/>
    </row>
    <row r="36" spans="1:2" x14ac:dyDescent="0.25">
      <c r="A36" s="39">
        <v>45261</v>
      </c>
      <c r="B36" s="34"/>
    </row>
    <row r="37" spans="1:2" x14ac:dyDescent="0.25">
      <c r="A37" s="39" t="s">
        <v>118</v>
      </c>
      <c r="B37" s="34">
        <v>99.45549253468397</v>
      </c>
    </row>
    <row r="44" spans="1:2" x14ac:dyDescent="0.25">
      <c r="A44" s="33" t="s">
        <v>119</v>
      </c>
      <c r="B44" t="s">
        <v>132</v>
      </c>
    </row>
    <row r="45" spans="1:2" x14ac:dyDescent="0.25">
      <c r="A45" s="35" t="s">
        <v>91</v>
      </c>
      <c r="B45">
        <v>6</v>
      </c>
    </row>
    <row r="46" spans="1:2" x14ac:dyDescent="0.25">
      <c r="A46" s="35" t="s">
        <v>80</v>
      </c>
      <c r="B46">
        <v>5</v>
      </c>
    </row>
    <row r="47" spans="1:2" x14ac:dyDescent="0.25">
      <c r="A47" s="35" t="s">
        <v>89</v>
      </c>
      <c r="B47">
        <v>12</v>
      </c>
    </row>
    <row r="48" spans="1:2" x14ac:dyDescent="0.25">
      <c r="A48" s="35" t="s">
        <v>93</v>
      </c>
      <c r="B48">
        <v>22</v>
      </c>
    </row>
    <row r="49" spans="1:2" x14ac:dyDescent="0.25">
      <c r="A49" s="35" t="s">
        <v>92</v>
      </c>
      <c r="B49">
        <v>9</v>
      </c>
    </row>
    <row r="50" spans="1:2" x14ac:dyDescent="0.25">
      <c r="A50" s="35" t="s">
        <v>95</v>
      </c>
      <c r="B50">
        <v>1</v>
      </c>
    </row>
    <row r="51" spans="1:2" x14ac:dyDescent="0.25">
      <c r="A51" s="35" t="s">
        <v>94</v>
      </c>
      <c r="B51">
        <v>3</v>
      </c>
    </row>
    <row r="52" spans="1:2" x14ac:dyDescent="0.25">
      <c r="A52" s="35" t="s">
        <v>79</v>
      </c>
      <c r="B52">
        <v>8</v>
      </c>
    </row>
    <row r="53" spans="1:2" x14ac:dyDescent="0.25">
      <c r="A53" s="35" t="s">
        <v>118</v>
      </c>
      <c r="B53">
        <v>66</v>
      </c>
    </row>
    <row r="67" spans="1:2" x14ac:dyDescent="0.25">
      <c r="A67" s="33" t="s">
        <v>119</v>
      </c>
      <c r="B67" t="s">
        <v>132</v>
      </c>
    </row>
    <row r="68" spans="1:2" x14ac:dyDescent="0.25">
      <c r="A68" s="35" t="s">
        <v>90</v>
      </c>
      <c r="B68">
        <v>28</v>
      </c>
    </row>
    <row r="69" spans="1:2" x14ac:dyDescent="0.25">
      <c r="A69" s="35" t="s">
        <v>86</v>
      </c>
      <c r="B69">
        <v>38</v>
      </c>
    </row>
    <row r="70" spans="1:2" x14ac:dyDescent="0.25">
      <c r="A70" s="35" t="s">
        <v>118</v>
      </c>
      <c r="B70">
        <v>66</v>
      </c>
    </row>
    <row r="108" spans="1:5" x14ac:dyDescent="0.25">
      <c r="A108" s="33" t="s">
        <v>119</v>
      </c>
      <c r="B108" t="s">
        <v>132</v>
      </c>
      <c r="D108" t="s">
        <v>134</v>
      </c>
      <c r="E108" t="s">
        <v>135</v>
      </c>
    </row>
    <row r="109" spans="1:5" x14ac:dyDescent="0.25">
      <c r="A109" s="35" t="s">
        <v>123</v>
      </c>
      <c r="B109" s="41">
        <v>0.13636363636363635</v>
      </c>
      <c r="D109" s="35" t="s">
        <v>123</v>
      </c>
      <c r="E109" s="41">
        <f>GETPIVOTDATA("RECUENTO",$A$108,"UBICACIÓN GEOG.","ARICA Y PARINACOTA")</f>
        <v>0.13636363636363635</v>
      </c>
    </row>
    <row r="110" spans="1:5" x14ac:dyDescent="0.25">
      <c r="A110" s="35" t="s">
        <v>122</v>
      </c>
      <c r="B110" s="41">
        <v>0.86363636363636365</v>
      </c>
      <c r="D110" s="35" t="s">
        <v>122</v>
      </c>
      <c r="E110" s="41">
        <f>GETPIVOTDATA("RECUENTO",$A$108,"UBICACIÓN GEOG.","TARAPACA")</f>
        <v>0.86363636363636365</v>
      </c>
    </row>
    <row r="111" spans="1:5" x14ac:dyDescent="0.25">
      <c r="A111" s="35" t="s">
        <v>118</v>
      </c>
      <c r="B111" s="41">
        <v>1</v>
      </c>
    </row>
    <row r="126" spans="1:2" x14ac:dyDescent="0.25">
      <c r="A126" s="33" t="s">
        <v>119</v>
      </c>
      <c r="B126" t="s">
        <v>129</v>
      </c>
    </row>
    <row r="127" spans="1:2" x14ac:dyDescent="0.25">
      <c r="A127" s="35">
        <v>61</v>
      </c>
      <c r="B127" s="34">
        <v>100</v>
      </c>
    </row>
    <row r="128" spans="1:2" x14ac:dyDescent="0.25">
      <c r="A128" s="35">
        <v>135</v>
      </c>
      <c r="B128" s="34">
        <v>99.529800947260625</v>
      </c>
    </row>
    <row r="129" spans="1:2" x14ac:dyDescent="0.25">
      <c r="A129" s="35">
        <v>137</v>
      </c>
      <c r="B129" s="34">
        <v>99.777400153609833</v>
      </c>
    </row>
    <row r="130" spans="1:2" x14ac:dyDescent="0.25">
      <c r="A130" s="35">
        <v>175</v>
      </c>
      <c r="B130" s="34">
        <v>99.364695340501797</v>
      </c>
    </row>
    <row r="131" spans="1:2" x14ac:dyDescent="0.25">
      <c r="A131" s="35">
        <v>176</v>
      </c>
      <c r="B131" s="34">
        <v>99.024705581157193</v>
      </c>
    </row>
    <row r="132" spans="1:2" x14ac:dyDescent="0.25">
      <c r="A132" s="35">
        <v>177</v>
      </c>
      <c r="B132" s="34">
        <v>99.525268817204307</v>
      </c>
    </row>
    <row r="133" spans="1:2" x14ac:dyDescent="0.25">
      <c r="A133" s="35">
        <v>178</v>
      </c>
      <c r="B133" s="34">
        <v>99.169598054275468</v>
      </c>
    </row>
    <row r="134" spans="1:2" x14ac:dyDescent="0.25">
      <c r="A134" s="35">
        <v>179</v>
      </c>
      <c r="B134" s="34">
        <v>99.096390168970814</v>
      </c>
    </row>
    <row r="135" spans="1:2" x14ac:dyDescent="0.25">
      <c r="A135" s="35">
        <v>186</v>
      </c>
      <c r="B135" s="34">
        <v>99.400985663082452</v>
      </c>
    </row>
    <row r="136" spans="1:2" x14ac:dyDescent="0.25">
      <c r="A136" s="35">
        <v>188</v>
      </c>
      <c r="B136" s="34">
        <v>99.841724270353296</v>
      </c>
    </row>
    <row r="137" spans="1:2" x14ac:dyDescent="0.25">
      <c r="A137" s="35">
        <v>189</v>
      </c>
      <c r="B137" s="34">
        <v>99.94274193548388</v>
      </c>
    </row>
    <row r="138" spans="1:2" x14ac:dyDescent="0.25">
      <c r="A138" s="35">
        <v>259</v>
      </c>
      <c r="B138" s="34">
        <v>99.310611879160263</v>
      </c>
    </row>
    <row r="139" spans="1:2" x14ac:dyDescent="0.25">
      <c r="A139" s="35">
        <v>275</v>
      </c>
      <c r="B139" s="34">
        <v>99.685099846390173</v>
      </c>
    </row>
    <row r="140" spans="1:2" x14ac:dyDescent="0.25">
      <c r="A140" s="35">
        <v>276</v>
      </c>
      <c r="B140" s="34">
        <v>99.856720430107529</v>
      </c>
    </row>
    <row r="141" spans="1:2" x14ac:dyDescent="0.25">
      <c r="A141" s="35">
        <v>312</v>
      </c>
      <c r="B141" s="34">
        <v>99.25931259600614</v>
      </c>
    </row>
    <row r="142" spans="1:2" x14ac:dyDescent="0.25">
      <c r="A142" s="35">
        <v>324</v>
      </c>
      <c r="B142" s="34">
        <v>99.865591397849457</v>
      </c>
    </row>
    <row r="143" spans="1:2" x14ac:dyDescent="0.25">
      <c r="A143" s="35">
        <v>325</v>
      </c>
      <c r="B143" s="34">
        <v>99.569892473118287</v>
      </c>
    </row>
    <row r="144" spans="1:2" x14ac:dyDescent="0.25">
      <c r="A144" s="35">
        <v>326</v>
      </c>
      <c r="B144" s="34">
        <v>99.260752688172033</v>
      </c>
    </row>
    <row r="145" spans="1:2" x14ac:dyDescent="0.25">
      <c r="A145" s="35">
        <v>327</v>
      </c>
      <c r="B145" s="34">
        <v>99.622215821812603</v>
      </c>
    </row>
    <row r="146" spans="1:2" x14ac:dyDescent="0.25">
      <c r="A146" s="35">
        <v>328</v>
      </c>
      <c r="B146" s="34">
        <v>99.462365591397855</v>
      </c>
    </row>
    <row r="147" spans="1:2" x14ac:dyDescent="0.25">
      <c r="A147" s="35">
        <v>329</v>
      </c>
      <c r="B147" s="34">
        <v>99.394201228878643</v>
      </c>
    </row>
    <row r="148" spans="1:2" x14ac:dyDescent="0.25">
      <c r="A148" s="35">
        <v>330</v>
      </c>
      <c r="B148" s="34">
        <v>99.364439324116745</v>
      </c>
    </row>
    <row r="149" spans="1:2" x14ac:dyDescent="0.25">
      <c r="A149" s="35">
        <v>331</v>
      </c>
      <c r="B149" s="34">
        <v>99.457565284178187</v>
      </c>
    </row>
    <row r="150" spans="1:2" x14ac:dyDescent="0.25">
      <c r="A150" s="35">
        <v>332</v>
      </c>
      <c r="B150" s="34">
        <v>99.139784946236574</v>
      </c>
    </row>
    <row r="151" spans="1:2" x14ac:dyDescent="0.25">
      <c r="A151" s="35">
        <v>333</v>
      </c>
      <c r="B151" s="34">
        <v>99.836309523809518</v>
      </c>
    </row>
    <row r="152" spans="1:2" x14ac:dyDescent="0.25">
      <c r="A152" s="35">
        <v>344</v>
      </c>
      <c r="B152" s="34">
        <v>99.215917818740394</v>
      </c>
    </row>
    <row r="153" spans="1:2" x14ac:dyDescent="0.25">
      <c r="A153" s="35">
        <v>351</v>
      </c>
      <c r="B153" s="34">
        <v>99.086021505376337</v>
      </c>
    </row>
    <row r="154" spans="1:2" x14ac:dyDescent="0.25">
      <c r="A154" s="35">
        <v>357</v>
      </c>
      <c r="B154" s="34">
        <v>99.727502560163842</v>
      </c>
    </row>
    <row r="155" spans="1:2" x14ac:dyDescent="0.25">
      <c r="A155" s="35">
        <v>360</v>
      </c>
      <c r="B155" s="34">
        <v>99.985119047619051</v>
      </c>
    </row>
    <row r="156" spans="1:2" x14ac:dyDescent="0.25">
      <c r="A156" s="35">
        <v>361</v>
      </c>
      <c r="B156" s="34">
        <v>99.310675883256522</v>
      </c>
    </row>
    <row r="157" spans="1:2" x14ac:dyDescent="0.25">
      <c r="A157" s="35">
        <v>362</v>
      </c>
      <c r="B157" s="34">
        <v>99.521025345622121</v>
      </c>
    </row>
    <row r="158" spans="1:2" x14ac:dyDescent="0.25">
      <c r="A158" s="35">
        <v>366</v>
      </c>
      <c r="B158" s="34">
        <v>99.868425499231947</v>
      </c>
    </row>
    <row r="159" spans="1:2" x14ac:dyDescent="0.25">
      <c r="A159" s="35">
        <v>367</v>
      </c>
      <c r="B159" s="34">
        <v>99.637224782386085</v>
      </c>
    </row>
    <row r="160" spans="1:2" x14ac:dyDescent="0.25">
      <c r="A160" s="35">
        <v>376</v>
      </c>
      <c r="B160" s="34">
        <v>99.863703277009719</v>
      </c>
    </row>
    <row r="161" spans="1:2" x14ac:dyDescent="0.25">
      <c r="A161" s="35">
        <v>377</v>
      </c>
      <c r="B161" s="34">
        <v>99.396217357910899</v>
      </c>
    </row>
    <row r="162" spans="1:2" x14ac:dyDescent="0.25">
      <c r="A162" s="35">
        <v>378</v>
      </c>
      <c r="B162" s="34">
        <v>99.456944444444446</v>
      </c>
    </row>
    <row r="163" spans="1:2" x14ac:dyDescent="0.25">
      <c r="A163" s="35">
        <v>379</v>
      </c>
      <c r="B163" s="34">
        <v>99.420378904249873</v>
      </c>
    </row>
    <row r="164" spans="1:2" x14ac:dyDescent="0.25">
      <c r="A164" s="35">
        <v>380</v>
      </c>
      <c r="B164" s="34">
        <v>99.261520737327189</v>
      </c>
    </row>
    <row r="165" spans="1:2" x14ac:dyDescent="0.25">
      <c r="A165" s="35">
        <v>381</v>
      </c>
      <c r="B165" s="34">
        <v>99.140040962621612</v>
      </c>
    </row>
    <row r="166" spans="1:2" x14ac:dyDescent="0.25">
      <c r="A166" s="35">
        <v>382</v>
      </c>
      <c r="B166" s="34">
        <v>98.805350742447516</v>
      </c>
    </row>
    <row r="167" spans="1:2" x14ac:dyDescent="0.25">
      <c r="A167" s="35">
        <v>383</v>
      </c>
      <c r="B167" s="34">
        <v>97.202828981054793</v>
      </c>
    </row>
    <row r="168" spans="1:2" x14ac:dyDescent="0.25">
      <c r="A168" s="35">
        <v>384</v>
      </c>
      <c r="B168" s="34">
        <v>99.007040450588846</v>
      </c>
    </row>
    <row r="169" spans="1:2" x14ac:dyDescent="0.25">
      <c r="A169" s="35">
        <v>385</v>
      </c>
      <c r="B169" s="34">
        <v>98.669246031746042</v>
      </c>
    </row>
    <row r="170" spans="1:2" x14ac:dyDescent="0.25">
      <c r="A170" s="35">
        <v>386</v>
      </c>
      <c r="B170" s="34">
        <v>99.865591397849457</v>
      </c>
    </row>
    <row r="171" spans="1:2" x14ac:dyDescent="0.25">
      <c r="A171" s="35">
        <v>387</v>
      </c>
      <c r="B171" s="34">
        <v>93.487455197132618</v>
      </c>
    </row>
    <row r="172" spans="1:2" x14ac:dyDescent="0.25">
      <c r="A172" s="35">
        <v>388</v>
      </c>
      <c r="B172" s="34">
        <v>99.414682539682545</v>
      </c>
    </row>
    <row r="173" spans="1:2" x14ac:dyDescent="0.25">
      <c r="A173" s="35">
        <v>389</v>
      </c>
      <c r="B173" s="34">
        <v>95.128648233486942</v>
      </c>
    </row>
    <row r="174" spans="1:2" x14ac:dyDescent="0.25">
      <c r="A174" s="35">
        <v>390</v>
      </c>
      <c r="B174" s="34">
        <v>99.318662314388121</v>
      </c>
    </row>
    <row r="175" spans="1:2" x14ac:dyDescent="0.25">
      <c r="A175" s="35">
        <v>395</v>
      </c>
      <c r="B175" s="34">
        <v>99.717293906810042</v>
      </c>
    </row>
    <row r="176" spans="1:2" x14ac:dyDescent="0.25">
      <c r="A176" s="35">
        <v>396</v>
      </c>
      <c r="B176" s="34">
        <v>99.062275985663092</v>
      </c>
    </row>
    <row r="177" spans="1:2" x14ac:dyDescent="0.25">
      <c r="A177" s="35">
        <v>397</v>
      </c>
      <c r="B177" s="34">
        <v>99.305683563748076</v>
      </c>
    </row>
    <row r="178" spans="1:2" x14ac:dyDescent="0.25">
      <c r="A178" s="35">
        <v>398</v>
      </c>
      <c r="B178" s="34">
        <v>99.562791858678963</v>
      </c>
    </row>
    <row r="179" spans="1:2" x14ac:dyDescent="0.25">
      <c r="A179" s="35">
        <v>399</v>
      </c>
      <c r="B179" s="34">
        <v>99.200780849974393</v>
      </c>
    </row>
    <row r="180" spans="1:2" x14ac:dyDescent="0.25">
      <c r="A180" s="35">
        <v>400</v>
      </c>
      <c r="B180" s="34">
        <v>97.642089093701998</v>
      </c>
    </row>
    <row r="181" spans="1:2" x14ac:dyDescent="0.25">
      <c r="A181" s="35">
        <v>401</v>
      </c>
      <c r="B181" s="34">
        <v>98.954877112135179</v>
      </c>
    </row>
    <row r="182" spans="1:2" x14ac:dyDescent="0.25">
      <c r="A182" s="35">
        <v>402</v>
      </c>
      <c r="B182" s="34">
        <v>99.050915258576552</v>
      </c>
    </row>
    <row r="183" spans="1:2" x14ac:dyDescent="0.25">
      <c r="A183" s="35">
        <v>403</v>
      </c>
      <c r="B183" s="34">
        <v>99.022337429595495</v>
      </c>
    </row>
    <row r="184" spans="1:2" x14ac:dyDescent="0.25">
      <c r="A184" s="35">
        <v>404</v>
      </c>
      <c r="B184" s="34">
        <v>97.433243727598565</v>
      </c>
    </row>
    <row r="185" spans="1:2" x14ac:dyDescent="0.25">
      <c r="A185" s="35">
        <v>405</v>
      </c>
      <c r="B185" s="34">
        <v>85.927547363031238</v>
      </c>
    </row>
    <row r="186" spans="1:2" x14ac:dyDescent="0.25">
      <c r="A186" s="35">
        <v>406</v>
      </c>
      <c r="B186" s="34">
        <v>99.063908090117764</v>
      </c>
    </row>
    <row r="187" spans="1:2" x14ac:dyDescent="0.25">
      <c r="A187" s="35">
        <v>407</v>
      </c>
      <c r="B187" s="34">
        <v>98.850070404505885</v>
      </c>
    </row>
    <row r="188" spans="1:2" x14ac:dyDescent="0.25">
      <c r="A188" s="35">
        <v>408</v>
      </c>
      <c r="B188" s="34">
        <v>98.984511008704573</v>
      </c>
    </row>
    <row r="189" spans="1:2" x14ac:dyDescent="0.25">
      <c r="A189" s="35">
        <v>409</v>
      </c>
      <c r="B189" s="34">
        <v>99.230318740399383</v>
      </c>
    </row>
    <row r="190" spans="1:2" x14ac:dyDescent="0.25">
      <c r="A190" s="35">
        <v>410</v>
      </c>
      <c r="B190" s="34">
        <v>98.868375576036868</v>
      </c>
    </row>
    <row r="191" spans="1:2" x14ac:dyDescent="0.25">
      <c r="A191" s="35">
        <v>411</v>
      </c>
      <c r="B191" s="34">
        <v>99.538978494623649</v>
      </c>
    </row>
    <row r="192" spans="1:2" x14ac:dyDescent="0.25">
      <c r="A192" s="35">
        <v>412</v>
      </c>
      <c r="B192" s="34">
        <v>99.125657962109571</v>
      </c>
    </row>
    <row r="193" spans="1:2" x14ac:dyDescent="0.25">
      <c r="A193" s="35" t="s">
        <v>118</v>
      </c>
      <c r="B193" s="34">
        <v>98.940758400052829</v>
      </c>
    </row>
    <row r="194" spans="1:2" x14ac:dyDescent="0.25">
      <c r="A194" s="35"/>
      <c r="B194" s="34"/>
    </row>
    <row r="195" spans="1:2" x14ac:dyDescent="0.25">
      <c r="A195" s="35"/>
      <c r="B195" s="34"/>
    </row>
    <row r="196" spans="1:2" x14ac:dyDescent="0.25">
      <c r="A196" s="35"/>
      <c r="B196" s="34"/>
    </row>
    <row r="197" spans="1:2" x14ac:dyDescent="0.25">
      <c r="A197" s="35"/>
      <c r="B197" s="34"/>
    </row>
    <row r="198" spans="1:2" x14ac:dyDescent="0.25">
      <c r="A198" s="35"/>
      <c r="B198" s="34"/>
    </row>
    <row r="199" spans="1:2" x14ac:dyDescent="0.25">
      <c r="A199" s="35"/>
      <c r="B199" s="34"/>
    </row>
    <row r="200" spans="1:2" x14ac:dyDescent="0.25">
      <c r="A200" s="35"/>
      <c r="B200" s="34"/>
    </row>
    <row r="201" spans="1:2" x14ac:dyDescent="0.25">
      <c r="A201" s="35"/>
      <c r="B201" s="34"/>
    </row>
    <row r="202" spans="1:2" x14ac:dyDescent="0.25">
      <c r="A202" s="35"/>
      <c r="B202" s="34"/>
    </row>
    <row r="203" spans="1:2" x14ac:dyDescent="0.25">
      <c r="A203" s="35"/>
      <c r="B203" s="34"/>
    </row>
    <row r="204" spans="1:2" x14ac:dyDescent="0.25">
      <c r="A204" s="35"/>
      <c r="B204" s="34"/>
    </row>
    <row r="205" spans="1:2" x14ac:dyDescent="0.25">
      <c r="A205" s="35"/>
      <c r="B205" s="34"/>
    </row>
    <row r="206" spans="1:2" x14ac:dyDescent="0.25">
      <c r="A206" s="35"/>
      <c r="B206" s="34"/>
    </row>
    <row r="207" spans="1:2" x14ac:dyDescent="0.25">
      <c r="A207" s="35"/>
      <c r="B207" s="34"/>
    </row>
    <row r="208" spans="1:2" x14ac:dyDescent="0.25">
      <c r="A208" s="35"/>
      <c r="B208" s="34"/>
    </row>
    <row r="209" spans="1:2" x14ac:dyDescent="0.25">
      <c r="A209" s="35"/>
      <c r="B209" s="34"/>
    </row>
    <row r="210" spans="1:2" x14ac:dyDescent="0.25">
      <c r="A210" s="35"/>
      <c r="B210" s="34"/>
    </row>
    <row r="211" spans="1:2" x14ac:dyDescent="0.25">
      <c r="A211" s="35"/>
      <c r="B211" s="34"/>
    </row>
    <row r="212" spans="1:2" x14ac:dyDescent="0.25">
      <c r="A212" s="35"/>
      <c r="B212" s="34"/>
    </row>
    <row r="213" spans="1:2" x14ac:dyDescent="0.25">
      <c r="A213" s="35"/>
      <c r="B213" s="34"/>
    </row>
    <row r="214" spans="1:2" x14ac:dyDescent="0.25">
      <c r="A214" s="35"/>
      <c r="B214" s="34"/>
    </row>
    <row r="215" spans="1:2" x14ac:dyDescent="0.25">
      <c r="A215" s="35"/>
      <c r="B215" s="34"/>
    </row>
    <row r="216" spans="1:2" x14ac:dyDescent="0.25">
      <c r="A216" s="35"/>
      <c r="B216" s="34"/>
    </row>
    <row r="217" spans="1:2" x14ac:dyDescent="0.25">
      <c r="A217" s="35"/>
      <c r="B217" s="34"/>
    </row>
    <row r="220" spans="1:2" x14ac:dyDescent="0.25">
      <c r="A220" s="33" t="s">
        <v>119</v>
      </c>
      <c r="B220" t="s">
        <v>130</v>
      </c>
    </row>
    <row r="221" spans="1:2" x14ac:dyDescent="0.25">
      <c r="A221" s="35">
        <v>61</v>
      </c>
      <c r="B221" s="34">
        <v>100</v>
      </c>
    </row>
    <row r="222" spans="1:2" x14ac:dyDescent="0.25">
      <c r="A222" s="35">
        <v>135</v>
      </c>
      <c r="B222" s="34">
        <v>100</v>
      </c>
    </row>
    <row r="223" spans="1:2" x14ac:dyDescent="0.25">
      <c r="A223" s="35">
        <v>137</v>
      </c>
      <c r="B223" s="34">
        <v>100</v>
      </c>
    </row>
    <row r="224" spans="1:2" x14ac:dyDescent="0.25">
      <c r="A224" s="35">
        <v>175</v>
      </c>
      <c r="B224" s="34">
        <v>99.676736804984131</v>
      </c>
    </row>
    <row r="225" spans="1:2" x14ac:dyDescent="0.25">
      <c r="A225" s="35">
        <v>176</v>
      </c>
      <c r="B225" s="34">
        <v>99.47643979057591</v>
      </c>
    </row>
    <row r="226" spans="1:2" x14ac:dyDescent="0.25">
      <c r="A226" s="35">
        <v>177</v>
      </c>
      <c r="B226" s="34">
        <v>99.706912757412624</v>
      </c>
    </row>
    <row r="227" spans="1:2" x14ac:dyDescent="0.25">
      <c r="A227" s="35">
        <v>178</v>
      </c>
      <c r="B227" s="34">
        <v>99.350462983953861</v>
      </c>
    </row>
    <row r="228" spans="1:2" x14ac:dyDescent="0.25">
      <c r="A228" s="35">
        <v>179</v>
      </c>
      <c r="B228" s="34">
        <v>99.405745887145116</v>
      </c>
    </row>
    <row r="229" spans="1:2" x14ac:dyDescent="0.25">
      <c r="A229" s="35">
        <v>186</v>
      </c>
      <c r="B229" s="34">
        <v>99.654800431499467</v>
      </c>
    </row>
    <row r="230" spans="1:2" x14ac:dyDescent="0.25">
      <c r="A230" s="35">
        <v>188</v>
      </c>
      <c r="B230" s="34">
        <v>99.972260748959769</v>
      </c>
    </row>
    <row r="231" spans="1:2" x14ac:dyDescent="0.25">
      <c r="A231" s="35">
        <v>189</v>
      </c>
      <c r="B231" s="34">
        <v>100</v>
      </c>
    </row>
    <row r="232" spans="1:2" x14ac:dyDescent="0.25">
      <c r="A232" s="35">
        <v>259</v>
      </c>
      <c r="B232" s="34">
        <v>99.501876584953521</v>
      </c>
    </row>
    <row r="233" spans="1:2" x14ac:dyDescent="0.25">
      <c r="A233" s="35">
        <v>275</v>
      </c>
      <c r="B233" s="34">
        <v>99.84</v>
      </c>
    </row>
    <row r="234" spans="1:2" x14ac:dyDescent="0.25">
      <c r="A234" s="35">
        <v>276</v>
      </c>
      <c r="B234" s="34">
        <v>100</v>
      </c>
    </row>
    <row r="235" spans="1:2" x14ac:dyDescent="0.25">
      <c r="A235" s="35">
        <v>312</v>
      </c>
      <c r="B235" s="34">
        <v>99.410717578887088</v>
      </c>
    </row>
    <row r="236" spans="1:2" x14ac:dyDescent="0.25">
      <c r="A236" s="35">
        <v>324</v>
      </c>
      <c r="B236" s="34">
        <v>99.866488651535377</v>
      </c>
    </row>
    <row r="237" spans="1:2" x14ac:dyDescent="0.25">
      <c r="A237" s="35">
        <v>325</v>
      </c>
      <c r="B237" s="34">
        <v>99.679999999999993</v>
      </c>
    </row>
    <row r="238" spans="1:2" x14ac:dyDescent="0.25">
      <c r="A238" s="35">
        <v>326</v>
      </c>
      <c r="B238" s="34">
        <v>99.314793097671298</v>
      </c>
    </row>
    <row r="239" spans="1:2" x14ac:dyDescent="0.25">
      <c r="A239" s="35">
        <v>327</v>
      </c>
      <c r="B239" s="34">
        <v>99.745518516493462</v>
      </c>
    </row>
    <row r="240" spans="1:2" x14ac:dyDescent="0.25">
      <c r="A240" s="35">
        <v>328</v>
      </c>
      <c r="B240" s="34">
        <v>99.733260605671688</v>
      </c>
    </row>
    <row r="241" spans="1:2" x14ac:dyDescent="0.25">
      <c r="A241" s="35">
        <v>329</v>
      </c>
      <c r="B241" s="34">
        <v>99.645859121721202</v>
      </c>
    </row>
    <row r="242" spans="1:2" x14ac:dyDescent="0.25">
      <c r="A242" s="35">
        <v>330</v>
      </c>
      <c r="B242" s="34">
        <v>99.724464433660785</v>
      </c>
    </row>
    <row r="243" spans="1:2" x14ac:dyDescent="0.25">
      <c r="A243" s="35">
        <v>331</v>
      </c>
      <c r="B243" s="34">
        <v>99.751111111111101</v>
      </c>
    </row>
    <row r="244" spans="1:2" x14ac:dyDescent="0.25">
      <c r="A244" s="35">
        <v>332</v>
      </c>
      <c r="B244" s="34">
        <v>99.263673833129104</v>
      </c>
    </row>
    <row r="245" spans="1:2" x14ac:dyDescent="0.25">
      <c r="A245" s="35">
        <v>333</v>
      </c>
      <c r="B245" s="34">
        <v>100</v>
      </c>
    </row>
    <row r="246" spans="1:2" x14ac:dyDescent="0.25">
      <c r="A246" s="35">
        <v>344</v>
      </c>
      <c r="B246" s="34">
        <v>99.524311871200538</v>
      </c>
    </row>
    <row r="247" spans="1:2" x14ac:dyDescent="0.25">
      <c r="A247" s="35">
        <v>351</v>
      </c>
      <c r="B247" s="34">
        <v>99.498482427888092</v>
      </c>
    </row>
    <row r="248" spans="1:2" x14ac:dyDescent="0.25">
      <c r="A248" s="35">
        <v>357</v>
      </c>
      <c r="B248" s="34">
        <v>99.95739086048394</v>
      </c>
    </row>
    <row r="249" spans="1:2" x14ac:dyDescent="0.25">
      <c r="A249" s="35">
        <v>360</v>
      </c>
      <c r="B249" s="34">
        <v>100</v>
      </c>
    </row>
    <row r="250" spans="1:2" x14ac:dyDescent="0.25">
      <c r="A250" s="35">
        <v>361</v>
      </c>
      <c r="B250" s="34">
        <v>99.433758535570888</v>
      </c>
    </row>
    <row r="251" spans="1:2" x14ac:dyDescent="0.25">
      <c r="A251" s="35">
        <v>362</v>
      </c>
      <c r="B251" s="34">
        <v>99.918078975129845</v>
      </c>
    </row>
    <row r="252" spans="1:2" x14ac:dyDescent="0.25">
      <c r="A252" s="35">
        <v>366</v>
      </c>
      <c r="B252" s="34">
        <v>100</v>
      </c>
    </row>
    <row r="253" spans="1:2" x14ac:dyDescent="0.25">
      <c r="A253" s="35">
        <v>367</v>
      </c>
      <c r="B253" s="34">
        <v>99.946380697050941</v>
      </c>
    </row>
    <row r="254" spans="1:2" x14ac:dyDescent="0.25">
      <c r="A254" s="35">
        <v>376</v>
      </c>
      <c r="B254" s="34">
        <v>100</v>
      </c>
    </row>
    <row r="255" spans="1:2" x14ac:dyDescent="0.25">
      <c r="A255" s="35">
        <v>377</v>
      </c>
      <c r="B255" s="34">
        <v>99.837646466292384</v>
      </c>
    </row>
    <row r="256" spans="1:2" x14ac:dyDescent="0.25">
      <c r="A256" s="35">
        <v>378</v>
      </c>
      <c r="B256" s="34">
        <v>99.823450272394311</v>
      </c>
    </row>
    <row r="257" spans="1:2" x14ac:dyDescent="0.25">
      <c r="A257" s="35">
        <v>379</v>
      </c>
      <c r="B257" s="34">
        <v>99.848380991258594</v>
      </c>
    </row>
    <row r="258" spans="1:2" x14ac:dyDescent="0.25">
      <c r="A258" s="35">
        <v>380</v>
      </c>
      <c r="B258" s="34">
        <v>99.946380697050941</v>
      </c>
    </row>
    <row r="259" spans="1:2" x14ac:dyDescent="0.25">
      <c r="A259" s="35">
        <v>381</v>
      </c>
      <c r="B259" s="34">
        <v>99.91864144601071</v>
      </c>
    </row>
    <row r="260" spans="1:2" x14ac:dyDescent="0.25">
      <c r="A260" s="35">
        <v>382</v>
      </c>
      <c r="B260" s="34">
        <v>99.30121940672835</v>
      </c>
    </row>
    <row r="261" spans="1:2" x14ac:dyDescent="0.25">
      <c r="A261" s="35">
        <v>383</v>
      </c>
      <c r="B261" s="34">
        <v>97.928065063232353</v>
      </c>
    </row>
    <row r="262" spans="1:2" x14ac:dyDescent="0.25">
      <c r="A262" s="35">
        <v>384</v>
      </c>
      <c r="B262" s="34">
        <v>99.511946558942469</v>
      </c>
    </row>
    <row r="263" spans="1:2" x14ac:dyDescent="0.25">
      <c r="A263" s="35">
        <v>385</v>
      </c>
      <c r="B263" s="34">
        <v>99.577401356510748</v>
      </c>
    </row>
    <row r="264" spans="1:2" x14ac:dyDescent="0.25">
      <c r="A264" s="35">
        <v>386</v>
      </c>
      <c r="B264" s="34">
        <v>100</v>
      </c>
    </row>
    <row r="265" spans="1:2" x14ac:dyDescent="0.25">
      <c r="A265" s="35">
        <v>387</v>
      </c>
      <c r="B265" s="34">
        <v>94.932805602467383</v>
      </c>
    </row>
    <row r="266" spans="1:2" x14ac:dyDescent="0.25">
      <c r="A266" s="35">
        <v>388</v>
      </c>
      <c r="B266" s="34">
        <v>99.726027397260268</v>
      </c>
    </row>
    <row r="267" spans="1:2" x14ac:dyDescent="0.25">
      <c r="A267" s="35">
        <v>389</v>
      </c>
      <c r="B267" s="34">
        <v>96.220740346343405</v>
      </c>
    </row>
    <row r="268" spans="1:2" x14ac:dyDescent="0.25">
      <c r="A268" s="35">
        <v>390</v>
      </c>
      <c r="B268" s="34">
        <v>99.833485896266637</v>
      </c>
    </row>
    <row r="269" spans="1:2" x14ac:dyDescent="0.25">
      <c r="A269" s="35">
        <v>395</v>
      </c>
      <c r="B269" s="34">
        <v>99.932501446530466</v>
      </c>
    </row>
    <row r="270" spans="1:2" x14ac:dyDescent="0.25">
      <c r="A270" s="35">
        <v>396</v>
      </c>
      <c r="B270" s="34">
        <v>99.803944188386652</v>
      </c>
    </row>
    <row r="271" spans="1:2" x14ac:dyDescent="0.25">
      <c r="A271" s="35">
        <v>397</v>
      </c>
      <c r="B271" s="34">
        <v>99.780582147835645</v>
      </c>
    </row>
    <row r="272" spans="1:2" x14ac:dyDescent="0.25">
      <c r="A272" s="35">
        <v>398</v>
      </c>
      <c r="B272" s="34">
        <v>99.863637741898103</v>
      </c>
    </row>
    <row r="273" spans="1:2" x14ac:dyDescent="0.25">
      <c r="A273" s="35">
        <v>399</v>
      </c>
      <c r="B273" s="34">
        <v>99.504200239917211</v>
      </c>
    </row>
    <row r="274" spans="1:2" x14ac:dyDescent="0.25">
      <c r="A274" s="35">
        <v>400</v>
      </c>
      <c r="B274" s="34">
        <v>97.90387355875113</v>
      </c>
    </row>
    <row r="275" spans="1:2" x14ac:dyDescent="0.25">
      <c r="A275" s="35">
        <v>401</v>
      </c>
      <c r="B275" s="34">
        <v>99.757181525759435</v>
      </c>
    </row>
    <row r="276" spans="1:2" x14ac:dyDescent="0.25">
      <c r="A276" s="35">
        <v>402</v>
      </c>
      <c r="B276" s="34">
        <v>99.807928784271581</v>
      </c>
    </row>
    <row r="277" spans="1:2" x14ac:dyDescent="0.25">
      <c r="A277" s="35">
        <v>403</v>
      </c>
      <c r="B277" s="34">
        <v>99.809752560702478</v>
      </c>
    </row>
    <row r="278" spans="1:2" x14ac:dyDescent="0.25">
      <c r="A278" s="35">
        <v>404</v>
      </c>
      <c r="B278" s="34">
        <v>99.94459833795014</v>
      </c>
    </row>
    <row r="279" spans="1:2" x14ac:dyDescent="0.25">
      <c r="A279" s="35">
        <v>405</v>
      </c>
      <c r="B279" s="34">
        <v>92</v>
      </c>
    </row>
    <row r="280" spans="1:2" x14ac:dyDescent="0.25">
      <c r="A280" s="35">
        <v>406</v>
      </c>
      <c r="B280" s="34">
        <v>99.861261352980279</v>
      </c>
    </row>
    <row r="281" spans="1:2" x14ac:dyDescent="0.25">
      <c r="A281" s="35">
        <v>407</v>
      </c>
      <c r="B281" s="34">
        <v>99.637147006856324</v>
      </c>
    </row>
    <row r="282" spans="1:2" x14ac:dyDescent="0.25">
      <c r="A282" s="35">
        <v>408</v>
      </c>
      <c r="B282" s="34">
        <v>99.646388790982684</v>
      </c>
    </row>
    <row r="283" spans="1:2" x14ac:dyDescent="0.25">
      <c r="A283" s="35">
        <v>409</v>
      </c>
      <c r="B283" s="34">
        <v>99.973154362416111</v>
      </c>
    </row>
    <row r="284" spans="1:2" x14ac:dyDescent="0.25">
      <c r="A284" s="35">
        <v>410</v>
      </c>
      <c r="B284" s="34">
        <v>99.727886861544292</v>
      </c>
    </row>
    <row r="285" spans="1:2" x14ac:dyDescent="0.25">
      <c r="A285" s="35">
        <v>411</v>
      </c>
      <c r="B285" s="34">
        <v>99.946380697050941</v>
      </c>
    </row>
    <row r="286" spans="1:2" x14ac:dyDescent="0.25">
      <c r="A286" s="35">
        <v>412</v>
      </c>
      <c r="B286" s="34">
        <v>99.756369877851654</v>
      </c>
    </row>
    <row r="287" spans="1:2" x14ac:dyDescent="0.25">
      <c r="A287" s="35" t="s">
        <v>118</v>
      </c>
      <c r="B287" s="34">
        <v>99.455492534683941</v>
      </c>
    </row>
    <row r="340" spans="1:2" x14ac:dyDescent="0.25">
      <c r="A340" s="33" t="s">
        <v>119</v>
      </c>
      <c r="B340" t="s">
        <v>140</v>
      </c>
    </row>
    <row r="341" spans="1:2" x14ac:dyDescent="0.25">
      <c r="A341" s="35">
        <v>61</v>
      </c>
      <c r="B341" s="61">
        <v>0</v>
      </c>
    </row>
    <row r="342" spans="1:2" x14ac:dyDescent="0.25">
      <c r="A342" s="35">
        <v>135</v>
      </c>
      <c r="B342" s="61">
        <v>0</v>
      </c>
    </row>
    <row r="343" spans="1:2" x14ac:dyDescent="0.25">
      <c r="A343" s="35">
        <v>137</v>
      </c>
      <c r="B343" s="61">
        <v>0</v>
      </c>
    </row>
    <row r="344" spans="1:2" x14ac:dyDescent="0.25">
      <c r="A344" s="35">
        <v>175</v>
      </c>
      <c r="B344" s="61">
        <v>5.1918612980708267E-2</v>
      </c>
    </row>
    <row r="345" spans="1:2" x14ac:dyDescent="0.25">
      <c r="A345" s="35">
        <v>176</v>
      </c>
      <c r="B345" s="61">
        <v>9.0737607885219406E-3</v>
      </c>
    </row>
    <row r="346" spans="1:2" x14ac:dyDescent="0.25">
      <c r="A346" s="35">
        <v>177</v>
      </c>
      <c r="B346" s="61">
        <v>8.8656554664664225E-2</v>
      </c>
    </row>
    <row r="347" spans="1:2" x14ac:dyDescent="0.25">
      <c r="A347" s="35">
        <v>178</v>
      </c>
      <c r="B347" s="61">
        <v>2.7621671808272425E-2</v>
      </c>
    </row>
    <row r="348" spans="1:2" x14ac:dyDescent="0.25">
      <c r="A348" s="35">
        <v>179</v>
      </c>
      <c r="B348" s="61">
        <v>9.477782303610699E-2</v>
      </c>
    </row>
    <row r="349" spans="1:2" x14ac:dyDescent="0.25">
      <c r="A349" s="35">
        <v>186</v>
      </c>
      <c r="B349" s="61">
        <v>5.5668613684974971E-2</v>
      </c>
    </row>
    <row r="350" spans="1:2" x14ac:dyDescent="0.25">
      <c r="A350" s="35">
        <v>188</v>
      </c>
      <c r="B350" s="61">
        <v>0</v>
      </c>
    </row>
    <row r="351" spans="1:2" x14ac:dyDescent="0.25">
      <c r="A351" s="35">
        <v>189</v>
      </c>
      <c r="B351" s="61">
        <v>0</v>
      </c>
    </row>
    <row r="352" spans="1:2" x14ac:dyDescent="0.25">
      <c r="A352" s="35">
        <v>259</v>
      </c>
      <c r="B352" s="61">
        <v>2.0743873735176731E-2</v>
      </c>
    </row>
    <row r="353" spans="1:2" x14ac:dyDescent="0.25">
      <c r="A353" s="35">
        <v>275</v>
      </c>
      <c r="B353" s="61">
        <v>3.4060009094313393E-2</v>
      </c>
    </row>
    <row r="354" spans="1:2" x14ac:dyDescent="0.25">
      <c r="A354" s="35">
        <v>276</v>
      </c>
      <c r="B354" s="61">
        <v>2.6859029420600061E-2</v>
      </c>
    </row>
    <row r="355" spans="1:2" x14ac:dyDescent="0.25">
      <c r="A355" s="35">
        <v>312</v>
      </c>
      <c r="B355" s="61">
        <v>4.6464689604469582E-2</v>
      </c>
    </row>
    <row r="356" spans="1:2" x14ac:dyDescent="0.25">
      <c r="A356" s="35">
        <v>324</v>
      </c>
      <c r="B356" s="61">
        <v>0.33819241995763782</v>
      </c>
    </row>
    <row r="357" spans="1:2" x14ac:dyDescent="0.25">
      <c r="A357" s="35">
        <v>325</v>
      </c>
      <c r="B357" s="61">
        <v>0.23222024352710033</v>
      </c>
    </row>
    <row r="358" spans="1:2" x14ac:dyDescent="0.25">
      <c r="A358" s="35">
        <v>326</v>
      </c>
      <c r="B358" s="61">
        <v>0.28165045275711781</v>
      </c>
    </row>
    <row r="359" spans="1:2" x14ac:dyDescent="0.25">
      <c r="A359" s="35">
        <v>327</v>
      </c>
      <c r="B359" s="61">
        <v>0.22417567261878402</v>
      </c>
    </row>
    <row r="360" spans="1:2" x14ac:dyDescent="0.25">
      <c r="A360" s="35">
        <v>328</v>
      </c>
      <c r="B360" s="61">
        <v>0.24771121236754659</v>
      </c>
    </row>
    <row r="361" spans="1:2" x14ac:dyDescent="0.25">
      <c r="A361" s="35">
        <v>329</v>
      </c>
      <c r="B361" s="61">
        <v>0.22302149105736957</v>
      </c>
    </row>
    <row r="362" spans="1:2" x14ac:dyDescent="0.25">
      <c r="A362" s="35">
        <v>330</v>
      </c>
      <c r="B362" s="61">
        <v>0.19144035207718499</v>
      </c>
    </row>
    <row r="363" spans="1:2" x14ac:dyDescent="0.25">
      <c r="A363" s="35">
        <v>331</v>
      </c>
      <c r="B363" s="61">
        <v>0.21250521933905864</v>
      </c>
    </row>
    <row r="364" spans="1:2" x14ac:dyDescent="0.25">
      <c r="A364" s="35">
        <v>332</v>
      </c>
      <c r="B364" s="61">
        <v>0.24928091554211917</v>
      </c>
    </row>
    <row r="365" spans="1:2" x14ac:dyDescent="0.25">
      <c r="A365" s="35">
        <v>333</v>
      </c>
      <c r="B365" s="61">
        <v>0.25444312467005642</v>
      </c>
    </row>
    <row r="366" spans="1:2" x14ac:dyDescent="0.25">
      <c r="A366" s="35">
        <v>344</v>
      </c>
      <c r="B366" s="61">
        <v>7.8113985864947583E-2</v>
      </c>
    </row>
    <row r="367" spans="1:2" x14ac:dyDescent="0.25">
      <c r="A367" s="35">
        <v>351</v>
      </c>
      <c r="B367" s="61">
        <v>0.22220580683070681</v>
      </c>
    </row>
    <row r="368" spans="1:2" x14ac:dyDescent="0.25">
      <c r="A368" s="35">
        <v>357</v>
      </c>
      <c r="B368" s="61">
        <v>8.4296767866274366E-2</v>
      </c>
    </row>
    <row r="369" spans="1:2" x14ac:dyDescent="0.25">
      <c r="A369" s="35">
        <v>360</v>
      </c>
      <c r="B369" s="61">
        <v>0.26150605800597998</v>
      </c>
    </row>
    <row r="370" spans="1:2" x14ac:dyDescent="0.25">
      <c r="A370" s="35">
        <v>361</v>
      </c>
      <c r="B370" s="61">
        <v>0.15150273538431433</v>
      </c>
    </row>
    <row r="371" spans="1:2" x14ac:dyDescent="0.25">
      <c r="A371" s="35">
        <v>362</v>
      </c>
      <c r="B371" s="61">
        <v>3.2478046655623399E-2</v>
      </c>
    </row>
    <row r="372" spans="1:2" x14ac:dyDescent="0.25">
      <c r="A372" s="35">
        <v>366</v>
      </c>
      <c r="B372" s="61">
        <v>0</v>
      </c>
    </row>
    <row r="373" spans="1:2" x14ac:dyDescent="0.25">
      <c r="A373" s="35">
        <v>367</v>
      </c>
      <c r="B373" s="61">
        <v>0</v>
      </c>
    </row>
    <row r="374" spans="1:2" x14ac:dyDescent="0.25">
      <c r="A374" s="35">
        <v>376</v>
      </c>
      <c r="B374" s="61">
        <v>0</v>
      </c>
    </row>
    <row r="375" spans="1:2" x14ac:dyDescent="0.25">
      <c r="A375" s="35">
        <v>377</v>
      </c>
      <c r="B375" s="61">
        <v>0.20636294622712639</v>
      </c>
    </row>
    <row r="376" spans="1:2" x14ac:dyDescent="0.25">
      <c r="A376" s="35">
        <v>378</v>
      </c>
      <c r="B376" s="61">
        <v>8.6019797198162384E-2</v>
      </c>
    </row>
    <row r="377" spans="1:2" x14ac:dyDescent="0.25">
      <c r="A377" s="35">
        <v>379</v>
      </c>
      <c r="B377" s="61">
        <v>9.2533152125626364E-2</v>
      </c>
    </row>
    <row r="378" spans="1:2" x14ac:dyDescent="0.25">
      <c r="A378" s="35">
        <v>380</v>
      </c>
      <c r="B378" s="61">
        <v>0.21534612747296344</v>
      </c>
    </row>
    <row r="379" spans="1:2" x14ac:dyDescent="0.25">
      <c r="A379" s="35">
        <v>381</v>
      </c>
      <c r="B379" s="61">
        <v>0.21559577495235874</v>
      </c>
    </row>
    <row r="380" spans="1:2" x14ac:dyDescent="0.25">
      <c r="A380" s="35">
        <v>382</v>
      </c>
      <c r="B380" s="61">
        <v>0.29160567139096044</v>
      </c>
    </row>
    <row r="381" spans="1:2" x14ac:dyDescent="0.25">
      <c r="A381" s="35">
        <v>383</v>
      </c>
      <c r="B381" s="61">
        <v>0.29927712957559599</v>
      </c>
    </row>
    <row r="382" spans="1:2" x14ac:dyDescent="0.25">
      <c r="A382" s="35">
        <v>384</v>
      </c>
      <c r="B382" s="61">
        <v>0.29490243106587177</v>
      </c>
    </row>
    <row r="383" spans="1:2" x14ac:dyDescent="0.25">
      <c r="A383" s="35">
        <v>385</v>
      </c>
      <c r="B383" s="61">
        <v>0.31295726308800997</v>
      </c>
    </row>
    <row r="384" spans="1:2" x14ac:dyDescent="0.25">
      <c r="A384" s="35">
        <v>386</v>
      </c>
      <c r="B384" s="61">
        <v>4.5726780370506627E-2</v>
      </c>
    </row>
    <row r="385" spans="1:2" x14ac:dyDescent="0.25">
      <c r="A385" s="35">
        <v>387</v>
      </c>
      <c r="B385" s="61">
        <v>0.10066651956700458</v>
      </c>
    </row>
    <row r="386" spans="1:2" x14ac:dyDescent="0.25">
      <c r="A386" s="35">
        <v>388</v>
      </c>
      <c r="B386" s="61">
        <v>0.1847527038153691</v>
      </c>
    </row>
    <row r="387" spans="1:2" x14ac:dyDescent="0.25">
      <c r="A387" s="35">
        <v>389</v>
      </c>
      <c r="B387" s="61">
        <v>0.10711728946064868</v>
      </c>
    </row>
    <row r="388" spans="1:2" x14ac:dyDescent="0.25">
      <c r="A388" s="35">
        <v>390</v>
      </c>
      <c r="B388" s="61">
        <v>0.20888113719866697</v>
      </c>
    </row>
    <row r="389" spans="1:2" x14ac:dyDescent="0.25">
      <c r="A389" s="35">
        <v>395</v>
      </c>
      <c r="B389" s="61">
        <v>0.24198840415337197</v>
      </c>
    </row>
    <row r="390" spans="1:2" x14ac:dyDescent="0.25">
      <c r="A390" s="35">
        <v>396</v>
      </c>
      <c r="B390" s="61">
        <v>0.13442943499345297</v>
      </c>
    </row>
    <row r="391" spans="1:2" x14ac:dyDescent="0.25">
      <c r="A391" s="35">
        <v>397</v>
      </c>
      <c r="B391" s="61">
        <v>0.25600645735654898</v>
      </c>
    </row>
    <row r="392" spans="1:2" x14ac:dyDescent="0.25">
      <c r="A392" s="35">
        <v>398</v>
      </c>
      <c r="B392" s="61">
        <v>0.17084862447816554</v>
      </c>
    </row>
    <row r="393" spans="1:2" x14ac:dyDescent="0.25">
      <c r="A393" s="35">
        <v>399</v>
      </c>
      <c r="B393" s="61">
        <v>0.23608080485835478</v>
      </c>
    </row>
    <row r="394" spans="1:2" x14ac:dyDescent="0.25">
      <c r="A394" s="35">
        <v>400</v>
      </c>
      <c r="B394" s="61">
        <v>0.33490868442236671</v>
      </c>
    </row>
    <row r="395" spans="1:2" x14ac:dyDescent="0.25">
      <c r="A395" s="35">
        <v>401</v>
      </c>
      <c r="B395" s="61">
        <v>0.13562926139483261</v>
      </c>
    </row>
    <row r="396" spans="1:2" x14ac:dyDescent="0.25">
      <c r="A396" s="35">
        <v>402</v>
      </c>
      <c r="B396" s="61">
        <v>0.3814972930386018</v>
      </c>
    </row>
    <row r="397" spans="1:2" x14ac:dyDescent="0.25">
      <c r="A397" s="35">
        <v>403</v>
      </c>
      <c r="B397" s="61">
        <v>0.21609120551906891</v>
      </c>
    </row>
    <row r="398" spans="1:2" x14ac:dyDescent="0.25">
      <c r="A398" s="35">
        <v>404</v>
      </c>
      <c r="B398" s="61">
        <v>0.12772283003385043</v>
      </c>
    </row>
    <row r="399" spans="1:2" x14ac:dyDescent="0.25">
      <c r="A399" s="35">
        <v>405</v>
      </c>
      <c r="B399" s="61">
        <v>0.11803972391995017</v>
      </c>
    </row>
    <row r="400" spans="1:2" x14ac:dyDescent="0.25">
      <c r="A400" s="35">
        <v>406</v>
      </c>
      <c r="B400" s="61">
        <v>0.20435681058357946</v>
      </c>
    </row>
    <row r="401" spans="1:2" x14ac:dyDescent="0.25">
      <c r="A401" s="35">
        <v>407</v>
      </c>
      <c r="B401" s="61">
        <v>0.16349985247736595</v>
      </c>
    </row>
    <row r="402" spans="1:2" x14ac:dyDescent="0.25">
      <c r="A402" s="35">
        <v>408</v>
      </c>
      <c r="B402" s="61">
        <v>0.15226206388609564</v>
      </c>
    </row>
    <row r="403" spans="1:2" x14ac:dyDescent="0.25">
      <c r="A403" s="35">
        <v>409</v>
      </c>
      <c r="B403" s="61">
        <v>6.3681758054344895E-2</v>
      </c>
    </row>
    <row r="404" spans="1:2" x14ac:dyDescent="0.25">
      <c r="A404" s="35">
        <v>410</v>
      </c>
      <c r="B404" s="61">
        <v>5.6421665143036981E-2</v>
      </c>
    </row>
    <row r="405" spans="1:2" x14ac:dyDescent="0.25">
      <c r="A405" s="35">
        <v>411</v>
      </c>
      <c r="B405" s="61">
        <v>0.28625420251980044</v>
      </c>
    </row>
    <row r="406" spans="1:2" x14ac:dyDescent="0.25">
      <c r="A406" s="35">
        <v>412</v>
      </c>
      <c r="B406" s="61">
        <v>0.29579353267270719</v>
      </c>
    </row>
    <row r="407" spans="1:2" x14ac:dyDescent="0.25">
      <c r="A407" s="35" t="s">
        <v>118</v>
      </c>
      <c r="B407" s="61">
        <v>0.15117949206596973</v>
      </c>
    </row>
    <row r="437" spans="1:2" x14ac:dyDescent="0.25">
      <c r="A437" s="33" t="s">
        <v>119</v>
      </c>
      <c r="B437" t="s">
        <v>140</v>
      </c>
    </row>
    <row r="438" spans="1:2" x14ac:dyDescent="0.25">
      <c r="A438" s="39">
        <v>44927</v>
      </c>
      <c r="B438" s="61">
        <v>0.16714210772578256</v>
      </c>
    </row>
    <row r="439" spans="1:2" x14ac:dyDescent="0.25">
      <c r="A439" s="39">
        <v>44958</v>
      </c>
      <c r="B439" s="61">
        <v>0.16899784581692018</v>
      </c>
    </row>
    <row r="440" spans="1:2" x14ac:dyDescent="0.25">
      <c r="A440" s="39">
        <v>44986</v>
      </c>
      <c r="B440" s="61">
        <v>0.20120479821517681</v>
      </c>
    </row>
    <row r="441" spans="1:2" x14ac:dyDescent="0.25">
      <c r="A441" s="39">
        <v>45017</v>
      </c>
      <c r="B441" s="61">
        <v>0.195734634988009</v>
      </c>
    </row>
    <row r="442" spans="1:2" x14ac:dyDescent="0.25">
      <c r="A442" s="39">
        <v>45047</v>
      </c>
      <c r="B442" s="61">
        <v>0.17399756564992921</v>
      </c>
    </row>
    <row r="443" spans="1:2" x14ac:dyDescent="0.25">
      <c r="A443" s="39">
        <v>45078</v>
      </c>
      <c r="B443" s="61">
        <v>0</v>
      </c>
    </row>
    <row r="444" spans="1:2" x14ac:dyDescent="0.25">
      <c r="A444" s="39">
        <v>45108</v>
      </c>
      <c r="B444" s="61"/>
    </row>
    <row r="445" spans="1:2" x14ac:dyDescent="0.25">
      <c r="A445" s="39">
        <v>45139</v>
      </c>
      <c r="B445" s="61"/>
    </row>
    <row r="446" spans="1:2" x14ac:dyDescent="0.25">
      <c r="A446" s="39">
        <v>45170</v>
      </c>
      <c r="B446" s="61"/>
    </row>
    <row r="447" spans="1:2" x14ac:dyDescent="0.25">
      <c r="A447" s="39">
        <v>45200</v>
      </c>
      <c r="B447" s="61"/>
    </row>
    <row r="448" spans="1:2" x14ac:dyDescent="0.25">
      <c r="A448" s="39">
        <v>45231</v>
      </c>
      <c r="B448" s="61"/>
    </row>
    <row r="449" spans="1:2" x14ac:dyDescent="0.25">
      <c r="A449" s="39">
        <v>45261</v>
      </c>
      <c r="B449" s="61"/>
    </row>
    <row r="450" spans="1:2" x14ac:dyDescent="0.25">
      <c r="A450" s="39" t="s">
        <v>118</v>
      </c>
      <c r="B450" s="61">
        <v>0.15117949206596965</v>
      </c>
    </row>
  </sheetData>
  <pageMargins left="0.7" right="0.7" top="0.75" bottom="0.75" header="0.3" footer="0.3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8481-DC86-412A-8A8F-532AE82B1325}">
  <sheetPr>
    <pageSetUpPr autoPageBreaks="0"/>
  </sheetPr>
  <dimension ref="A1:X94"/>
  <sheetViews>
    <sheetView showGridLines="0" tabSelected="1" zoomScale="90" zoomScaleNormal="90" zoomScaleSheetLayoutView="80" workbookViewId="0">
      <selection activeCell="O31" sqref="O31"/>
    </sheetView>
  </sheetViews>
  <sheetFormatPr baseColWidth="10" defaultRowHeight="13" x14ac:dyDescent="0.3"/>
  <cols>
    <col min="1" max="16384" width="10.90625" style="42"/>
  </cols>
  <sheetData>
    <row r="1" spans="1:24" ht="30" customHeight="1" x14ac:dyDescent="0.3">
      <c r="A1" s="44"/>
      <c r="B1" s="45"/>
      <c r="C1" s="45"/>
      <c r="D1" s="45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ht="20" customHeight="1" x14ac:dyDescent="0.3">
      <c r="A2" s="44"/>
      <c r="B2" s="45"/>
      <c r="C2" s="45" t="s">
        <v>136</v>
      </c>
      <c r="D2" s="45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 ht="20" customHeight="1" x14ac:dyDescent="0.3">
      <c r="A3" s="44"/>
      <c r="B3" s="45"/>
      <c r="C3" s="45"/>
      <c r="D3" s="45"/>
      <c r="E3" s="43"/>
      <c r="F3" s="45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20" customHeight="1" x14ac:dyDescent="0.3">
      <c r="A4" s="45"/>
      <c r="B4" s="45"/>
      <c r="C4" s="45"/>
      <c r="D4" s="45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 ht="15" customHeight="1" x14ac:dyDescent="0.3">
      <c r="B5" s="45"/>
      <c r="C5" s="45"/>
      <c r="D5" s="45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 ht="15" customHeight="1" x14ac:dyDescent="0.3">
      <c r="A6" s="45"/>
      <c r="B6" s="45"/>
      <c r="C6" s="45"/>
      <c r="D6" s="45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 x14ac:dyDescent="0.3"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24" x14ac:dyDescent="0.3"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24" x14ac:dyDescent="0.3"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24" x14ac:dyDescent="0.3"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24" x14ac:dyDescent="0.3"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24" x14ac:dyDescent="0.3"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24" x14ac:dyDescent="0.3"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 x14ac:dyDescent="0.3"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 x14ac:dyDescent="0.3"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4" x14ac:dyDescent="0.3"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4:24" x14ac:dyDescent="0.3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4:24" x14ac:dyDescent="0.3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4:24" x14ac:dyDescent="0.3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4:24" x14ac:dyDescent="0.3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4:24" x14ac:dyDescent="0.3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4:24" x14ac:dyDescent="0.3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4:24" x14ac:dyDescent="0.3"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4:24" x14ac:dyDescent="0.3"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4:24" x14ac:dyDescent="0.3"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4:24" x14ac:dyDescent="0.3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4:24" x14ac:dyDescent="0.3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4:24" x14ac:dyDescent="0.3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4:24" x14ac:dyDescent="0.3"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4:24" x14ac:dyDescent="0.3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4:24" x14ac:dyDescent="0.3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4:24" x14ac:dyDescent="0.3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4:24" x14ac:dyDescent="0.3"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4:24" x14ac:dyDescent="0.3"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4:24" x14ac:dyDescent="0.3"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4:24" x14ac:dyDescent="0.3"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4:24" x14ac:dyDescent="0.3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4:24" x14ac:dyDescent="0.3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4:24" x14ac:dyDescent="0.3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4:24" x14ac:dyDescent="0.3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4:24" x14ac:dyDescent="0.3"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4:24" x14ac:dyDescent="0.3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4:24" x14ac:dyDescent="0.3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4:24" x14ac:dyDescent="0.3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4:24" x14ac:dyDescent="0.3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4:24" x14ac:dyDescent="0.3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4:24" x14ac:dyDescent="0.3"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4:24" x14ac:dyDescent="0.3"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4:24" x14ac:dyDescent="0.3"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4:24" x14ac:dyDescent="0.3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4:24" x14ac:dyDescent="0.3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4:24" x14ac:dyDescent="0.3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4:24" x14ac:dyDescent="0.3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4:24" x14ac:dyDescent="0.3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4:24" x14ac:dyDescent="0.3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4:24" x14ac:dyDescent="0.3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4:24" x14ac:dyDescent="0.3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4:24" x14ac:dyDescent="0.3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4:24" x14ac:dyDescent="0.3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4:24" x14ac:dyDescent="0.3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4:24" x14ac:dyDescent="0.3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4:24" x14ac:dyDescent="0.3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4:24" x14ac:dyDescent="0.3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4:24" x14ac:dyDescent="0.3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4:24" x14ac:dyDescent="0.3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4:24" x14ac:dyDescent="0.3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4:24" x14ac:dyDescent="0.3"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4:24" x14ac:dyDescent="0.3"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4:24" x14ac:dyDescent="0.3"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4:24" x14ac:dyDescent="0.3"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4:24" x14ac:dyDescent="0.3"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4:24" x14ac:dyDescent="0.3"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4:24" x14ac:dyDescent="0.3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4:24" x14ac:dyDescent="0.3"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4:24" x14ac:dyDescent="0.3"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4:24" x14ac:dyDescent="0.3"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4:24" x14ac:dyDescent="0.3"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4:24" x14ac:dyDescent="0.3"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4:24" x14ac:dyDescent="0.3"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4:24" x14ac:dyDescent="0.3"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4:24" x14ac:dyDescent="0.3"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4:24" x14ac:dyDescent="0.3"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4:24" x14ac:dyDescent="0.3"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4:24" x14ac:dyDescent="0.3"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4:24" x14ac:dyDescent="0.3"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4:24" x14ac:dyDescent="0.3"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4:24" x14ac:dyDescent="0.3"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4:24" x14ac:dyDescent="0.3"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4:24" x14ac:dyDescent="0.3"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4:24" x14ac:dyDescent="0.3"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4:24" x14ac:dyDescent="0.3"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4:24" x14ac:dyDescent="0.3"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4:24" x14ac:dyDescent="0.3"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4:24" x14ac:dyDescent="0.3"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</sheetData>
  <sheetProtection algorithmName="SHA-512" hashValue="IingFyTWj89uQiTds3FIK0xtvOToZkiWSIGCY7MYdq+TzrrTWTbH/EfdI6UhrigLt9VRp5SxCtOYgCiUH9BHhQ==" saltValue="2MUjOGNtsYXKT71w2H/7UQ==" spinCount="100000" sheet="1" objects="1" scenarios="1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4 a d 4 4 3 e - 0 a b 0 - 4 3 6 f - a a 1 3 - a 0 0 f 3 7 c c a 5 a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 - 5 9 . 9 9 9 9 9 9 9 9 9 9 9 9 9 9 3 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P i S U R B V H h e 7 b 1 p d x v H 0 u c Z B E C C + 7 5 v o n b J k m z Z l m X 7 e r l 9 l 5 k z / f S Z 0 1 + g 5 8 3 0 m T f T f X r m z B e Y / l a z 9 f T z 3 M W + l m V r t 3 Z L F E V x 3 3 e Q A N n x i 6 w E C i B A A h Q p i T L / Y L K y s g q F W u J f E R m Z G V n 2 / / x 4 e 0 t e E 1 W t H 8 r K y p Y M N K 7 K 8 + m I f H N 8 V b a 2 3 G F z l x 5 r a 2 t y 7 d p 1 S S a T s l 5 3 T m I N A 8 G W w 4 2 y M p H q 8 i 1 Z 3 S i T z d e + s 0 f Y C 8 p 4 C D m g r L 0 2 J a 2 x S W l p r J a I r s / O z k p T U 5 O k U i n h U d 0 e m r b l 6 y A S L P e M 2 r b T S g 7 N b C V l d k U k H t 1 0 G x S F y A T i 8 b h 8 / f X v 5 M S l b 9 4 b M g E u d W W 9 T D r r U / r Q g s I j v F H k k z f K J p a i M p 1 q k 3 h F h Z W t r S W M a K Q t f f u d 6 W y 0 8 t f B a x E q E q 2 Q t f U q P Z m U f N C + L g u r Z d J Q q W z X k 9 + J T B 4 r G z F 5 O l s T r O 0 / E O h 4 b E s q V W M 0 1 2 x K S / W m r R + 0 n H P F o / N R + 6 1 3 H b 8 l 0 i O L X f q i A 7 F Y T P r 6 e m V s d M z M C v 1 T Z V A m F b H X 0 z G v 9 e 1 Y b b 9 s b K i A b q W k K p Z S M 0 e k v n J z R x I B v / 3 G c L k t 9 w v I R n l 0 S z r r U t L T k J R j T U n p 0 P z V v o R 8 0 r M u H / e u y 1 f H N a 9 L 1 D / 7 R / d w B y B K e T R Y K Q C u E L P v X c f 7 a p Y W k s H Z V f f A f / 3 1 m T x 7 9 k x S m 5 s y M T 5 h W g r 0 N V X b c q / Y M 6 F i l Q 2 S 3 K w 2 + 3 M j t S W T S + 6 E G l V D e e S 7 K F 8 2 p x e 2 n t p f g S u P i Z x u S 0 o i W S a v 5 m M y O B O T m e W I v F q I 6 n p U l t U U 4 4 3 c p J r q w + 4 N u a w k a 6 l 2 x C o F H H 9 D L 3 M v Z D z C m 0 M + + R t b i N j L b m D g m N T U O O t o U y 2 s 6 e k Z 0 1 J V + q Z s q N r 7 i 1 7 l a 2 + f S N U x S S Y 3 9 W Q 2 p T y y K S / n o n Y B C B v Y i U x g V I V 8 v / F R 1 7 r c H y t P v 4 X 4 t a X 1 i L x Q Y j 2 b d u n x R E z u j l b I P w b j 0 q z E O t 6 S l I v 6 v d 1 Q X 5 W p G 3 q k t h c d 4 R 1 D r h y u q d U w r 1 U T T L 7 V 1 T U 5 d q x f e n p 6 p K W l W R K J d Z V s k d 6 G y r S c l / r Z 0 z u 2 d e C S m n o w 2 5 l 3 H + u b f s V k c k s Z v r u U p b b K 9 k Q o r x G 8 3 R + N Z N + s 6 y 8 r p E J N v r D G Y V 9 K I P r 4 Y l S G V X O N L 0 Z M W + n 7 Q O r i W 2 o W b s q f T q / J t y f 0 B q u Z i N k Y B m + u h Y C k R z j c Q B 5 q K 5 z c U o d a W F i Q S C Q i 0 W h U z d 9 N c 1 T A w Q v d 9 c E 3 S k P E p K / E N D s r q p 1 S a U I l k k 4 A O R H e A L l v B R A u W 0 6 U 7 l K u K t + S b q 1 Q U v / 5 3 U D C 1 l O b n F A 2 M C P D h + Z 3 w p o k / L v X h + J y + 1 W F E Q z S V A Q m 4 9 d a z / q s b 1 2 a V C v x C 7 m X w 3 U f 4 f A g L H t k s V o A J J q f X 7 A 8 d S i 8 f 4 O D L 3 S f T U k l k 9 v k v p h U 8 m s 3 3 n j K H B G e T C T n z X I n v a R v / l z k E m x + r f i f 7 W 1 M m S M B E p 1 t 3 z A z j e / v R 4 V / R Y 8 x s x K x l 8 C w 1 r G G 1 W w d m o 3 J o 4 l y u T 1 S L g s J Z 2 9 z f X W V m 9 J a s y n V Z c u y M v 5 A 2 i u X 5 E L n h n T U p t T k z b 6 + I 7 x 7 8 D L I / 3 C 1 Z H 5 + X u V Z z S 0 l V I U S q q O j T b X W o m 0 / 1 l h p y 1 J Q G q H K I l o Z r 0 q T y S 8 f j s d 0 G e y S p R / y Y 3 6 t O D K g N c 4 p i d B G 5 A E 3 4 + 7 o / n k H U 3 q 6 T 6 b K 9 R o 0 K Z E e T 8 Z k R M 1 R N J 3 X b O R r K 7 b M i X G 5 J y G R + Y c y 0 L R q L t h L 3 R v y 5 Y D a 3 n p + 3 h Q F / n y P 8 O 5 h X Z U P Q C t V V V V a f c o e l 6 4 3 N j Z q W Z W M j 0 + a G 7 3 U 5 1 g S o W I 1 f W r q O S K F z Z 7 J J X c Y y I U H L Q z / Z g h j e q m 4 + t P 5 D n 1 z 5 O D n Y d c o V w y o C 7 2 O 9 o g F 3 + U l M W a e w o g s L S 9 L Q 3 2 d V M b j t g 1 U q A b 7 9 m R C f n 9 y z b Q W z y D P Z a c B 8 c I v i W j Z 3 s / x C M X D y + J q I p l W B p 2 d n b K s z 9 Q a e H V b e X m 5 9 e J p b 2 + T 5 Z U V 6 a w p 7 e W t T O A w u 6 d Y v E 4 2 y + q z y M Q J 5 R J G S b 0 r o j m V / n y A D B 2 1 2 e T E V V 2 K q b e 5 p f s W v 3 s W K p U k J 1 q S 1 p 5 V q f c U s 2 9 6 c V O G h 0 e l r 7 9 X y t U 8 G F u M m r n I C 4 V G 7 V k 1 H / k 5 r 6 k g D A 6 b K 1 o f u 9 S 1 I e f 0 B e F J t K a a 1 r c h 4 q Q 5 w p v D 3 S f j 8 v 3 3 1 + T H H 6 / L 6 O i Y T E 5 O W b m R S l N d X Z 0 9 J 1 6 k 1 e V q C p o 3 j G e 0 e y r 7 / 6 7 f L e r 1 W N l 6 U Z m 8 Z X 3 v r O 9 T Q C Z P K J Y 4 D T 7 Q N 7 R H L t k 8 a B 9 6 O h U L 1 r a D i 0 E I G 7 T e E o a + W O R v z 0 q 3 a 3 P B 8 f s a k 6 Y l a K B d U B O U u l M u 8 B g C B L 5 P i b W q d c f H j x 7 K u b 5 a i d b 3 W 5 3 L A x L l O l o o a 6 z i B a Q v g 8 0 y I 1 E + V z v 7 c a v 8 1 / M d 6 w j 7 h + R G Q u q 2 J u V S f 4 W s r q 7 K i m q i Y 8 e O G Z m Q b R x u E 5 M T a o k 0 y M z M j N T X 1 8 u z u e 3 W U j 4 U T a i y u o u S U I k O k y l s 9 i E O H 3 a t S 1 u g V Q q R C c y s R A v 2 k k D Y L 3 e v S 0 t N 5 t h L i 0 t q a q 3 I 0 9 U + 0 w j 7 B b o i n W r d k E e T 5 T K / 6 h w Q u 2 E j s a Z V y a j E 1 D R 4 X a A F q c N t 7 H M D 9 x G K w a b 8 4 f R G 2 k r w M o 1 8 k 9 b X 1 0 1 5 U I a Z P 7 5 e X F W j K L c 5 2 o m 6 k / 9 R n z z I 1 2 i l 3 Z N p N 9 R U O H d 0 G J h 4 / a o 1 8 O a F y T Q 1 N S W 3 7 v 4 i g 8 v N + 0 o m M K 0 m 2 r W h u P X a K O q t o i i P a y V 2 H 8 g E 0 F i e T N T 1 9 v f q j r A T I m U R a + j P B V o K o c e l P j c 3 r y / P i K w n 1 u V Y f X G 1 o 4 C f O y O R c G 0 v v i K X S 6 Y g l z Z T w t v z g f r I N y c S R i L 6 / l 1 U M x H X + J n 2 p F R E k m r T T s r z 5 4 M 2 v O P B w 0 d y 4 e K H s p y q D b 7 9 f g K T 0 N 8 1 T D 4 a r V k e 4 W C A r N L + 6 O G I 5 E C W 9 d q 6 W p P l x q Z G m Z m e C b b u j F 0 J V V F / X F W g I 1 R + I j k s J f I z v h D w j E G q q / 3 r N t T B q 9 7 x 8 Q m Z m J g 0 b 0 t U K 4 M 9 3 d 0 y l 6 w r W o O 8 D + B h 0 2 h 9 V I 8 6 W C S S k b S H 2 g M i + V R Z W S k r e A D 1 0 9 z c L O 2 V u 7 / h d i V U S m q y 6 k 0 7 k W p k P i r T y x G r F x S D 3 D c w l c P H j 5 9 I f 3 + / 9 P b 2 2 I W 0 t b U d d f s 5 Q t F A p I r t t I z 8 v p g t 3 I S D W R j W X I u z z h u 4 E / S n + U L + F K t u t z 5 7 u x H J g w Z Q n A 3 P S 9 B U Y d B S X a d q d m J i 3 C q F K 6 s r V m c p t i H 4 f Q G m 8 J G 5 t z d o l c e G 7 x S L x T V V A E G V P U M e r 6 W 0 v l 9 T Y z 0 p y D f U 1 0 u V 0 C r M f v m T P b d C K R J v L 1 h 3 y g e / / c V s T O 6 N l u d 1 E R c C n R T v P 3 h g P X 4 5 j P O y p O S n Z + s y v 7 A k X f V J a 2 i t r t i 0 9 q H P j 2 E u J q Q u X s K P H B I k 9 c V 0 Z O 7 t D c h c K R 2 v 6 S D N C G s H t w w p J X N O 4 F q n k G p I 5 W Z i G 0 + y 0 n / 5 + V 7 e R x e J V U m q 4 o Q K t n O V 5 5 I q H 7 l y y z i x v o a U n G n P + P C 5 g O + f x 0 0 t 0 z e P / n G 4 J 7 / 7 7 h 9 y 4 c I H + k a o N t u V 3 5 y Y n J E H 9 + / L x Q 8 v S U d b i 9 W j O G k P z g n S D U 2 t y f 1 X K a m o a Z F Y b H 8 8 c E f 4 b Q B 5 + q B j X b o a N l V e 9 U W G T C H v y k z G S S F f c 3 N z 1 h 0 p m V I u 6 P r 4 m s p e J L 8 V V p B Q V a 0 X Z H F x y 9 R d m E y F C G V r O W U e u N S r N d H u w r g p D w j 3 5 U B C Z i e G 9 X e S N u j L g w A a T 5 7 8 K m f O n L L + V W F w P i + G h m R s d F y W F h d V z U e l r u u 8 z M f 6 9 Z j Z B j T E 1 d 1 / U 0 6 N I 5 S G i t U X E l 8 b s u r G m T O n r Q w Z 8 2 1 S v P A X V M 7 i F X H L 0 9 i b q G 2 3 / X K R L X 0 h e F c 5 2 I 1 M h g J k A o w 9 w p s S J h P g K w / G Y j I y M i b N z U 1 B K W p 7 U x 4 9 e i w n T g z k J d P w 8 C s j 3 O n T J + X L 3 3 0 h 3 3 z z l a R q a e n e f j m Y A E d k O s J O i F Q 2 y a l T J 2 1 8 1 O N H T 0 L y b U a c a a 6 E B X R x S o C e E 4 W Q l 1 C 1 r Y z G d c T x p D o o z C y L r K 2 n p L b W t T P x m 4 P P n 9 u 4 l F e v R u x t g P e P c l T v 7 V u 3 r e / V h Q 8 + k N b W V v t e K h K 3 M V b v M 6 j s H j k q D g Y b 0 X p p a m 6 2 P n w D x 4 9 Z Z w L k D f K 4 1 3 G Z N D U 1 q r a C C 0 o w f R D N B Q b S K q H 4 V n Z K b B A r I t M J d j d k G F 0 6 q H w n m q 7 I q 4 U K 6 / w 6 O T W t p u a i / N M / / Q + m b u / c v S c P H z 6 S i Y k J u f / L A + n u 6 d K 6 1 n k L Q + Z B v I j 3 H d y n I 0 f F w a B b 6 / m Q B z m m r k Q 1 h x 7 o r 0 Z G 5 N m z 5 z I + P m 6 m H i 9 0 K E J z z u q i 5 g O + h F N e D Z V M R b a Z e x 6 v Q 5 5 8 w I s i s W p 5 N B G T v / x a K f 9 8 Z 1 7 W a 8 9 J K t Y o F y 5 d l q b W H q l p 6 p L B F 0 P y 0 e W P p K O j 0 5 w W H g g Z 8 d b e F O j l Q Z 0 Q 0 H n W t 3 n g 6 j 7 C 4 Q R D c 8 J i 3 d X V J c + f v 5 C 5 2 T n z P m 8 k N + T p 0 1 + 1 m j G n l I E 4 I t V K v H w o + y 8 / / 5 I l C f G G P l l d r 5 P 1 d e e M I I V J l U s o t 5 p d 9 j p I p Z L m Z I i o W u X Y q 0 t z U r s + K G f 6 6 q W n p z v Y K 4 M l N f V + e J H R V v Q e R 9 M d B N p q t J K q 9 2 N q O W L n W A i 8 7 e J K M L v 1 + u 8 w h B P 7 r e N 8 R 0 I 6 a j b M w 1 d R X m 5 E o i 8 f d X i e J x p q Z W X V B i O S x 3 p a 3 t i U 1 V h 2 l z g i 0 t o X f N q K 0 D N i u 1 c P 5 J L J Y f / I B K L R m J 6 H I x O o q m m Q h q 7 T + t b o d A U 5 Y E x S G A d F p u p o Q t o i w 1 r p u y P L C 6 5 f F y G X e 9 R c y A X n T s f X V d I R m Q 4 F H o 1 H 5 a f r N + S H f 1 y z v q Q 0 6 C Y S C a m o K F d 5 5 A U a s d G 9 c I S X J P X 4 t c W F N G 9 8 2 m b y J Z O R b c T J T 6 Q 3 B D 3 L m U S N T C 4 7 v z / a w Z 8 N S 8 Z W H S T o B X 6 u b U 3 a 5 a n 8 9 e d n 8 n C y V q I x Z 3 I y H H 9 d + c Q w e K I l c U O P c E i x l Z K o m j c 8 w p 9 / v m m O M H r u u H g T 7 M A / l 2 i L m p y a 1 O e 9 f Y R A 2 f 9 / I 2 P y x S q b J S G d J Z h 7 2 e s H C e o q V / v X 5 K + P N u V y n 9 q 5 j R H r k P v D i + K H x O 8 G 6 k H c o J g q v d b q T W m q T k l D f F 1 G X r 2 y y m m 8 + 4 q s l j V L f V W Z 9 D Y m b Q A k W s o T i e Y B B k 4 u r 0 f U d H B d s f Y C e 9 N p 0 t u / z / r / C I W w p T f 7 Z P y p N D X W m T l H 3 Z 6 e E U N D L 6 W 3 t 1 d N / a B N a g P T b 0 U m V I t V V 1 d L p L Z J E m U Z G V R C 3 U 8 / s / K 6 A V l J V B b f m P s G C Q W i q Q W Z e P D P 0 t B 9 V j 4 + U a N S F 5 d / D M a k p q 5 J h X B v w h s G W o a e 7 5 A X o n B 9 k 4 z H u n l L r n z 6 q a x F W 2 R j K 2 q j f Q u 5 s P / 6 L C 7 r q r m o y x H n n d N i P T f S E 4 3 c 5 u C I 6 x K H h u 5 H l F v 2 o + d 9 v 5 4 L A T q L 7 W h 8 h N f H 1 v g 1 K U t M W z 1 p b W 1 V m p t b r P z k y R O u b q 8 k o / 7 0 Y v C F k W l z U 5 9 d T a 0 s x + p s P 5 B F q E j d e T 2 Q 6 w r k C c U S 5 C P P m y b U 1 s a i X G q Z N m 8 L H h j a q T Y b z 0 l j 3 0 c 7 O g m K w U f d m d H G H r x Y b t 2 6 b V 6 f 7 u 5 u + X W m X F Z V + 3 y o + x a C 1 l N l X e t N D K + n o 6 Y H H X x / G a 2 w u p U f T N m i v w d x I S e 9 9 G + N V O g 9 d d 5 D w q X l 1 g + P c L C I b K 5 K Z W R d j j V v y v O H N + T 4 8 e M y N j Z m B B s b G 5 e P P 7 l s f C B s c 0 z J h f w v J l I S a c j 0 m k g T K h K N S y p + I j 3 M f T d z D 7 x p Q h E D j 5 g V 2 K 6 r Q W P v + H K l v F i o f e 0 2 G g J o I s R h L C 0 t y b U f r 8 t n V z 6 V m W S T m n O u n y D R j d B A + w 0 6 a a I d 7 4 6 5 I f k G v a 4 3 e 5 e P 8 H H H j P x 8 7 X v 5 R A l U U R G X 6 9 d / k o a G e t N Q P d 1 d + k K f 1 2 e y K R X l F d Y 2 t d X Q K W U x Z / a l h 8 B X 1 G A 7 Z p t 4 O + F N k w k Q m J L T f T 5 d b l 4 Y e k m c a I 9 K b / W 0 J F Z c B N B c 8 P b 3 b U W F A D n o a x g G L x R 6 a V T F K 6 1 y 2 l g V q o A e k P e B c 8 A M v K L k J n o t L 5 B a r a c V M i + P c B D Y k g c j K e n u H Z B q l b G Y V q i v X P n E u i a p 0 P N n j 5 / 6 F Q J B V W N 9 Z d H y J H t W p K 1 Y m w p R f j K 9 D f L k A 0 4 I Y k D g 6 f P R P 3 F t j j + / J X 1 K q l y Y c P Y n 5 I t j C R l o d s M / c o F p d r k 7 Y X W a M B Y X l + T h w 8 c y v 7 B g 0 U V x Q B D B i L E 2 b y J S L O d + q j V p 4 3 X Q y E d 4 c 0 h G 6 m Q x 1 q s v Y v c m x m U O G h s b 0 t U h + v a B 8 o p y K V 9 f 8 n z K u M 3 X t V r g t Z N P 7 x o 4 I z x p i 0 q s 7 5 7 H r c s R 5 7 m 2 u i r H O m r k U 3 2 z e + B g + P p E Q s Z 0 n y e T M Q t x R s / 2 1 u q E L C / M y s a 6 G 0 v 1 U c + 6 N K j 2 y U V 1 d Z V 8 / v l n c u n S B b l x 4 5 a N i c E s v N h V X D i p / Q B h o g e a X f h p d / V H e B N I b M Y k I d X W s R p A I o B V N D V F H X 7 W G o C p x y 8 v r 6 T J B d K E 0 u 3 b S F S I V O 8 C 2 a g z M T J 4 c l 4 J U d 9 g 4 6 i I W v v H 0 2 v y 5 z N r F v R / k X h 7 c z H r m v T 9 Y N z U 8 a m m Z a m c U 5 s 4 n p S P e z Y s x H I + o N I b G h o 0 N d r 1 b m y 4 c M t v E v Q x O 9 W a k j Y Z k t T o 9 0 4 7 4 h E 8 w s E h u L 1 r + t 4 k S j G E e f D g o f W a w D k B m Y Z e D k t y Y 0 O J l p J p J V h l V a Y r n B K q T M q r m l R o H F H e B b I U C w T 8 w U h S Z t Z r Z W S x w r o h + f o G 2 u t H N Q / D m F i K S C x a p u b U p h y r m 5 H y H D M v H 1 D 3 5 e U x 1 8 B 3 Q C C U G K N M q S P m A o 9 S R 0 e H / P n r y 6 Y d B 5 o P q C v I E R Q q / 0 E O Y A 2 9 H J m U l p Y W f Q 6 u S k G v 8 4 8 / / s h G l K 8 l 1 i y K M O S J J p l o O u g c W x Z v t f p T P r z L B K N b z / J G T B Y j 7 f J 4 s l x u v q q Q p 2 r e c c o 2 F U 2 O f G 5 o f e v R o y d K j q T U 1 1 S Z z b s b m N o E d 4 S 3 n b 3 3 c z 8 R 0 T r S r 1 M x W c h p q w K 3 b t + x N h D r R K y g D e x 0 2 5 s z O 3 9 T y H m s + q h l Z F 6 k r a 3 V o h 6 h k R g L V R 4 r t 2 Y U t B N u M u r b k c S S f c e e I C a i 1 0 4 + H R b U 1 L d I Q w v 9 / N y k a o O z M a t 7 5 P Y g B n d e L M v S i t a F P v l Y a m u L m y y b Y S K N a v q N j o 7 L q 1 e v Z G R k 1 N o m G D O z s r J s N / l 1 Q f g 1 H A / N 1 d u P 9 Y m + D c 2 j F A A N 3 K P 1 w S P s N 7 x 2 y h a a m t Y T Z u r V 1 d d Z H z / 6 8 z G Z A N 6 9 D z 4 4 r y + 7 T X O n W 9 w J h b n N N 7 d 4 q 2 c f q B C p 3 j W y 0 Z k 2 t 1 E X T f U s T x + / s l i t l D V f t r d N s T 0 r E O a z Z 0 + r q i f O 9 Z y 8 e D E k d + 7 8 I r d v 3 Z G / / v U 7 J d i I a S / g X 0 Y + F Q M M A 2 I U X t b 6 X E V O 2 9 b s z K x q q L s 2 d W U Y d I 0 i M C i N w k f Y H 6 Q f V 8 4 t X U 1 G J b l J + 2 D U R p H T q Y C x e Y D m F G 8 9 r C y p h l K R K v v n W w + 2 U p X n i m 7 Q L V Z Q 3 m X g / c t 1 k + 8 G r p u g H Z j G m + S V R M Q Z w A P 4 2 W e f 2 l s M u 5 r 7 h 0 k J E V t b C R q z t 8 6 7 D x 4 8 0 r p T u 9 n s h c h P w J v r g x G Z W U x I V W W V b J a 5 3 8 L l T j 9 C p s k h Y O b h f 2 I H j 4 z M B y 9 E M + 8 d H 3 r q E j L Q l J D 7 9 x + k r Y X O z g 6 z T u i a F q m o l Z n x Y W k / / 4 l E 4 v V d + i X b 5 z c B R N O 7 Q 0 s B Q o 0 2 5 I Y y d W R V d b V p O o J 6 3 L x 5 S 7 7 / / g f 5 6 a e b F q j z x s 2 b 8 v z 5 c 3 s Y e 0 W 9 m h i M C d t J k 9 L n r 6 V 8 V s q n f 5 L q y J I w v z H d l v B c 0 i S A x l P R k L X V F V n X C v Q R d o M S y j i V U S g U 4 O B a W F w 2 t / m K m n a 8 O A P q m T y x K 8 6 r y M q c R J J a 7 y j U o P s + g q u c y g m / u 1 d A r u 6 e b t V Q V + T r b 7 6 S 3 / / + a 7 l 8 + b J U x i s t + q 1 / m + 0 F 3 d 1 d 5 p 7 l 4 e F h L P R 8 2 u u 2 J L q 5 Z q G w v j q + b h O / f d y 7 b i G u f 6 d m 4 a d d C x K b v S W y N m W N 0 / S S P 0 J h Q B I P u + W a e A H / Y z B u F g c R j e 1 Z B N t g V K W a 3 r w 8 s V w i v E R N x Y X S + w x m / u h p 3 L 9 K f V V l p Y 3 q r K + r C w a l u Q o r r e r F 1 t P y g e c w / G p E / u t / / R e 5 e + e e t Y O E w X a c I n P z C / o g X U y 5 f N h Y n b c e 1 F + f r Z D P l G S 0 z 7 X k c X 4 c A b h 7 m G F A J h e v q p a R p R q p 1 W c M c T z w 8 v G t d Z p V t D w S q 9 w e E s m T K p d c 7 w P Z G K t E + 8 J B I u z m 3 g u 4 z 3 i N + l X 7 M R s 5 3 a v w L K K t P N h + + / Y 9 e T k 0 J O f P n c 0 K W u P B c Z i A m T c r D d + A G S Z x g O B + P 0 I G W R K h 9 8 1 r q v D / V w t R 8 y R 3 d n R Y l z S A Y 8 J m j Z c K 2 V i e x + R z N / 6 3 h N W N / T H 5 8 g E i l Z X h s s 9 f f 8 J 8 Y + 7 W d S X J J t 1 T A v A M 2 E b c A h o R m a 5 y e m Z G v v j y c 2 s 8 f K Z 1 M j r r e u B Z H B 0 Z l U s f X r J I U D z Y f I C E 1 P n C M Q t R Z m f b k 9 I c X 5 L V p R m t g B c e j v J b w T Y G U G C F m S 1 M M U s 3 N l 5 O M 0 F D L z e T Z 1 F R 2 y p T y 9 F s k + + 3 A J s Y r u b g T B 7 q T U z D s 7 L s 2 i V y s b S 0 L N 9 / 9 w / 5 x w 8 / y u M n T 8 2 J M T 0 1 Z X E I b 9 y 4 q S b e P 5 t z g z r Y l U 8 / M c c H M 5 B g a n g N x b N C Q 7 V 3 t C t Z y r c 1 G 4 R R p a b K 1 P S M d Z X J R X / N n J R N / C i b G 7 9 V Q u W X e a e d A i 3 F n 1 u 1 z M x K m Q 2 t 4 Q X F d o Z 3 L K q 2 i u k z n 1 m J O U J 5 v O + k o r c 5 v S s Y 1 3 R Q V 4 q b n M A e c / N z s h E y 0 T z Y B j n o w Y 4 p R x z C 2 3 f u q v l 2 2 8 b c f P r p x / L l l 1 f l 2 L F + q a m t 1 Q d X Z p q L f b 0 L n j I m z Z 6 b n b W B b x v r + X t O u L p c v Z F v T n 8 v D G I f / v L L A z k 1 0 C l n u w 5 O Y 7 / r y F Y m u j T i u D U y R q p g 6 Y v v j c U k o c 9 k a D Y q 1 1 5 U y M x q u Q z P l 6 t s i U T e c w 5 l Y U t V N g 2 p 3 Q 3 J b J t 5 H 4 H Q 9 / T 0 2 N C P N S V B L n B c f H D h v N R U V 1 s k p 8 + u f C K f f / 6 5 / O l P f 5 S B g Q G b 5 p 9 O u e H 2 K 4 I u 0 t 3 F R 9 c F O E E + u 3 r F y H j j 5 q 2 C L 0 O G a j O t J Z r R A 3 K i G X G o H F N N W F 2 5 t 7 a y 9 w v + / r m l 3 U + y 4 W I j n 2 u M f z J T J y M W W l y 1 V q r F Q h W w i x H q f d d M g C k 2 u e h W N f d q 4 w d z v d z H + b l 5 J d N D O X X y Z F 5 H A S B Q J 4 P X 1 t Y S a i I 6 m 5 w w w J T n e u s 4 J n 3 F 6 N E c D v A J 4 Q h F / c c / / C v p 6 + s J S r e D 4 0 E g 2 r U 8 0 F h D Q 8 N y 9 t w Z P W 6 V D f 1 / H 6 c F 2 h 3 + X g f y A B d Y B H z w / 1 n P 6 C e 3 U 3 1 L l 5 W k q U N G k x L K l 7 z f i G I m R b e s M n 5 Q 2 o l o U Q 8 f P T Y C 2 C M o c G 9 x X G D e E e K X v o E M t d 8 J c I z v 5 B 6 P M j p r Q q y Z m V l r C 2 F 4 A d O q u q l V J 6 z 8 v / v z H 8 2 1 T + W Z e t j o 6 J g c P z F g Y Y c h H P c D z 9 9 v G v D B / n G P g 6 W m 8 C 1 3 2 1 2 O 2 Q 3 d 8 8 j s Q C 7 6 P / 2 H / / M / W 6 N U u D L 1 n g G B + a Q 3 I c e a U z Z C 9 y B A t y 3 q O k y J w r Q n d 9 Q U I / y U d 1 e H g R C j m S A e 8 Q p a W p p M 4 H O 1 E 3 A C X y a P l a g t L c 1 m M o b B O C 3 m J P 7 L X / 8 m D a q F R p Q s j x 8 + s j r T 8 2 f P 5 O X L Y R l + + U p G g o k X q H O N 6 T 6 n T p 8 0 M v r f p N d F K X M k v 2 9 w P H E E M Y 1 E 3 p a b 1 g 3 J l r p O m 9 9 W 0 B H C l b l E N y X d I G X / 9 7 3 N L Q Q B Q t k X A m L Z A X O Q r + w w Y H M z K d + e T E r l 3 j s u 5 A W 9 j v G e z S / M y + L C s o y N j x m p a m t q 5 d 4 v 9 + X b 3 3 8 j Z 0 6 f 2 k Y U 7 j G d b B m 4 R s t 7 X U 2 V 1 G u 9 q a W 1 L d g j G z g 3 7 t 7 7 x c w 8 e j i z R N M Q H + 7 F 0 E s Z V 5 L g X c T h w T M 6 e / a M 1 b c Y y b y 8 Q t 0 p E 4 k X g c H F j v c w t y f H g / H y 3 8 T E C 2 E 4 m Q 4 I o s / F K 5 e t o B 8 f Z H F 9 X F N W Z v l U 0 p o 8 a G 9 0 S + U P + c 2 N t 0 M o g q Y w D O G g w i a H k V p f l e q N I b k w 0 C C N 9 I 9 7 j Q b X M K i X 3 F M h H x 0 d N a 1 B H a i l t U V a W 1 r 0 2 s r k b 3 / / X i q 1 D v X 5 F 5 9 b l 3 / A / a P + A h n u 3 L k n A w P 9 0 t n V Z b G 0 x 0 a H p a O z J 6 + W 4 p n Q s H v r 1 h 2 5 e v W K 7 U M I N T R T e 1 u r 9 P b 1 O u d D 8 F 1 M Q e / U w M w b G R 6 S u v o G a Q r i z O 2 E q a W o 3 B r Z 5 z f P O w y T a e T e N I 0 n V U C m Y A l p f B n E 8 Q R z e S V S c k N S + t L e 0 n z 0 3 / 2 v z u T z Z N k v 0 u w E f g J P C X U a G s s O F F s p W Z k d k a E n d 6 x S j 6 O g H G H L I 7 i l A E E l m i x D 5 J m o q 6 + / T 9 q 0 L s N v I N C Q h h l D W l u b z S y j s X Z + f s G I N D w 8 b C T r P 9 a f n s W B f b j 3 u M N z A V H Q J n T A v H n j p n V J w v W O t 7 C r u 0 v q V B s x F S o k I v m g I o B 8 Q 2 O T n d P c 7 I y e n 6 s 3 F Q L P Z X j + t 2 X 6 K Y 2 C T K C p l F y W p x w S + X V d O u K 5 5 M y / z B I C l v 1 f d 1 N b C I c n F U t 3 7 O B H Q n g T Z N s v 0 B G 0 o y 5 l w V m 2 V B X T + H b / w S P T G m f O n j Y B Q 7 D o R R A N 3 u a l A H O P g B 3 M X U X / v d / / / t s s t z Z u a g Y h M n W p x R 9 I b Z p j 5 M T J 4 0 q y N i V 2 h Z l e X r i 5 t 7 z t d p o j G E t i d G R Y z c M m 0 0 i Q b C d y 5 G J 9 P a H n v a p 1 p + x Z I T 0 g 9 e T M k t y f d 7 O c 0 G 7 H W K D D g n p 9 5 v l G P e 8 E I 5 D J v h I j t L T 8 N g 2 F V g o 0 U 1 p D 6 R I N p X n k 7 L 0 l F G b l H 0 5 l D 1 m g z n H 7 9 h 1 Z U E 0 B 0 A b M 4 Y u A V 6 q A q 3 R a e T H A 1 C O o P P M C d 3 R 2 S H O T 0 w J h c P P p Z k R n S i K N c v M h g j f H w u D e T k 2 O S 1 v 7 9 l l G / D O h L r W 0 t C C N T S 3 b f q t Y 8 K w L / f 7 L F 4 P S 1 N 4 n I 0 u V 8 n I u Z s 6 c w / P E 9 4 Y 0 k U L y n y a S L t n O c / N l v t 6 U J l a Q N o N 6 V G l 0 P k T I R w 3 c x O f O n Z U r n 3 1 q 6 e L F D 2 x i 7 C d P n s i U m m T m v i 7 y p Y G 2 o H E V B w C m X j 4 B p 7 5 G 3 a q h v t 7 q W X j V 8 g k z Q N O g 6 f K B O h A P j R d A P O 5 M y r 1 i e m r C B C Q M S P b k 4 S / S P 3 B c 6 q p j 1 r R A J 9 r 3 n 0 y Y c Z Z J r 3 P V f u n K 3 D + W V u 4 T + w U f v 5 2 y t 0 Y o B s J 9 0 H E w b R 8 0 4 l 7 p 3 d 5 L A a F F q J t U m 5 B w V d N b g S 4 4 1 6 5 d l 5 9 + u i E L u 7 Q J e c T U 3 F p X E w m z D o H c D z Q 2 N s v 8 3 G y w 5 s B D R H G W l 1 d Y f Y i 3 J F p q r 2 h u I a C p e x s D z N H Z m S k 5 d f a 8 r X t 8 P p C w o R 6 t N U 4 7 v r e A D L Y I S B L c F 7 e q / 4 J 1 t p G 3 I r + f W 7 F 1 + 6 / r b 4 1 Q h M 7 K n Z F i v 9 C u Q l B b y U V u B 2 9 3 G 1 2 p i T o M s y L W 1 9 f K J 5 9 + b I 2 t z 5 8 9 t / q R v 7 G F g I l 3 + s x p J e H P K u C L Q e n r g f F N 1 d U 1 p v 2 W l d h j W l + a n 5 2 R j q 7 e Y A + R 2 j r V c t G Y k W I v o N 7 F t c 3 O T N s S c m J m 5 n a w J V 4 F M 4 A k g n c F U X N p w / N W M R r s c M M R w M g Q P G v / z N 3 S b b M P + / l 9 S f Y X r L G v 3 6 7 p r R G K k z m I 2 S X o V t T f X L z G s F G W K k x 4 y k 6 c O O 4 C o 9 y 6 7 Y L A c 7 M K A G 9 e V 2 e n C m O 7 u d B 3 2 r d Y 1 N Y 1 K K m W l E w u V n Z H V 4 + s R Z p k Z D F u L y A m E + B F g H Z 8 + e K 5 r F o b U + n g R Y L p O T X h Z p Y o h F X 9 P c a P n W n b k P O d G x b S + k p f Q i 5 q P i 5 L 1 v R x W O E e V 0 A G W 3 f P z 4 j B h 6 X b E O T Z N 7 P d 5 8 m 4 b S 7 / V u t Q e 4 n t s B N 4 a + L 2 r S u y r x 5 v e c L p U s 9 B y F h S t 8 I U N P N v Y S G 4 a Y V B Z Z Z Y E / s B H B a J I E Q V w y 5 Y l l f E 5 M V s T L 4 b r L B J 3 A C e w G P H T 0 q l 7 j M x P q r X U X q D X n 1 D o 7 R 1 d B m J C 4 G p d 3 o b U 9 L X l J I a 1 U 4 4 e h p U 8 9 P c 0 S a D N g U Q n r X D x q s 0 A d y f y 4 e J o c n n 3 f M n s e r W f d J / L u 8 / W m R z 7 L 4 v o P M r h C I a 0 G 4 g n h r 1 H 4 K p H D v W l 2 7 n w f X d 1 9 e n p t C y 3 L 3 7 i 5 l f 3 D T M Q K I Z h W 8 o E 1 j T x Y f v l e K + 3 g n t n d 3 W b s Q x Q U v 1 p p x u T U q b m r G j S 9 m x B l 2 d s M G 8 l t T j O K f 9 B C + m 0 6 0 b 2 w j T o u d S U 1 V h S 0 x B J j U 4 N N r K 7 h H i H / w P n q X d O 5 Z 8 7 D Y G e V t 3 i T J D k P f b r D j Y R 5 / a e 8 Q o B S G 0 G K a B i V Q I k I S g h f f v P 5 T j x w c s 1 H G Y E J h z 3 3 7 7 l Y 0 Z Y g g 5 s d h u 3 b w t j x 8 / l s H B I Z s m E p P Q 4 k f w O e B b y K y K F 9 T M O t u 2 f R 5 f t F S D a t R J 1 V S P H 9 z d c 9 0 q H 9 B E + a 5 t Y W F e G p u b L X 9 G z + m Y m t h o L 4 + D 6 i + 5 H 7 A z 8 / 8 g A V n 9 b 6 Q J y t w 6 C 9 Z t B 8 t 7 Y t n H t v l 9 M + t v 1 e Q 7 C D C a 8 v Z I u f z 8 s s J i m Y e B u 5 i B f Y O D g 9 b j 4 N y 5 M z Z 2 K b d P G y N u 8 Q Z 2 d 3 X K 3 / 7 2 d / n L X / 5 i n V x p k 4 B E j E / 6 6 1 / / L m M j Y 6 Y Z 8 M C 9 T f A y a G 3 v V L M 1 n t Z s B 4 m V 5 S U 1 T z O N 2 K B D S Q / 3 m B X / k 5 5 1 W x o h t a w 8 6 k j O y 6 6 p K m U d c d 8 G T O g d H R w J X C F / D o 4 T b j 8 r Z 4 P f N 7 z u 9 s l O t s X 1 5 U M o r P E q t I M d P 1 h 6 5 K 6 / q + A 8 y 8 t S 8 v v T m T f 6 h l 7 j + N i Y 3 L t 3 3 2 a h o 6 s Q H V J 3 s n l p C M b h A I j D R 5 8 7 Q N k v v 9 z X 7 0 b M d f 7 x J x 9 b j 4 u 3 C Z 4 f x D p o Q v E 7 x I i v 1 P s R x s u 5 q G n S 8 p y f X 1 o T G Z u a V d b H p L q 2 y c o S W u U j X P a s p j c F J 7 u B 4 O u L U b O 2 t I Z d N f / T 3 Y d s P Z V e p 3 5 q 3 L C G X c 1 r R Z b O 1 u y T a d T 1 a e P w a S h M i x 0 4 Y N h Y X Z C t 5 W F 7 Y w D 6 1 T 1 5 8 t Q C 7 z P E / O y 5 s + Z 4 2 K 0 C i Z P A t 1 n R Z Q l h 5 c H Y H L 9 q 8 r W 0 N p u r n V 4 Q b x M 8 8 F c v X 7 w R 7 b S 4 M C f l e Q Z O 9 j V u J x O B a D a W J + V 4 V 5 2 0 1 y R t p D T p u J q I 5 9 o 3 L H r v m 9 R W j l M w i b + M 8 j A 5 c R u z 1 h 3 h f D 6 z L e s 7 6 W 1 u 3 7 R M h e s Q 7 z T c d R c E g Y d 7 K i e k f P m Z u 2 A F G m X 4 5 b B 8 + c X n 0 t z S Y h 6 9 v Q L n B G O Y C N I x O T n 1 x s y s n Z B M b k h r W 0 e w t n c Q v p m + c O M F m j M Q m O q a 2 q J 6 a t A R d 1 l N w 6 a W N v O C x o N O w B 4 E y y E Q Z 1 u t m 3 W / F O z d A e K I w A f Z c E T I z m c n d 8 3 2 C c p c o f 6 l x 0 R l f / / t S s I e g F 2 u l 1 A Q v P m 2 1 m a s 8 6 I P s o 9 G o X c 3 b n E / z e N e g G l M n A h m 7 k A r 0 T G W M U h v E z z E 1 d U V G 1 L / u u D e 4 i p / O p W / G a A U L U i A m f B w k c W F 7 C A x A G L g b K k p L 8 3 1 j i e 3 N P A F B J 8 F y 4 A I Q Z n P Z 8 o y B P H l l r d N w b r / 2 H p G k 9 n d O T T a S c F b t B B 4 0 3 V p Z R i H w t T E p H z 3 3 f f m z a M 9 q b u r a 8 d G z E L A a 4 Y T g u N g N v 7 4 w 4 8 W S K W 2 r t Z G 5 I b H I b 0 N 0 G 6 1 u Q 9 T 6 g C u w j k N X D z v M K g r 4 E 3 c q T d 8 G K O v X g Y 5 B + q g h U B E W 2 Y g O S g g 6 5 D B w 4 T f y G D / 3 S c g h C O I K 3 P 7 u H K X d 8 T Z E u p g 2 f t b X j 9 l / + 9 9 B h i 6 i p f v 4 2 U 7 c I h g 6 Z G 7 / j Z A H 8 C d S M U 8 u 1 U R B v E l Z H 5 + z j q / 0 n 7 0 x R d X L Z p Q K e C e 0 F a F A 4 I Z 8 t v b W q x n R F N z U 7 r 3 O E P Z 9 6 t h d y / g H P b b G Y E G I N w a Z h n P f H J i z M Z R 0 R h c L B b 0 3 o f 3 n 5 o c 0 z p n d v O E B 7 8 x M z M l L x d r Z X q 9 K T 0 j P + d Q u j b K R l i W 0 4 Q I n A / k T e b N 4 c B 2 x 4 F M m X N K m J O C v D k h y D u n R L q 3 u Z r c 5 G 3 4 h i e U P 5 A d L H Q S Y e S u v w 1 g J u x 0 k 5 m H 1 k 8 s z b W g n Q i e Q j y G U n p p c 6 2 M d / r 5 p x t y 4 e I H 9 n 3 M O 8 j z L m n 0 6 c l x a d m H + l M + 0 F 4 3 P T l h 3 t C o a q Z C U Z x y g d D N z U z r e b U H J W L d q R h 3 B j H z g Z D T b M f k 1 M e m 7 3 q R m 8 M V t r 5 X h O X V C G S k Q b 4 z c u 4 8 e S Q 3 V C O 8 b v v o 0 p E o S C E i O U / f h p 0 7 H j 7 9 p y a f / u Y h s v i M T G i p Q q B / 4 O y q e 1 v z 1 s a b 1 9 5 O x b g 0 T x z C R C 8 K J l u j R 7 o b x 1 T a g L 6 D B p 1 n 6 0 r Q G q U C j 9 V G c t 2 m c B n L M e F 2 w s s X z 6 S 5 t T V Y c 6 A r V a H 2 O u p m f p A n n j 8 0 F N q R d q u 9 I k M m X U I c k v + w z Z d Z o p 0 s e z 1 3 H / J u P S C i z 6 d J q t v V F I x E t x g K k C 0 k X m h y h e d d E a b 4 D h Y W M 8 H z M F 4 X u N q J E N T Y R L 3 h 7 Z l 0 h c A D x I O G l / G g g J A z m J H u T f 3 H T 5 r g F I O e v m M q U d m y g u M E b 2 Q u e M v T 1 Y r B k 2 i E M G p e J 3 5 i W u g 1 q x / + 3 E p Q H t r H 9 n A L t 8 3 y w X 6 s h P J h 7 1 4 4 6 T 9 9 e d d u 9 / K 9 S 2 / g Q m A + 2 k K g s f D H o Y q C r t 9 i g H a i R w Q N u / T X e x f B U P i D f l I I y q L W h e h J w j 1 J B 8 j f D c h X k P V g Y K Q J X g j U c y f G R o 1 M i c S q m V G M W p 6 Z n j S v Y O X a U L B n q V A h D 5 Y I u g k 9 H 5 9 P J 9 U s V s 6 u w T o r w d K v Z 6 V t x 8 E + d c v q q n j Q D q U F E O k w k A m s 7 2 J X r 2 l l 9 u 5 o u T y e 2 J t m o d 5 1 / f o N + f j j y 0 X X G 9 4 0 G p u 0 T n f A 5 4 Z Q d / X 0 m V x Q t 8 B s 2 w n j o 6 + U I C N q 9 m z v L M y Q E 4 a b h O O 9 L 8 z N S k d 3 j 2 r a V u u T u K o v s C b V i A y C J E p T T / c e 6 4 b G p o z Q e 4 F P r 7 P V 1 i 0 T l A d k C g i W 3 p e l l Y X J B Y l 0 n T p W u m x L N W 2 N R M q F t 4 7 7 k c O C Y i u q Q 3 M x W U q U 9 p L g x m D u 1 V R X W C 9 0 x k m 9 a + A c c U v n m k j 7 i Z H h F 0 q C T B C Z n d q 6 0 O b U 5 x i / R W / 5 Q l 5 P x p 1 B K n / e 9 Y 2 u g y 2 w M W l K I l + X 4 h p x 3 + 8 F 4 W + p q N u x X K F b Q g Q t T G / L J l P O O p 8 0 c S A R y 9 z k j l d V X R U 0 O u v K + w q C N 5 Z y e T T e E v O u p r b e H j K C N T E + Z k K A i W K e n 7 d 8 v x D y v m M n Z F y 1 w U G h u b X d H D E e 8 3 M z e u 3 Z 7 V 3 c B z x g G 3 p f O r s z o 4 r z g e / i J G L i A r 6 D d 5 K h 9 3 N 6 X F z s i b V V m w e Y I f m Y f d S 3 x i e K N D F 3 g V F D z 9 W S 6 P P j 4 w q t z J Z W F i T 9 8 C 3 L + + d t e c o g l S t z x H N J C 6 X J 6 l D K q L I y 3 h j O 7 N s N x e z z J l B s H z C G 2 Y + X M K c u 3 k D m Y 1 p c X L Y H 3 9 1 7 T J q a m + 2 m L S 0 u m F k y N z s t w y 8 H j W D s 8 z r w Q m o P r Q Q g g O U V r m 5 z E B g e e h 7 k H C A w 1 4 6 w e w 0 z N a F 5 v f 6 d B i m m o Z e H l k M L U S e r q a 2 z o f f V V T W W 5 z 6 6 O m v K I u j i E Z y P F J 4 E o S g E R P D J k S D I G 2 E C T e X L c l O g j f S f M L I 7 v H + u 1 o p E a Q v U x O + W i e t p b n k l j E / v M o o Z R O j x Y J x p G 4 O V X c B b l C n z a b A l q D 4 P m o e L G Y N t 7 7 r U t E q P E o 3 Y D h A r 3 2 R m x W J 4 6 I U J K J G N 6 E x a L B a V 3 K 2 t H U q o 4 r 9 T C r p 7 + o O c A / e F 3 g 6 E d z b B U j B z R 7 7 A n L n A 2 U B 9 L B w i j T o T x 4 w H g U E h F d 4 + n B d + t s W F x O 4 v Q i f U h V J 4 u y d A k N K E c C k 9 c b s v C 2 3 P B L c M t q W T L 9 u 0 i e / K P K E i 2 K p a q P 9 Y z c K 7 T q x i w F B 7 3 z Z V D H B E E B 6 M y L C F Z s b g v h A m r F / f 3 A z h K B Q C b C d A 1 r 5 j x 0 2 w u n v 7 z d z k A e 0 G 9 m l q Q m t u q d b c n w A x H h z z l b 4 k 6 A S b C 4 S u u Y W Q a T H X B q b a Z j d w v M F f n 2 h 9 q c n u G U 4 J x l O N v h q S p S D E g N d 4 3 A f W u Z f P f n 0 q S y v F v q i 4 Z 0 H S 7 5 M 4 D h / K T P B t t 8 w 2 v 7 Q P 6 8 H S U h b Z 9 N z Y H u Q z 5 A o S 5 6 7 L h g Z n H q u U l U l 1 d D L 9 A 4 c N u U M G C u H G c I U R q 1 j Q T Y k 5 l Z h u B r M q f G 8 g g o + M h J A Q q Y j o R G i N 3 c C x E C C c C k Q c 8 i 8 s l r y t q V s M D w 3 q f u s m t P R U o C J P H l O T N D b 6 y o S a 7 + D t I + q S F 8 r X h W m S D h c 5 N h e c E 9 4 6 g O N m N / C C w A V + 7 N R 5 1 e R D V i + a m 5 s 1 s n a p B q y p q 5 M X z 5 + a Z s Z D S F 2 K e h V a a q n q A 9 m K F D c q g E e T T p 4 g Q S r U b s R H M 1 n k s X U l h 1 u 6 f H r / I O k / / Q v K Q 8 c + f f a Y n k m Z R P / n / / C / / W d O a i 2 J B 8 e Z e n x v J 3 g h e B e g 1 2 S t 6 8 W E D C Z e X 1 P V L h c X A q S B U E w D U 1 V Z p W Z K p Q k S 8 z o x J y 7 d k X y j L y Y L d Q P 6 v V H X q F K S + f u E I J r L W A X q 5 e A z G 2 p B O L D c b j i 8 o R G 2 5 E b S X O K Y Q H j W M D l t f z W T S H W a 9 9 4 w i M U A O X 6 X Q J 6 z S m x 9 6 v r b r v J f S g 8 R q 8 9 B b B X o f O D 8 I D z n w j 6 e X B 6 Y r Q B y c P 7 r i X W p q m 2 U 2 6 N x a W m s l u q K M v 1 u n e 0 D u D 8 4 f n g h d H R 2 2 / 3 g v t E x l 8 A 0 u y P 0 L A O h V f F 2 H x N 0 F X z 9 s M 0 L f r 6 k / 2 z p t A 9 5 X a a J 5 v L c G 5 d 3 X Z K o O 7 p 8 U m 9 c S j 6 4 c M K u p + z v 9 5 / Z m c y t t e s b X A t M 7 X J z 3 R s v / a M 5 y F f 2 N k F P 8 9 0 0 E M M T f j e Q 0 G V Q s A u o J E M q + v T 9 + u s z u X j x g o 3 x Y d R v p Q r U n / 7 8 B x P i X E A 6 b v 7 s 9 L S s 6 1 u a k b 4 M I Z n R d O H C B 9 Y d a i f w X f 9 y K x b + O W F S 8 Q x 1 R V b X V q 3 t i H 5 0 O A T a O 7 p k c n J M j y x S W 1 s v i / P z R t i Y 1 o N 4 3 n j Z e D E U 6 m 8 H u D Z e H I Q x 6 x 8 4 E Z Q 6 e A K j m X j B 3 R y p t q h I Z 9 s 3 C j q R 0 M C M l e J + Q t i V V L n 8 M F j k e D W u O U 2 e Q B 6 D P N d j B L B 1 1 z 8 v 7 K X L H q G b I Y w j S 9 I t j T C u / x 7 X 5 j r F 0 h n W 9 e F z e a 5 t U / 7 1 v / n a f t 7 c 5 i Q K / Q m A 8 M M s 5 c G + L X g y 7 X S m B G 4 Z L a E H B W 5 j 5 l H q 7 u 7 S N 3 K F 3 L 1 7 z 2 Y G / O M f / 5 U 1 X n L T 8 w G h Y i z W + M S U z b Z x 8 9 Z d G d X v M f t G v n l 3 c 0 H F n 1 Q K 3 N v e V f I Z Q G k a r q H R 8 o x L 6 u 7 p M 2 3 a 1 d U r n Z r Q M p 0 9 v d K g J i M m K 3 P 4 c u 9 2 I h N I q r a l j h W N M c N I 5 l q Q H T Q T 4 H c W 1 i v k a n / C x j v t 5 J F t a G q S G g Y t 6 n e G h 1 / J t W L J p N j 2 S g / I x L m Q 9 w k i W T 6 t r Z y c Z 5 K u e 2 I a y X x 5 e F 2 X R j L y a C f W V a N r e U t L v d 0 7 S 9 8 9 c B o q t R m V m e U m L a G t w E 0 / 6 R P w y z D y l b 1 t 8 P B 2 8 g D S 4 R I t V c o o U a 4 z Q Z 3 B r r f M B O m 7 7 / 4 h X 3 7 5 h Q p j V f o + I N S M D s Y 7 S M d a x k 3 1 9 / e Z k N M l B f O R Y 5 w 4 m f 1 m z w V a h t 9 A W 7 w p D K k p 2 t s / Y K T c D d Q D i b L E S 6 V d 6 1 u 4 0 i E t 1 1 / s e C m A 8 w H H B L 3 S E 8 k y C 6 5 T y u w Z d t 8 1 s b T E x w g Q k A A C 2 D Z H B s p M E w X 7 G D l M C 7 G f l p k W y t Z M a Q 1 l S z R S o K X Q Y q a l N u Q P f / h E 6 h u c E y d N K L W 6 Z W q x 2 Z Z l Z f o W 1 5 v j T 9 S 2 B 8 s w 8 p W 9 b R Q z B Q v D O x j m s V e g f X 7 4 4 Q c b c D e v Z l x S b z i R k q i 3 6 B 2 z G B R 9 v T 0 2 0 N E P t + d e E X 4 M Y T y p h N p N 6 + P k Y N / m 1 r a i h P x 1 U W x 9 C w H z d T y E i v p i X L V a b u S o Y s A 9 S W I e R 8 r l 2 s s q I 1 U h 5 J U 1 L a P c P i w D 0 o Q J 5 f M Q J U O k g E B B m S e R y 0 M i X U I Y v 5 4 m E K a e N / u C M V B b S f n X / / Q 7 G 9 o D 9 E k 5 Z W X / 9 Z 8 / I Q / / 4 H c T g H c F x T g n H o y V / v D D Y D j 9 h x 9 + K J 0 d 7 X L + g / N W Z y C M M 7 N 5 f P T h J Z u 2 s 6 W 1 N U 0 m 4 N 7 e U S M J 9 3 g 3 4 G Z 2 s e + 2 r L K / F 7 d 8 K S A G R D G g X u i J h 0 M E 0 3 E v Z A L c E + p 7 D y Z i O 5 I p L 5 D T 4 G N 5 C M L H 8 s F 6 O h + s h 7 Y r o 7 K 3 p f O a l E i Z c i V V e B v r 6 e 0 p q a 1 x J r Z e j a W s V 1 9 N f F l P L n O w w 0 K i U k G E 2 V u v i r f V 8 w E P X 3 d 3 t 3 Q o q T 7 7 7 F M L g I m D o q W l x U K K 5 b t z e M W Y x p M h 9 d z j n e A I S D T b q H X r K c Z N v V d w L o 1 K 4 G J Q q 1 p X p S N Y e 3 2 s J O M y u V z M s 3 D E 8 c k + P h 8 q 1 3 + 2 n p X S B P D J r e u / d N 4 t f Q r t y 3 f 9 9 0 1 7 h f f F f M / u c p V F q P I I l S z / B X + C h f G u E o 7 T 2 u 3 M p p Y j M r Z Q v I O i E L g H f h A j M 6 5 j O h U C J i A B X u 7 e u W c R a Y t t y M X 7 d p B 3 m n M o d u 5 h 1 1 t 8 f 8 6 G U Q M 3 R o o k U / B f p d M + w Y q d e 1 Z S 4 d e M S + x J m d v R 5 T 1 h B M 0 T 5 H W p / z L b b K k p T U S X D 9 f H z E T U f G N j H a e W R h a h Y l E X G D J 8 s E O J I k / 7 / n i 5 r G y 8 v n D g 1 W L i a L x U h G 8 u h K r K S n O b 1 z f U y 0 8 / / S S 3 b 9 2 2 W d x x q e P 9 K 3 S / y y v i s r a 6 E q z t P 8 w J o q R l M r b d Q P e j U t q 2 8 o F 7 f n 2 o Q q 6 / z E y A s C P S t w V i I J 8 q 2 H y Q U x P y 7 Q n h z 5 h m b j 1 D E P L B M k i 2 b 1 r 7 u H U I 5 8 o D A l l e t V T A j 3 h 5 V B q b 6 o N z c 7 D x U O E U j z l v F g f m Y M C L 3 G E x A b n / z U V M F K b 3 T + 7 o G 5 L l 6 4 L + f C s r q 7 s K G 3 H T m V f q 4 s W L F q t h Z m p a r l 3 7 U f 7 + t + 9 s p v d 8 5 i C e Q / o R H h T w Q o 4 M v 5 T U h q t 8 0 x B N D w c i K g H O h 3 N g f l 7 2 W 9 V z f B 1 M q 3 V A p 2 W C s B Q D u x s 5 z y i X E O l k R N O d g + Q J o l + w p U v k H S k y y 2 C b H j d M R O N B O M + 2 Q D s d G + h W k x w n X o Y / 0 X / / H / 9 3 6 y n h U V m R l I U V X 8 k M n B V u k E d e v K s k 4 2 F x 2 j n P Y R u I o F R f 9 f r D 5 o k k y 8 3 u 7 e 3 Z l V R E T M L 0 a 2 p S U 1 H r Y H y H 9 V + f P p N H j x 5 L j e a p r B N D k A c 5 O T 4 m 9 W p W H t S 9 p s t P b X 2 D N G n 9 j 0 Z g J n 5 r a W 2 3 J d u S 5 t X C s 1 d p D g g i x 7 6 O l n o y W V 5 y 8 B V 7 O v D C / v F f B Z s 8 / y F F I P C Z p c v r v z R h L J / e J 3 u b S 5 B H 1 6 0 s W F q 9 y X s A 8 f x p H r N + K y V X r l 5 I e / c 8 8 v p j I 2 W Z H 0 j / + C F E s Q P U S v Y w 5 Q G 9 K j D p S h E 0 3 O G Y i z Q g 4 + C 4 + v l n c v n y R / L i x U v 5 / u / f y 8 8 / 3 5 A X g 4 P m 8 T t o + B n s 6 f A K m Q C x J M j X 1 N R Z S D D I R F 1 r r 1 4 9 j 8 L 3 2 8 v d 9 m T b Q t v 1 n y W z o k L r 2 Q T R 7 S E Z d m R h n 9 x t L L 3 2 c X m / 9 P t k v u v K a c l g A o l c a D E X l 5 2 s 0 T N Q a / 7 g H v n e k u + q l t o p f l 8 Y M 2 q C v C 6 W l 1 e s 8 X c n p 8 R O 4 B 7 S y 7 2 7 p 1 u u X P l E v v j y c 5 s h c W x 8 U k Z G R u w 5 H A Q 4 3 5 2 O 7 U n v g S w Q Z 8 K D c V k M e 0 f o i g H d 2 w q Z e t m H Y M U J v l 9 a P l h a Q i 6 D P A L v h 2 C 4 b S w d G f y + m X U n 0 + l 8 7 n b / X c o 0 e T N v 0 3 p I O G 3 V 0 d 4 c y H 1 2 y i t J 7 Y 1 U g N 2 P 2 M G C H 3 Y o 7 s a 9 S 9 h N U 0 0 s R a 0 3 + l 6 B S 3 u V c U L c q 6 B s r + A h 0 a 5 B b 3 d m C G l p a V J z c k E F / 2 A I R b 0 o t 5 P r T q D 3 B q H L 8 F D S p s a S m R D p 2 0 d + e X n n 4 S R z a 6 7 O U R A m a y T L U h C s u w K f 9 1 o m v E 0 L Q 2 U u T 3 m a K O l 8 k A L Z d j L u 8 i w d O T P L L F L Z v i m 5 + u V H d r q 5 K P h q t m u 2 H w m S H Y g f t M 2 H C m j c H a q B B q Z X u T d a v i d C L K u 5 N z 8 3 L 8 d P H N / X a W 0 g F 6 5 2 4 u I h r P s N h I P f w K T b D T x 7 + h c O v f j V x j P N T E 2 Y 6 Q f B O E Z P X 7 + a u x G 9 z x F r h K Y T M d / J h Y t G G 6 w U B D u 4 Z M c I k p M / k s p i s C 2 9 z p L v h N d J a b n 1 K X v d E S S z z R P I t u l L z J U 5 L e 7 2 Z T B h L E t r h 1 G Q U G 2 N 9 J j W H 9 G D u A O 6 H y w E p / 7 e T R R b R y J I 5 u O J 8 l 2 j K o W h t 0 V e z F W a B n n d u k U u 0 H r P t Q 5 V X R m 3 + 7 + f 4 H j 0 w C g k G B 5 m E q o M P P / 1 i X k D 2 9 u 7 b I g J w V j C c O O z G N V b Y 0 M 7 6 K Y D 8 c I d a M H c L g M 9 / V U 6 e c u X P A F 0 a a T y 6 5 D D m X 7 p f Z F d v y 8 J Q m S Z h Z l y y J I h U 4 Y 8 6 f X g P q C l r n 6 R X z u B b W 5 z n y r K I Y 8 / K C f r W K r / 3 D f T l 3 4 4 o J d Q 1 F S V T B z 2 3 W B c H i m x k k X U w Q Z n Y v J i W m Q q U S 0 b y f 2 9 J 5 h + x w c G Z G F x 0 d 3 7 f Q T x M Q h I u V O g T G f W r Z u 3 j z F c v D Q Z j 1 X M y x P n B s e m j s X Q k d k Z F 3 C l 8 M u K e x f c P 3 8 b k T U v / J a Q x 9 C 6 C X s m r / + C / Q O 5 D e 2 f J g h J 8 1 6 e c + t L 5 B 2 x H I H S R A u + y 3 R J L a 1 4 X P P z p r D J p x s b a 4 M f D Z K f 6 S 1 z x d l 4 l 7 U U I F 5 f M c F d q K 5 A r L 8 9 j 8 v z 6 W h 6 a E g + H G 9 J y l e n K 2 S j r E r u v i R o y w 4 7 l w g 8 h j U 1 N f p g i S G x b P E C a a d y E 2 j v P Y 7 F z P S U 9 Z 7 e 7 X l N j o 2 a U O F 0 2 E t 8 Q u J N 1 N U 3 2 p A Q P 1 x + d C H / A 1 C Z D 8 R K B Z x P Q I R M Q g Z D + b C m y d n O 2 z O r 3 A i R K X M E Q Z u 5 7 R n C B N t 8 s m 0 Q y 5 G L 5 c l T v d t c 5 W H o 1 X F T 8 6 d 4 h S 7 t h z I / 4 A 9 + G M H z K i W 4 C 9 z 4 d b p c 7 o 2 V W / + / Q m i p K 5 N v L r X K + N A T W W K + y 3 0 E J l l H Z 5 s 8 f f q r 3 L h 5 S 3 6 4 d l 2 + / / 4 H u X f v F y N W q W B k L 8 P m G 0 M x 8 Q q h q 7 f P T D j a q D D 3 9 o r B Z 0 / s O l b W m d A t M 4 p h p 6 T / Q u v I X m j d a 5 X 0 e n i 7 e + m n y 9 L b X J k n k y v P k M n 1 p A i I E x z D m 7 u Q y m u 0 3 j 5 M 3 e 1 c 8 W n H 9 3 V l x a b N 2 2 M / p A f z J + R Y z E k i Z d m S 9 q 5 r q b 1 g c k n N w G d x i 0 Z L H 8 B c U N c h e t H v L v d L X e X r d c v J B R 1 u 6 V X x + e e f y R e f X 9 X 0 m X R 2 t p u G K r V x F Y 8 e I 3 h L H Q 7 y O s N H 6 E H S 2 3 / c 8 t R R D c h N K J k c s Q w 0 k y 9 z C Q E P 8 i Z 3 T u A z 2 z L r a d k M 9 s / k g + 0 5 + 6 e P h S w b a d y 6 I x B 5 C B W Q T J f 1 d d X 6 c s u e B C E X u 9 6 p r l Z 3 g f 7 H 3 A m 4 H 9 U N b N L k L o D 1 9 x W 0 a R E v n V 7 q f 1 d y h a + U R l 1 c 5 8 T z 2 + + x S 7 y g e L v j 8 K D b E g R z Y Q q 2 7 H e 9 9 4 + 5 b y d U + 7 j n k I 3 p 6 U l 7 f v T Z Y 7 h F K W B Y B 0 E / 9 w o L w b z q u i o t B 1 F 8 n a R k P g i R f Q I 5 y i T k L T c f L g u n 3 H 1 9 0 n U j j O b T p q C T X 1 e W I R C E s 6 W V u + 2 + j P z v v v 7 U z n 8 n 7 P r 0 n X y o 7 W M / l P k R f 1 K a 0 e 3 B L Q q e 5 W H S U n s J 9 0 u 3 m R 8 G 4 7 K h l 0 8 f t 8 e P n s j c 3 L w s L e 0 + L O N 1 A W H 7 + / q k p 6 d H f r 5 x S 4 a H h 2 V m a l K J 0 i D t 7 Z 0 W Q W j s 1 b B p s K m p C S M T j 4 f o r p g 1 p Y J A M b j D 9 w I i G N E f k P P 7 5 V V K X 0 i h 4 + i p p A n A B 6 F V m d K M L d N k s K T 5 N B l C Z S y D 7 7 H d f T d U F u x n c m v r 7 B c Q R L e l y R K U u 2 2 B j A d 5 5 9 1 L G g 9 y O 8 L m Q 1 F 3 q q m e N 2 L o Z L K W n C w 3 J 9 j 5 k G F z S + u K e 5 i H a F n r A 3 9 5 t C U / 3 3 1 q c S a u X r 0 i D x 4 8 N K / Y Q Q N H B X E u z p 0 9 I / f v 3 Z d o K A Y 5 d R 1 i R a D R W l v b p S U I z k n 4 L p 7 h b u C 5 A l z e m I g 4 M B i T V S o w 9 a q q a u x 8 j h 0 / J a N L l X B I E b r X Z D U h R y r 6 J k S O B O G E n G X y + s + V Z S 1 D e Z N H L C p X 5 g h D u d v P y 2 1 a h v l e s M y Q i S V k Y h v H 2 5 S L H 5 5 x 5 7 w L C r r N w 6 m 5 g Y H x / s d R j + 5 H s i 4 0 u D u s g 8 O i p X i x 7 b U v 3 7 p q q J l k s 3 z 1 9 Z f B p G 4 R m Z m Z D b Y e L L i / R L d l w N 9 u H j i 8 b I T p m p + Z z t t A T F s R 8 f 5 m l T w T 4 8 6 z R 5 8 9 B j g S F n k v H W G R g 8 V F N 1 E 1 0 i O E V X A r 9 o + P k x f k y s m N p Z B M O c E P 8 s F + z j o K b U 8 v f b X E 7 6 9 L + z 5 5 J Q n J y 6 3 t 6 8 n j t 7 l 9 0 0 v V T J 5 Y u M o v X D y d x Y l C q W h d 3 t U W a C m S / 0 G r t L l 1 T t L u 0 S E H N 6 V Y V M S r p L F 9 Q M n k A u s f O 9 Y v z 5 8 N y u o e v G 8 7 g d t K k M i 1 t Y T 1 y s D 7 h K l 5 7 d p 1 i 3 B b r E u 7 X z U F o J E 2 P C s 7 w z G Y W I 1 p Z T q 7 e q y O B g l 3 a / T d C U Q x 4 h j I x c i 8 q / P p P y i U y Y c S b 7 a 0 x g i E P j v v 1 v V f l s z 5 Z e a 7 l J E y 5 E n v F 6 Q M s Y L 1 g D y O T E E e 2 d Y E 2 a 5 c v a R y U Z x g K K H Y c f d U U x 3 R n f 0 F h E 4 k y N u 6 n a S 7 A H C Y 6 l I e w a k X j U S K 9 5 e 7 V i a 0 5 q E 8 f / b c h H 6 v o P 4 z O T V l A x a J n v T o 4 S O 5 9 s N 1 + Z d / + Y v 8 R R P B X p i V n o b f u r r a o u 8 z + 0 G S 4 y d P W 7 s Q 5 t z L F 7 / u a 2 9 2 / / x p 0 K V b 0 q K + W x 6 M K z G D c p 8 y Y 4 z 8 u j f n N B k h M r L k k l t 3 x A m X 5 5 I J w v h 9 3 f c y B A r 2 t X 1 c P r 0 t y P t k v 6 / L q N 7 a k y d d V N h i U t E a C j Q 3 + r p U h u G e V P 5 E L d m F u u X 7 D i 5 x O p j d o 1 y F l R n i i 4 k Z U Q i 0 L T 1 U A j 1 + 9 N h G / 3 K U l t Y W O X v + r H z 7 7 d f y 2 d X P Z H B w U G 7 c u C X n t S w 8 5 U y p Y M h G J O L i l N P / D u e B R f U J n u G 8 1 r t K i Q / o L 5 n 4 f E x y T T v e z W G m E 8 o I v 0 u Q J y w n P p / Z n n f d z i u 0 v 6 6 7 l 3 i w r s v M u k u e H G k i p b d 5 8 r h t G T K x n 8 s z 7 u n 8 h V M W g 7 B Y l E S o l s a o j Z X K / L A 7 O U j l T j 4 4 W U 4 m e D t w o e 8 7 c F C A d d U s E + M T U l F O J N b S r x v N h F a C k M y e e O 7 c W e t 6 1 N b a K q 0 t L U Y e l o y Z Y t 9 C k 0 A X A x w O 9 L 1 j k g J m K a T / n Z / r 1 p O I q L J M h F D M M 3 T 7 b M n L o e f W + x x H x v 2 x q K x p l c 0 L u 5 M N E u s Z + f A p m x y a v I y x v 5 e t 0 D b b P 3 S s L J l k u 6 2 7 7 W 4 9 Q y 7 n c P A p I 8 9 p 8 0 + X U V V P l z 4 6 7 y 6 w S J R E K H D m u N r r d i G Z u G V 2 A S F S h W 8 M N 9 m l 9 x c b Q e g y i H T p w 4 v y c n j Y 6 j y l g p k + n j x 5 a i G f I Q 8 m W q 4 5 x z q a p a O j Q 0 2 2 4 k J / 5 Q J z d H p i 3 L o G h Y 9 v 9 Z 6 q a i M S 5 T a N j 9 a n e M Y 7 w T 1 n m h D W p K O z x 2 b b u D O 8 J W M L r u 5 U M C H E g a y Y T G V t 9 + u Z f d L b v I w Z W d w 2 T w i 3 3 e 2 T 3 o Z s + u / Y v g F p r A z y u H 1 M l i 3 c s l 6 v 5 v / N v / 1 z y U 0 G N u F a q c m N 6 H U n Z i f K 0 p 8 4 J 6 0 X x M n r i v 6 R 9 H v v K b g l f o J s 4 g s w 3 K K p s d E C r 3 D t p Y C G W u K g 7 + Y M Y D t h z O r q 9 z Z d 6 e z i u n T 3 U S / Y H Q S x n J u Z K X g t v h z h X F H N y r n 1 H T 8 l k 6 u B m 5 z t m p w c O I G 3 d R N 4 X 4 4 G o d w J v J M h n 8 9 8 z 8 q Q t 6 z t y J 9 f d / s a W Y J 9 0 n m / H p D L r U M m T y S X Z 5 J y 1 i v i 5 S 4 a b I 7 s 7 5 Z K 1 l D g 9 I k q d / G c h J 2 M O w m 7 G D t h X + Y u Q j e 4 9 B 6 C q w q P D K b 9 B y 3 1 + M k T 6 5 L k g V c O w m C q 2 X 0 J 7 o c 9 W M 1 T h u Z o 1 D r Y b o T y W i p Z V M i g b C y s b s n 6 a m Y a n d 3 A u R S K Z 8 F 5 0 3 A 7 N T l h S y L p w o u X c z F 3 f Z r 8 t T k h D g Q + u G Z L I W 3 i H A X B / l n f 9 f v k O Z b l Q + v I H 3 k t D 3 + X v J E r n d d k Z P L l X p Z T U q b H + a f / 8 Q / B V Z a G s m t P X u 5 J 0 s c n E z I 5 o 2 Z N E A s d m x l 3 K 3 a 5 z 9 O q z z o P w 2 1 z N H b P p r g H e h j Q U L k p n / V n G n Q h x p 0 7 d 6 W t r V V 6 e 3 t l U U 2 5 X + 7 9 I k v 6 B q 8 k w I n e i + 6 e H g v S g o m H A P C d 2 Z k 5 O X 3 m p J w 8 e T I 4 U m H g 6 S N o J h N r c 4 + 5 n c S 0 8 K Z i P q y s b + l z m 5 X j P b t 3 j A 2 D + a q I e 4 7 w L S z M 6 f n H r K s T 8 S Z o r / L d r V b 1 F v z w g t B g K s S 8 a o x T C L t u R M j 5 6 D H c N v 2 / L X l i s B 1 B z 5 T p P / v 9 L P L 4 9 T Q J I Y T m 2 Q a x t M w 3 7 X B / P W F M E 9 m 6 M + 9 w x L i Y 5 R u 6 P S k X P z w r n 1 6 5 Z N d U K q L / y 3 / 6 P 7 K i H h W L 6 q q o E o p Y c k G B w m I k Z T 3 L Y C W 9 I M P N 0 b y V Z e 1 8 K I G J z S j U z v q M t k D A q N j T g 4 K Z J X 7 4 / g f p 6 e 6 W S 5 c u S r v W f Z p V C 0 1 P z V i 3 o e n p a X M + E A 8 d 4 t X V 1 Z k r f L f G V D Q h w w j m 1 L R E E z K z B z 0 1 K i v j 1 p M i t 0 / h s F a 3 F m b G 5 F h P q w k k p P P L 3 Y D 7 m 7 h 9 g J k 6 q B 8 S 3 7 y K K X E S U Z l Z K Z O 5 1 T J 5 P B W V N X 3 H m s D n k C a c 5 + P W P T n C K S g z g o T K P X m C f c J k c u U Z M u G d c 2 R i e 6 b X u J W x b k s I F S x t u 0 t U Z / 7 0 3 3 9 T c t 3 J Y 8 8 a C s z M r s v w m N 5 o 0 1 J o o K h U x y N q A j k N V R 0 v k 0 T K z b R n m s p i m O m S L + s y 3 U 3 j E K M i u i W n 2 5 L S F S I U g C i P H j 4 2 r d S q 9 Z 1 L H 1 4 y E n j Q m Z Y h G I R u 7 u v r N Q J A j B s 3 b p p m G x j Y e f B f L h C O + f l 5 + e m n G / L V V 1 + m 3 e k I E 2 5 s 5 g X G C c H v Y H Z i y j E h g Q 0 C X E 9 Y 4 / B O H W c 5 P s 8 R r f G 3 x 0 n Z K K v W P F t U o G 3 B E q K Q p U T X E H Y + A S l s n 2 A / h N v W / X Z d 9 / u 5 5 N c d E c L l R q Z 0 m S N F m E y m o Y J 9 s o L + p 9 c d i f w k A H 6 u p y 1 N X 3 7 9 q Z w 9 t 7 u F k B 8 i / w 3 M s Q q 2 8 N Y 1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 G u i d = " 4 8 7 9 e 3 b 5 - 8 6 0 1 - 4 5 e 7 - b c 1 1 - 5 3 4 e 1 5 8 c 1 9 c 4 "   R e v = " 1 "   R e v G u i d = " 5 0 9 7 e a f b - c b 9 f - 4 a 2 0 - 8 a b f - 0 2 2 6 e 0 2 a b 5 7 6 " 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 C o l u m n s \ U B I C A C I � N < / K e y > < / D i a g r a m O b j e c t K e y > < D i a g r a m O b j e c t K e y > < K e y > C o l u m n s \ D I S T R I B I C I � N 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 C o l u m n s \ D I S T R I B I C I � N 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R a n g o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 U B I C A C I � N < / s t r i n g > < / k e y > < v a l u e > < i n t > 1 5 3 < / i n t > < / v a l u e > < / i t e m > < i t e m > < k e y > < s t r i n g > D I S T R I B I C I � N < / s t r i n g > < / k e y > < v a l u e > < i n t > 1 7 3 < / i n t > < / v a l u e > < / i t e m > < / C o l u m n W i d t h s > < C o l u m n D i s p l a y I n d e x > < i t e m > < k e y > < s t r i n g > U B I C A C I � N < / s t r i n g > < / k e y > < v a l u e > < i n t > 0 < / i n t > < / v a l u e > < / i t e m > < i t e m > < k e y > < s t r i n g > D I S T R I B I C I � N 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2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3 0 1 4 0 0 - 2 d c b - 4 e d 3 - a 9 f 7 - a 9 b 3 d b 3 c c 6 c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 - 2 0 . 8 3 5 2 7 7 3 5 8 1 6 0 3 0 5 < / L a t i t u d e > < L o n g i t u d e > - 7 0 . 0 1 5 2 4 7 3 4 4 9 7 0 7 < / L o n g i t u d e > < R o t a t i o n > 0 < / R o t a t i o n > < P i v o t A n g l e > 0 < / P i v o t A n g l e > < D i s t a n c e > 0 . 0 6 4 3 2 2 2 6 4 4 7 8 8 7 0 3 2 2 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C 2 4 S U R B V H h e 7 Z 3 n t x z n f d + / M z s z 2 8 v t H f c C B E A C Y J F I S h F F 2 a I s 0 7 K K J T s u s m P n x I m d k + R 1 / C b v c v I P J D m M o p O 8 i G J S h 3 I k k a a s S k o k J R a R Y A F F E I 0 A L m 6 v 2 + 7 2 6 Z P f 7 9 l d 3 I J 7 U e / d X Y D z I Q c 7 O 7 P t z j z f 5 1 e e J n 3 / z a I H n 1 1 H C U h w X A / e D l d X C d A m A 7 o F P D R m o y t s N 8 7 s L Z V M D X o G S B 5 Q o W h K 4 + i d i U T 3 4 P T s 2 4 g n X Z R L Q C z u w X b N + s n G f Z H d J A K K g 5 7 Q Y b o n I c i S g + X K a W T X V u D Y L j 5 4 Y x G f / + y X M Z W d x n 3 7 j s J x H P p g i V 4 b Q D w e p 1 2 p / k E N 6 J b 6 7 D Y q i 6 V w G v 0 h H X y 5 t 1 x z u m m A Z i w i U J 5 G g O 5 A K u I 2 z l y J L N O H 7 R K u 4 0 L P S g j 3 U 4 G 4 S T E Z l o u a 4 Y i N 9 z s Z j 3 7 e q + / 9 B q 7 e j b M X l x B T h 5 H L K A g H + m H r K e S z G t b I n i h y A l M r 0 5 h L z y F T X U A + R 9 f d 6 0 c q P o j u 4 S F c n L 6 A 6 c U Z F I o l r K 0 V Y B o G b N t G u V x u f N M 6 v q D 2 g K D i Y W H 6 P I J S G S O R H O L G J P Y l a h i M l J E K A 4 P B H H p S C f Q N D G A 8 l s P 0 p S l U d Z N u W B k y 1 X z V m g E y b n S z y 5 i 8 R K I L 7 J I l o Q I m k 7 q D M b V x 4 M Z g i / u H / / U 9 P P p f j o v t j 2 i f j 3 U q F q p I x V J 4 4 9 R 7 W C s X Q D Y F M / O r O H t p B W c m p 9 G V j N M f J a N Y 8 F C q 6 j g / d x 6 z i z m k c w W 8 / + F 5 h N Q e 1 D w D S l y F 4 d L 5 2 X d x 4 t z L e P H l l 8 j z I G t H o t q K L 6 g 9 w n U d 2 L U c z r z 7 M i R 7 D e / 8 8 h l c O P F z 7 E u Z e P X n z 2 J l 6 l 2 k Z 9 7 H T 5 9 7 G p 4 k 4 6 m n v o 0 P T p 2 G J K t 4 9 b X X M T U 9 i 2 e e o f d c u I C 3 3 n 7 3 C t e i X d R M c n k a V D f s d y K m U 0 N 3 M o l P 3 n c U t m P i w u w k 1 i p r c E k I p m O I i k s h 3 1 u S X B T K W V i 2 h U g o h G Q i i h 5 6 3 + T C A l U Y N o n J Q D i k Y v S u L u y / Z w C 6 T p 5 H 4 3 6 w s D b i C 2 o P S a 8 s 4 s D + C Y y O 7 C M r E y A X h A q g U 0 V h L S v 8 k W w m I 9 y H 8 f F x c W P Y E s 3 P z 8 I 0 T V Q q Z c Q j K U z s P 4 C 7 7 r r r i h t 3 M / A n O O T 2 3 Q p h b d 0 F j W z Y 7 0 R K + g L u P k g x k l b E F x 9 7 E I P D M j 7 / 6 f t w 9 6 E k H v n 4 Q X R 1 B Z D s q i I c L + L o 4 U F 8 / N g I k q k q + v q A I 4 e 7 s X 8 s h E 8 9 e B C H D 8 T x m Y c O w b S q J D A X b s g Q o u J 7 U q 3 V G t 9 W x x f U H u B 5 H K O E 0 T u 4 D 6 f O z e A b T / w 3 q O E E + o c n 8 M 0 n / j v 6 B s f J N z + E g b F D F C g n 8 M Q T T w g R 3 X v v M X z 3 / 3 0 P N b p J 3 d 0 9 s E i A P / n x j 2 H T u W a N W K o 5 e O G d I j I F G 9 / + R R b P v 1 / C S t 7 E K 6 e u 9 O e 3 s n J y j Q J t g 6 z g z V k 7 / g k P j a m 4 f z A g t g f G 4 8 K F 7 F Q c x 4 J D L p v r 2 b D d C l m l M o J a E C F p W C Q V D L t A 1 1 i n u E i D I q m 0 X x L P b d p c m P T 6 C n k P F T p W h U X W T o i J K q T C U g W v v P K q + A 7 b s s R j E z / L t 0 d E g / U M X i o s I V C + i K m p S 5 h 4 4 P c Q k D z U b I l c J 4 9 i L Q k D C Q k T X S a e + v a 3 8 d f / 6 l 8 K S 8 Y 3 y a W b J 8 s y A o p K z 0 0 S q U t x l o u n X s w h s 2 Z S Q Z G w m j O Q S m i I h W Q R y z x 8 O I Y v P E x x w T Y 4 5 J 7 l J w 3 E h g M I J e n H 3 S Q b L W W n u K E 7 M V d + i 8 R h N J 7 V u T h Z o 3 u T w M R 4 j D w F l 1 w + G b N L q z h 2 4 C D W S g V E o j I q N Z P + U B m h a I n e U f 9 7 + X 4 U i x U s z 6 0 h b A / h / v s f E M f D 4 b D Y m v g W a o + o 0 H 1 k 7 y p b 8 a C H 9 m P f k U e R K X t Y L g K F q o f h m I V H 8 s 9 h N G l B o v r w T / 7 5 H 1 H t 5 5 A L S L U j u 4 Z 0 I / n R M t m 1 q L t p b J 2 K V Q f Z k k 1 B t g V N k 0 l k N l Z J Y D X D x d J q D b n l A g r L J S x e W M H F t + a Q m c n A o B + T m c m R A k j E J M B b g U X U 3 D o Z u n J X i I k 5 u G + U r m E B I b k X s 8 u r e O P k b y h 2 o u t a 1 n G R 3 O 3 f n J 3 C q Q t T l + 9 B k 8 u u M l 1 D r u Q Y r v A 2 i o n x B d U C i o a M n B k h Y T Q O E F 1 e F u 7 F 4 9 C s A o o Z q v X C w c v C 2 Q m b T v N L t I A s P s u x 6 e a S + 8 Z u l 2 m 5 F J 7 Z W D i R w z y 5 d q V F h 9 x O E u + M T M c K y M + Y Q r C d L o T d o q A v N f Y 2 U y y X 6 D p 4 9 G j A I F e 6 R j F s N B Q h A V E l q N e o c p P Q F U 8 i k d x w s 4 g A t 2 8 Q q Z 4 Y z p w 7 T V L j N s b N r 2 F 8 l 6 9 N c M N u X 1 x G L D O N 2 n I V h z + 7 D 3 L j p m 1 l / u y 8 c A X T U g Q / f p u s U N n G F x / p x 8 / f T u N f / O 4 w v v f L Z S y l a 3 j w 7 h T + 4 r E E U r H 1 N H t u K Q + P a l f Z V e D p G r o P b 6 5 R 7 1 S W q 6 f I t c 4 3 n q 0 T V B K i U o J k w b I C C A c 1 i r H q 1 s h x J a h k d R z P o v i p u q m C s 8 m K l c t V r M y v o S 9 0 N / b v 3 w 9 F V Z G I b 3 a x f Q v V J u j + Y K 3 i Y G B 0 G C H y 6 Z f O r z b O b M a o G j C z X a g s q U h / W K G C Q O 8 r m T A M m 2 4 + E I 8 E 8 N D h p H i t S w U g G t q c e e s e 6 k L P a A 9 Z q w A J V k E l u z k r d S 1 0 t 4 C K s 0 p b m p 3 Q x t H O J x i I N f Y 2 Y 9 h F m C 5 t d g 1 B T c H C S o F i X d 6 K o h F + J V M T C Y i t 3 g L H U E y p o C M a j Y p 9 r 3 F s I 7 6 g 2 k j N k r B Y I 1 d P I 1 f D i o o C r 1 O 8 s 3 x p B d U 8 1 Z C u h 5 l T M x Q P F D D 2 i Q Q e f C S F B A X N y Z i K N 0 7 l k S t a + M k b a Z y 8 W M C + g T A m + h S o y v Y u H b t 6 F s V n 1 W U H u W k O t q 8 P j 2 p v z p L x t j G m 6 H T i 2 h C G o v c 3 n l 1 J R B 7 G i Z N z m J 5 b R S j Q g 1 x G h a 1 H s J z J 0 b W 6 s j m g 6 S q n e i N 4 6 b X n R V a W u y H Z z u b G 3 c C f / e 1 / + s + N f Z 8 2 k D c 8 7 E 8 p J K x p / P 2 T 3 8 a B f f e g N h d A L Q f M n p l G V B 1 C 7 I C L Z H c C 4 Y i K e y f C w j W R y D W x y M o p s o d U X M X v P Z z E o 8 d i d O M b H 7 w F l o K x R g U j a s G t S Y j 2 B o W 1 u x a W R 8 I m S f O L N T l K / 9 4 e d b A s K S K R U L K v j K U U O Y h X T 5 z D k Y k j W M l n M L 2 4 R D G o R 9 e O L H i t j L 7 e s K h I N s L X 1 T R t R K J B d P V F M H l q G f v G 9 9 E Z D 5 q 2 n u j x L V Q H Y I Z j G E j 1 4 9 F P P w q 5 4 m H i k Q S S h y 2 E I l G U 9 V U M D P U 3 X k k 1 a 1 D G V x 9 J 4 m + / 2 I 3 H 7 o v i r z 7 f i 3 / / l V 7 c N x H a U U x M M K a R C C m W M s I I d l E N f B 1 i 4 s L i S Z s L 1 u 1 E 0 Z l v 7 G 2 G E w p x u r a O w 4 3 p K j Q l g o G u Q c S C Y R J b m N y 7 K 7 t m c U Y v F g v T o 4 R Q W M N K e k U c t y x 7 U 3 L C T 0 q 0 G / L V R 5 Y + R N / + B P S S h Z 6 R F M J d o f q p x o 3 a r c x c J V M l l 8 9 D 1 6 E Q l O D 1 9 H L w U H H T V M D Y r Z E Q U / r p 3 + t 5 X 2 f A 1 2 + m 9 G v 6 K z b H O p z J C w V S F I v 2 I h X j x l 0 H n u 1 C C 5 H U y P r X b O 5 a d G W s 2 W y L q l F c + + F b Z a o A P 4 X e n h 6 o q i p 6 n j O + h d p D W A Y 9 U V c M 0 + A E X j J 8 Z d 3 l r c x B D S T Q M 9 a N 0 X s H L 4 u J Y S H x x r U j t 9 L f K t G e C O S g i / L q 1 R M T z e + t u Q V + J o 7 J 0 n p R a Z 7 n r c n N P m 8 e 2 3 h u t 6 h / v g x F o r / b i 9 F j H J K T Q F / 4 C I n D I y G R O J x V 2 F 4 W T i B P M e 0 a d C d P V u v K 9 i u G P k 1 8 Z j C o o o e 8 v T f e e g X V a p W s l C V i K s Y X 1 B 7 S E 5 d w + o 1 / Q l J O Y 6 z L Q 3 r y D c R D E v p i P G S D 3 Q h g I u Y h l L Q Q U B Q o a p B q O w 3 p d A 5 L i 8 t 0 P g B F U a H r J q Y u X h L C 4 v M 3 P a S D y m x 0 Q I O Z p 9 q W G 7 W 2 g Q t M P l / A u Z M n M X V y G u m 5 A g k + j F K a A n D T F Q W 0 U q r Q + Q 8 w P z U r E i l 8 L E v B v F 6 r d 5 F i 7 Z / 7 4 A M s z M w I l 4 p / 9 8 p i f X x R / T t k V I s 1 v P f G m 0 g v L 4 v 3 l N f K W M t d m e a + d a h C 8 q L I Z Y B y Q c X s f A W V i o O w M k x u H n 1 v M Q y 9 T P G p M o S 5 e Q t R b R C l t S A i y g j M a h e M a g J B N V H / J H L 3 N F U R z R t j B 3 o w c S y J d 0 + c E C 4 k 9 + 1 j f E H t I S p d + E I u j Y C e h l 2 Y o Q J X R H 8 o h 7 d + 9 i 2 c e e 2 7 G J Y u 4 e W 3 X 8 J 8 b Q l P P v U 0 v v / M P 9 L j d 8 i t K K B a 0 / H K a 6 / j u 9 9 7 B o t L y 8 j m 1 n D 6 z F l 8 6 1 t P 4 q f P / 0 I U 1 J s h G N c Q 6 l J h V E w q B l f C b l I o G K R A O 4 Q L p 0 8 h m U z Q 3 x H B T / / h H / D S j 3 5 E 3 6 t g Z m 4 G 1 U o J c 9 O T + O C d t 4 X I f / j 0 U 3 j l Z z 8 S Y t H p t 2 f o N 8 9 P T + P E 8 T e p s q D z 3 3 k K b 7 3 y s h B X e j W N 1 1 9 + A f 0 j o + D R H / y Z x 1 9 5 C f / 4 5 P + 9 3 A t h N 2 H L c v r S O b x / 9 j T i 0 Q Q + m D m L R K S H r F U c 5 a q L X 7 5 z H G c n 5 0 W q f W 6 p Q N 5 E B C o S O D c 1 h U y 2 D E t f 7 6 o V j o T I v Y t w 3 Y R I L I R i N Q v u 3 y c G H h K + o P Y Y v v B n T r 2 P d 9 5 6 H Q r F I q + / 9 B N 8 4 c t f Q V 9 v C t O T Z x G O y j h 8 + K C o 5 b 7 6 B 1 9 G T a / i 4 q V p T M / O 4 S J Z p a / 9 4 d c o C I 5 g N Z v F K 7 / 6 N b 7 + 5 1 + H Y e h U E C r 1 L 7 g B D F d B p h K g G K C G 4 m w F m a K C M 8 s q M t X N 3 Z F C 4 S D 2 H a x 3 3 I 2 k g l h L F z E 6 f h e K h Z w Y A 6 T R H 1 U t l 7 G y s I B E v B u l Q g k D Q 8 N k Y b K i A Z R U i Y B K 1 p W E B g r 8 M 8 t p 3 H X P U Z w / f Z q O h / D W y y / i 2 I M P Y W T f K L 1 v k F w m R 9 T w Q 2 O j s M z d H b m s B a J I h I f w x U 9 / C Y 8 / 8 j g 0 E j f 3 8 H / l v V f o Z w Z w 8 v x J E n Q A k V A E K / k 0 P P q 9 C 6 u L M B 1 d j K H i D Z I t / m 4 W T a 1 m k I X T R W X E M R X 3 u m A L S / 8 L f E H t I X z R N R L D s U 9 8 D p / / 8 l + Q y Q o h R D e u k F 2 B U a 5 i d H g / P v H Q w 3 j 9 1 7 9 G O p P F i R P v U + 2 o o C u Z R C w a g 2 e 5 5 G b Z o v A G y W r w k O 4 S u 0 b 5 N a g 3 U Z M H Z Z v c T R e 9 B + K I J n u Q C l Z w d N B C b 6 Q x L H w L P f 3 9 i K p 9 O E F C z m d X y d U r 4 + L Z M 6 w X Y c m K a 3 n 0 j w 3 j V 8 / / k H 5 T D t l 0 G r O T k y K l v z Q / j 4 G R E X z 8 k U f w 0 2 e e J t d u k c R i Y G l u V l g x h l 1 X 3 i 5 8 c B q L s z P 0 / g x e e f 7 H N + / S b s N Q 5 D 7 E t S R 6 Y y n 0 J n p w 7 / g 9 + N K n v o j f u v 9 R D C R 7 8 T d f / t f 4 a 7 o 3 d 4 3 1 4 8 H 7 R t A / 4 O H u g 3 0 U U 6 3 i d x + 9 D / c f G U C h v I B y u Y Z S q U q V m S m E x O 7 r q b f n 8 K m H f 0 t Y X b b S j J / l 2 0 N U E g A P K F x l C 0 A F M B W m G + E p S F g U W 9 C x 1 H B I p F / H 9 x / A N 7 7 x D f z R 1 7 6 G o Z F h 8 t P r Y j E p 2 J 3 8 8 D z G 9 u 9 H U F P F G K l S o U y v G a L P u 7 V 0 9 v L Z V W h B D d 0 H U o 0 j m 3 E 9 G V M f n s W h o 0 f x / W / 9 H 3 z 5 6 3 8 u A v m X f v Q D H D p 2 L w J U M R i l o q j t + X W / / y d f F 6 7 b c 9 / 5 N r 7 6 Z 3 + B S + f P 4 t 4 H H x T i e / p / f R N / / N d / I 3 o W P P 9 P / 4 j P f e H L e P 7 7 3 8 P Q x D g J N o F T p 4 7 j T / / N v x X f + w N y H f / y 3 / 0 H s l r b i 3 y v s D 0 T c 8 X j j W f r F O l 6 c 0 / + Y r 6 K Y J g s / F K R x L 8 G t x r C Y 5 / 7 b Q x Q p c P 9 / J L J + n X 0 B d U G 7 u 3 T k X 5 z G o d / e w h h 8 s e 5 h n v h 5 7 / A 4 4 / / L t V 8 m 8 f X c G 1 d 7 / l c h 2 v 3 a 3 W i v R r c b 6 1 i p 6 G 5 c R g L I Y S H 2 X A 2 L Q I 7 n u T C k O P C 3 + t Q I W N P x q N g n F 2 h g K R A Y Z e J C r u m B R u / l V 5 L B c q x 6 w L g 8 z z K F R 4 n J 2 z h T k l k d Z v n O Z 6 q 7 8 v I 5 / J k i a P k 9 k b I n a o P W V H V I L l X 1 i 3 9 j T e D S L E X X x d / / 0 Z Y U J 6 t 4 p c / P I N R s r h H j x x B X 3 + f + L s Y v n f x R J w 8 i / p z X 1 B t Q H F N 9 J D r M 3 A o h P 6 J X n G M a 3 d n S z e W v c B w y 8 g b U x g M 3 4 v F 9 7 I I J c l i T o R Q s w s o 2 y v Q 5 B h 6 Q g f E a 8 m e I q u f h + F U 0 B s 6 h F C g 3 m d w t 7 j V y m G 3 W a 2 d Q 8 V M N 5 7 V K R U r C D t j O P 7 6 S X z p i 1 8 Q x z h m U h R F 9 J D g N i g W F S c w 3 z 1 X 8 W O o d q A a E g p 5 F x + + s Y b T v 1 x B O c M B 7 9 6 L i S 3 H a v W s G I k 6 V 3 4 b e v 8 s z J q M 0 0 s Z L J S W o J O o M m V g J h / A 3 J p C h S N A V i k o + v E F A / W G y 9 V y A F M 5 F T N 0 / l b p J D E x o U A 9 P b 6 R R G g Q P Q l 2 s e u p c b Z M S Y p x u S G X B c V i Y m a W D F y Y 1 3 1 B t Q O N y h H 3 6 J m b X c b C x T x q 6 d b c B h 4 C z s O 7 W V g 8 + E 6 K V u F Y B j S 9 D F W p i t f I g R x i W h W J Y N 3 N T A X H M R z 5 m H A D G T 7 e G 7 X R E 7 m 1 G K 4 T i a h d j b 0 6 / D d 3 a e N i n z N 8 z T 5 7 b K G Y s r m e P D k w G s Z g b 9 A X V D u w q W Y u U U A / M D A g X I d I V y P n u s d w 7 M S o c h z v n R 7 E 2 Y t 9 s G K r i N d i k C U X l p F C N h d G U C 2 J h m e G r Z Q i r / f e C K l A O F g j 0 d 1 5 k Q J b Y 2 7 E b s J d l m p 2 v W c + 3 y d u E m h 2 B 2 P i Q U 4 y c R z p Y T V n Y r D b F 1 R b C I j Y A S i s F T B x c B T R w d Y I q m b n x O M K W U R T j + H Y 4 R r s l I E P l k K Y m u 6 D 6 w T h O S G c n S r j y Z 8 t o 6 x L O D t r 4 v S U I V w b L m D c + 1 x B S A w x v 9 N g i x S Q N r f J V a x 6 J 1 h N 1 c T E l h s F x b g y J 1 g k D H S r G O t j N 9 m n 5 b j 8 H 1 m p g w c P Q J J b U 9 N z x o 1 T w 0 x P T w U j w z p + 8 X q U K t c k L u b L O H 5 C h m E q 9 D o K x K s G L l J M c G J y F i e n 0 4 i S t e I M H B c 4 z 5 F Q t O b J f b z + M V W 3 E 1 G t n i R i e q O H M Z Q 4 K v a T q S Q M w 4 D l K q h W 1 / t C q l 5 9 s C G j a r I v q H a g k 9 8 0 N j 5 B e z I K P N f 4 2 t 5 b q K p b t 0 6 W F U e x F I V r h V E o B T A 5 J 4 k 2 L u 5 S o 9 L P k O Q A 3 j m n 4 Z 8 d j S B d s B A N G T D k R Z z L n k J O r 8 9 i W z J X K A 6 7 8 2 I o t s A B 1 C 0 U j 5 m K K w O i r y J z 8 O B d m K K Y 9 4 V 3 K i j z Z D m l K n h y p C a G 5 e F / P 7 v g C 6 o d B D z u 8 Z D H 3 P w c J i c / h J 7 f O y v F k / V U y H W r W d z x V I J u x R B Q E 0 g l i / j T L + V w z 8 E M f u c z G f z p x 4 K I G C 7 6 + w r 4 2 u M y D t 1 V w c P 3 Z X D k c A W G I 0 M 3 Y 1 g z F s R c C 7 3 h Q w g p 9 a z f n Y L o + W G Q m 2 v V 4 8 y u S D 0 Z E d Q 0 E T + V 7 C 7 k v G O Y X a q K w Y h P P L u K p 1 9 Y Q a Z Q z 1 R 6 n g z L 5 i r S p + V I d O W z u T w V 6 g T u / / i 9 S N b v 3 S 4 i 4 c O 5 + h A E H j Y S D t m o i v j J Q 0 Q r o F i s I R n X Y Z P a 8 s U w A l o J t c A s E t I w A m 6 F X r 8 K R Z 0 l t 5 R j p z X E I 7 N I R u d g m i G U q y q C c g K K t J 6 o u B P g z F 0 y O I x U c B Q x b R B R u e / y c U 6 R l w 0 Z + 0 d C 6 E q G M T n 1 I T J r D v p S q u h X y e 4 w E w 7 6 L l 9 b U C w H t W o V s 7 P z 0 C s W u V m N E 7 s A 9 6 N b y D p 4 + 1 w 9 x q m Z E r I l 7 n l Q d 9 G y 2 S j O X o j i h y / G o c o p B F U F Q S W K j B e D S / t u b h + e f b 4 H Y T V J 7 k 8 X H K N b D C d X p B 5 M T v c j n e f + d + S q 6 g G S J w X x g Q C K V Y q u d r H / X T v h 9 r Y + s s D N / o Y M i + q T x x L I l 1 w c m Q j j 6 K G 7 8 M B o H r Z V h R a w U C g W Y O o l P H A 4 4 g u q H e h y E R 9 7 7 A g + / f m H c O A T 6 0 H w r c K F 4 O k X V p E p O l h Y 0 V E 1 J D x J z 3 / 4 W p o E V e 8 f 6 L r 1 e E 2 M U k U V C 8 s y L k y F k c v G 8 Z O T R R L Y I D I 5 7 n q k 4 d 2 T U T z / W h z 5 X D 9 + / m q U C p A M w y 7 j m 8 8 t Y j V n 4 b s v Z 3 B u V s f L J 6 h A k R t 0 J 8 M z T H 3 1 M 1 1 4 + B B V L l R 3 f O W x C e j L r 2 N + b o q u i 0 2 b g W O j t i + o V t M V d n F Q c a B S A U w N q u D J J 3 c L b m 8 0 L Q m R Y A C j A y H w n A n R s I I j 4 9 3 k + q 0 n P o b 6 P P z x F 6 r g x c c s W 4 x D x c H 9 V c h q A T F 6 b y J O M R O 5 M n P L D l k g C b Y d R J C O 2 6 4 N w 8 u T R V p D K L J C c Z W J k X 6 y V l U L F + b r D c N 3 O r F Y T P T 8 5 x H M j z / + O y g U C v j R j 3 + K 9 9 7 7 D d L p j N + X r 5 V w k X 5 0 T M e Z F 5 b J 3 V s Q R 8 b H 9 + H j X 9 0 9 K 5 W h 2 z m 9 r G O k R 8 N Q b x D v n S 8 h F l G w f 8 j F f O U d g I J r F k a A x F P T e W j C B P 0 K i w R 4 H m u F I H q r / Z j O K D j w s R W 8 f 5 a H F f c i n l T g G f P C C o 0 M l 6 G R 9 T o z F S Q x G R Q 3 8 C o i + / H A X R G E 1 I 9 O U e I F H X h j O K G R y + c x d e m S L 6 h W c 6 S X L M O l F T G Q r r t / G K 4 d Q O 8 9 j Z N 7 D F u k B R J V f a b U O t y 3 n J F o j 3 F z J C r v I W S 7 3 x A W r 1 k 4 m u e 3 w u O l + s M t + g M 6 D B Z S t V a F a f B i D v X r 4 7 t 8 L W a x H E I o G M H I k T 5 0 H 2 y d m B i F L M t Q 5 G M i y d C E h b J R L H I 3 z / l d h n 2 + m 5 7 V 5 S a L f 8 X T K 4 i q P Y 2 9 j x 6 c r I h G o u j q 6 k I 0 F h f J G l 9 Q L c b k i U 7 o s g e u a x q v 3 U c L R N A X u r q K 8 9 J F p E J j J K D 6 L D + 8 y T y b a k N X T W R J F d N x + X B 7 l Y p E I u E L q t X w s H Z Z C U A J t u / S c 6 / q q L J z 3 K Y N k l t q 2 L C X I y L 4 F u O W t j F P m h x G g E T V K f B v 5 E G R h l u C j m L j a O v w L V Q b 6 I m 4 C C h 0 4 R s j P m 8 E b v s R 7 T 9 k O W 6 V v s i R x h 7 F T Y 4 i J n h k O K N X M 1 P I R L K I O i O X h c T D 3 7 c S 7 J D e E h y / 1 N w c y v Y S q k 4 G J g n K o 3 h x r 2 l e E n 4 s 6 b L Y f E G 1 m I R G g l J v b n B e S H X F v A y S d G X h v l F Y P o P h + m T 6 c s A W f f g Y 0 4 7 B 0 G N w E 1 Q 4 z B C c + Y Q o s B u / k / u 5 9 Y Q P o j u 4 v 3 G k f R h e E W V n G T z O q 9 V k K / V r 5 n g u 1 n R J b L 6 g W g h n z Z K h m x / 2 E A x 4 S E V u X U x N u D d E R O X k A 1 M f M R w N 5 Z B K z C O V p N p e X k T Q 7 i X r V D 8 X V G L o C 9 + N s d g n k F C H 6 M i t W 8 q b h T u y V p w V M W i S n 7 W D v l g 9 W + p 4 J Y y m L P R E s 7 6 g W g l n V h c L n X X J u 4 M H o F I s x F a H 4 6 G m i y e G p w + t Q X E i F P d x T S y h W 7 s L M Z U X L m i f k B i e 6 4 J d O x 5 5 z N Z z + + 0 a v 5 H / z F v c + H v K 1 g q 5 f D b W z B m 6 h q o v q F a z U r r 1 u R h 2 E x b T a O x h s j q f x L 7 4 p 7 A / 8 V s Y j n 4 c / S G K s X S t v v q G K J s e V m q n x W J k 7 c S h w l u 2 l k l M 7 R / g y D 1 M w o F u 5 M x J V O 0 0 X U u / L 1 8 b a G / t f j 3 w l M Q 8 0 E 7 L D y F D 9 m C 1 e p R i N 1 n U x E v V 9 z c 1 D L c S 2 6 u h Y t d H 0 F 4 b N i N 7 g + F I O L O i o m T w C F 8 F q h S m a 5 Y U A v M F 1 X L 2 7 k b v J r Z u I 0 Q x V m j w I n r j 5 y 6 P L G 7 O o d B K y I G D 4 R b J C l x 7 M Y G A r I n p z o L y 7 k 5 5 t h G u E g / 1 W o j x b D v 0 r D 9 0 D D 3 a I X H O F 1 S L C S n t E x Q P t e B V P r b C D b d 8 n I d + M D x h f 3 H O Q s l a h B K y E F T q Q z Z a j e 0 Z Z J G y 5 O I t k V X g 4 S g 7 X 7 s A x S 8 x d Q D R Q J + Y W 3 A v 2 8 e 0 g A e V 2 7 k b z g b b p a Z t 8 g X V Y n S 7 P S 4 f D 1 3 / 5 a 9 e w 3 e / / y x Z m b q I W C T c a J v L F / D U U 0 / j g w / O U J G V 8 e y z z + H i 8 o d I H F S Q C A 1 j Z b o G t x p D R O 1 B K j x K 7 6 v P I L v X 2 F 6 V f i t P z H / 1 S k i R g k J I M t o f n / q C a j H h N v X I Z g G l M x n c f f g w z p 0 9 j 9 m 5 R c z O L 1 B w 7 + E n P / k Z / v K v / h K 5 X A 4 v / O J F 5 P N r O D 1 5 C s t z V b z 5 8 h n o R R V O O Y x 3 f j W N 9 1 6 f Q T a b E 8 v s F I q c s t 4 7 Q n K 9 R w e P D h Z d n z b A F o i P h 5 U U I q L X R 2 f E p r 6 g W g j f 8 r H U 3 s 8 Q e z W C w R D G x k b x 9 0 8 + i f F 9 4 + B 5 0 3 l u c l 5 I z C O t H x j f j 0 c e e Q S L i 4 s 4 9 f 5 Z P P b Y 5 0 Q S Y m k 5 T V Z O R b V q Y m Z m Q V i 3 S R 6 u 0 P R 7 9 g i e K y + i 9 C C m D C K u D t L j A D 0 O k 9 D 6 x X F V W p 9 1 q B P w V 4 F v M c W S i w H N Q z D V 2 r q M X b u L k 5 e w u r I i X K j P / v Z j Y r L N V D I u Y q Z f v f K q m O N i s G s I k i P B V m w c O j i B k 6 d + g 3 A 4 h N H h Q S Q S S S T i S e T J k m W y W R w 5 c o 9 4 T 6 s Q s Q r 3 L e w Q a 7 Q d / n i o F t M n l b G f 4 u X E R O v 9 f Z 7 3 o W 5 Q J D G X O j 9 n c f E h T k g Y R h W F i z Z K q T M I J j R Y D s + Z E B X d e h R J Q z K 4 r z 5 c g z 6 E 3 + N y A 2 p j g p L b j j 0 q 9 b 7 L 1 0 K 4 E I 4 m 2 t c g y e 4 d t + 4 f f + s d k V Q 4 c / Y s F h a W o B u m a L A 1 K z Z q c h l q N E D h f b 3 n B F s F 1 e 3 C / K V i v T M s W Q g e t s 9 z f d + 2 Y t p D f E G 1 E K 4 U Z w s a F U S 2 C u 1 z W 3 j o N i c U O K v H C Y j V 1 T R + 8 N x P 8 f 7 p 0 3 j + t Z 8 i P 6 f h / T f n M P l + B W + 8 e A E z 5 3 N w j S C O H 3 8 H P / 7 J z y 5 P / u h z J b 6 g W g z P 7 8 b B / 1 6 5 H N e C 5 5 D 7 z G c + j f d + c w L 3 3 n u M 4 q g S j r 9 9 H J / 7 7 O d x 9 P A x H D p 8 C B c + n M T v / 9 6 X c P r 0 O Y q 5 c j h 6 5 B g u X p z C 3 O w i z p J V a 0 e b 1 O 2 C f 2 X a A G e A v V 0 Y g n G z 8 C J h n P q + 7 7 5 7 0 d P b g 0 9 + 4 p N 4 6 c U X M b 1 w A b a j 4 4 G H P 4 X / 8 T + / i W N H 7 8 G x B + 4 n N z C K V C p J P 9 z G 2 L 4 R 4 T b 6 b I + f l G g h q Y i L M S s P z Q G 6 D j b W i 2 m T 6 9 d c a p T T 3 n r R g F U I I B t / F 5 o a h O l W E V J i s G x d n D c p v t K U i I i p u F t P q r F m 0 m 3 N H p V 6 3 0 K 1 k E J V R i 7 n Q j e r Y s J 9 X o K z X R 1 N m + v 2 s g t Y W j R Q W q M 4 S T J g O L x k i w P d K s J y d S E m x r S r q F k F 5 P V Z c d 5 n e 3 x B t R C u F J e i 3 X D s C C o z k l j B w v S u P v f B X r t X Z s U S k 6 1 U e i Y b R z z x n b z c z k 7 o d + h S N r u B L 6 g W 4 5 K r d U F J w N Q T 0 G d 5 z v D 1 F f O 2 Y 6 9 7 I t i 6 A 5 t c O z l Y 7 8 F x P Q I 2 7 E J j z 2 c r v q D a g K O o u E S B v m e S s K 5 S N h c o r t n r + F / r k m F 4 J Q T m 9 z W O X B 1 e t q W o D z e e + W z F F 1 S b s F U N s x S e l G Z M 0 S 6 1 H f 1 R l 2 6 Q B G k X Z j n a C R 6 0 p / T V 0 N e z H 1 q l D 1 G 1 9 / L G A w 2 3 w r 3 R e y O b O 6 r 6 r O N n + d r M / u w 8 e k Y 0 p P Z d 2 S d u k 5 C o 6 t u r e M p z P O Q u m F A T N h L D V 3 Y 2 5 Q l R e I 4 J 3 S 2 K 7 k h J b b R x 5 j Z m j 0 q 9 b 6 H a z J I a g 1 3 Z / j a 0 q q 1 K C p A V l F 1 Y l S u / z x G D / N I o 2 6 u I B L r v D D H t I b 6 g 2 k y 0 L w I t G t 6 x x m R R S R u W o t k r J I X X N l L g 8 u j D B h 4 c F K 1 F V K 2 0 a I P y u T a + o N r M a L c H z 6 a i u 8 M 6 U c 0 U t u O 4 s D e 8 p G p n Y T i 7 N 9 2 w E p Y Q o L j O t d a / h I 7 A c U 3 o 9 D 1 h p T 5 H Q 9 P t Z H e 0 n f 0 R t 8 K 9 5 n n e C d N t z z x 9 9 a v R H A j v 0 z b e X w q i U q z A L O 3 Q C 7 1 R Z o s 6 o G 9 Y J V C R w 2 J u u t 0 i P h S D U a 3 B N j Y L O 6 Y O I q 4 N U U G p D 3 l f L C i Y y z W K T e v L 7 Y 5 w Y e a 1 f 3 l A I s 9 F w Q J r B 7 6 g 2 o z k u m K e 8 5 3 y D U 0 r o G g r i I U k W G 5 9 p U B N j q B L O y D 2 d w 3 Z g p 7 f L G z u a t S l r U + 5 P J J y M N a 9 3 u j b / H 2 d Q n N o / G 7 / L m 4 P 5 H k 5 x J i y D Z 8 t K 3 S M J 7 5 p H P I F 1 W b G S m m 6 W R b C q W D j y P b w I L + C O S c m p t w 7 P N i 1 e k + J a 9 H O z r 2 t h s U 0 O 7 + E Z 5 7 7 A U 6 d O S u G r y i K K h 7 f e f c 9 n D p 1 R o x 6 V l h c j f f 4 t I H u t T T i s o v + I 6 m r J h 5 0 Z w 1 l K y 0 e L 1 e F e 0 D P w S Q V n g A q m e u b H Z Z F 1 S 7 X q p V 4 k o w X X 3 o J X / 3 K H + C B + + 7 D m 2 + 9 h S e + 8 U 2 8 9 / 5 J Z D J Z F I p F L K + k 8 e w P f u g L q l 1 I n o u R R B D d h 6 M i b X 0 1 e J 4 5 n r U 1 p N Q X N 2 M D I k b M X o c l u R F k R Y a a c F B Z q M 8 Z f j W y O 6 T 6 b 3 f Y n d v a 3 c u y b O i 1 G l k g W X Q m P k 1 W 6 u / + 7 j / i z T e P 0 9 n 6 d c p k M g i F y N X 0 G 3 b b Q 7 J W w n i g h r 5 j 8 S t u 4 H Z w e x A n B v i 1 X N i v 5 z 0 3 S / 5 S B a 5 j o u d Q V + P I H c g 2 p X 6 7 u I s t M M d O v 3 j 5 l + I 9 A w P 9 m F 9 Y g G V a Y i l Q H l s W j U X F t A B z 8 w u + o N r F R C 2 L / j 5 s 2 z O h 3 e R n C r B q F v r v 2 b 3 V 6 T u O 6 x Q U w 6 L i x J H j e F A C b J k l W L Y F V a m v S t L E 4 Q R T Y 9 + n h Q T I 3 Y s F P G j R z m w s D X B B s a + e J P m o 0 I w R 2 Q J J v J C O Y 9 P G Q 1 7 q b n f 9 e X 0 D 3 V d f U G 0 g Q M G 8 u P Q 3 m S n j H g z b V r G 7 R L Q v L K Y V y 1 7 k p T U / O g 5 M P c W y + b 8 b x R d U G z A R Q M G V U d v S 5 n O 9 c A + G v S S g B d B 9 M A T X l L A 2 X d n 1 5 M e d j C + o N p H z V N g l c i U 2 9 H 6 4 G h T S 4 K 1 Z D e / O 8 w S U n J h o n N g j W F R d B 8 K w d Y q p y F L 5 X B + + o N p E L R x F u u p i 9 s 2 l 6 / L e w h R u f X K f i Y d G T a g U f + 1 l l q + J E m J R h U j 1 G k x W t M 8 1 8 Q X V R h a T f U A 8 h p X T u a u 6 V e 2 a y I V R Q g q k g I v y a n u X A r 1 d 8 A X V T s j K T I Z 6 I c l h i q e M x s E r 2 b q U S 6 u R w y 6 s A g l + j 9 3 M 2 x 1 O Y v i C a j O e L K N S 0 e G Y 7 V 3 m 5 m p E e k J Q t C A s v X N / Y 7 v h I T a W Z f m C 6 g Q U y R N J g O 1 o p m 4 5 E f H m T B B v T A d R 1 G V 6 v p f m w k P N y a N i p c U Q E V s t 0 x E D + p r Z O O + z E Z 4 O z r b r 3 b V 8 Q X U A U V 6 j S d 3 + V j R b 7 z k R 8 a l x A 4 9 M G E i E X H q + N 0 k J H k v E w 9 1 5 m I g D E 7 Z r 0 H 4 F d r A E s 8 h z S z R e 6 C M E x D 0 m u I H X N E w s L C z 4 g u o E V t d q q O a u X v v X n K x 4 t L y 9 S Q 6 w J d T d N T E S m D v i b i U 0 w A I O w N k 4 b P g j j H D x S E z c W X Z 2 Z k b 0 L h k Z G f E F 1 Q k s R 5 J w q l R Y z Z 0 L K 0 + R X C H L E c D u d w n i L G L Z W o b p V O j Z 9 i Z I V s h 6 O T o M 3 + 2 j 6 2 A L F 4 8 t U 7 F Y x D A J S a y w T 5 s v q A 7 A V o P I 1 l y s z W 2 / C D R b D 8 e z h C s m S 7 t / y 9 i 9 4 8 5 Q V 4 U M l B f X o R c / u u 1 R T R e P r Z J p m i i X y 0 g m k 2 J g o c K D D n l E b + O 1 P m 0 m G 4 p S y Q 5 u 6 1 J x H N U T v E s s 1 s z w S 3 J V G Y X a 7 t y + n T T K t s r d M D e g G r X h 6 r y C 4 U d v 5 U I W U T N e q l Q q 0 H V d i I k b 2 H k I R 3 P N L F 9 Q H U J V C S N d t p C 7 t N N M R p K Y F 6 + J R W F O z a q P j b p V d p q r x 3 U D q B n 1 y V k Y N S Z D D n q o p H d u M 7 v T Y O + A 3 T t 2 8 1 h M s 7 N z C I f D S C Q S w s V T F V 4 2 d b 3 S 8 Q X V Q R Q C G s V I 1 5 4 z g k d X D C R c 2 q x d 6 Y I k Y f s l P g O y g 0 h I p 7 2 G a O m r T D l P b t 9 H I 4 5 i M X H b E i c g e P X 8 c q m E i Y l x Y Y 3 Y z Q v I V z Z 1 + I L q I H i c l E s 1 4 b W t T v 0 8 r y / F a W 2 O r / Y G K l K e Q 5 + / n v U L 9 s k I q v F d s Y y d j H D x S E x s l Z a W l t D V 3 Y N k K i V i W O H i 7 e A n + 4 L q I A q R J A y q / E u L n G 3 b G d s 1 q Z C b i C k D U O T 6 a u 2 3 w k 4 u H 3 8 H z 7 Z k O u v J E i U k w d R r 5 P b V p z O 7 0 9 j o 4 l W r V S G o 3 t 4 + E h F Z J H L x 2 D L t N L K X 8 Q X V Q X A 3 p H k n A E e / e t + 9 u o i 0 b Y X A N / t q N 3 w 7 W J A B e T 1 W a s K T R n I G k A W 1 q W 0 q Z K C 8 y q 7 g n U W z + x A / s v 2 1 b Q e a p t G m i l h p O x d v K 7 6 g O g x H V u D a N 5 d F E 6 t 1 U E m 4 U U E x 6 o a F 3 y 6 s D O L E 7 I T Y V + S Q e J S l e p y l 0 v N E X w z R R H 0 G p j u F Z t s S s 7 C 4 C I f 2 E 4 n 6 B D o i 8 X C d s a o v q A 7 D 0 M I k K H I 7 t k y J f C 3 4 h o t V N L h L 0 k 3 c V Z 6 q r D m J 5 q G B Z X x s 7 K L Y D w Y S S A b H x D 4 T I O F p M Q 1 G 2 R C L X d / u b G x b q t V q m J + f x 8 j w c D 3 p 0 M j i 3 Q i + o D o M R w n A c C R Y 1 S u 7 / 1 w N L h h c K J r b z R A K c N B d t 0 T N x 4 2 w 5 V P I 1 R S o F G N k b 6 9 s n 7 h G 5 M 6 x J W I R m Z Z 5 W U w L 8 w s I B o M Y H R 2 9 b J W u x 8 X b i i + o j k N C k S y U U b o x Q e 0 G H J O F R V v X 9 u 4 N i + y y 6 x e T I b l a x 2 f 7 + P d x Y o F j I 9 5 s y x Y C M k x T P E 5 P T c E w D P T 1 9 4 l 0 O G 8 3 4 u J t x R d U B 1 J S Q n B 0 T l m 3 v r B y g i K k x M W + 7 c o w b B U 1 n R M g k n D / m k Q S I X K L g r A q n d c V i Y X C 4 u H u Q c 3 U N x / j 6 3 n p 0 i W R v c v n c u K 1 E / v 3 i x l f O f k g s n i B 7 d v k r h d f U B 2 I x w W A y 2 m b e v h o U l x Y I o c E V a x G Y D r d i C m D Y l W L J k o 4 A L 1 U h n 2 V D r 2 t Q L h x J B b h x j V E J N L e t H E K n O c e 5 + P c l s S M j 4 8 j E o l g Y G C g 3 p m 1 0 U j L b U s 3 4 + J t x Z 8 5 t s N Q y K + / x y 0 h 1 i 8 h N h B p H G 0 9 X B h 5 y A i v u S S T 1 d o u c 5 i 9 U B a 9 0 L v 2 X 7 m 4 9 V 7 S t D b N x y b 8 v F Q q Q V M 0 6 G a 9 r x 2 f Z + E 0 a b p 1 / P f c r F t 3 N X w L 1 U G o s o e D e g 5 q 0 G q r m B g u c J F A j 9 j n V Q F 5 6 M j W y W K C M R W u 0 R r X t B k H N S 0 Q P + f v L a y t i e c 8 u I + J R q M I R 8 N i 3 v G m 9 R H Z O r J A 7 N b x c y G o P R A T 4 w u q g 3 A N G 5 F 4 B M n x 1 t b 4 O 8 H D 4 N k w c e E L B t g N 3 O w S B V M K W Q U 6 t s u u a d P 6 s F B Y Q E 0 R 8 X G O f / j 5 M r l w L K p 4 P C F E I g b 3 N Q T E j 6 p W F 5 B w 5 U h Q e y W g r f i C 6 i A c u v m 5 Q g 2 l 5 c 6 Y s i s c o F o e A Y q p Y h Q / X d l p V + Y 2 L z J O F l U E t 8 J l A T n 1 O I i 3 p h U q l 0 v i + c z 0 d F 1 U 9 D o W y u D Q k B A K j 5 R t C m m j F d r O R W 0 F v q A 6 j K V g D H Z F g m O 1 L i P B H h v H T E 1 y V Q k f r n K D J h f L n Q N 1 W a H z s n v D b W Y M i 4 g F s l F A P M 6 K x x r x / u z s b L 2 d y L K F Q D g b x 4 + x e F w s T t d 0 4 3 h r W q V W W a G r 4 Q u q w z B C E V R 0 D 7 V c q 3 o h k J A k d 1 O N n g x 5 O N x 3 7 X Q 4 F 2 z 2 A u 0 b n F 6 s G Q + x V e J 9 m 7 a L F y 6 I 5 7 V a V Q h k b G w M Q S 0 o Y i E W D x 9 r C k g 0 u r b Q j b s R f E F 1 H B L W q C B V M / U a m 2 v y n e B z V z u / l a Z V 4 E K 8 D k t p c z H g J Z C u t 6 y y q L w b m N K s + f 1 s i W r V G j K Z N H 2 f j I O H D g k r 0 9 P T K 4 T C r p w Q D 8 V C n W S B r o U v q A 4 k r 0 R g W B 7 K m e q 6 O 0 S 1 d z N Q 5 2 M c m D f d p e b G M Q i / Z q P 7 1 n z f V q v A + z c i x t 2 g + V v 4 e z m 5 E I 6 E 0 d 8 / I I Q i 4 i B 1 3 Q p x A y s f 3 2 g 5 b w d 8 Q X U g B l k m 0 / W w s r y E p Z V 5 U Q h Z S B u F x X M a r B U K y O V y Q i D i O L 1 P C M 6 s C 6 6 Z H e O N X 8 M F m d e C X V s r i H 0 W F R 9 v B c 2 / g b v 5 Z F Z X 0 d d X 7 + r D 4 r m c z p Z u D y t 0 N f y G 3 Q 7 E p m B 8 o p Z H J F 5 A Z N S E U d Q Q C k R h 8 c B C s l z x Z E w U Q i 6 Q Q h h U U M v F E k z b F D U 6 x x 1 c s W u q h m q x h q p Z E W 7 V W m E N 4 + M T 4 n 3 c q 5 o 7 g m 6 E j 9 9 o b J K 7 U I G s O U i N r 3 d L 2 s p l M Z m G s D z N 7 2 A x t Y 0 9 K v W + o D o Q T g 0 P 1 7 L o V n R 0 H Y q L g r 4 V 4 Q 7 R x o I S L t 6 G u 8 i W q l q r k a b q a 8 P y p C L i O L 1 W 3 i A W t l D p 9 K p w u 6 q V K h L J u i i u t 7 B b N R L y g g 0 p Z C I 1 u r 2 g m m L i x + X l Z Q w P D 7 d f T I w v q I 8 O Y c n G Q a u I x F A A o Z R W d + d o 4 4 L I 4 m q K a S N C W L T x 6 z a K b O N r + b h 4 v y y J 6 c q a 7 2 m 6 f t l s B t 3 d P a K v G x f 4 r d + x E X o b s u d L w k 3 r O h g R n 7 m V p p h 4 4 4 b Y 0 b E x 8 Z l t F x O z R 6 X e j 6 E 6 k F 6 r T C 6 a g 1 B S E w W w 2 e Z y t W w X H + N z z f Q y u 3 v 8 2 H x f 8 z h / V n O i E U 4 C 8 H N 2 H 9 m K j Y y M k q W q L w H K I r g a H l l B 2 V M R 7 l e 2 F 1 N j 3 F E z e T L S G G f E v + N O x h d U h x F W X H T B Q a S P L M Q 2 B f V G 2 E 5 4 G 2 F h c Q G / 3 L u A X h 8 J R y 9 b r q u J y t Z d q O E g 1 N C V D b 9 C T D x x I M F T F f P w C B Y 7 i / h a v + l 2 x x d U h 6 H b H P n Q j d m j 1 T V 2 g g s 8 W 6 t I L C J S 2 p l 0 W r h s O 2 U B O X 6 y b V O s c L g R I U Q S E 7 9 v b m 4 W P T 0 9 H w n L 1 M Q X V I f h Q Q K V V T h m 6 w d D s a B 4 i 8 V i 6 C Y h c G q + m W 7 f S i 3 P G c X N v 5 F f 1 2 z f 4 v Q 4 u 5 A s p o + C Z W r i C 6 o D q Z F R a I e g G B Y U F 3 6 2 W J l 0 R h x j S 7 U V z y W R K e v W a 6 O Y s p m c m J / h o + L m b c Q X V I c h u x Q / y V R Y 2 1 g G W R S O Y y M e r Q 8 j 4 e d b 4 W V 1 g s l 1 N 6 4 Z b 3 1 4 9 h x 6 + 3 q E M D n p 8 V E S E + M L q o P g o r e v n E E s C s Q H 2 z f A s B 5 P K Q h G Q q L P X T P 9 3 Y T n D Q z G I w g l 6 m t V N d P u v L z L 4 X v u F s c 4 Z t p p u u I 7 F + D / A 8 L 7 s Z 7 N V f Y i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 G u i d = " 0 7 b f 7 b a 8 - a 7 0 d - 4 c 2 1 - a d f b - 7 8 6 8 1 6 e 4 2 4 3 7 "   R e v = " 3 "   R e v G u i d = " 9 d a 9 c c 1 b - 8 7 5 e - 4 c 1 6 - a c f 0 - e 8 8 5 6 9 b b b 1 6 b " 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 N a m e = " U B I C A C I � N "   V i s i b l e = " t r u e "   D a t a T y p e = " S t r i n g "   M o d e l Q u e r y N a m e = " ' R a n g o ' [ U B I C A C I � N ] " & g t ; & l t ; T a b l e 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 / & g t ; & l t ; / G e o C o l u m n & g t ; & l t ; / G e o C o l u m n s & g t ; & l t ; F u l l A d d r e s s   N a m e = " U B I C A C I � N "   V i s i b l e = " t r u e "   D a t a T y p e = " S t r i n g "   M o d e l Q u e r y N a m e = " ' R a n g o ' [ U B I C A C I � N ] " & g t ; & l t ; T a b l e   M o d e l N a m e = " R a n g o "   N a m e I n S o u r c e = " R a n g o "   V i s i b l e = " t r u e "   L a s t R e f r e s h = " 0 0 0 1 - 0 1 - 0 1 T 0 0 : 0 0 : 0 0 "   / & g t ; & l t ; / F u l l A d d r e s s & g t ; & l t ; / G e o F u l l A d d r e s s & g t ; & l t ; M e a s u r e s 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 G u i d = " 9 e 0 1 6 e 9 c - 6 0 f 9 - 4 2 4 1 - 9 d 3 e - f 9 8 9 a 9 2 f f b 7 6 "   R e v = " 1 "   R e v G u i d = " d 2 1 2 f a 9 1 - f 7 e 0 - 4 7 4 a - 9 4 8 5 - e 0 b 4 f 0 d a 0 7 c 3 " 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n g o , R a n g o   1 , T a b l a 1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C 4 6 C E D 5 3 - 2 6 D 3 - 4 6 0 6 - 9 E 6 4 - 8 E F 2 5 C 4 4 C 3 7 7 } "   T o u r I d = " 0 2 f 9 3 d e 0 - 8 f 8 1 - 4 2 5 b - a 3 7 a - f 2 8 2 7 5 9 2 a 2 1 d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o U A A A a F A Y W x t k k A A E P i S U R B V H h e 7 b 1 p d x v H 0 u c Z B E C C + 7 5 v o n b J k m z Z l m X 7 e r l 9 l 5 k z / f S Z 0 1 + g 5 8 3 0 m T f T f X r m z B e Y / l a z 9 f T z 3 M W + l m V r t 3 Z L F E V x 3 3 e Q A N n x i 6 w E C i B A A h Q p i T L / Y L K y s g q F W u J f E R m Z G V n 2 / / x 4 e 0 t e E 1 W t H 8 r K y p Y M N K 7 K 8 + m I f H N 8 V b a 2 3 G F z l x 5 r a 2 t y 7 d p 1 S S a T s l 5 3 T m I N A 8 G W w 4 2 y M p H q 8 i 1 Z 3 S i T z d e + s 0 f Y C 8 p 4 C D m g r L 0 2 J a 2 x S W l p r J a I r s / O z k p T U 5 O k U i n h U d 0 e m r b l 6 y A S L P e M 2 r b T S g 7 N b C V l d k U k H t 1 0 G x S F y A T i 8 b h 8 / f X v 5 M S l b 9 4 b M g E u d W W 9 T D r r U / r Q g s I j v F H k k z f K J p a i M p 1 q k 3 h F h Z W t r S W M a K Q t f f u d 6 W y 0 8 t f B a x E q E q 2 Q t f U q P Z m U f N C + L g u r Z d J Q q W z X k 9 + J T B 4 r G z F 5 O l s T r O 0 / E O h 4 b E s q V W M 0 1 2 x K S / W m r R + 0 n H P F o / N R + 6 1 3 H b 8 l 0 i O L X f q i A 7 F Y T P r 6 e m V s d M z M C v 1 T Z V A m F b H X 0 z G v 9 e 1 Y b b 9 s b K i A b q W k K p Z S M 0 e k v n J z R x I B v / 3 G c L k t 9 w v I R n l 0 S z r r U t L T k J R j T U n p 0 P z V v o R 8 0 r M u H / e u y 1 f H N a 9 L 1 D / 7 R / d w B y B K e T R Y K Q C u E L P v X c f 7 a p Y W k s H Z V f f A f / 3 1 m T x 7 9 k x S m 5 s y M T 5 h W g r 0 N V X b c q / Y M 6 F i l Q 2 S 3 K w 2 + 3 M j t S W T S + 6 E G l V D e e S 7 K F 8 2 p x e 2 n t p f g S u P i Z x u S 0 o i W S a v 5 m M y O B O T m e W I v F q I 6 n p U l t U U 4 4 3 c p J r q w + 4 N u a w k a 6 l 2 x C o F H H 9 D L 3 M v Z D z C m 0 M + + R t b i N j L b m D g m N T U O O t o U y 2 s 6 e k Z 0 1 J V + q Z s q N r 7 i 1 7 l a 2 + f S N U x S S Y 3 9 W Q 2 p T y y K S / n o n Y B C B v Y i U x g V I V 8 v / F R 1 7 r c H y t P v 4 X 4 t a X 1 i L x Q Y j 2 b d u n x R E z u j l b I P w b j 0 q z E O t 6 S l I v 6 v d 1 Q X 5 W p G 3 q k t h c d 4 R 1 D r h y u q d U w r 1 U T T L 7 V 1 T U 5 d q x f e n p 6 p K W l W R K J d Z V s k d 6 G y r S c l / r Z 0 z u 2 d e C S m n o w 2 5 l 3 H + u b f s V k c k s Z v r u U p b b K 9 k Q o r x G 8 3 R + N Z N + s 6 y 8 r p E J N v r D G Y V 9 K I P r 4 Y l S G V X O N L 0 Z M W + n 7 Q O r i W 2 o W b s q f T q / J t y f 0 B q u Z i N k Y B m + u h Y C k R z j c Q B 5 q K 5 z c U o d a W F i Q S C Q i 0 W h U z d 9 N c 1 T A w Q v d 9 c E 3 S k P E p K / E N D s r q p 1 S a U I l k k 4 A O R H e A L l v B R A u W 0 6 U 7 l K u K t + S b q 1 Q U v / 5 3 U D C 1 l O b n F A 2 M C P D h + Z 3 w p o k / L v X h + J y + 1 W F E Q z S V A Q m 4 9 d a z / q s b 1 2 a V C v x C 7 m X w 3 U f 4 f A g L H t k s V o A J J q f X 7 A 8 d S i 8 f 4 O D L 3 S f T U k l k 9 v k v p h U 8 m s 3 3 n j K H B G e T C T n z X I n v a R v / l z k E m x + r f i f 7 W 1 M m S M B E p 1 t 3 z A z j e / v R 4 V / R Y 8 x s x K x l 8 C w 1 r G G 1 W w d m o 3 J o 4 l y u T 1 S L g s J Z 2 9 z f X W V m 9 J a s y n V Z c u y M v 5 A 2 i u X 5 E L n h n T U p t T k z b 6 + I 7 x 7 8 D L I / 3 C 1 Z H 5 + X u V Z z S 0 l V I U S q q O j T b X W o m 0 / 1 l h p y 1 J Q G q H K I l o Z r 0 q T y S 8 f j s d 0 G e y S p R / y Y 3 6 t O D K g N c 4 p i d B G 5 A E 3 4 + 7 o / n k H U 3 q 6 T 6 b K 9 R o 0 K Z E e T 8 Z k R M 1 R N J 3 X b O R r K 7 b M i X G 5 J y G R + Y c y 0 L R q L t h L 3 R v y 5 Y D a 3 n p + 3 h Q F / n y P 8 O 5 h X Z U P Q C t V V V V a f c o e l 6 4 3 N j Z q W Z W M j 0 + a G 7 3 U 5 1 g S o W I 1 f W r q O S K F z Z 7 J J X c Y y I U H L Q z / Z g h j e q m 4 + t P 5 D n 1 z 5 O D n Y d c o V w y o C 7 2 O 9 o g F 3 + U l M W a e w o g s L S 9 L Q 3 2 d V M b j t g 1 U q A b 7 9 m R C f n 9 y z b Q W z y D P Z a c B 8 c I v i W j Z 3 s / x C M X D y + J q I p l W B p 2 d n b K s z 9 Q a e H V b e X m 5 9 e J p b 2 + T 5 Z U V 6 a w p 7 e W t T O A w u 6 d Y v E 4 2 y + q z y M Q J 5 R J G S b 0 r o j m V / n y A D B 2 1 2 e T E V V 2 K q b e 5 p f s W v 3 s W K p U k J 1 q S 1 p 5 V q f c U s 2 9 6 c V O G h 0 e l r 7 9 X y t U 8 G F u M m r n I C 4 V G 7 V k 1 H / k 5 r 6 k g D A 6 b K 1 o f u 9 S 1 I e f 0 B e F J t K a a 1 r c h 4 q Q 5 w p v D 3 S f j 8 v 3 3 1 + T H H 6 / L 6 O i Y T E 5 O W b m R S l N d X Z 0 9 J 1 6 k 1 e V q C p o 3 j G e 0 e y r 7 / 6 7 f L e r 1 W N l 6 U Z m 8 Z X 3 v r O 9 T Q C Z P K J Y 4 D T 7 Q N 7 R H L t k 8 a B 9 6 O h U L 1 r a D i 0 E I G 7 T e E o a + W O R v z 0 q 3 a 3 P B 8 f s a k 6 Y l a K B d U B O U u l M u 8 B g C B L 5 P i b W q d c f H j x 7 K u b 5 a i d b 3 W 5 3 L A x L l O l o o a 6 z i B a Q v g 8 0 y I 1 E + V z v 7 c a v 8 1 / M d 6 w j 7 h + R G Q u q 2 J u V S f 4 W s r q 7 K i m q i Y 8 e O G Z m Q b R x u E 5 M T a o k 0 y M z M j N T X 1 8 u z u e 3 W U j 4 U T a i y u o u S U I k O k y l s 9 i E O H 3 a t S 1 u g V Q q R C c y s R A v 2 k k D Y L 3 e v S 0 t N 5 t h L i 0 t q a q 3 I 0 9 U + 0 w j 7 B b o i n W r d k E e T 5 T K / 6 h w Q u 2 E j s a Z V y a j E 1 D R 4 X a A F q c N t 7 H M D 9 x G K w a b 8 4 f R G 2 k r w M o 1 8 k 9 b X 1 0 1 5 U I a Z P 7 5 e X F W j K L c 5 2 o m 6 k / 9 R n z z I 1 2 i l 3 Z N p N 9 R U O H d 0 G J h 4 / a o 1 8 O a F y T Q 1 N S W 3 7 v 4 i g 8 v N + 0 o m M K 0 m 2 r W h u P X a K O q t o i i P a y V 2 H 8 g E 0 F i e T N T 1 9 v f q j r A T I m U R a + j P B V o K o c e l P j c 3 r y / P i K w n 1 u V Y f X G 1 o 4 C f O y O R c G 0 v v i K X S 6 Y g l z Z T w t v z g f r I N y c S R i L 6 / l 1 U M x H X + J n 2 p F R E k m r T T s r z 5 4 M 2 v O P B w 0 d y 4 e K H s p y q D b 7 9 f g K T 0 N 8 1 T D 4 a r V k e 4 W C A r N L + 6 O G I 5 E C W 9 d q 6 W p P l x q Z G m Z m e C b b u j F 0 J V V F / X F W g I 1 R + I j k s J f I z v h D w j E G q q / 3 r N t T B q 9 7 x 8 Q m Z m J g 0 b 0 t U K 4 M 9 3 d 0 y l 6 w r W o O 8 D + B h 0 2 h 9 V I 8 6 W C S S k b S H 2 g M i + V R Z W S k r e A D 1 0 9 z c L O 2 V u 7 / h d i V U S m q y 6 k 0 7 k W p k P i r T y x G r F x S D 3 D c w l c P H j 5 9 I f 3 + / 9 P b 2 2 I W 0 t b U d d f s 5 Q t F A p I r t t I z 8 v p g t 3 I S D W R j W X I u z z h u 4 E / S n + U L + F K t u t z 5 7 u x H J g w Z Q n A 3 P S 9 B U Y d B S X a d q d m J i 3 C q F K 6 s r V m c p t i H 4 f Q G m 8 J G 5 t z d o l c e G 7 x S L x T V V A E G V P U M e r 6 W 0 v l 9 T Y z 0 p y D f U 1 0 u V 0 C r M f v m T P b d C K R J v L 1 h 3 y g e / / c V s T O 6 N l u d 1 E R c C n R T v P 3 h g P X 4 5 j P O y p O S n Z + s y v 7 A k X f V J a 2 i t r t i 0 9 q H P j 2 E u J q Q u X s K P H B I k 9 c V 0 Z O 7 t D c h c K R 2 v 6 S D N C G s H t w w p J X N O 4 F q n k G p I 5 W Z i G 0 + y 0 n / 5 + V 7 e R x e J V U m q 4 o Q K t n O V 5 5 I q H 7 l y y z i x v o a U n G n P + P C 5 g O + f x 0 0 t 0 z e P / n G 4 J 7 / 7 7 h 9 y 4 c I H + k a o N t u V 3 5 y Y n J E H 9 + / L x Q 8 v S U d b i 9 W j O G k P z g n S D U 2 t y f 1 X K a m o a Z F Y b H 8 8 c E f 4 b Q B 5 + q B j X b o a N l V e 9 U W G T C H v y k z G S S F f c 3 N z 1 h 0 p m V I u 6 P r 4 m s p e J L 8 V V p B Q V a 0 X Z H F x y 9 R d m E y F C G V r O W U e u N S r N d H u w r g p D w j 3 5 U B C Z i e G 9 X e S N u j L g w A a T 5 7 8 K m f O n L L + V W F w P i + G h m R s d F y W F h d V z U e l r u u 8 z M f 6 9 Z j Z B j T E 1 d 1 / U 0 6 N I 5 S G i t U X E l 8 b s u r G m T O n r Q w Z 8 2 1 S v P A X V M 7 i F X H L 0 9 i b q G 2 3 / X K R L X 0 h e F c 5 2 I 1 M h g J k A o w 9 w p s S J h P g K w / G Y j I y M i b N z U 1 B K W p 7 U x 4 9 e i w n T g z k J d P w 8 C s j 3 O n T J + X L 3 3 0 h 3 3 z z l a R q a e n e f j m Y A E d k O s J O i F Q 2 y a l T J 2 1 8 1 O N H T 0 L y b U a c a a 6 E B X R x S o C e E 4 W Q l 1 C 1 r Y z G d c T x p D o o z C y L r K 2 n p L b W t T P x m 4 P P n 9 u 4 l F e v R u x t g P e P c l T v 7 V u 3 r e / V h Q 8 + k N b W V v t e K h K 3 M V b v M 6 j s H j k q D g Y b 0 X p p a m 6 2 P n w D x 4 9 Z Z w L k D f K 4 1 3 G Z N D U 1 q r a C C 0 o w f R D N B Q b S K q H 4 V n Z K b B A r I t M J d j d k G F 0 6 q H w n m q 7 I q 4 U K 6 / w 6 O T W t p u a i / N M / / Q + m b u / c v S c P H z 6 S i Y k J u f / L A + n u 6 d K 6 1 n k L Q + Z B v I j 3 H d y n I 0 f F w a B b 6 / m Q B z m m r k Q 1 h x 7 o r 0 Z G 5 N m z 5 z I + P m 6 m H i 9 0 K E J z z u q i 5 g O + h F N e D Z V M R b a Z e x 6 v Q 5 5 8 w I s i s W p 5 N B G T v / x a K f 9 8 Z 1 7 W a 8 9 J K t Y o F y 5 d l q b W H q l p 6 p L B F 0 P y 0 e W P p K O j 0 5 w W H g g Z 8 d b e F O j l Q Z 0 Q 0 H n W t 3 n g 6 j 7 C 4 Q R D c 8 J i 3 d X V J c + f v 5 C 5 2 T n z P m 8 k N + T p 0 1 + 1 m j G n l I E 4 I t V K v H w o + y 8 / / 5 I l C f G G P l l d r 5 P 1 d e e M I I V J l U s o t 5 p d 9 j p I p Z L m Z I i o W u X Y q 0 t z U r s + K G f 6 6 q W n p z v Y K 4 M l N f V + e J H R V v Q e R 9 M d B N p q t J K q 9 2 N q O W L n W A i 8 7 e J K M L v 1 + u 8 w h B P 7 r e N 8 R 0 I 6 a j b M w 1 d R X m 5 E o i 8 f d X i e J x p q Z W X V B i O S x 3 p a 3 t i U 1 V h 2 l z g i 0 t o X f N q K 0 D N i u 1 c P 5 J L J Y f / I B K L R m J 6 H I x O o q m m Q h q 7 T + t b o d A U 5 Y E x S G A d F p u p o Q t o i w 1 r p u y P L C 6 5 f F y G X e 9 R c y A X n T s f X V d I R m Q 4 F H o 1 H 5 a f r N + S H f 1 y z v q Q 0 6 C Y S C a m o K F d 5 5 A U a s d G 9 c I S X J P X 4 t c W F N G 9 8 2 m b y J Z O R b c T J T 6 Q 3 B D 3 L m U S N T C 4 7 v z / a w Z 8 N S 8 Z W H S T o B X 6 u b U 3 a 5 a n 8 9 e d n 8 n C y V q I x Z 3 I y H H 9 d + c Q w e K I l c U O P c E i x l Z K o m j c 8 w p 9 / v m m O M H r u u H g T 7 M A / l 2 i L m p y a 1 O e 9 f Y R A 2 f 9 / I 2 P y x S q b J S G d J Z h 7 2 e s H C e o q V / v X 5 K + P N u V y n 9 q 5 j R H r k P v D i + K H x O 8 G 6 k H c o J g q v d b q T W m q T k l D f F 1 G X r 2 y y m m 8 + 4 q s l j V L f V W Z 9 D Y m b Q A k W s o T i e Y B B k 4 u r 0 f U d H B d s f Y C e 9 N p 0 t u / z / r / C I W w p T f 7 Z P y p N D X W m T l H 3 Z 6 e E U N D L 6 W 3 t 1 d N / a B N a g P T b 0 U m V I t V V 1 d L p L Z J E m U Z G V R C 3 U 8 / s / K 6 A V l J V B b f m P s G C Q W i q Q W Z e P D P 0 t B 9 V j 4 + U a N S F 5 d / D M a k p q 5 J h X B v w h s G W o a e 7 5 A X o n B 9 k 4 z H u n l L r n z 6 q a x F W 2 R j K 2 q j f Q u 5 s P / 6 L C 7 r q r m o y x H n n d N i P T f S E 4 3 c 5 u C I 6 x K H h u 5 H l F v 2 o + d 9 v 5 4 L A T q L 7 W h 8 h N f H 1 v g 1 K U t M W z 1 p b W 1 V m p t b r P z k y R O u b q 8 k o / 7 0 Y v C F k W l z U 5 9 d T a 0 s x + p s P 5 B F q E j d e T 2 Q 6 w r k C c U S 5 C P P m y b U 1 s a i X G q Z N m 8 L H h j a q T Y b z 0 l j 3 0 c 7 O g m K w U f d m d H G H r x Y b t 2 6 b V 6 f 7 u 5 u + X W m X F Z V + 3 y o + x a C 1 l N l X e t N D K + n o 6 Y H H X x / G a 2 w u p U f T N m i v w d x I S e 9 9 G + N V O g 9 d d 5 D w q X l 1 g + P c L C I b K 5 K Z W R d j j V v y v O H N + T 4 8 e M y N j Z m B B s b G 5 e P P 7 l s f C B s c 0 z J h f w v J l I S a c j 0 m k g T K h K N S y p + I j 3 M f T d z D 7 x p Q h E D j 5 g V 2 K 6 r Q W P v + H K l v F i o f e 0 2 G g J o I s R h L C 0 t y b U f r 8 t n V z 6 V m W S T m n O u n y D R j d B A + w 0 6 a a I d 7 4 6 5 I f k G v a 4 3 e 5 e P 8 H H H j P x 8 7 X v 5 R A l U U R G X 6 9 d / k o a G e t N Q P d 1 d + k K f 1 2 e y K R X l F d Y 2 t d X Q K W U x Z / a l h 8 B X 1 G A 7 Z p t 4 O + F N k w k Q m J L T f T 5 d b l 4 Y e k m c a I 9 K b / W 0 J F Z c B N B c 8 P b 3 b U W F A D n o a x g G L x R 6 a V T F K 6 1 y 2 l g V q o A e k P e B c 8 A M v K L k J n o t L 5 B a r a c V M i + P c B D Y k g c j K e n u H Z B q l b G Y V q i v X P n E u i a p 0 P N n j 5 / 6 F Q J B V W N 9 Z d H y J H t W p K 1 Y m w p R f j K 9 D f L k A 0 4 I Y k D g 6 f P R P 3 F t j j + / J X 1 K q l y Y c P Y n 5 I t j C R l o d s M / c o F p d r k 7 Y X W a M B Y X l + T h w 8 c y v 7 B g 0 U V x Q B D B i L E 2 b y J S L O d + q j V p 4 3 X Q y E d 4 c 0 h G 6 m Q x 1 q s v Y v c m x m U O G h s b 0 t U h + v a B 8 o p y K V 9 f 8 n z K u M 3 X t V r g t Z N P 7 x o 4 I z x p i 0 q s 7 5 7 H r c s R 5 7 m 2 u i r H O m r k U 3 2 z e + B g + P p E Q s Z 0 n y e T M Q t x R s / 2 1 u q E L C / M y s a 6 G 0 v 1 U c + 6 N K j 2 y U V 1 d Z V 8 / v l n c u n S B b l x 4 5 a N i c E s v N h V X D i p / Q B h o g e a X f h p d / V H e B N I b M Y k I d X W s R p A I o B V N D V F H X 7 W G o C p x y 8 v r 6 T J B d K E 0 u 3 b S F S I V O 8 C 2 a g z M T J 4 c l 4 J U d 9 g 4 6 i I W v v H 0 2 v y 5 z N r F v R / k X h 7 c z H r m v T 9 Y N z U 8 a m m Z a m c U 5 s 4 n p S P e z Y s x H I + o N I b G h o 0 N d r 1 b m y 4 c M t v E v Q x O 9 W a k j Y Z k t T o 9 0 4 7 4 h E 8 w s E h u L 1 r + t 4 k S j G E e f D g o f W a w D k B m Y Z e D k t y Y 0 O J l p J p J V h l V a Y r n B K q T M q r m l R o H F H e B b I U C w T 8 w U h S Z t Z r Z W S x w r o h + f o G 2 u t H N Q / D m F i K S C x a p u b U p h y r m 5 H y H D M v H 1 D 3 5 e U x 1 8 B 3 Q C C U G K N M q S P m A o 9 S R 0 e H / P n r y 6 Y d B 5 o P q C v I E R Q q / 0 E O Y A 2 9 H J m U l p Y W f Q 6 u S k G v 8 4 8 / / s h G l K 8 l 1 i y K M O S J J p l o O u g c W x Z v t f p T P r z L B K N b z / J G T B Y j 7 f J 4 s l x u v q q Q p 2 r e c c o 2 F U 2 O f G 5 o f e v R o y d K j q T U 1 1 S Z z b s b m N o E d 4 S 3 n b 3 3 c z 8 R 0 T r S r 1 M x W c h p q w K 3 b t + x N h D r R K y g D e x 0 2 5 s z O 3 9 T y H m s + q h l Z F 6 k r a 3 V o h 6 h k R g L V R 4 r t 2 Y U t B N u M u r b k c S S f c e e I C a i 1 0 4 + H R b U 1 L d I Q w v 9 / N y k a o O z M a t 7 5 P Y g B n d e L M v S i t a F P v l Y a m u L m y y b Y S K N a v q N j o 7 L q 1 e v Z G R k 1 N o m G D O z s r J s N / l 1 Q f g 1 H A / N 1 d u P 9 Y m + D c 2 j F A A N 3 K P 1 w S P s N 7 x 2 y h a a m t Y T Z u r V 1 d d Z H z / 6 8 z G Z A N 6 9 D z 4 4 r y + 7 T X O n W 9 w J h b n N N 7 d 4 q 2 c f q B C p 3 j W y 0 Z k 2 t 1 E X T f U s T x + / s l i t l D V f t r d N s T 0 r E O a z Z 0 + r q i f O 9 Z y 8 e D E k d + 7 8 I r d v 3 Z G / / v U 7 J d i I a S / g X 0 Y + F Q M M A 2 I U X t b 6 X E V O 2 9 b s z K x q q L s 2 d W U Y d I 0 i M C i N w k f Y H 6 Q f V 8 4 t X U 1 G J b l J + 2 D U R p H T q Y C x e Y D m F G 8 9 r C y p h l K R K v v n W w + 2 U p X n i m 7 Q L V Z Q 3 m X g / c t 1 k + 8 G r p u g H Z j G m + S V R M Q Z w A P 4 2 W e f 2 l s M u 5 r 7 h 0 k J E V t b C R q z t 8 6 7 D x 4 8 0 r p T u 9 n s h c h P w J v r g x G Z W U x I V W W V b J a 5 3 8 L l T j 9 C p s k h Y O b h f 2 I H j 4 z M B y 9 E M + 8 d H 3 r q E j L Q l J D 7 9 x + k r Y X O z g 6 z T u i a F q m o l Z n x Y W k / / 4 l E 4 v V d + i X b 5 z c B R N O 7 Q 0 s B Q o 0 2 5 I Y y d W R V d b V p O o J 6 3 L x 5 S 7 7 / / g f 5 6 a e b F q j z x s 2 b 8 v z 5 c 3 s Y e 0 W 9 m h i M C d t J k 9 L n r 6 V 8 V s q n f 5 L q y J I w v z H d l v B c 0 i S A x l P R k L X V F V n X C v Q R d o M S y j i V U S g U 4 O B a W F w 2 t / m K m n a 8 O A P q m T y x K 8 6 r y M q c R J J a 7 y j U o P s + g q u c y g m / u 1 d A r u 6 e b t V Q V + T r b 7 6 S 3 / / + a 7 l 8 + b J U x i s t + q 1 / m + 0 F 3 d 1 d 5 p 7 l 4 e F h L P R 8 2 u u 2 J L q 5 Z q G w v j q + b h O / f d y 7 b i G u f 6 d m 4 a d d C x K b v S W y N m W N 0 / S S P 0 J h Q B I P u + W a e A H / Y z B u F g c R j e 1 Z B N t g V K W a 3 r w 8 s V w i v E R N x Y X S + w x m / u h p 3 L 9 K f V V l p Y 3 q r K + r C w a l u Q o r r e r F 1 t P y g e c w / G p E / u t / / R e 5 e + e e t Y O E w X a c I n P z C / o g X U y 5 f N h Y n b c e 1 F + f r Z D P l G S 0 z 7 X k c X 4 c A b h 7 m G F A J h e v q p a R p R q p 1 W c M c T z w 8 v G t d Z p V t D w S q 9 w e E s m T K p d c 7 w P Z G K t E + 8 J B I u z m 3 g u 4 z 3 i N + l X 7 M R s 5 3 a v w L K K t P N h + + / Y 9 e T k 0 J O f P n c 0 K W u P B c Z i A m T c r D d + A G S Z x g O B + P 0 I G W R K h 9 8 1 r q v D / V w t R 8 y R 3 d n R Y l z S A Y 8 J m j Z c K 2 V i e x + R z N / 6 3 h N W N / T H 5 8 g E i l Z X h s s 9 f f 8 J 8 Y + 7 W d S X J J t 1 T A v A M 2 E b c A h o R m a 5 y e m Z G v v j y c 2 s 8 f K Z 1 M j r r e u B Z H B 0 Z l U s f X r J I U D z Y f I C E 1 P n C M Q t R Z m f b k 9 I c X 5 L V p R m t g B c e j v J b w T Y G U G C F m S 1 M M U s 3 N l 5 O M 0 F D L z e T Z 1 F R 2 y p T y 9 F s k + + 3 A J s Y r u b g T B 7 q T U z D s 7 L s 2 i V y s b S 0 L N 9 / 9 w / 5 x w 8 / y u M n T 8 2 J M T 0 1 Z X E I b 9 y 4 q S b e P 5 t z g z r Y l U 8 / M c c H M 5 B g a n g N x b N C Q 7 V 3 t C t Z y r c 1 G 4 R R p a b K 1 P S M d Z X J R X / N n J R N / C i b G 7 9 V Q u W X e a e d A i 3 F n 1 u 1 z M x K m Q 2 t 4 Q X F d o Z 3 L K q 2 i u k z n 1 m J O U J 5 v O + k o r c 5 v S s Y 1 3 R Q V 4 q b n M A e c / N z s h E y 0 T z Y B j n o w Y 4 p R x z C 2 3 f u q v l 2 2 8 b c f P r p x / L l l 1 f l 2 L F + q a m t 1 Q d X Z p q L f b 0 L n j I m z Z 6 b n b W B b x v r + X t O u L p c v Z F v T n 8 v D G I f / v L L A z k 1 0 C l n u w 5 O Y 7 / r y F Y m u j T i u D U y R q p g 6 Y v v j c U k o c 9 k a D Y q 1 1 5 U y M x q u Q z P l 6 t s i U T e c w 5 l Y U t V N g 2 p 3 Q 3 J b J t 5 H 4 H Q 9 / T 0 2 N C P N S V B L n B c f H D h v N R U V 1 s k p 8 + u f C K f f / 6 5 / O l P f 5 S B g Q G b 5 p 9 O u e H 2 K 4 I u 0 t 3 F R 9 c F O E E + u 3 r F y H j j 5 q 2 C L 0 O G a j O t J Z r R A 3 K i G X G o H F N N W F 2 5 t 7 a y 9 w v + / r m l 3 U + y 4 W I j n 2 u M f z J T J y M W W l y 1 V q r F Q h W w i x H q f d d M g C k 2 u e h W N f d q 4 w d z v d z H + b l 5 J d N D O X X y Z F 5 H A S B Q J 4 P X 1 t Y S a i I 6 m 5 w w w J T n e u s 4 J n 3 F 6 N E c D v A J 4 Q h F / c c / / C v p 6 + s J S r e D 4 0 E g 2 r U 8 0 F h D Q 8 N y 9 t w Z P W 6 V D f 1 / H 6 c F 2 h 3 + X g f y A B d Y B H z w / 1 n P 6 C e 3 U 3 1 L l 5 W k q U N G k x L K l 7 z f i G I m R b e s M n 5 Q 2 o l o U Q 8 f P T Y C 2 C M o c G 9 x X G D e E e K X v o E M t d 8 J c I z v 5 B 6 P M j p r Q q y Z m V l r C 2 F 4 A d O q u q l V J 6 z 8 v / v z H 8 2 1 T + W Z e t j o 6 J g c P z F g Y Y c h H P c D z 9 9 v G v D B / n G P g 6 W m 8 C 1 3 2 1 2 O 2 Q 3 d 8 8 j s Q C 7 6 P / 2 H / / M / W 6 N U u D L 1 n g G B + a Q 3 I c e a U z Z C 9 y B A t y 3 q O k y J w r Q n d 9 Q U I / y U d 1 e H g R C j m S A e 8 Q p a W p p M 4 H O 1 E 3 A C X y a P l a g t L c 1 m M o b B O C 3 m J P 7 L X / 8 m D a q F R p Q s j x 8 + s j r T 8 2 f P 5 O X L Y R l + + U p G g o k X q H O N 6 T 6 n T p 8 0 M v r f p N d F K X M k v 2 9 w P H E E M Y 1 E 3 p a b 1 g 3 J l r p O m 9 9 W 0 B H C l b l E N y X d I G X / 9 7 3 N L Q Q B Q t k X A m L Z A X O Q r + w w Y H M z K d + e T E r l 3 j s u 5 A W 9 j v G e z S / M y + L C s o y N j x m p a m t q 5 d 4 v 9 + X b 3 3 8 j Z 0 6 f 2 k Y U 7 j G d b B m 4 R s t 7 X U 2 V 1 G u 9 q a W 1 L d g j G z g 3 7 t 7 7 x c w 8 e j i z R N M Q H + 7 F 0 E s Z V 5 L g X c T h w T M 6 e / a M 1 b c Y y b y 8 Q t 0 p E 4 k X g c H F j v c w t y f H g / H y 3 8 T E C 2 E 4 m Q 4 I o s / F K 5 e t o B 8 f Z H F 9 X F N W Z v l U 0 p o 8 a G 9 0 S + U P + c 2 N t 0 M o g q Y w D O G g w i a H k V p f l e q N I b k w 0 C C N 9 I 9 7 j Q b X M K i X 3 F M h H x 0 d N a 1 B H a i l t U V a W 1 r 0 2 s r k b 3 / / X i q 1 D v X 5 F 5 9 b l 3 / A / a P + A h n u 3 L k n A w P 9 0 t n V Z b G 0 x 0 a H p a O z J 6 + W 4 p n Q s H v r 1 h 2 5 e v W K 7 U M I N T R T e 1 u r 9 P b 1 O u d D 8 F 1 M Q e / U w M w b G R 6 S u v o G a Q r i z O 2 E q a W o 3 B r Z 5 z f P O w y T a e T e N I 0 n V U C m Y A l p f B n E 8 Q R z e S V S c k N S + t L e 0 n z 0 3 / 2 v z u T z Z N k v 0 u w E f g J P C X U a G s s O F F s p W Z k d k a E n d 6 x S j 6 O g H G H L I 7 i l A E E l m i x D 5 J m o q 6 + / T 9 q 0 L s N v I N C Q h h l D W l u b z S y j s X Z + f s G I N D w 8 b C T r P 9 a f n s W B f b j 3 u M N z A V H Q J n T A v H n j p n V J w v W O t 7 C r u 0 v q V B s x F S o k I v m g I o B 8 Q 2 O T n d P c 7 I y e n 6 s 3 F Q L P Z X j + t 2 X 6 K Y 2 C T K C p l F y W p x w S + X V d O u K 5 5 M y / z B I C l v 1 f d 1 N b C I c n F U t 3 7 O B H Q n g T Z N s v 0 B G 0 o y 5 l w V m 2 V B X T + H b / w S P T G m f O n j Y B Q 7 D o R R A N 3 u a l A H O P g B 3 M X U X / v d / / / t s s t z Z u a g Y h M n W p x R 9 I b Z p j 5 M T J 4 0 q y N i V 2 h Z l e X r i 5 t 7 z t d p o j G E t i d G R Y z c M m 0 0 i Q b C d y 5 G J 9 P a H n v a p 1 p + x Z I T 0 g 9 e T M k t y f d 7 O c 0 G 7 H W K D D g n p 9 5 v l G P e 8 E I 5 D J v h I j t L T 8 N g 2 F V g o 0 U 1 p D 6 R I N p X n k 7 L 0 l F G b l H 0 5 l D 1 m g z n H 7 9 h 1 Z U E 0 B 0 A b M 4 Y u A V 6 q A q 3 R a e T H A 1 C O o P P M C d 3 R 2 S H O T 0 w J h c P P p Z k R n S i K N c v M h g j f H w u D e T k 2 O S 1 v 7 9 l l G / D O h L r W 0 t C C N T S 3 b f q t Y 8 K w L / f 7 L F 4 P S 1 N 4 n I 0 u V 8 n I u Z s 6 c w / P E 9 4 Y 0 k U L y n y a S L t n O c / N l v t 6 U J l a Q N o N 6 V G l 0 P k T I R w 3 c x O f O n Z U r n 3 1 q 6 e L F D 2 x i 7 C d P n s i U m m T m v i 7 y p Y G 2 o H E V B w C m X j 4 B p 7 5 G 3 a q h v t 7 q W X j V 8 g k z Q N O g 6 f K B O h A P j R d A P O 5 M y r 1 i e m r C B C Q M S P b k 4 S / S P 3 B c 6 q p j 1 r R A J 9 r 3 n 0 y Y c Z Z J r 3 P V f u n K 3 D + W V u 4 T + w U f v 5 2 y t 0 Y o B s J 9 0 H E w b R 8 0 4 l 7 p 3 d 5 L A a F F q J t U m 5 B w V d N b g S 4 4 1 6 5 d l 5 9 + u i E L u 7 Q J e c T U 3 F p X E w m z D o H c D z Q 2 N s v 8 3 G y w 5 s B D R H G W l 1 d Y f Y i 3 J F p q r 2 h u I a C p e x s D z N H Z m S k 5 d f a 8 r X t 8 P p C w o R 6 t N U 4 7 v r e A D L Y I S B L c F 7 e q / 4 J 1 t p G 3 I r + f W 7 F 1 + 6 / r b 4 1 Q h M 7 K n Z F i v 9 C u Q l B b y U V u B 2 9 3 G 1 2 p i T o M s y L W 1 9 f K J 5 9 + b I 2 t z 5 8 9 t / q R v 7 G F g I l 3 + s x p J e H P K u C L Q e n r g f F N 1 d U 1 p v 2 W l d h j W l + a n 5 2 R j q 7 e Y A + R 2 j r V c t G Y k W I v o N 7 F t c 3 O T N s S c m J m 5 n a w J V 4 F M 4 A k g n c F U X N p w / N W M R r s c M M R w M g Q P G v / z N 3 S b b M P + / l 9 S f Y X r L G v 3 6 7 p r R G K k z m I 2 S X o V t T f X L z G s F G W K k x 4 y k 6 c O O 4 C o 9 y 6 7 Y L A c 7 M K A G 9 e V 2 e n C m O 7 u d B 3 2 r d Y 1 N Y 1 K K m W l E w u V n Z H V 4 + s R Z p k Z D F u L y A m E + B F g H Z 8 + e K 5 r F o b U + n g R Y L p O T X h Z p Y o h F X 9 P c a P n W n b k P O d G x b S + k p f Q i 5 q P i 5 L 1 v R x W O E e V 0 A G W 3 f P z 4 j B h 6 X b E O T Z N 7 P d 5 8 m 4 b S 7 / V u t Q e 4 n t s B N 4 a + L 2 r S u y r x 5 v e c L p U s 9 B y F h S t 8 I U N P N v Y S G 4 a Y V B Z Z Z Y E / s B H B a J I E Q V w y 5 Y l l f E 5 M V s T L 4 b r L B J 3 A C e w G P H T 0 q l 7 j M x P q r X U X q D X n 1 D o 7 R 1 d B m J C 4 G p d 3 o b U 9 L X l J I a 1 U 4 4 e h p U 8 9 P c 0 S a D N g U Q n r X D x q s 0 A d y f y 4 e J o c n n 3 f M n s e r W f d J / L u 8 / W m R z 7 L 4 v o P M r h C I a 0 G 4 g n h r 1 H 4 K p H D v W l 2 7 n w f X d 1 9 e n p t C y 3 L 3 7 i 5 l f 3 D T M Q K I Z h W 8 o E 1 j T x Y f v l e K + 3 g n t n d 3 W b s Q x Q U v 1 p p x u T U q b m r G j S 9 m x B l 2 d s M G 8 l t T j O K f 9 B C + m 0 6 0 b 2 w j T o u d S U 1 V h S 0 x B J j U 4 N N r K 7 h H i H / w P n q X d O 5 Z 8 7 D Y G e V t 3 i T J D k P f b r D j Y R 5 / a e 8 Q o B S G 0 G K a B i V Q I k I S g h f f v P 5 T j x w c s 1 H G Y E J h z 3 3 7 7 l Y 0 Z Y g g 5 s d h u 3 b w t j x 8 / l s H B I Z s m E p P Q 4 k f w O e B b y K y K F 9 T M O t u 2 f R 5 f t F S D a t R J 1 V S P H 9 z d c 9 0 q H 9 B E + a 5 t Y W F e G p u b L X 9 G z + m Y m t h o L 4 + D 6 i + 5 H 7 A z 8 / 8 g A V n 9 b 6 Q J y t w 6 C 9 Z t B 8 t 7 Y t n H t v l 9 M + t v 1 e Q 7 C D C a 8 v Z I u f z 8 s s J i m Y e B u 5 i B f Y O D g 9 b j 4 N y 5 M z Z 2 K b d P G y N u 8 Q Z 2 d 3 X K 3 / 7 2 d / n L X / 5 i n V x p k 4 B E j E / 6 6 1 / / L m M j Y 6 Y Z 8 M C 9 T f A y a G 3 v V L M 1 n t Z s B 4 m V 5 S U 1 T z O N 2 K B D S Q / 3 m B X / k 5 5 1 W x o h t a w 8 6 k j O y 6 6 p K m U d c d 8 G T O g d H R w J X C F / D o 4 T b j 8 r Z 4 P f N 7 z u 9 s l O t s X 1 5 U M o r P E q t I M d P 1 h 6 5 K 6 / q + A 8 y 8 t S 8 v v T m T f 6 h l 7 j + N i Y 3 L t 3 3 2 a h o 6 s Q H V J 3 s n l p C M b h A I j D R 5 8 7 Q N k v v 9 z X 7 0 b M d f 7 x J x 9 b j 4 u 3 C Z 4 f x D p o Q v E 7 x I i v 1 P s R x s u 5 q G n S 8 p y f X 1 o T G Z u a V d b H p L q 2 y c o S W u U j X P a s p j c F J 7 u B 4 O u L U b O 2 t I Z d N f / T 3 Y d s P Z V e p 3 5 q 3 L C G X c 1 r R Z b O 1 u y T a d T 1 a e P w a S h M i x 0 4 Y N h Y X Z C t 5 W F 7 Y w D 6 1 T 1 5 8 t Q C 7 z P E / O y 5 s + Z 4 2 K 0 C i Z P A t 1 n R Z Q l h 5 c H Y H L 9 q 8 r W 0 N p u r n V 4 Q b x M 8 8 F c v X 7 w R 7 b S 4 M C f l e Q Z O 9 j V u J x O B a D a W J + V 4 V 5 2 0 1 y R t p D T p u J q I 5 9 o 3 L H r v m 9 R W j l M w i b + M 8 j A 5 c R u z 1 h 3 h f D 6 z L e s 7 6 W 1 u 3 7 R M h e s Q 7 z T c d R c E g Y d 7 K i e k f P m Z u 2 A F G m X 4 5 b B 8 + c X n 0 t z S Y h 6 9 v Q L n B G O Y C N I x O T n 1 x s y s n Z B M b k h r W 0 e w t n c Q v p m + c O M F m j M Q m O q a 2 q J 6 a t A R d 1 l N w 6 a W N v O C x o N O w B 4 E y y E Q Z 1 u t m 3 W / F O z d A e K I w A f Z c E T I z m c n d 8 3 2 C c p c o f 6 l x 0 R l f / / t S s I e g F 2 u l 1 A Q v P m 2 1 m a s 8 6 I P s o 9 G o X c 3 b n E / z e N e g G l M n A h m 7 k A r 0 T G W M U h v E z z E 1 d U V G 1 L / u u D e 4 i p / O p W / G a A U L U i A m f B w k c W F 7 C A x A G L g b K k p L 8 3 1 j i e 3 N P A F B J 8 F y 4 A I Q Z n P Z 8 o y B P H l l r d N w b r / 2 H p G k 9 n d O T T a S c F b t B B 4 0 3 V p Z R i H w t T E p H z 3 3 f f m z a M 9 q b u r a 8 d G z E L A a 4 Y T g u N g N v 7 4 w 4 8 W S K W 2 r t Z G 5 I b H I b 0 N 0 G 6 1 u Q 9 T 6 g C u w j k N X D z v M K g r 4 E 3 c q T d 8 G K O v X g Y 5 B + q g h U B E W 2 Y g O S g g 6 5 D B w 4 T f y G D / 3 S c g h C O I K 3 P 7 u H K X d 8 T Z E u p g 2 f t b X j 9 l / + 9 9 B h i 6 i p f v 4 2 U 7 c I h g 6 Z G 7 / j Z A H 8 C d S M U 8 u 1 U R B v E l Z H 5 + z j q / 0 n 7 0 x R d X L Z p Q K e C e 0 F a F A 4 I Z 8 t v b W q x n R F N z U 7 r 3 O E P Z 9 6 t h d y / g H P b b G Y E G I N w a Z h n P f H J i z M Z R 0 R h c L B b 0 3 o f 3 n 5 o c 0 z p n d v O E B 7 8 x M z M l L x d r Z X q 9 K T 0 j P + d Q u j b K R l i W 0 4 Q I n A / k T e b N 4 c B 2 x 4 F M m X N K m J O C v D k h y D u n R L q 3 u Z r c 5 G 3 4 h i e U P 5 A d L H Q S Y e S u v w 1 g J u x 0 k 5 m H 1 k 8 s z b W g n Q i e Q j y G U n p p c 6 2 M d / r 5 p x t y 4 e I H 9 n 3 M O 8 j z L m n 0 6 c l x a d m H + l M + 0 F 4 3 P T l h 3 t C o a q Z C U Z x y g d D N z U z r e b U H J W L d q R h 3 B j H z g Z D T b M f k 1 M e m 7 3 q R m 8 M V t r 5 X h O X V C G S k Q b 4 z c u 4 8 e S Q 3 V C O 8 b v v o 0 p E o S C E i O U / f h p 0 7 H j 7 9 p y a f / u Y h s v i M T G i p Q q B / 4 O y q e 1 v z 1 s a b 1 9 5 O x b g 0 T x z C R C 8 K J l u j R 7 o b x 1 T a g L 6 D B p 1 n 6 0 r Q G q U C j 9 V G c t 2 m c B n L M e F 2 w s s X z 6 S 5 t T V Y c 6 A r V a H 2 O u p m f p A n n j 8 0 F N q R d q u 9 I k M m X U I c k v + w z Z d Z o p 0 s e z 1 3 H / J u P S C i z 6 d J q t v V F I x E t x g K k C 0 k X m h y h e d d E a b 4 D h Y W M 8 H z M F 4 X u N q J E N T Y R L 3 h 7 Z l 0 h c A D x I O G l / G g g J A z m J H u T f 3 H T 5 r g F I O e v m M q U d m y g u M E b 2 Q u e M v T 1 Y r B k 2 i E M G p e J 3 5 i W u g 1 q x / + 3 E p Q H t r H 9 n A L t 8 3 y w X 6 s h P J h 7 1 4 4 6 T 9 9 e d d u 9 / K 9 S 2 / g Q m A + 2 k K g s f D H o Y q C r t 9 i g H a i R w Q N u / T X e x f B U P i D f l I I y q L W h e h J w j 1 J B 8 j f D c h X k P V g Y K Q J X g j U c y f G R o 1 M i c S q m V G M W p 6 Z n j S v Y O X a U L B n q V A h D 5 Y I u g k 9 H 5 9 P J 9 U s V s 6 u w T o r w d K v Z 6 V t x 8 E + d c v q q n j Q D q U F E O k w k A m s 7 2 J X r 2 l l 9 u 5 o u T y e 2 J t m o d 5 1 / f o N + f j j y 0 X X G 9 4 0 G p u 0 T n f A 5 4 Z Q d / X 0 m V x Q t 8 B s 2 w n j o 6 + U I C N q 9 m z v L M y Q E 4 a b h O O 9 L 8 z N S k d 3 j 2 r a V u u T u K o v s C b V i A y C J E p T T / c e 6 4 b G p o z Q e 4 F P r 7 P V 1 i 0 T l A d k C g i W 3 p e l l Y X J B Y l 0 n T p W u m x L N W 2 N R M q F t 4 7 7 k c O C Y i u q Q 3 M x W U q U 9 p L g x m D u 1 V R X W C 9 0 x k m 9 a + A c c U v n m k j 7 i Z H h F 0 q C T B C Z n d q 6 0 O b U 5 x i / R W / 5 Q l 5 P x p 1 B K n / e 9 Y 2 u g y 2 w M W l K I l + X 4 h p x 3 + 8 F 4 W + p q N u x X K F b Q g Q t T G / L J l P O O p 8 0 c S A R y 9 z k j l d V X R U 0 O u v K + w q C N 5 Z y e T T e E v O u p r b e H j K C N T E + Z k K A i W K e n 7 d 8 v x D y v m M n Z F y 1 w U G h u b X d H D E e 8 3 M z e u 3 Z 7 V 3 c B z x g G 3 p f O r s z o 4 r z g e / i J G L i A r 6 D d 5 K h 9 3 N 6 X F z s i b V V m w e Y I f m Y f d S 3 x i e K N D F 3 g V F D z 9 W S 6 P P j 4 w q t z J Z W F i T 9 8 C 3 L + + d t e c o g l S t z x H N J C 6 X J 6 l D K q L I y 3 h j O 7 N s N x e z z J l B s H z C G 2 Y + X M K c u 3 k D m Y 1 p c X L Y H 3 9 1 7 T J q a m + 2 m L S 0 u m F k y N z s t w y 8 H j W D s 8 z r w Q m o P r Q Q g g O U V r m 5 z E B g e e h 7 k H C A w 1 4 6 w e w 0 z N a F 5 v f 6 d B i m m o Z e H l k M L U S e r q a 2 z o f f V V T W W 5 z 6 6 O m v K I u j i E Z y P F J 4 E o S g E R P D J k S D I G 2 E C T e X L c l O g j f S f M L I 7 v H + u 1 o p E a Q v U x O + W i e t p b n k l j E / v M o o Z R O j x Y J x p G 4 O V X c B b l C n z a b A l q D 4 P m o e L G Y N t 7 7 r U t E q P E o 3 Y D h A r 3 2 R m x W J 4 6 I U J K J G N 6 E x a L B a V 3 K 2 t H U q o 4 r 9 T C r p 7 + o O c A / e F 3 g 6 E d z b B U j B z R 7 7 A n L n A 2 U B 9 L B w i j T o T x 4 w H g U E h F d 4 + n B d + t s W F x O 4 v Q i f U h V J 4 u y d A k N K E c C k 9 c b s v C 2 3 P B L c M t q W T L 9 u 0 i e / K P K E i 2 K p a q P 9 Y z c K 7 T q x i w F B 7 3 z Z V D H B E E B 6 M y L C F Z s b g v h A m r F / f 3 A z h K B Q C b C d A 1 r 5 j x 0 2 w u n v 7 z d z k A e 0 G 9 m l q Q m t u q d b c n w A x H h z z l b 4 k 6 A S b C 4 S u u Y W Q a T H X B q b a Z j d w v M F f n 2 h 9 q c n u G U 4 J x l O N v h q S p S D E g N d 4 3 A f W u Z f P f n 0 q S y v F v q i 4 Z 0 H S 7 5 M 4 D h / K T P B t t 8 w 2 v 7 Q P 6 8 H S U h b Z 9 N z Y H u Q z 5 A o S 5 6 7 L h g Z n H q u U l U l 1 d D L 9 A 4 c N u U M G C u H G c I U R q 1 j Q T Y k 5 l Z h u B r M q f G 8 g g o + M h J A Q q Y j o R G i N 3 c C x E C C c C k Q c 8 i 8 s l r y t q V s M D w 3 q f u s m t P R U o C J P H l O T N D b 6 y o S a 7 + D t I + q S F 8 r X h W m S D h c 5 N h e c E 9 4 6 g O N m N / C C w A V + 7 N R 5 1 e R D V i + a m 5 s 1 s n a p B q y p q 5 M X z 5 + a Z s Z D S F 2 K e h V a a q n q A 9 m K F D c q g E e T T p 4 g Q S r U b s R H M 1 n k s X U l h 1 u 6 f H r / I O k / / Q v K Q 8 c + f f a Y n k m Z R P / n / / C / / W d O a i 2 J B 8 e Z e n x v J 3 g h e B e g 1 2 S t 6 8 W E D C Z e X 1 P V L h c X A q S B U E w D U 1 V Z p W Z K p Q k S 8 z o x J y 7 d k X y j L y Y L d Q P 6 v V H X q F K S + f u E I J r L W A X q 5 e A z G 2 p B O L D c b j i 8 o R G 2 5 E b S X O K Y Q H j W M D l t f z W T S H W a 9 9 4 w i M U A O X 6 X Q J 6 z S m x 9 6 v r b r v J f S g 8 R q 8 9 B b B X o f O D 8 I D z n w j 6 e X B 6 Y r Q B y c P 7 r i X W p q m 2 U 2 6 N x a W m s l u q K M v 1 u n e 0 D u D 8 4 f n g h d H R 2 2 / 3 g v t E x l 8 A 0 u y P 0 L A O h V f F 2 H x N 0 F X z 9 s M 0 L f r 6 k / 2 z p t A 9 5 X a a J 5 v L c G 5 d 3 X Z K o O 7 p 8 U m 9 c S j 6 4 c M K u p + z v 9 5 / Z m c y t t e s b X A t M 7 X J z 3 R s v / a M 5 y F f 2 N k F P 8 9 0 0 E M M T f j e Q 0 G V Q s A u o J E M q + v T 9 + u s z u X j x g o 3 x Y d R v p Q r U n / 7 8 B x P i X E A 6 b v 7 s 9 L S s 6 1 u a k b 4 M I Z n R d O H C B 9 Y d a i f w X f 9 y K x b + O W F S 8 Q x 1 R V b X V q 3 t i H 5 0 O A T a O 7 p k c n J M j y x S W 1 s v i / P z R t i Y 1 o N 4 3 n j Z e D E U 6 m 8 H u D Z e H I Q x 6 x 8 4 E Z Q 6 e A K j m X j B 3 R y p t q h I Z 9 s 3 C j q R 0 M C M l e J + Q t i V V L n 8 M F j k e D W u O U 2 e Q B 6 D P N d j B L B 1 1 z 8 v 7 K X L H q G b I Y w j S 9 I t j T C u / x 7 X 5 j r F 0 h n W 9 e F z e a 5 t U / 7 1 v / n a f t 7 c 5 i Q K / Q m A 8 M M s 5 c G + L X g y 7 X S m B G 4 Z L a E H B W 5 j 5 l H q 7 u 7 S N 3 K F 3 L 1 7 z 2 Y G / O M f / 5 U 1 X n L T 8 w G h Y i z W + M S U z b Z x 8 9 Z d G d X v M f t G v n l 3 c 0 H F n 1 Q K 3 N v e V f I Z Q G k a r q H R 8 o x L 6 u 7 p M 2 3 a 1 d U r n Z r Q M p 0 9 v d K g J i M m K 3 P 4 c u 9 2 I h N I q r a l j h W N M c N I 5 l q Q H T Q T 4 H c W 1 i v k a n / C x j v t 5 J F t a G q S G g Y t 6 n e G h 1 / J t W L J p N j 2 S g / I x L m Q 9 w k i W T 6 t r Z y c Z 5 K u e 2 I a y X x 5 e F 2 X R j L y a C f W V a N r e U t L v d 0 7 S 9 8 9 c B o q t R m V m e U m L a G t w E 0 / 6 R P w y z D y l b 1 t 8 P B 2 8 g D S 4 R I t V c o o U a 4 z Q Z 3 B r r f M B O m 7 7 / 4 h X 3 7 5 h Q p j V f o + I N S M D s Y 7 S M d a x k 3 1 9 / e Z k N M l B f O R Y 5 w 4 m f 1 m z w V a h t 9 A W 7 w p D K k p 2 t s / Y K T c D d Q D i b L E S 6 V d 6 1 u 4 0 i E t 1 1 / s e C m A 8 w H H B L 3 S E 8 k y C 6 5 T y u w Z d t 8 1 s b T E x w g Q k A A C 2 D Z H B s p M E w X 7 G D l M C 7 G f l p k W y t Z M a Q 1 l S z R S o K X Q Y q a l N u Q P f / h E 6 h u c E y d N K L W 6 Z W q x 2 Z Z l Z f o W 1 5 v j T 9 S 2 B 8 s w 8 p W 9 b R Q z B Q v D O x j m s V e g f X 7 4 4 Q c b c D e v Z l x S b z i R k q i 3 6 B 2 z G B R 9 v T 0 2 0 N E P t + d e E X 4 M Y T y p h N p N 6 + P k Y N / m 1 r a i h P x 1 U W x 9 C w H z d T y E i v p i X L V a b u S o Y s A 9 S W I e R 8 r l 2 s s q I 1 U h 5 J U 1 L a P c P i w D 0 o Q J 5 f M Q J U O k g E B B m S e R y 0 M i X U I Y v 5 4 m E K a e N / u C M V B b S f n X / / Q 7 G 9 o D 9 E k 5 Z W X / 9 Z 8 / I Q / / 4 H c T g H c F x T g n H o y V / v D D Y D j 9 h x 9 + K J 0 d 7 X L + g / N W Z y C M M 7 N 5 f P T h J Z u 2 s 6 W 1 N U 0 m 4 N 7 e U S M J 9 3 g 3 4 G Z 2 s e + 2 r L K / F 7 d 8 K S A G R D G g X u i J h 0 M E 0 3 E v Z A L c E + p 7 D y Z i O 5 I p L 5 D T 4 G N 5 C M L H 8 s F 6 O h + s h 7 Y r o 7 K 3 p f O a l E i Z c i V V e B v r 6 e 0 p q a 1 x J r Z e j a W s V 1 9 N f F l P L n O w w 0 K i U k G E 2 V u v i r f V 8 w E P X 3 d 3 t 3 Q o q T 7 7 7 F M L g I m D o q W l x U K K 5 b t z e M W Y x p M h 9 d z j n e A I S D T b q H X r K c Z N v V d w L o 1 K 4 G J Q q 1 p X p S N Y e 3 2 s J O M y u V z M s 3 D E 8 c k + P h 8 q 1 3 + 2 n p X S B P D J r e u / d N 4 t f Q r t y 3 f 9 9 0 1 7 h f f F f M / u c p V F q P I I l S z / B X + C h f G u E o 7 T 2 u 3 M p p Y j M r Z Q v I O i E L g H f h A j M 6 5 j O h U C J i A B X u 7 e u W c R a Y t t y M X 7 d p B 3 m n M o d u 5 h 1 1 t 8 f 8 6 G U Q M 3 R o o k U / B f p d M + w Y q d e 1 Z S 4 d e M S + x J m d v R 5 T 1 h B M 0 T 5 H W p / z L b b K k p T U S X D 9 f H z E T U f G N j H a e W R h a h Y l E X G D J 8 s E O J I k / 7 / n i 5 r G y 8 v n D g 1 W L i a L x U h G 8 u h K r K S n O b 1 z f U y 0 8 / / S S 3 b 9 2 2 W d x x q e P 9 K 3 S / y y v i s r a 6 E q z t P 8 w J o q R l M r b d Q P e j U t q 2 8 o F 7 f n 2 o Q q 6 / z E y A s C P S t w V i I J 8 q 2 H y Q U x P y 7 Q n h z 5 h m b j 1 D E P L B M k i 2 b 1 r 7 u H U I 5 8 o D A l l e t V T A j 3 h 5 V B q b 6 o N z c 7 D x U O E U j z l v F g f m Y M C L 3 G E x A b n / z U V M F K b 3 T + 7 o G 5 L l 6 4 L + f C s r q 7 s K G 3 H T m V f q 4 s W L F q t h Z m p a r l 3 7 U f 7 + t + 9 s p v d 8 5 i C e Q / o R H h T w Q o 4 M v 5 T U h q t 8 0 x B N D w c i K g H O h 3 N g f l 7 2 W 9 V z f B 1 M q 3 V A p 2 W C s B Q D u x s 5 z y i X E O l k R N O d g + Q J o l + w p U v k H S k y y 2 C b H j d M R O N B O M + 2 Q D s d G + h W k x w n X o Y / 0 X / / H / 9 3 6 y n h U V m R l I U V X 8 k M n B V u k E d e v K s k 4 2 F x 2 j n P Y R u I o F R f 9 f r D 5 o k k y 8 3 u 7 e 3 Z l V R E T M L 0 a 2 p S U 1 H r Y H y H 9 V + f P p N H j x 5 L j e a p r B N D k A c 5 O T 4 m 9 W p W H t S 9 p s t P b X 2 D N G n 9 j 0 Z g J n 5 r a W 2 3 J d u S 5 t X C s 1 d p D g g i x 7 6 O l n o y W V 5 y 8 B V 7 O v D C / v F f B Z s 8 / y F F I P C Z p c v r v z R h L J / e J 3 u b S 5 B H 1 6 0 s W F q 9 y X s A 8 f x p H r N + K y V X r l 5 I e / c 8 8 v p j I 2 W Z H 0 j / + C F E s Q P U S v Y w 5 Q G 9 K j D p S h E 0 3 O G Y i z Q g 4 + C 4 + v l n c v n y R / L i x U v 5 / u / f y 8 8 / 3 5 A X g 4 P m 8 T t o + B n s 6 f A K m Q C x J M j X 1 N R Z S D D I R F 1 r r 1 4 9 j 8 L 3 2 8 v d 9 m T b Q t v 1 n y W z o k L r 2 Q T R 7 S E Z d m R h n 9 x t L L 3 2 c X m / 9 P t k v u v K a c l g A o l c a D E X l 5 2 s 0 T N Q a / 7 g H v n e k u + q l t o p f l 8 Y M 2 q C v C 6 W l 1 e s 8 X c n p 8 R O 4 B 7 S y 7 2 7 p 1 u u X P l E v v j y c 5 s h c W x 8 U k Z G R u w 5 H A Q 4 3 5 2 O 7 U n v g S w Q Z 8 K D c V k M e 0 f o i g H d 2 w q Z e t m H Y M U J v l 9 a P l h a Q i 6 D P A L v h 2 C 4 b S w d G f y + m X U n 0 + l 8 7 n b / X c o 0 e T N v 0 3 p I O G 3 V 0 d 4 c y H 1 2 y i t J 7 Y 1 U g N 2 P 2 M G C H 3 Y o 7 s a 9 S 9 h N U 0 0 s R a 0 3 + l 6 B S 3 u V c U L c q 6 B s r + A h 0 a 5 B b 3 d m C G l p a V J z c k E F / 2 A I R b 0 o t 5 P r T q D 3 B q H L 8 F D S p s a S m R D p 2 0 d + e X n n 4 S R z a 6 7 O U R A m a y T L U h C s u w K f 9 1 o m v E 0 L Q 2 U u T 3 m a K O l 8 k A L Z d j L u 8 i w d O T P L L F L Z v i m 5 + u V H d r q 5 K P h q t m u 2 H w m S H Y g f t M 2 H C m j c H a q B B q Z X u T d a v i d C L K u 5 N z 8 3 L 8 d P H N / X a W 0 g F 6 5 2 4 u I h r P s N h I P f w K T b D T x 7 + h c O v f j V x j P N T E 2 Y 6 Q f B O E Z P X 7 + a u x G 9 z x F r h K Y T M d / J h Y t G G 6 w U B D u 4 Z M c I k p M / k s p i s C 2 9 z p L v h N d J a b n 1 K X v d E S S z z R P I t u l L z J U 5 L e 7 2 Z T B h L E t r h 1 G Q U G 2 N 9 J j W H 9 G D u A O 6 H y w E p / 7 e T R R b R y J I 5 u O J 8 l 2 j K o W h t 0 V e z F W a B n n d u k U u 0 H r P t Q 5 V X R m 3 + 7 + f 4 H j 0 w C g k G B 5 m E q o M P P / 1 i X k D 2 9 u 7 b I g J w V j C c O O z G N V b Y 0 M 7 6 K Y D 8 c I d a M H c L g M 9 / V U 6 e c u X P A F 0 a a T y 6 5 D D m X 7 p f Z F d v y 8 J Q m S Z h Z l y y J I h U 4 Y 8 6 f X g P q C l r n 6 R X z u B b W 5 z n y r K I Y 8 / K C f r W K r / 3 D f T l 3 4 4 o J d Q 1 F S V T B z 2 3 W B c H i m x k k X U w Q Z n Y v J i W m Q q U S 0 b y f 2 9 J 5 h + x w c G Z G F x 0 d 3 7 f Q T x M Q h I u V O g T G f W r Z u 3 j z F c v D Q Z j 1 X M y x P n B s e m j s X Q k d k Z F 3 C l 8 M u K e x f c P 3 8 b k T U v / J a Q x 9 C 6 C X s m r / + C / Q O 5 D e 2 f J g h J 8 1 6 e c + t L 5 B 2 x H I H S R A u + y 3 R J L a 1 4 X P P z p r D J p x s b a 4 M f D Z K f 6 S 1 z x d l 4 l 7 U U I F 5 f M c F d q K 5 A r L 8 9 j 8 v z 6 W h 6 a E g + H G 9 J y l e n K 2 S j r E r u v i R o y w 4 7 l w g 8 h j U 1 N f p g i S G x b P E C a a d y E 2 j v P Y 7 F z P S U 9 Z 7 e 7 X l N j o 2 a U O F 0 2 E t 8 Q u J N 1 N U 3 2 p A Q P 1 x + d C H / A 1 C Z D 8 R K B Z x P Q I R M Q g Z D + b C m y d n O 2 z O r 3 A i R K X M E Q Z u 5 7 R n C B N t 8 s m 0 Q y 5 G L 5 c l T v d t c 5 W H o 1 X F T 8 6 d 4 h S 7 t h z I / 4 A 9 + G M H z K i W 4 C 9 z 4 d b p c 7 o 2 V W / + / Q m i p K 5 N v L r X K + N A T W W K + y 3 0 E J l l H Z 5 s 8 f f q r 3 L h 5 S 3 6 4 d l 2 + / / 4 H u X f v F y N W q W B k L 8 P m G 0 M x 8 Q q h q 7 f P T D j a q D D 3 9 o r B Z 0 / s O l b W m d A t M 4 p h p 6 T / Q u v I X m j d a 5 X 0 e n i 7 e + m n y 9 L b X J k n k y v P k M n 1 p A i I E x z D m 7 u Q y m u 0 3 j 5 M 3 e 1 c 8 W n H 9 3 V l x a b N 2 2 M / p A f z J + R Y z E k i Z d m S 9 q 5 r q b 1 g c k n N w G d x i 0 Z L H 8 B c U N c h e t H v L v d L X e X r d c v J B R 1 u 6 V X x + e e f y R e f X 9 X 0 m X R 2 t p u G K r V x F Y 8 e I 3 h L H Q 7 y O s N H 6 E H S 2 3 / c 8 t R R D c h N K J k c s Q w 0 k y 9 z C Q E P 8 i Z 3 T u A z 2 z L r a d k M 9 s / k g + 0 5 + 6 e P h S w b a d y 6 I x B 5 C B W Q T J f 1 d d X 6 c s u e B C E X u 9 6 p r l Z 3 g f 7 H 3 A m 4 H 9 U N b N L k L o D 1 9 x W 0 a R E v n V 7 q f 1 d y h a + U R l 1 c 5 8 T z 2 + + x S 7 y g e L v j 8 K D b E g R z Y Q q 2 7 H e 9 9 4 + 5 b y d U + 7 j n k I 3 p 6 U l 7 f v T Z Y 7 h F K W B Y B 0 E / 9 w o L w b z q u i o t B 1 F 8 n a R k P g i R f Q I 5 y i T k L T c f L g u n 3 H 1 9 0 n U j j O b T p q C T X 1 e W I R C E s 6 W V u + 2 + j P z v v v 7 U z n 8 n 7 P r 0 n X y o 7 W M / l P k R f 1 K a 0 e 3 B L Q q e 5 W H S U n s J 9 0 u 3 m R 8 G 4 7 K h l 0 8 f t 8 e P n s j c 3 L w s L e 0 + L O N 1 A W H 7 + / q k p 6 d H f r 5 x S 4 a H h 2 V m a l K J 0 i D t 7 Z 0 W Q W j s 1 b B p s K m p C S M T j 4 f o r p g 1 p Y J A M b j D 9 w I i G N E f k P P 7 5 V V K X 0 i h 4 + i p p A n A B 6 F V m d K M L d N k s K T 5 N B l C Z S y D 7 7 H d f T d U F u x n c m v r 7 B c Q R L e l y R K U u 2 2 B j A d 5 5 9 1 L G g 9 y O 8 L m Q 1 F 3 q q m e N 2 L o Z L K W n C w 3 J 9 j 5 k G F z S + u K e 5 i H a F n r A 3 9 5 t C U / 3 3 1 q c S a u X r 0 i D x 4 8 N K / Y Q Q N H B X E u z p 0 9 I / f v 3 Z d o K A Y 5 d R 1 i R a D R W l v b p S U I z k n 4 L p 7 h b u C 5 A l z e m I g 4 M B i T V S o w 9 a q q a u x 8 j h 0 / J a N L l X B I E b r X Z D U h R y r 6 J k S O B O G E n G X y + s + V Z S 1 D e Z N H L C p X 5 g h D u d v P y 2 1 a h v l e s M y Q i S V k Y h v H 2 5 S L H 5 5 x 5 7 w L C r r N w 6 m 5 g Y H x / s d R j + 5 H s i 4 0 u D u s g 8 O i p X i x 7 b U v 3 7 p q q J l k s 3 z 1 9 Z f B p G 4 R m Z m Z D b Y e L L i / R L d l w N 9 u H j i 8 b I T p m p + Z z t t A T F s R 8 f 5 m l T w T 4 8 6 z R 5 8 9 B j g S F n k v H W G R g 8 V F N 1 E 1 0 i O E V X A r 9 o + P k x f k y s m N p Z B M O c E P 8 s F + z j o K b U 8 v f b X E 7 6 9 L + z 5 5 J Q n J y 6 3 t 6 8 n j t 7 l 9 0 0 v V T J 5 Y u M o v X D y d x Y l C q W h d 3 t U W a C m S / 0 G r t L l 1 T t L u 0 S E H N 6 V Y V M S r p L F 9 Q M n k A u s f O 9 Y v z 5 8 N y u o e v G 8 7 g d t K k M i 1 t Y T 1 y s D 7 h K l 5 7 d p 1 i 3 B b r E u 7 X z U F o J E 2 P C s 7 w z G Y W I 1 p Z T q 7 e q y O B g l 3 a / T d C U Q x 4 h j I x c i 8 q / P p P y i U y Y c S b 7 a 0 x g i E P j v v 1 v V f l s z 5 Z e a 7 l J E y 5 E n v F 6 Q M s Y L 1 g D y O T E E e 2 d Y E 2 a 5 c v a R y U Z x g K K H Y c f d U U x 3 R n f 0 F h E 4 k y N u 6 n a S 7 A H C Y 6 l I e w a k X j U S K 9 5 e 7 V i a 0 5 q E 8 f / b c h H 6 v o P 4 z O T V l A x a J n v T o 4 S O 5 9 s N 1 + Z d / + Y v 8 R R P B X p i V n o b f u r r a o u 8 z + 0 G S 4 y d P W 7 s Q 5 t z L F 7 / u a 2 9 2 / / x p 0 K V b 0 q K + W x 6 M K z G D c p 8 y Y 4 z 8 u j f n N B k h M r L k k l t 3 x A m X 5 5 I J w v h 9 3 f c y B A r 2 t X 1 c P r 0 t y P t k v 6 / L q N 7 a k y d d V N h i U t E a C j Q 3 + r p U h u G e V P 5 E L d m F u u X 7 D i 5 x O p j d o 1 y F l R n i i 4 k Z U Q i 0 L T 1 U A j 1 + 9 N h G / 3 K U l t Y W O X v + r H z 7 7 d f y 2 d X P Z H B w U G 7 c u C X n t S w 8 5 U y p Y M h G J O L i l N P / D u e B R f U J n u G 8 1 r t K i Q / o L 5 n 4 f E x y T T v e z W G m E 8 o I v 0 u Q J y w n P p / Z n n f d z i u 0 v 6 6 7 l 3 i w r s v M u k u e H G k i p b d 5 8 r h t G T K x n 8 s z 7 u n 8 h V M W g 7 B Y l E S o l s a o j Z X K / L A 7 O U j l T j 4 4 W U 4 m e D t w o e 8 7 c F C A d d U s E + M T U l F O J N b S r x v N h F a C k M y e e O 7 c W e t 6 1 N b a K q 0 t L U Y e l o y Z Y t 9 C k 0 A X A x w O 9 L 1 j k g J m K a T / n Z / r 1 p O I q L J M h F D M M 3 T 7 b M n L o e f W + x x H x v 2 x q K x p l c 0 L u 5 M N E u s Z + f A p m x y a v I y x v 5 e t 0 D b b P 3 S s L J l k u 6 2 7 7 W 4 9 Q y 7 n c P A p I 8 9 p 8 0 + X U V V P l z 4 6 7 y 6 w S J R E K H D m u N r r d i G Z u G V 2 A S F S h W 8 M N 9 m l 9 x c b Q e g y i H T p w 4 v y c n j Y 6 j y l g p k + n j x 5 a i G f I Q 8 m W q 4 5 x z q a p a O j Q 0 2 2 4 k J / 5 Q J z d H p i 3 L o G h Y 9 v 9 Z 6 q a i M S 5 T a N j 9 a n e M Y 7 w T 1 n m h D W p K O z x 2 b b u D O 8 J W M L r u 5 U M C H E g a y Y T G V t 9 + u Z f d L b v I w Z W d w 2 T w i 3 3 e 2 T 3 o Z s + u / Y v g F p r A z y u H 1 M l i 3 c s l 6 v 5 v / N v / 1 z y U 0 G N u F a q c m N 6 H U n Z i f K 0 p 8 4 J 6 0 X x M n r i v 6 R 9 H v v K b g l f o J s 4 g s w 3 K K p s d E C r 3 D t p Y C G W u K g 7 + Y M Y D t h z O r q 9 z Z d 6 e z i u n T 3 U S / Y H Q S x n J u Z K X g t v h z h X F H N y r n 1 H T 8 l k 6 u B m 5 z t m p w c O I G 3 d R N 4 X 4 4 G o d w J v J M h n 8 9 8 z 8 q Q t 6 z t y J 9 f d / s a W Y J 9 0 n m / H p D L r U M m T y S X Z 5 J y 1 i v i 5 S 4 a b I 7 s 7 5 Z K 1 l D g 9 I k q d / G c h J 2 M O w m 7 G D t h X + Y u Q j e 4 9 B 6 C q w q P D K b 9 B y 3 1 + M k T 6 5 L k g V c O w m C q 2 X 0 J 7 o c 9 W M 1 T h u Z o 1 D r Y b o T y W i p Z V M i g b C y s b s n 6 a m Y a n d 3 A u R S K Z 8 F 5 0 3 A 7 N T l h S y L p w o u X c z F 3 f Z r 8 t T k h D g Q + u G Z L I W 3 i H A X B / l n f 9 f v k O Z b l Q + v I H 3 k t D 3 + X v J E r n d d k Z P L l X p Z T U q b H + a f / 8 Q / B V Z a G s m t P X u 5 J 0 s c n E z I 5 o 2 Z N E A s d m x l 3 K 3 a 5 z 9 O q z z o P w 2 1 z N H b P p r g H e h j Q U L k p n / V n G n Q h x p 0 7 d 6 W t r V V 6 e 3 t l U U 2 5 X + 7 9 I k v 6 B q 8 k w I n e i + 6 e H g v S g o m H A P C d 2 Z k 5 O X 3 m p J w 8 e T I 4 U m H g 6 S N o J h N r c 4 + 5 n c S 0 8 K Z i P q y s b + l z m 5 X j P b t 3 j A 2 D + a q I e 4 7 w L S z M 6 f n H r K s T 8 S Z o r / L d r V b 1 F v z w g t B g K s S 8 a o x T C L t u R M j 5 6 D H c N v 2 / L X l i s B 1 B z 5 T p P / v 9 L P L 4 9 T Q J I Y T m 2 Q a x t M w 3 7 X B / P W F M E 9 m 6 M + 9 w x L i Y 5 R u 6 P S k X P z w r n 1 6 5 Z N d U K q L / y 3 / 6 P 7 K i H h W L 6 q q o E o p Y c k G B w m I k Z T 3 L Y C W 9 I M P N 0 b y V Z e 1 8 K I G J z S j U z v q M t k D A q N j T g 4 K Z J X 7 4 / g f p 6 e 6 W S 5 c u S r v W f Z p V C 0 1 P z V i 3 o e n p a X M + E A 8 d 4 t X V 1 Z k r f L f G V D Q h w w j m 1 L R E E z K z B z 0 1 K i v j 1 p M i t 0 / h s F a 3 F m b G 5 F h P q w k k p P P L 3 Y D 7 m 7 h 9 g J k 6 q B 8 S 3 7 y K K X E S U Z l Z K Z O 5 1 T J 5 P B W V N X 3 H m s D n k C a c 5 + P W P T n C K S g z g o T K P X m C f c J k c u U Z M u G d c 2 R i e 6 b X u J W x b k s I F S x t u 0 t U Z / 7 0 3 3 9 T c t 3 J Y 8 8 a C s z M r s v w m N 5 o 0 1 J o o K h U x y N q A j k N V R 0 v k 0 T K z b R n m s p i m O m S L + s y 3 U 3 j E K M i u i W n 2 5 L S F S I U g C i P H j 4 2 r d S q 9 Z 1 L H 1 4 y E n j Q m Z Y h G I R u 7 u v r N Q J A j B s 3 b p p m G x j Y e f B f L h C O + f l 5 + e m n G / L V V 1 + m 3 e k I E 2 5 s 5 g X G C c H v Y H Z i y j E h g Q 0 C X E 9 Y 4 / B O H W c 5 P s 8 R r f G 3 x 0 n Z K K v W P F t U o G 3 B E q K Q p U T X E H Y + A S l s n 2 A / h N v W / X Z d 9 / u 5 5 N c d E c L l R q Z 0 m S N F m E y m o Y J 9 s o L + p 9 c d i f w k A H 6 u p y 1 N X 3 7 9 q Z w 9 t 7 u F k B 8 i / w 3 M s Q q 2 8 N Y 1 R A A A A A B J R U 5 E r k J g g g = = < / I m a g e > < / T o u r > < T o u r   N a m e = " P a s e o   2 "   I d = " { B B E C E 7 2 E - C B 9 8 - 4 6 B F - B A A 9 - 0 C 7 B 0 A C 3 1 0 B F } "   T o u r I d = " c 8 3 a 3 3 1 3 - f b 4 d - 4 8 e 9 - b c a e - 9 0 c 2 d d c 0 9 8 f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o U A A A a F A Y W x t k k A A C 2 4 S U R B V H h e 7 Z 3 n t x z n f d + / M z s z 2 8 v t H f c C B E A C Y J F I S h F F 2 a I s 0 7 K K J T s u s m P n x I m d k + R 1 / C b v c v I P J D m M o p O 8 i G J S h 3 I k k a a s S k o k J R a R Y A F F E I 0 A L m 6 v 2 + 7 2 6 Z P f 7 9 l d 3 I J 7 U e / d X Y D z I Q c 7 O 7 P t z j z f 5 1 e e J n 3 / z a I H n 1 1 H C U h w X A / e D l d X C d A m A 7 o F P D R m o y t s N 8 7 s L Z V M D X o G S B 5 Q o W h K 4 + i d i U T 3 4 P T s 2 4 g n X Z R L Q C z u w X b N + s n G f Z H d J A K K g 5 7 Q Y b o n I c i S g + X K a W T X V u D Y L j 5 4 Y x G f / + y X M Z W d x n 3 7 j s J x H P p g i V 4 b Q D w e p 1 2 p / k E N 6 J b 6 7 D Y q i 6 V w G v 0 h H X y 5 t 1 x z u m m A Z i w i U J 5 G g O 5 A K u I 2 z l y J L N O H 7 R K u 4 0 L P S g j 3 U 4 G 4 S T E Z l o u a 4 Y i N 9 z s Z j 3 7 e q + / 9 B q 7 e j b M X l x B T h 5 H L K A g H + m H r K e S z G t b I n i h y A l M r 0 5 h L z y F T X U A + R 9 f d 6 0 c q P o j u 4 S F c n L 6 A 6 c U Z F I o l r K 0 V Y B o G b N t G u V x u f N M 6 v q D 2 g K D i Y W H 6 P I J S G S O R H O L G J P Y l a h i M l J E K A 4 P B H H p S C f Q N D G A 8 l s P 0 p S l U d Z N u W B k y 1 X z V m g E y b n S z y 5 i 8 R K I L 7 J I l o Q I m k 7 q D M b V x 4 M Z g i / u H / / U 9 P P p f j o v t j 2 i f j 3 U q F q p I x V J 4 4 9 R 7 W C s X Q D Y F M / O r O H t p B W c m p 9 G V j N M f J a N Y 8 F C q 6 j g / d x 6 z i z m k c w W 8 / + F 5 h N Q e 1 D w D S l y F 4 d L 5 2 X d x 4 t z L e P H l l 8 j z I G t H o t q K L 6 g 9 w n U d 2 L U c z r z 7 M i R 7 D e / 8 8 h l c O P F z 7 E u Z e P X n z 2 J l 6 l 2 k Z 9 7 H T 5 9 7 G p 4 k 4 6 m n v o 0 P T p 2 G J K t 4 9 b X X M T U 9 i 2 e e o f d c u I C 3 3 n 7 3 C t e i X d R M c n k a V D f s d y K m U 0 N 3 M o l P 3 n c U t m P i w u w k 1 i p r c E k I p m O I i k s h 3 1 u S X B T K W V i 2 h U g o h G Q i i h 5 6 3 + T C A l U Y N o n J Q D i k Y v S u L u y / Z w C 6 T p 5 H 4 3 6 w s D b i C 2 o P S a 8 s 4 s D + C Y y O 7 C M r E y A X h A q g U 0 V h L S v 8 k W w m I 9 y H 8 f F x c W P Y E s 3 P z 8 I 0 T V Q q Z c Q j K U z s P 4 C 7 7 r r r i h t 3 M / A n O O T 2 3 Q p h b d 0 F j W z Y 7 0 R K + g L u P k g x k l b E F x 9 7 E I P D M j 7 / 6 f t w 9 6 E k H v n 4 Q X R 1 B Z D s q i I c L + L o 4 U F 8 / N g I k q k q + v q A I 4 e 7 s X 8 s h E 8 9 e B C H D 8 T x m Y c O w b S q J D A X b s g Q o u J 7 U q 3 V G t 9 W x x f U H u B 5 H K O E 0 T u 4 D 6 f O z e A b T / w 3 q O E E + o c n 8 M 0 n / j v 6 B s f J N z + E g b F D F C g n 8 M Q T T w g R 3 X v v M X z 3 / 3 0 P N b p J 3 d 0 9 s E i A P / n x j 2 H T u W a N W K o 5 e O G d I j I F G 9 / + R R b P v 1 / C S t 7 E K 6 e u 9 O e 3 s n J y j Q J t g 6 z g z V k 7 / g k P j a m 4 f z A g t g f G 4 8 K F 7 F Q c x 4 J D L p v r 2 b D d C l m l M o J a E C F p W C Q V D L t A 1 1 i n u E i D I q m 0 X x L P b d p c m P T 6 C n k P F T p W h U X W T o i J K q T C U g W v v P K q + A 7 b s s R j E z / L t 0 d E g / U M X i o s I V C + i K m p S 5 h 4 4 P c Q k D z U b I l c J 4 9 i L Q k D C Q k T X S a e + v a 3 8 d f / 6 l 8 K S 8 Y 3 y a W b J 8 s y A o p K z 0 0 S q U t x l o u n X s w h s 2 Z S Q Z G w m j O Q S m i I h W Q R y z x 8 O I Y v P E x x w T Y 4 5 J 7 l J w 3 E h g M I J e n H 3 S Q b L W W n u K E 7 M V d + i 8 R h N J 7 V u T h Z o 3 u T w M R 4 j D w F l 1 w + G b N L q z h 2 4 C D W S g V E o j I q N Z P + U B m h a I n e U f 9 7 + X 4 U i x U s z 6 0 h b A / h / v s f E M f D 4 b D Y m v g W a o + o 0 H 1 k 7 y p b 8 a C H 9 m P f k U e R K X t Y L g K F q o f h m I V H 8 s 9 h N G l B o v r w T / 7 5 H 1 H t 5 5 A L S L U j u 4 Z 0 I / n R M t m 1 q L t p b J 2 K V Q f Z k k 1 B t g V N k 0 l k N l Z J Y D X D x d J q D b n l A g r L J S x e W M H F t + a Q m c n A o B + T m c m R A k j E J M B b g U X U 3 D o Z u n J X i I k 5 u G + U r m E B I b k X s 8 u r e O P k b y h 2 o u t a 1 n G R 3 O 3 f n J 3 C q Q t T l + 9 B k 8 u u M l 1 D r u Q Y r v A 2 i o n x B d U C i o a M n B k h Y T Q O E F 1 e F u 7 F 4 9 C s A o o Z q v X C w c v C 2 Q m b T v N L t I A s P s u x 6 e a S + 8 Z u l 2 m 5 F J 7 Z W D i R w z y 5 d q V F h 9 x O E u + M T M c K y M + Y Q r C d L o T d o q A v N f Y 2 U y y X 6 D p 4 9 G j A I F e 6 R j F s N B Q h A V E l q N e o c p P Q F U 8 i k d x w s 4 g A t 2 8 Q q Z 4 Y z p w 7 T V L j N s b N r 2 F 8 l 6 9 N c M N u X 1 x G L D O N 2 n I V h z + 7 D 3 L j p m 1 l / u y 8 c A X T U g Q / f p u s U N n G F x / p x 8 / f T u N f / O 4 w v v f L Z S y l a 3 j w 7 h T + 4 r E E U r H 1 N H t u K Q + P a l f Z V e D p G r o P b 6 5 R 7 1 S W q 6 f I t c 4 3 n q 0 T V B K i U o J k w b I C C A c 1 i r H q 1 s h x J a h k d R z P o v i p u q m C s 8 m K l c t V r M y v o S 9 0 N / b v 3 w 9 F V Z G I b 3 a x f Q v V J u j + Y K 3 i Y G B 0 G C H y 6 Z f O r z b O b M a o G j C z X a g s q U h / W K G C Q O 8 r m T A M m 2 4 + E I 8 E 8 N D h p H i t S w U g G t q c e e s e 6 k L P a A 9 Z q w A J V k E l u z k r d S 1 0 t 4 C K s 0 p b m p 3 Q x t H O J x i I N f Y 2 Y 9 h F m C 5 t d g 1 B T c H C S o F i X d 6 K o h F + J V M T C Y i t 3 g L H U E y p o C M a j Y p 9 r 3 F s I 7 6 g 2 k j N k r B Y I 1 d P I 1 f D i o o C r 1 O 8 s 3 x p B d U 8 1 Z C u h 5 l T M x Q P F D D 2 i Q Q e f C S F B A X N y Z i K N 0 7 l k S t a + M k b a Z y 8 W M C + g T A m + h S o y v Y u H b t 6 F s V n 1 W U H u W k O t q 8 P j 2 p v z p L x t j G m 6 H T i 2 h C G o v c 3 n l 1 J R B 7 G i Z N z m J 5 b R S j Q g 1 x G h a 1 H s J z J 0 b W 6 s j m g 6 S q n e i N 4 6 b X n R V a W u y H Z z u b G 3 c C f / e 1 / + s + N f Z 8 2 k D c 8 7 E 8 p J K x p / P 2 T 3 8 a B f f e g N h d A L Q f M n p l G V B 1 C 7 I C L Z H c C 4 Y i K e y f C w j W R y D W x y M o p s o d U X M X v P Z z E o 8 d i d O M b H 7 w F l o K x R g U j a s G t S Y j 2 B o W 1 u x a W R 8 I m S f O L N T l K / 9 4 e d b A s K S K R U L K v j K U U O Y h X T 5 z D k Y k j W M l n M L 2 4 R D G o R 9 e O L H i t j L 7 e s K h I N s L X 1 T R t R K J B d P V F M H l q G f v G 9 9 E Z D 5 q 2 n u j x L V Q H Y I Z j G E j 1 4 9 F P P w q 5 4 m H i k Q S S h y 2 E I l G U 9 V U M D P U 3 X k k 1 a 1 D G V x 9 J 4 m + / 2 I 3 H 7 o v i r z 7 f i 3 / / l V 7 c N x H a U U x M M K a R C C m W M s I I d l E N f B 1 i 4 s L i S Z s L 1 u 1 E 0 Z l v 7 G 2 G E w p x u r a O w 4 3 p K j Q l g o G u Q c S C Y R J b m N y 7 K 7 t m c U Y v F g v T o 4 R Q W M N K e k U c t y x 7 U 3 L C T 0 q 0 G / L V R 5 Y + R N / + B P S S h Z 6 R F M J d o f q p x o 3 a r c x c J V M l l 8 9 D 1 6 E Q l O D 1 9 H L w U H H T V M D Y r Z E Q U / r p 3 + t 5 X 2 f A 1 2 + m 9 G v 6 K z b H O p z J C w V S F I v 2 I h X j x l 0 H n u 1 C C 5 H U y P r X b O 5 a d G W s 2 W y L q l F c + + F b Z a o A P 4 X e n h 6 o q i p 6 n j O + h d p D W A Y 9 U V c M 0 + A E X j J 8 Z d 3 l r c x B D S T Q M 9 a N 0 X s H L 4 u J Y S H x x r U j t 9 L f K t G e C O S g i / L q 1 R M T z e + t u Q V + J o 7 J 0 n p R a Z 7 n r c n N P m 8 e 2 3 h u t 6 h / v g x F o r / b i 9 F j H J K T Q F / 4 C I n D I y G R O J x V 2 F 4 W T i B P M e 0 a d C d P V u v K 9 i u G P k 1 8 Z j C o o o e 8 v T f e e g X V a p W s l C V i K s Y X 1 B 7 S E 5 d w + o 1 / Q l J O Y 6 z L Q 3 r y D c R D E v p i P G S D 3 Q h g I u Y h l L Q Q U B Q o a p B q O w 3 p d A 5 L i 8 t 0 P g B F U a H r J q Y u X h L C 4 v M 3 P a S D y m x 0 Q I O Z p 9 q W G 7 W 2 g Q t M P l / A u Z M n M X V y G u m 5 A g k + j F K a A n D T F Q W 0 U q r Q + Q 8 w P z U r E i l 8 L E v B v F 6 r d 5 F i 7 Z / 7 4 A M s z M w I l 4 p / 9 8 p i f X x R / T t k V I s 1 v P f G m 0 g v L 4 v 3 l N f K W M t d m e a + d a h C 8 q L I Z Y B y Q c X s f A W V i o O w M k x u H n 1 v M Q y 9 T P G p M o S 5 e Q t R b R C l t S A i y g j M a h e M a g J B N V H / J H L 3 N F U R z R t j B 3 o w c S y J d 0 + c E C 4 k 9 + 1 j f E H t I S p d + E I u j Y C e h l 2 Y o Q J X R H 8 o h 7 d + 9 i 2 c e e 2 7 G J Y u 4 e W 3 X 8 J 8 b Q l P P v U 0 v v / M P 9 L j d 8 i t K K B a 0 / H K a 6 / j u 9 9 7 B o t L y 8 j m 1 n D 6 z F l 8 6 1 t P 4 q f P / 0 I U 1 J s h G N c Q 6 l J h V E w q B l f C b l I o G K R A O 4 Q L p 0 8 h m U z Q 3 x H B T / / h H / D S j 3 5 E 3 6 t g Z m 4 G 1 U o J c 9 O T + O C d t 4 X I f / j 0 U 3 j l Z z 8 S Y t H p t 2 f o N 8 9 P T + P E 8 T e p s q D z 3 3 k K b 7 3 y s h B X e j W N 1 1 9 + A f 0 j o + D R H / y Z x 1 9 5 C f / 4 5 P + 9 3 A t h N 2 H L c v r S O b x / 9 j T i 0 Q Q + m D m L R K S H r F U c 5 a q L X 7 5 z H G c n 5 0 W q f W 6 p Q N 5 E B C o S O D c 1 h U y 2 D E t f 7 6 o V j o T I v Y t w 3 Y R I L I R i N Q v u 3 y c G H h K + o P Y Y v v B n T r 2 P d 9 5 6 H Q r F I q + / 9 B N 8 4 c t f Q V 9 v C t O T Z x G O y j h 8 + K C o 5 b 7 6 B 1 9 G T a / i 4 q V p T M / O 4 S J Z p a / 9 4 d c o C I 5 g N Z v F K 7 / 6 N b 7 + 5 1 + H Y e h U E C r 1 L 7 g B D F d B p h K g G K C G 4 m w F m a K C M 8 s q M t X N 3 Z F C 4 S D 2 H a x 3 3 I 2 k g l h L F z E 6 f h e K h Z w Y A 6 T R H 1 U t l 7 G y s I B E v B u l Q g k D Q 8 N k Y b K i A Z R U i Y B K 1 p W E B g r 8 M 8 t p 3 H X P U Z w / f Z q O h / D W y y / i 2 I M P Y W T f K L 1 v k F w m R 9 T w Q 2 O j s M z d H b m s B a J I h I f w x U 9 / C Y 8 / 8 j g 0 E j f 3 8 H / l v V f o Z w Z w 8 v x J E n Q A k V A E K / k 0 P P q 9 C 6 u L M B 1 d j K H i D Z I t / m 4 W T a 1 m k I X T R W X E M R X 3 u m A L S / 8 L f E H t I X z R N R L D s U 9 8 D p / / 8 l + Q y Q o h R D e u k F 2 B U a 5 i d H g / P v H Q w 3 j 9 1 7 9 G O p P F i R P v U + 2 o o C u Z R C w a g 2 e 5 5 G b Z o v A G y W r w k O 4 S u 0 b 5 N a g 3 U Z M H Z Z v c T R e 9 B + K I J n u Q C l Z w d N B C b 6 Q x L H w L P f 3 9 i K p 9 O E F C z m d X y d U r 4 + L Z M 6 w X Y c m K a 3 n 0 j w 3 j V 8 / / k H 5 T D t l 0 G r O T k y K l v z Q / j 4 G R E X z 8 k U f w 0 2 e e J t d u k c R i Y G l u V l g x h l 1 X 3 i 5 8 c B q L s z P 0 / g x e e f 7 H N + / S b s N Q 5 D 7 E t S R 6 Y y n 0 J n p w 7 / g 9 + N K n v o j f u v 9 R D C R 7 8 T d f / t f 4 a 7 o 3 d 4 3 1 4 8 H 7 R t A / 4 O H u g 3 0 U U 6 3 i d x + 9 D / c f G U C h v I B y u Y Z S q U q V m S m E x O 7 r q b f n 8 K m H f 0 t Y X b b S j J / l 2 0 N U E g A P K F x l C 0 A F M B W m G + E p S F g U W 9 C x 1 H B I p F / H 9 x / A N 7 7 x D f z R 1 7 6 G o Z F h 8 t P r Y j E p 2 J 3 8 8 D z G 9 u 9 H U F P F G K l S o U y v G a L P u 7 V 0 9 v L Z V W h B D d 0 H U o 0 j m 3 E 9 G V M f n s W h o 0 f x / W / 9 H 3 z 5 6 3 8 u A v m X f v Q D H D p 2 L w J U M R i l o q j t + X W / / y d f F 6 7 b c 9 / 5 N r 7 6 Z 3 + B S + f P 4 t 4 H H x T i e / p / f R N / / N d / I 3 o W P P 9 P / 4 j P f e H L e P 7 7 3 8 P Q x D g J N o F T p 4 7 j T / / N v x X f + w N y H f / y 3 / 0 H s l r b i 3 y v s D 0 T c 8 X j j W f r F O l 6 c 0 / + Y r 6 K Y J g s / F K R x L 8 G t x r C Y 5 / 7 b Q x Q p c P 9 / J L J + n X 0 B d U G 7 u 3 T k X 5 z G o d / e w h h 8 s e 5 h n v h 5 7 / A 4 4 / / L t V 8 m 8 f X c G 1 d 7 / l c h 2 v 3 a 3 W i v R r c b 6 1 i p 6 G 5 c R g L I Y S H 2 X A 2 L Q I 7 n u T C k O P C 3 + t Q I W N P x q N g n F 2 h g K R A Y Z e J C r u m B R u / l V 5 L B c q x 6 w L g 8 z z K F R 4 n J 2 z h T k l k d Z v n O Z 6 q 7 8 v I 5 / J k i a P k 9 k b I n a o P W V H V I L l X 1 i 3 9 j T e D S L E X X x d / / 0 Z Y U J 6 t 4 p c / P I N R s r h H j x x B X 3 + f + L s Y v n f x R J w 8 i / p z X 1 B t Q H F N 9 J D r M 3 A o h P 6 J X n G M a 3 d n S z e W v c B w y 8 g b U x g M 3 4 v F 9 7 I I J c l i T o R Q s w s o 2 y v Q 5 B h 6 Q g f E a 8 m e I q u f h + F U 0 B s 6 h F C g 3 m d w t 7 j V y m G 3 W a 2 d Q 8 V M N 5 7 V K R U r C D t j O P 7 6 S X z p i 1 8 Q x z h m U h R F 9 J D g N i g W F S c w 3 z 1 X 8 W O o d q A a E g p 5 F x + + s Y b T v 1 x B O c M B 7 9 6 L i S 3 H a v W s G I k 6 V 3 4 b e v 8 s z J q M 0 0 s Z L J S W o J O o M m V g J h / A 3 J p C h S N A V i k o + v E F A / W G y 9 V y A F M 5 F T N 0 / l b p J D E x o U A 9 P b 6 R R G g Q P Q l 2 s e u p c b Z M S Y p x u S G X B c V i Y m a W D F y Y 1 3 1 B t Q O N y h H 3 6 J m b X c b C x T x q 6 d b c B h 4 C z s O 7 W V g 8 + E 6 K V u F Y B j S 9 D F W p i t f I g R x i W h W J Y N 3 N T A X H M R z 5 m H A D G T 7 e G 7 X R E 7 m 1 G K 4 T i a h d j b 0 6 / D d 3 a e N i n z N 8 z T 5 7 b K G Y s r m e P D k w G s Z g b 9 A X V D u w q W Y u U U A / M D A g X I d I V y P n u s d w 7 M S o c h z v n R 7 E 2 Y t 9 s G K r i N d i k C U X l p F C N h d G U C 2 J h m e G r Z Q i r / f e C K l A O F g j 0 d 1 5 k Q J b Y 2 7 E b s J d l m p 2 v W c + 3 y d u E m h 2 B 2 P i Q U 4 y c R z p Y T V n Y r D b F 1 R b C I j Y A S i s F T B x c B T R w d Y I q m b n x O M K W U R T j + H Y 4 R r s l I E P l k K Y m u 6 D 6 w T h O S G c n S r j y Z 8 t o 6 x L O D t r 4 v S U I V w b L m D c + 1 x B S A w x v 9 N g i x S Q N r f J V a x 6 J 1 h N 1 c T E l h s F x b g y J 1 g k D H S r G O t j N 9 m n 5 b j 8 H 1 m p g w c P Q J J b U 9 N z x o 1 T w 0 x P T w U j w z p + 8 X q U K t c k L u b L O H 5 C h m E q 9 D o K x K s G L l J M c G J y F i e n 0 4 i S t e I M H B c 4 z 5 F Q t O b J f b z + M V W 3 E 1 G t n i R i e q O H M Z Q 4 K v a T q S Q M w 4 D l K q h W 1 / t C q l 5 9 s C G j a r I v q H a g k 9 8 0 N j 5 B e z I K P N f 4 2 t 5 b q K p b t 0 6 W F U e x F I V r h V E o B T A 5 J 4 k 2 L u 5 S o 9 L P k O Q A 3 j m n 4 Z 8 d j S B d s B A N G T D k R Z z L n k J O r 8 9 i W z J X K A 6 7 8 2 I o t s A B 1 C 0 U j 5 m K K w O i r y J z 8 O B d m K K Y 9 4 V 3 K i j z Z D m l K n h y p C a G 5 e F / P 7 v g C 6 o d B D z u 8 Z D H 3 P w c J i c / h J 7 f O y v F k / V U y H W r W d z x V I J u x R B Q E 0 g l i / j T L + V w z 8 E M f u c z G f z p x 4 K I G C 7 6 + w r 4 2 u M y D t 1 V w c P 3 Z X D k c A W G I 0 M 3 Y 1 g z F s R c C 7 3 h Q w g p 9 a z f n Y L o + W G Q m 2 v V 4 8 y u S D 0 Z E d Q 0 E T + V 7 C 7 k v G O Y X a q K w Y h P P L u K p 1 9 Y Q a Z Q z 1 R 6 n g z L 5 i r S p + V I d O W z u T w V 6 g T u / / i 9 S N b v 3 S 4 i 4 c O 5 + h A E H j Y S D t m o i v j J Q 0 Q r o F i s I R n X Y Z P a 8 s U w A l o J t c A s E t I w A m 6 F X r 8 K R Z 0 l t 5 R j p z X E I 7 N I R u d g m i G U q y q C c g K K t J 6 o u B P g z F 0 y O I x U c B Q x b R B R u e / y c U 6 R l w 0 Z + 0 d C 6 E q G M T n 1 I T J r D v p S q u h X y e 4 w E w 7 6 L l 9 b U C w H t W o V s 7 P z 0 C s W u V m N E 7 s A 9 6 N b y D p 4 + 1 w 9 x q m Z E r I l 7 n l Q d 9 G y 2 S j O X o j i h y / G o c o p B F U F Q S W K j B e D S / t u b h + e f b 4 H Y T V J 7 k 8 X H K N b D C d X p B 5 M T v c j n e f + d + S q 6 g G S J w X x g Q C K V Y q u d r H / X T v h 9 r Y + s s D N / o Y M i + q T x x L I l 1 w c m Q j j 6 K G 7 8 M B o H r Z V h R a w U C g W Y O o l P H A 4 4 g u q H e h y E R 9 7 7 A g + / f m H c O A T 6 0 H w r c K F 4 O k X V p E p O l h Y 0 V E 1 J D x J z 3 / 4 W p o E V e 8 f 6 L r 1 e E 2 M U k U V C 8 s y L k y F k c v G 8 Z O T R R L Y I D I 5 7 n q k 4 d 2 T U T z / W h z 5 X D 9 + / m q U C p A M w y 7 j m 8 8 t Y j V n 4 b s v Z 3 B u V s f L J 6 h A k R t 0 J 8 M z T H 3 1 M 1 1 4 + B B V L l R 3 f O W x C e j L r 2 N + b o q u i 0 2 b g W O j t i + o V t M V d n F Q c a B S A U w N q u D J J 3 c L b m 8 0 L Q m R Y A C j A y H w n A n R s I I j 4 9 3 k + q 0 n P o b 6 P P z x F 6 r g x c c s W 4 x D x c H 9 V c h q A T F 6 b y J O M R O 5 M n P L D l k g C b Y d R J C O 2 6 4 N w 8 u T R V p D K L J C c Z W J k X 6 y V l U L F + b r D c N 3 O r F Y T P T 8 5 x H M j z / + O y g U C v j R j 3 + K 9 9 7 7 D d L p j N + X r 5 V w k X 5 0 T M e Z F 5 b J 3 V s Q R 8 b H 9 + H j X 9 0 9 K 5 W h 2 z m 9 r G O k R 8 N Q b x D v n S 8 h F l G w f 8 j F f O U d g I J r F k a A x F P T e W j C B P 0 K i w R 4 H m u F I H q r / Z j O K D j w s R W 8 f 5 a H F f c i n l T g G f P C C o 0 M l 6 G R 9 T o z F S Q x G R Q 3 8 C o i + / H A X R G E 1 I 9 O U e I F H X h j O K G R y + c x d e m S L 6 h W c 6 S X L M O l F T G Q r r t / G K 4 d Q O 8 9 j Z N 7 D F u k B R J V f a b U O t y 3 n J F o j 3 F z J C r v I W S 7 3 x A W r 1 k 4 m u e 3 w u O l + s M t + g M 6 D B Z S t V a F a f B i D v X r 4 7 t 8 L W a x H E I o G M H I k T 5 0 H 2 y d m B i F L M t Q 5 G M i y d C E h b J R L H I 3 z / l d h n 2 + m 5 7 V 5 S a L f 8 X T K 4 i q P Y 2 9 j x 6 c r I h G o u j q 6 k I 0 F h f J G l 9 Q L c b k i U 7 o s g e u a x q v 3 U c L R N A X u r q K 8 9 J F p E J j J K D 6 L D + 8 y T y b a k N X T W R J F d N x + X B 7 l Y p E I u E L q t X w s H Z Z C U A J t u / S c 6 / q q L J z 3 K Y N k l t q 2 L C X I y L 4 F u O W t j F P m h x G g E T V K f B v 5 E G R h l u C j m L j a O v w L V Q b 6 I m 4 C C h 0 4 R s j P m 8 E b v s R 7 T 9 k O W 6 V v s i R x h 7 F T Y 4 i J n h k O K N X M 1 P I R L K I O i O X h c T D 3 7 c S 7 J D e E h y / 1 N w c y v Y S q k 4 G J g n K o 3 h x r 2 l e E n 4 s 6 b L Y f E G 1 m I R G g l J v b n B e S H X F v A y S d G X h v l F Y P o P h + m T 6 c s A W f f g Y 0 4 7 B 0 G N w E 1 Q 4 z B C c + Y Q o s B u / k / u 5 9 Y Q P o j u 4 v 3 G k f R h e E W V n G T z O q 9 V k K / V r 5 n g u 1 n R J b L 6 g W g h n z Z K h m x / 2 E A x 4 S E V u X U x N u D d E R O X k A 1 M f M R w N 5 Z B K z C O V p N p e X k T Q 7 i X r V D 8 X V G L o C 9 + N s d g n k F C H 6 M i t W 8 q b h T u y V p w V M W i S n 7 W D v l g 9 W + p 4 J Y y m L P R E s 7 6 g W g l n V h c L n X X J u 4 M H o F I s x F a H 4 6 G m i y e G p w + t Q X E i F P d x T S y h W 7 s L M Z U X L m i f k B i e 6 4 J d O x 5 5 z N Z z + + 0 a v 5 H / z F v c + H v K 1 g q 5 f D b W z B m 6 h q o v q F a z U r r 1 u R h 2 E x b T a O x h s j q f x L 7 4 p 7 A / 8 V s Y j n 4 c / S G K s X S t v v q G K J s e V m q n x W J k 7 c S h w l u 2 l k l M 7 R / g y D 1 M w o F u 5 M x J V O 0 0 X U u / L 1 8 b a G / t f j 3 w l M Q 8 0 E 7 L D y F D 9 m C 1 e p R i N 1 n U x E v V 9 z c 1 D L c S 2 6 u h Y t d H 0 F 4 b N i N 7 g + F I O L O i o m T w C F 8 F q h S m a 5 Y U A v M F 1 X L 2 7 k b v J r Z u I 0 Q x V m j w I n r j 5 y 6 P L G 7 O o d B K y I G D 4 R b J C l x 7 M Y G A r I n p z o L y 7 k 5 5 t h G u E g / 1 W o j x b D v 0 r D 9 0 D D 3 a I X H O F 1 S L C S n t E x Q P t e B V P r b C D b d 8 n I d + M D x h f 3 H O Q s l a h B K y E F T q Q z Z a j e 0 Z Z J G y 5 O I t k V X g 4 S g 7 X 7 s A x S 8 x d Q D R Q J + Y W 3 A v 2 8 e 0 g A e V 2 7 k b z g b b p a Z t 8 g X V Y n S 7 P S 4 f D 1 3 / 5 a 9 e w 3 e / / y x Z m b q I W C T c a J v L F / D U U 0 / j g w / O U J G V 8 e y z z + H i 8 o d I H F S Q C A 1 j Z b o G t x p D R O 1 B K j x K 7 6 v P I L v X 2 F 6 V f i t P z H / 1 S k i R g k J I M t o f n / q C a j H h N v X I Z g G l M x n c f f g w z p 0 9 j 9 m 5 R c z O L 1 B w 7 + E n P / k Z / v K v / h K 5 X A 4 v / O J F 5 P N r O D 1 5 C s t z V b z 5 8 h n o R R V O O Y x 3 f j W N 9 1 6 f Q T a b E 8 v s F I q c s t 4 7 Q n K 9 R w e P D h Z d n z b A F o i P h 5 U U I q L X R 2 f E p r 6 g W g j f 8 r H U 3 s 8 Q e z W C w R D G x k b x 9 0 8 + i f F 9 4 + B 5 0 3 l u c l 5 I z C O t H x j f j 0 c e e Q S L i 4 s 4 9 f 5 Z P P b Y 5 0 Q S Y m k 5 T V Z O R b V q Y m Z m Q V i 3 S R 6 u 0 P R 7 9 g i e K y + i 9 C C m D C K u D t L j A D 0 O k 9 D 6 x X F V W p 9 1 q B P w V 4 F v M c W S i w H N Q z D V 2 r q M X b u L k 5 e w u r I i X K j P / v Z j Y r L N V D I u Y q Z f v f K q m O N i s G s I k i P B V m w c O j i B k 6 d + g 3 A 4 h N H h Q S Q S S S T i S e T J k m W y W R w 5 c o 9 4 T 6 s Q s Q r 3 L e w Q a 7 Q d / n i o F t M n l b G f 4 u X E R O v 9 f Z 7 3 o W 5 Q J D G X O j 9 n c f E h T k g Y R h W F i z Z K q T M I J j R Y D s + Z E B X d e h R J Q z K 4 r z 5 c g z 6 E 3 + N y A 2 p j g p L b j j 0 q 9 b 7 L 1 0 K 4 E I 4 m 2 t c g y e 4 d t + 4 f f + s d k V Q 4 c / Y s F h a W o B u m a L A 1 K z Z q c h l q N E D h f b 3 n B F s F 1 e 3 C / K V i v T M s W Q g e t s 9 z f d + 2 Y t p D f E G 1 E K 4 U Z w s a F U S 2 C u 1 z W 3 j o N i c U O K v H C Y j V 1 T R + 8 N x P 8 f 7 p 0 3 j + t Z 8 i P 6 f h / T f n M P l + B W + 8 e A E z 5 3 N w j S C O H 3 8 H P / 7 J z y 5 P / u h z J b 6 g W g z P 7 8 b B / 1 6 5 H N e C 5 5 D 7 z G c + j f d + c w L 3 3 n u M 4 q g S j r 9 9 H J / 7 7 O d x 9 P A x H D p 8 C B c + n M T v / 9 6 X c P r 0 O Y q 5 c j h 6 5 B g u X p z C 3 O w i z p J V a 0 e b 1 O 2 C f 2 X a A G e A v V 0 Y g n G z 8 C J h n P q + 7 7 5 7 0 d P b g 0 9 + 4 p N 4 6 c U X M b 1 w A b a j 4 4 G H P 4 X / 8 T + / i W N H 7 8 G x B + 4 n N z C K V C p J P 9 z G 2 L 4 R 4 T b 6 b I + f l G g h q Y i L M S s P z Q G 6 D j b W i 2 m T 6 9 d c a p T T 3 n r R g F U I I B t / F 5 o a h O l W E V J i s G x d n D c p v t K U i I i p u F t P q r F m 0 m 3 N H p V 6 3 0 K 1 k E J V R i 7 n Q j e r Y s J 9 X o K z X R 1 N m + v 2 s g t Y W j R Q W q M 4 S T J g O L x k i w P d K s J y d S E m x r S r q F k F 5 P V Z c d 5 n e 3 x B t R C u F J e i 3 X D s C C o z k l j B w v S u P v f B X r t X Z s U S k 6 1 U e i Y b R z z x n b z c z k 7 o d + h S N r u B L 6 g W 4 5 K r d U F J w N Q T 0 G d 5 z v D 1 F f O 2 Y 6 9 7 I t i 6 A 5 t c O z l Y 7 8 F x P Q I 2 7 E J j z 2 c r v q D a g K O o u E S B v m e S s K 5 S N h c o r t n r + F / r k m F 4 J Q T m 9 z W O X B 1 e t q W o D z e e + W z F F 1 S b s F U N s x S e l G Z M 0 S 6 1 H f 1 R l 2 6 Q B G k X Z j n a C R 6 0 p / T V 0 N e z H 1 q l D 1 G 1 9 / L G A w 2 3 w r 3 R e y O b O 6 r 6 r O N n + d r M / u w 8 e k Y 0 p P Z d 2 S d u k 5 C o 6 t u r e M p z P O Q u m F A T N h L D V 3 Y 2 5 Q l R e I 4 J 3 S 2 K 7 k h J b b R x 5 j Z m j 0 q 9 b 6 H a z J I a g 1 3 Z / j a 0 q q 1 K C p A V l F 1 Y l S u / z x G D / N I o 2 6 u I B L r v D D H t I b 6 g 2 k y 0 L w I t G t 6 x x m R R S R u W o t k r J I X X N l L g 8 u j D B h 4 c F K 1 F V K 2 0 a I P y u T a + o N r M a L c H z 6 a i u 8 M 6 U c 0 U t u O 4 s D e 8 p G p n Y T i 7 N 9 2 w E p Y Q o L j O t d a / h I 7 A c U 3 o 9 D 1 h p T 5 H Q 9 P t Z H e 0 n f 0 R t 8 K 9 5 n n e C d N t z z x 9 9 a v R H A j v 0 z b e X w q i U q z A L O 3 Q C 7 1 R Z o s 6 o G 9 Y J V C R w 2 J u u t 0 i P h S D U a 3 B N j Y L O 6 Y O I q 4 N U U G p D 3 l f L C i Y y z W K T e v L 7 Y 5 w Y e a 1 f 3 l A I s 9 F w Q J r B 7 6 g 2 o z k u m K e 8 5 3 y D U 0 r o G g r i I U k W G 5 9 p U B N j q B L O y D 2 d w 3 Z g p 7 f L G z u a t S l r U + 5 P J J y M N a 9 3 u j b / H 2 d Q n N o / G 7 / L m 4 P 5 H k 5 x J i y D Z 8 t K 3 S M J 7 5 p H P I F 1 W b G S m m 6 W R b C q W D j y P b w I L + C O S c m p t w 7 P N i 1 e k + J a 9 H O z r 2 t h s U 0 O 7 + E Z 5 7 7 A U 6 d O S u G r y i K K h 7 f e f c 9 n D p 1 R o x 6 V l h c j f f 4 t I H u t T T i s o v + I 6 m r J h 5 0 Z w 1 l K y 0 e L 1 e F e 0 D P w S Q V n g A q m e u b H Z Z F 1 S 7 X q p V 4 k o w X X 3 o J X / 3 K H + C B + + 7 D m 2 + 9 h S e + 8 U 2 8 9 / 5 J Z D J Z F I p F L K + k 8 e w P f u g L q l 1 I n o u R R B D d h 6 M i b X 0 1 e J 4 5 n r U 1 p N Q X N 2 M D I k b M X o c l u R F k R Y a a c F B Z q M 8 Z f j W y O 6 T 6 b 3 f Y n d v a 3 c u y b O i 1 G l k g W X Q m P k 1 W 6 u / + 7 j / i z T e P 0 9 n 6 d c p k M g i F y N X 0 G 3 b b Q 7 J W w n i g h r 5 j 8 S t u 4 H Z w e x A n B v i 1 X N i v 5 z 0 3 S / 5 S B a 5 j o u d Q V + P I H c g 2 p X 6 7 u I s t M M d O v 3 j 5 l + I 9 A w P 9 m F 9 Y g G V a Y i l Q H l s W j U X F t A B z 8 w u + o N r F R C 2 L / j 5 s 2 z O h 3 e R n C r B q F v r v 2 b 3 V 6 T u O 6 x Q U w 6 L i x J H j e F A C b J k l W L Y F V a m v S t L E 4 Q R T Y 9 + n h Q T I 3 Y s F P G j R z m w s D X B B s a + e J P m o 0 I w R 2 Q J J v J C O Y 9 P G Q 1 7 q b n f 9 e X 0 D 3 V d f U G 0 g Q M G 8 u P Q 3 m S n j H g z b V r G 7 R L Q v L K Y V y 1 7 k p T U / O g 5 M P c W y + b 8 b x R d U G z A R Q M G V U d v S 5 n O 9 c A + G v S S g B d B 9 M A T X l L A 2 X d n 1 5 M e d j C + o N p H z V N g l c i U 2 9 H 6 4 G h T S 4 K 1 Z D e / O 8 w S U n J h o n N g j W F R d B 8 K w d Y q p y F L 5 X B + + o N p E L R x F u u p i 9 s 2 l 6 / L e w h R u f X K f i Y d G T a g U f + 1 l l q + J E m J R h U j 1 G k x W t M 8 1 8 Q X V R h a T f U A 8 h p X T u a u 6 V e 2 a y I V R Q g q k g I v y a n u X A r 1 d 8 A X V T s j K T I Z 6 I c l h i q e M x s E r 2 b q U S 6 u R w y 6 s A g l + j 9 3 M 2 x 1 O Y v i C a j O e L K N S 0 e G Y 7 V 3 m 5 m p E e k J Q t C A s v X N / Y 7 v h I T a W Z f m C 6 g Q U y R N J g O 1 o p m 4 5 E f H m T B B v T A d R 1 G V 6 v p f m w k P N y a N i p c U Q E V s t 0 x E D + p r Z O O + z E Z 4 O z r b r 3 b V 8 Q X U A U V 6 j S d 3 + V j R b 7 z k R 8 a l x A 4 9 M G E i E X H q + N 0 k J H k v E w 9 1 5 m I g D E 7 Z r 0 H 4 F d r A E s 8 h z S z R e 6 C M E x D 0 m u I H X N E w s L C z 4 g u o E V t d q q O a u X v v X n K x 4 t L y 9 S Q 6 w J d T d N T E S m D v i b i U 0 w A I O w N k 4 b P g j j H D x S E z c W X Z 2 Z k b 0 L h k Z G f E F 1 Q k s R 5 J w q l R Y z Z 0 L K 0 + R X C H L E c D u d w n i L G L Z W o b p V O j Z 9 i Z I V s h 6 O T o M 3 + 2 j 6 2 A L F 4 8 t U 7 F Y x D A J S a y w T 5 s v q A 7 A V o P I 1 l y s z W 2 / C D R b D 8 e z h C s m S 7 t / y 9 i 9 4 8 5 Q V 4 U M l B f X o R c / u u 1 R T R e P r Z J p m i i X y 0 g m k 2 J g o c K D D n l E b + O 1 P m 0 m G 4 p S y Q 5 u 6 1 J x H N U T v E s s 1 s z w S 3 J V G Y X a 7 t y + n T T K t s r d M D e g G r X h 6 r y C 4 U d v 5 U I W U T N e q l Q q 0 H V d i I k b 2 H k I R 3 P N L F 9 Q H U J V C S N d t p C 7 t N N M R p K Y F 6 + J R W F O z a q P j b p V d p q r x 3 U D q B n 1 y V k Y N S Z D D n q o p H d u M 7 v T Y O + A 3 T t 2 8 1 h M s 7 N z C I f D S C Q S w s V T F V 4 2 d b 3 S 8 Q X V Q R Q C G s V I 1 5 4 z g k d X D C R c 2 q x d 6 Y I k Y f s l P g O y g 0 h I p 7 2 G a O m r T D l P b t 9 H I 4 5 i M X H b E i c g e P X 8 c q m E i Y l x Y Y 3 Y z Q v I V z Z 1 + I L q I H i c l E s 1 4 b W t T v 0 8 r y / F a W 2 O r / Y G K l K e Q 5 + / n v U L 9 s k I q v F d s Y y d j H D x S E x s l Z a W l t D V 3 Y N k K i V i W O H i 7 e A n + 4 L q I A q R J A y q / E u L n G 3 b G d s 1 q Z C b i C k D U O T 6 a u 2 3 w k 4 u H 3 8 H z 7 Z k O u v J E i U k w d R r 5 P b V p z O 7 0 9 j o 4 l W r V S G o 3 t 4 + E h F Z J H L x 2 D L t N L K X 8 Q X V Q X A 3 p H k n A E e / e t + 9 u o i 0 b Y X A N / t q N 3 w 7 W J A B e T 1 W a s K T R n I G k A W 1 q W 0 q Z K C 8 y q 7 g n U W z + x A / s v 2 1 b Q e a p t G m i l h p O x d v K 7 6 g O g x H V u D a N 5 d F E 6 t 1 U E m 4 U U E x 6 o a F 3 y 6 s D O L E 7 I T Y V + S Q e J S l e p y l 0 v N E X w z R R H 0 G p j u F Z t s S s 7 C 4 C I f 2 E 4 n 6 B D o i 8 X C d s a o v q A 7 D 0 M I k K H I 7 t k y J f C 3 4 h o t V N L h L 0 k 3 c V Z 6 q r D m J 5 q G B Z X x s 7 K L Y D w Y S S A b H x D 4 T I O F p M Q 1 G 2 R C L X d / u b G x b q t V q m J + f x 8 j w c D 3 p 0 M j i 3 Q i + o D o M R w n A c C R Y 1 S u 7 / 1 w N L h h c K J r b z R A K c N B d t 0 T N x 4 2 w 5 V P I 1 R S o F G N k b 6 9 s n 7 h G 5 M 6 x J W I R m Z Z 5 W U w L 8 w s I B o M Y H R 2 9 b J W u x 8 X b i i + o j k N C k S y U U b o x Q e 0 G H J O F R V v X 9 u 4 N i + y y 6 x e T I b l a x 2 f 7 + P d x Y o F j I 9 5 s y x Y C M k x T P E 5 P T c E w D P T 1 9 4 l 0 O G 8 3 4 u J t x R d U B 1 J S Q n B 0 T l m 3 v r B y g i K k x M W + 7 c o w b B U 1 n R M g k n D / m k Q S I X K L g r A q n d c V i Y X C 4 u H u Q c 3 U N x / j 6 3 n p 0 i W R v c v n c u K 1 E / v 3 i x l f O f k g s n i B 7 d v k r h d f U B 2 I x w W A y 2 m b e v h o U l x Y I o c E V a x G Y D r d i C m D Y l W L J k o 4 A L 1 U h n 2 V D r 2 t Q L h x J B b h x j V E J N L e t H E K n O c e 5 + P c l s S M j 4 8 j E o l g Y G C g 3 p m 1 0 U j L b U s 3 4 + J t x Z 8 5 t s N Q y K + / x y 0 h 1 i 8 h N h B p H G 0 9 X B h 5 y A i v u S S T 1 d o u c 5 i 9 U B a 9 0 L v 2 X 7 m 4 9 V 7 S t D b N x y b 8 v F Q q Q V M 0 6 G a 9 r x 2 f Z + E 0 a b p 1 / P f c r F t 3 N X w L 1 U G o s o e D e g 5 q 0 G q r m B g u c J F A j 9 j n V Q F 5 6 M j W y W K C M R W u 0 R r X t B k H N S 0 Q P + f v L a y t i e c 8 u I + J R q M I R 8 N i 3 v G m 9 R H Z O r J A 7 N b x c y G o P R A T 4 w u q g 3 A N G 5 F 4 B M n x 1 t b 4 O 8 H D 4 N k w c e E L B t g N 3 O w S B V M K W Q U 6 t s u u a d P 6 s F B Y Q E 0 R 8 X G O f / j 5 M r l w L K p 4 P C F E I g b 3 N Q T E j 6 p W F 5 B w 5 U h Q e y W g r f i C 6 i A c u v m 5 Q g 2 l 5 c 6 Y s i s c o F o e A Y q p Y h Q / X d l p V + Y 2 L z J O F l U E t 8 J l A T n 1 O I i 3 p h U q l 0 v i + c z 0 d F 1 U 9 D o W y u D Q k B A K j 5 R t C m m j F d r O R W 0 F v q A 6 j K V g D H Z F g m O 1 L i P B H h v H T E 1 y V Q k f r n K D J h f L n Q N 1 W a H z s n v D b W Y M i 4 g F s l F A P M 6 K x x r x / u z s b L 2 d y L K F Q D g b x 4 + x e F w s T t d 0 4 3 h r W q V W W a G r 4 Q u q w z B C E V R 0 D 7 V c q 3 o h k J A k d 1 O N n g x 5 O N x 3 7 X Q 4 F 2 z 2 A u 0 b n F 6 s G Q + x V e J 9 m 7 a L F y 6 I 5 7 V a V Q h k b G w M Q S 0 o Y i E W D x 9 r C k g 0 u r b Q j b s R f E F 1 H B L W q C B V M / U a m 2 v y n e B z V z u / l a Z V 4 E K 8 D k t p c z H g J Z C u t 6 y y q L w b m N K s + f 1 s i W r V G j K Z N H 2 f j I O H D g k r 0 9 P T K 4 T C r p w Q D 8 V C n W S B r o U v q A 4 k r 0 R g W B 7 K m e q 6 O 0 S 1 d z N Q 5 2 M c m D f d p e b G M Q i / Z q P 7 1 n z f V q v A + z c i x t 2 g + V v 4 e z m 5 E I 6 E 0 d 8 / I I Q i 4 i B 1 3 Q p x A y s f 3 2 g 5 b w d 8 Q X U g B l k m 0 / W w s r y E p Z V 5 U Q h Z S B u F x X M a r B U K y O V y Q i D i O L 1 P C M 6 s C 6 6 Z H e O N X 8 M F m d e C X V s r i H 0 W F R 9 v B c 2 / g b v 5 Z F Z X 0 d d X 7 + r D 4 r m c z p Z u D y t 0 N f y G 3 Q 7 E p m B 8 o p Z H J F 5 A Z N S E U d Q Q C k R h 8 c B C s l z x Z E w U Q i 6 Q Q h h U U M v F E k z b F D U 6 x x 1 c s W u q h m q x h q p Z E W 7 V W m E N 4 + M T 4 n 3 c q 5 o 7 g m 6 E j 9 9 o b J K 7 U I G s O U i N r 3 d L 2 s p l M Z m G s D z N 7 2 A x t Y 0 9 K v W + o D o Q T g 0 P 1 7 L o V n R 0 H Y q L g r 4 V 4 Q 7 R x o I S L t 6 G u 8 i W q l q r k a b q a 8 P y p C L i O L 1 W 3 i A W t l D p 9 K p w u 6 q V K h L J u i i u t 7 B b N R L y g g 0 p Z C I 1 u r 2 g m m L i x + X l Z Q w P D 7 d f T I w v q I 8 O Y c n G Q a u I x F A A o Z R W d + d o 4 4 L I 4 m q K a S N C W L T x 6 z a K b O N r + b h 4 v y y J 6 c q a 7 2 m 6 f t l s B t 3 d P a K v G x f 4 r d + x E X o b s u d L w k 3 r O h g R n 7 m V p p h 4 4 4 b Y 0 b E x 8 Z l t F x O z R 6 X e j 6 E 6 k F 6 r T C 6 a g 1 B S E w W w 2 e Z y t W w X H + N z z f Q y u 3 v 8 2 H x f 8 z h / V n O i E U 4 C 8 H N 2 H 9 m K j Y y M k q W q L w H K I r g a H l l B 2 V M R 7 l e 2 F 1 N j 3 F E z e T L S G G f E v + N O x h d U h x F W X H T B Q a S P L M Q 2 B f V G 2 E 5 4 G 2 F h c Q G / 3 L u A X h 8 J R y 9 b r q u J y t Z d q O E g 1 N C V D b 9 C T D x x I M F T F f P w C B Y 7 i / h a v + l 2 x x d U h 6 H b H P n Q j d m j 1 T V 2 g g s 8 W 6 t I L C J S 2 p l 0 W r h s O 2 U B O X 6 y b V O s c L g R I U Q S E 7 9 v b m 4 W P T 0 9 H w n L 1 M Q X V I f h Q Q K V V T h m 6 w d D s a B 4 i 8 V i 6 C Y h c G q + m W 7 f S i 3 P G c X N v 5 F f 1 2 z f 4 v Q 4 u 5 A s p o + C Z W r i C 6 o D q Z F R a I e g G B Y U F 3 6 2 W J l 0 R h x j S 7 U V z y W R K e v W a 6 O Y s p m c m J / h o + L m b c Q X V I c h u x Q / y V R Y 2 1 g G W R S O Y y M e r Q 8 j 4 e d b 4 W V 1 g s l 1 N 6 4 Z b 3 1 4 9 h x 6 + 3 q E M D n p 8 V E S E + M L q o P g o r e v n E E s C s Q H 2 z f A s B 5 P K Q h G Q q L P X T P 9 3 Y T n D Q z G I w g l 6 m t V N d P u v L z L 4 X v u F s c 4 Z t p p u u I 7 F + D / A 8 L 7 s Z 7 N V f Y i A A A A A E l F T k S u Q m C C < / I m a g e > < / T o u r > < / T o u r s > < / V i s u a l i z a t i o n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 2 0 2 3 - 0 6 - 1 2 T 1 0 : 3 4 : 1 8 . 5 2 6 6 2 3 6 - 0 4 : 0 0 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X 3 W 7 a M B R + l S h S 7 0 Y S 5 z 9 V k s o D u k W i w C i t 2 k s v S c F a i N v 8 l G 5 v s + f Y x S 7 2 Q H u F n T S B F k J a K m B X l Q i J 7 e N j + 5 z P n z / / / f X b P n m Y R d x 9 m K S U x Q 6 P B I n n w t h n A Y 0 n D p 9 n N y 2 T P 3 H t j 1 D s k a z H 4 j b x p y E H n e L 0 + C E N H H 6 a Z b f H o j i f z 4 W 5 I r B k I s q S h M S r s 9 4 5 W M 4 I v z S m r x u 3 a J x m J P Z D 3 r W 9 t O y 5 7 D W j f s J S d p M J A c m I c E / T n E T 0 B 8 l g 6 s I k Z E o g F v O H n t w 3 h z + 5 y 8 P k u z P 0 2 h i q L k m U h 9 z U d / g b E q W F + 0 8 h G 4 U p i / K i e 8 q J r i 0 + G s H b W 3 V x i r t 9 f C R L 7 U G v h z 9 f 4 H N v R 4 d 7 c + R 9 u Y B f d 2 U 6 W Z L X l 7 e 2 X C 7 K H L 4 l S 4 K M V E n X N I 3 n I s h + y 5 A E p M m q r p k y w A B s h u w 2 j 0 g W B s O I P C b l l C U z k k E F D o I k T F P X u 8 s p R P o D 1 5 7 S K L T F m o F d W Z 7 S M A p S 1 0 6 z B M D E P a T 0 O K a R w z / O t w h / 2 b B w a I t V e V E / T N g 9 j X 1 K u C D k q l F r R t 5 6 T f M 4 1 X w X o 4 h r 0 x R X 8 A G g W C n D O u p o I c G M x h 1 a e P Q z Z 4 x H e I i 3 A l 9 T d p C u 6 L q h m 1 V 2 d E v Q V F 1 R T c 0 o s 4 P L A W E j A I Q R o K A W / D F J y C 3 x y e 5 5 a Q x k Y 4 N 7 u G S s 5 K I C s 6 B q y L A U C z 1 h W Q J s o w L c B Z R X g i W / E K w / P w 8 Y L b f K S D H I A n r V G 5 / h 9 b r m 2 L Z Z x G Z f K S R 2 4 W X v A M Y j o E 6 g v W t 4 h l D o 4 / Z g v A 2 X b o Q z M g X N Q I o m L f I D a D Z M U z U 0 S d 2 Q o I 1 o x r C x C H f N D Q l Q C P F Z B s u v Q f 6 N f N M Y 4 s Y G 9 + r y K e p l 9 J t t 9 8 8 y 5 b H 2 z i 7 / m V 1 M C y n I l J 5 x s a E i X Z I W 6 H 3 9 p F z u f D g r l 7 t 3 V / i + w C f L 8 d b R 6 h 6 Y a T a w M 7 I E S 1 a R J B v P A q g h B E p R s 7 a V G s s F 7 U 9 s L F 3 W Y v R c b k T c m M x I k k 9 I V L M 7 H A y 3 U B w l F 4 A k H Q M 3 9 z u D F S H 4 d q H b G R y 1 l S M L F a z v 9 Y t v 0 z q H 7 0 4 X / v Y n W g / m e Y s T a 3 t 1 / H 5 g x R N Q u b v L 4 h K k T 5 e o U c f r 9 b q j b Z T E + q 1 M 9 A r h v X Y Z d f 8 B J + S 7 I 8 c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 C o l u m n s \ D I S T R I B I C I � N 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M D A A B Q S w M E F A A C A A g A E U / G V t g N r f 6 j A A A A 9 Q A A A B I A H A B D b 2 5 m a W c v U G F j a 2 F n Z S 5 4 b W w g o h g A K K A U A A A A A A A A A A A A A A A A A A A A A A A A A A A A h Y 8 x D o I w G I W v Q r r T 1 m o M k p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O b N Y 5 W D F M g M 4 N C m 2 / P p r n P 9 g d C N j R u 6 B V X N s x y I H M E 8 r 7 A H 1 B L A w Q U A A I A C A A R T 8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/ G V i i K R 7 g O A A A A E Q A A A B M A H A B G b 3 J t d W x h c y 9 T Z W N 0 a W 9 u M S 5 t I K I Y A C i g F A A A A A A A A A A A A A A A A A A A A A A A A A A A A C t O T S 7 J z M 9 T C I b Q h t Y A U E s B A i 0 A F A A C A A g A E U / G V t g N r f 6 j A A A A 9 Q A A A B I A A A A A A A A A A A A A A A A A A A A A A E N v b m Z p Z y 9 Q Y W N r Y W d l L n h t b F B L A Q I t A B Q A A g A I A B F P x l Y P y u m r p A A A A O k A A A A T A A A A A A A A A A A A A A A A A O 8 A A A B b Q 2 9 u d G V u d F 9 U e X B l c 1 0 u e G 1 s U E s B A i 0 A F A A C A A g A E U / G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Z O G U + B H q p D i r u y 6 V c m n J Y A A A A A A g A A A A A A E G Y A A A A B A A A g A A A A z S V H n k A 1 I S C g 8 o b Y r u Y x a 3 x d i H F L z F j I S G + 7 a Y z F W N I A A A A A D o A A A A A C A A A g A A A A 6 U C T + J M k Z F 8 d G t Z m k V V g m / / B w k X K c e 2 B o A A X Y s 1 W D R V Q A A A A 5 p 5 y d A b 4 m K l c n D 3 2 r 2 n c g U d S + G f N Z n a W d t t o / Q r t J A D p m r M i x B l i k s 5 3 + m e O D k / n w w R r x C Y L t y t o 7 U N V f G I 7 b H o i H e F Z 4 X e U Q t i 0 + f B E 8 6 1 A A A A A l 2 Q 7 l g N w 2 N i U C k 5 E L C v a k X z R h Y x F 2 C g 0 C I l 9 7 B K f m 9 6 H S g B X m 3 7 / p W e K z T 3 b K e 0 P T K y Y 9 R / m Y r 6 h J Z U + a Z e H 7 A = = < / D a t a M a s h u p > 
</file>

<file path=customXml/itemProps1.xml><?xml version="1.0" encoding="utf-8"?>
<ds:datastoreItem xmlns:ds="http://schemas.openxmlformats.org/officeDocument/2006/customXml" ds:itemID="{C9DEBE78-7D2F-4BA6-B317-C5ACBB9C6147}">
  <ds:schemaRefs/>
</ds:datastoreItem>
</file>

<file path=customXml/itemProps10.xml><?xml version="1.0" encoding="utf-8"?>
<ds:datastoreItem xmlns:ds="http://schemas.openxmlformats.org/officeDocument/2006/customXml" ds:itemID="{C46CED53-26D3-4606-9E64-8EF25C44C377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EB71E3D1-6586-4520-9A76-29547571E63E}">
  <ds:schemaRefs/>
</ds:datastoreItem>
</file>

<file path=customXml/itemProps12.xml><?xml version="1.0" encoding="utf-8"?>
<ds:datastoreItem xmlns:ds="http://schemas.openxmlformats.org/officeDocument/2006/customXml" ds:itemID="{FB08BE86-E27F-4F61-A60D-D5471FE9DC45}">
  <ds:schemaRefs/>
</ds:datastoreItem>
</file>

<file path=customXml/itemProps13.xml><?xml version="1.0" encoding="utf-8"?>
<ds:datastoreItem xmlns:ds="http://schemas.openxmlformats.org/officeDocument/2006/customXml" ds:itemID="{A82C5D60-CBB8-4AF0-AA00-24D492DE3D23}">
  <ds:schemaRefs/>
</ds:datastoreItem>
</file>

<file path=customXml/itemProps14.xml><?xml version="1.0" encoding="utf-8"?>
<ds:datastoreItem xmlns:ds="http://schemas.openxmlformats.org/officeDocument/2006/customXml" ds:itemID="{0A5F552D-22FF-4A15-92DD-8BEA5246AEC8}">
  <ds:schemaRefs/>
</ds:datastoreItem>
</file>

<file path=customXml/itemProps15.xml><?xml version="1.0" encoding="utf-8"?>
<ds:datastoreItem xmlns:ds="http://schemas.openxmlformats.org/officeDocument/2006/customXml" ds:itemID="{F9236B85-BF9C-4B30-96D6-33E77DB408DE}">
  <ds:schemaRefs/>
</ds:datastoreItem>
</file>

<file path=customXml/itemProps16.xml><?xml version="1.0" encoding="utf-8"?>
<ds:datastoreItem xmlns:ds="http://schemas.openxmlformats.org/officeDocument/2006/customXml" ds:itemID="{6CDD4C49-FE1B-4DD5-BF26-9B891BA02ECB}">
  <ds:schemaRefs/>
</ds:datastoreItem>
</file>

<file path=customXml/itemProps17.xml><?xml version="1.0" encoding="utf-8"?>
<ds:datastoreItem xmlns:ds="http://schemas.openxmlformats.org/officeDocument/2006/customXml" ds:itemID="{BBECE72E-CB98-46BF-BAA9-0C7B0AC310BF}">
  <ds:schemaRefs>
    <ds:schemaRef ds:uri="http://www.w3.org/2001/XMLSchema"/>
    <ds:schemaRef ds:uri="http://microsoft.data.visualization.engine.tours/1.0"/>
  </ds:schemaRefs>
</ds:datastoreItem>
</file>

<file path=customXml/itemProps18.xml><?xml version="1.0" encoding="utf-8"?>
<ds:datastoreItem xmlns:ds="http://schemas.openxmlformats.org/officeDocument/2006/customXml" ds:itemID="{877CDDF6-84BD-45F1-948E-C03E089FE8B9}">
  <ds:schemaRefs/>
</ds:datastoreItem>
</file>

<file path=customXml/itemProps19.xml><?xml version="1.0" encoding="utf-8"?>
<ds:datastoreItem xmlns:ds="http://schemas.openxmlformats.org/officeDocument/2006/customXml" ds:itemID="{7807945C-3FE9-4A37-956B-35C6F4D53F83}">
  <ds:schemaRefs/>
</ds:datastoreItem>
</file>

<file path=customXml/itemProps2.xml><?xml version="1.0" encoding="utf-8"?>
<ds:datastoreItem xmlns:ds="http://schemas.openxmlformats.org/officeDocument/2006/customXml" ds:itemID="{20F3FAF7-0E3B-4DB0-9072-21ED93080777}">
  <ds:schemaRefs/>
</ds:datastoreItem>
</file>

<file path=customXml/itemProps20.xml><?xml version="1.0" encoding="utf-8"?>
<ds:datastoreItem xmlns:ds="http://schemas.openxmlformats.org/officeDocument/2006/customXml" ds:itemID="{EB0B3C8F-7D43-4C64-880F-DEA916CA2244}">
  <ds:schemaRefs>
    <ds:schemaRef ds:uri="http://www.w3.org/2001/XMLSchema"/>
    <ds:schemaRef ds:uri="http://microsoft.data.visualization.Client.Excel/1.0"/>
  </ds:schemaRefs>
</ds:datastoreItem>
</file>

<file path=customXml/itemProps21.xml><?xml version="1.0" encoding="utf-8"?>
<ds:datastoreItem xmlns:ds="http://schemas.openxmlformats.org/officeDocument/2006/customXml" ds:itemID="{0670CA65-A362-44A4-8B6C-4B6B94FECEC5}">
  <ds:schemaRefs/>
</ds:datastoreItem>
</file>

<file path=customXml/itemProps3.xml><?xml version="1.0" encoding="utf-8"?>
<ds:datastoreItem xmlns:ds="http://schemas.openxmlformats.org/officeDocument/2006/customXml" ds:itemID="{28E11940-9430-483C-9AB6-FC74AE62AB5B}">
  <ds:schemaRefs/>
</ds:datastoreItem>
</file>

<file path=customXml/itemProps4.xml><?xml version="1.0" encoding="utf-8"?>
<ds:datastoreItem xmlns:ds="http://schemas.openxmlformats.org/officeDocument/2006/customXml" ds:itemID="{F20F3A0E-6006-453E-B4F8-C712562CC9A8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AEA5B883-2175-442E-BBA4-DF9187C90704}">
  <ds:schemaRefs/>
</ds:datastoreItem>
</file>

<file path=customXml/itemProps6.xml><?xml version="1.0" encoding="utf-8"?>
<ds:datastoreItem xmlns:ds="http://schemas.openxmlformats.org/officeDocument/2006/customXml" ds:itemID="{34A24FC4-9E1A-4CCA-9198-59409E46ABC2}">
  <ds:schemaRefs/>
</ds:datastoreItem>
</file>

<file path=customXml/itemProps7.xml><?xml version="1.0" encoding="utf-8"?>
<ds:datastoreItem xmlns:ds="http://schemas.openxmlformats.org/officeDocument/2006/customXml" ds:itemID="{BB644330-4900-44FD-975B-00EB94B67110}">
  <ds:schemaRefs/>
</ds:datastoreItem>
</file>

<file path=customXml/itemProps8.xml><?xml version="1.0" encoding="utf-8"?>
<ds:datastoreItem xmlns:ds="http://schemas.openxmlformats.org/officeDocument/2006/customXml" ds:itemID="{AA86FB09-8E37-4DF8-AA4A-AFDC11D99F8E}">
  <ds:schemaRefs/>
</ds:datastoreItem>
</file>

<file path=customXml/itemProps9.xml><?xml version="1.0" encoding="utf-8"?>
<ds:datastoreItem xmlns:ds="http://schemas.openxmlformats.org/officeDocument/2006/customXml" ds:itemID="{D7AFF9ED-1C8D-459A-9C6C-B71BE59E7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BD ENE 23</vt:lpstr>
      <vt:lpstr>BD FEB 23</vt:lpstr>
      <vt:lpstr>BD MAR 23</vt:lpstr>
      <vt:lpstr>BD ABR 23</vt:lpstr>
      <vt:lpstr>BD MAY 23</vt:lpstr>
      <vt:lpstr>BD JUN 23</vt:lpstr>
      <vt:lpstr>TR-SR</vt:lpstr>
      <vt:lpstr>TABLAS DINÁMICAS</vt:lpstr>
      <vt:lpstr>DASHBOARD</vt:lpstr>
      <vt:lpstr>'BD ABR 23'!Área_de_impresión</vt:lpstr>
      <vt:lpstr>'BD ENE 23'!Área_de_impresión</vt:lpstr>
      <vt:lpstr>'BD FEB 23'!Área_de_impresión</vt:lpstr>
      <vt:lpstr>'BD MAR 23'!Área_de_impresión</vt:lpstr>
      <vt:lpstr>'BD MAY 23'!Área_de_impresión</vt:lpstr>
      <vt:lpstr>DASHBOARD!Área_de_impresión</vt:lpstr>
      <vt:lpstr>'TR-SR'!Área_de_impresión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Gabriel Avalos</cp:lastModifiedBy>
  <cp:lastPrinted>2023-04-19T20:57:31Z</cp:lastPrinted>
  <dcterms:created xsi:type="dcterms:W3CDTF">2015-06-18T00:41:10Z</dcterms:created>
  <dcterms:modified xsi:type="dcterms:W3CDTF">2025-06-11T16:04:05Z</dcterms:modified>
</cp:coreProperties>
</file>