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4.xml" ContentType="application/vnd.openxmlformats-officedocument.drawing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.xml" ContentType="application/vnd.openxmlformats-officedocument.drawing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6.xml" ContentType="application/vnd.openxmlformats-officedocument.drawing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7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8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9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80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81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.xml" ContentType="application/vnd.openxmlformats-officedocument.drawing+xml"/>
  <Override PartName="/xl/charts/chart82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negofin.com.py\Shares\Organizacion y Procesos\OyP\1. Mejora Continua\"/>
    </mc:Choice>
  </mc:AlternateContent>
  <xr:revisionPtr revIDLastSave="0" documentId="13_ncr:1_{A001A8C7-DBC0-4A86-8BF2-7A7F31546ACA}" xr6:coauthVersionLast="47" xr6:coauthVersionMax="47" xr10:uidLastSave="{00000000-0000-0000-0000-000000000000}"/>
  <bookViews>
    <workbookView xWindow="-108" yWindow="-108" windowWidth="23256" windowHeight="12456" tabRatio="725" firstSheet="3" activeTab="6" xr2:uid="{00000000-000D-0000-FFFF-FFFF00000000}"/>
  </bookViews>
  <sheets>
    <sheet name="TD" sheetId="15" state="hidden" r:id="rId1"/>
    <sheet name="BD" sheetId="13" state="hidden" r:id="rId2"/>
    <sheet name="Ecosistema - Nego" sheetId="28" state="hidden" r:id="rId3"/>
    <sheet name="Ecosistema - Macros" sheetId="46" r:id="rId4"/>
    <sheet name="Ecosistema - Responsables" sheetId="31" r:id="rId5"/>
    <sheet name="Resumen Gerencia" sheetId="38" r:id="rId6"/>
    <sheet name="Procesos" sheetId="26" r:id="rId7"/>
    <sheet name="Hoja1" sheetId="47" r:id="rId8"/>
    <sheet name="TD - Eco. Respon." sheetId="36" state="hidden" r:id="rId9"/>
    <sheet name="Prueba" sheetId="43" state="hidden" r:id="rId10"/>
    <sheet name="TD - Eco. Macro" sheetId="42" state="hidden" r:id="rId11"/>
    <sheet name="Ind. Cobranzas" sheetId="29" state="hidden" r:id="rId12"/>
    <sheet name="Validación de Datos" sheetId="27" state="hidden" r:id="rId13"/>
  </sheets>
  <definedNames>
    <definedName name="_xlnm._FilterDatabase" localSheetId="1" hidden="1">BD!$A$1:$F$142</definedName>
    <definedName name="_xlnm._FilterDatabase" localSheetId="6" hidden="1">Procesos!$A$1:$V$239</definedName>
    <definedName name="_xlcn.WorksheetConnection_MatrizA1H1431" hidden="1">BD!$A$1:$F$142</definedName>
    <definedName name="_xlcn.WorksheetConnection_ProcesosA1Q2041" hidden="1">Procesos!$A$1:$V$237</definedName>
    <definedName name="_xlcn.WorksheetConnection_ProcesosA1T2371" hidden="1">Procesos!$A$1:$V$237</definedName>
  </definedNames>
  <calcPr calcId="191029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  <pivotCache cacheId="8" r:id="rId22"/>
    <pivotCache cacheId="9" r:id="rId23"/>
    <pivotCache cacheId="10" r:id="rId24"/>
    <pivotCache cacheId="11" r:id="rId25"/>
    <pivotCache cacheId="12" r:id="rId26"/>
    <pivotCache cacheId="13" r:id="rId27"/>
    <pivotCache cacheId="14" r:id="rId28"/>
    <pivotCache cacheId="15" r:id="rId29"/>
    <pivotCache cacheId="16" r:id="rId30"/>
    <pivotCache cacheId="17" r:id="rId31"/>
    <pivotCache cacheId="18" r:id="rId32"/>
    <pivotCache cacheId="19" r:id="rId33"/>
    <pivotCache cacheId="20" r:id="rId34"/>
    <pivotCache cacheId="21" r:id="rId35"/>
    <pivotCache cacheId="22" r:id="rId36"/>
    <pivotCache cacheId="23" r:id="rId37"/>
    <pivotCache cacheId="24" r:id="rId38"/>
    <pivotCache cacheId="25" r:id="rId39"/>
    <pivotCache cacheId="26" r:id="rId40"/>
    <pivotCache cacheId="27" r:id="rId41"/>
    <pivotCache cacheId="28" r:id="rId42"/>
    <pivotCache cacheId="29" r:id="rId43"/>
    <pivotCache cacheId="30" r:id="rId44"/>
    <pivotCache cacheId="31" r:id="rId45"/>
    <pivotCache cacheId="32" r:id="rId46"/>
    <pivotCache cacheId="33" r:id="rId47"/>
    <pivotCache cacheId="34" r:id="rId48"/>
    <pivotCache cacheId="35" r:id="rId49"/>
    <pivotCache cacheId="36" r:id="rId50"/>
    <pivotCache cacheId="37" r:id="rId5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 2" name="Rango 2" connection="WorksheetConnection_Procesos!$A$1:$T$237"/>
          <x15:modelTable id="Rango 1" name="Rango 1" connection="WorksheetConnection_Procesos!$A$1:$Q$204"/>
          <x15:modelTable id="Rango" name="Rango" connection="WorksheetConnection_Matriz!$A$1:$H$14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26" l="1"/>
  <c r="H238" i="26"/>
  <c r="J239" i="26" s="1"/>
  <c r="L47" i="26"/>
  <c r="M47" i="26" s="1"/>
  <c r="L196" i="26"/>
  <c r="M196" i="26" s="1"/>
  <c r="L85" i="26"/>
  <c r="M85" i="26" s="1"/>
  <c r="L207" i="26"/>
  <c r="M207" i="26" s="1"/>
  <c r="L215" i="26"/>
  <c r="M215" i="26" s="1"/>
  <c r="L130" i="26"/>
  <c r="M130" i="26" s="1"/>
  <c r="L199" i="26"/>
  <c r="M199" i="26" s="1"/>
  <c r="L198" i="26"/>
  <c r="M198" i="26" s="1"/>
  <c r="L197" i="26"/>
  <c r="M197" i="26" s="1"/>
  <c r="L131" i="26"/>
  <c r="M131" i="26" s="1"/>
  <c r="L221" i="26"/>
  <c r="M221" i="26" s="1"/>
  <c r="L219" i="26"/>
  <c r="M219" i="26" s="1"/>
  <c r="H13" i="29"/>
  <c r="H12" i="29"/>
  <c r="H11" i="29"/>
  <c r="H10" i="29"/>
  <c r="H9" i="29"/>
  <c r="H8" i="29"/>
  <c r="H7" i="29"/>
  <c r="H6" i="29"/>
  <c r="H5" i="29"/>
  <c r="B5" i="29"/>
  <c r="H4" i="29"/>
  <c r="H3" i="29"/>
  <c r="AC49" i="42"/>
  <c r="U49" i="42"/>
  <c r="AC48" i="42"/>
  <c r="U48" i="42"/>
  <c r="AC47" i="42"/>
  <c r="U47" i="42"/>
  <c r="AC42" i="42"/>
  <c r="U42" i="42"/>
  <c r="M42" i="42"/>
  <c r="AC41" i="42"/>
  <c r="U41" i="42"/>
  <c r="M41" i="42"/>
  <c r="AC40" i="42"/>
  <c r="U40" i="42"/>
  <c r="M40" i="42"/>
  <c r="AC35" i="42"/>
  <c r="U35" i="42"/>
  <c r="M35" i="42"/>
  <c r="AC34" i="42"/>
  <c r="U34" i="42"/>
  <c r="M34" i="42"/>
  <c r="AC33" i="42"/>
  <c r="U33" i="42"/>
  <c r="M33" i="42"/>
  <c r="E32" i="42"/>
  <c r="E31" i="42"/>
  <c r="E30" i="42"/>
  <c r="AC28" i="42"/>
  <c r="U28" i="42"/>
  <c r="M28" i="42"/>
  <c r="AC27" i="42"/>
  <c r="U27" i="42"/>
  <c r="M27" i="42"/>
  <c r="AC26" i="42"/>
  <c r="U26" i="42"/>
  <c r="M26" i="42"/>
  <c r="E24" i="42"/>
  <c r="E23" i="42"/>
  <c r="E22" i="42"/>
  <c r="AC21" i="42"/>
  <c r="U21" i="42"/>
  <c r="M21" i="42"/>
  <c r="AC20" i="42"/>
  <c r="U20" i="42"/>
  <c r="M20" i="42"/>
  <c r="AC19" i="42"/>
  <c r="U19" i="42"/>
  <c r="M19" i="42"/>
  <c r="E15" i="42"/>
  <c r="AC14" i="42"/>
  <c r="U14" i="42"/>
  <c r="M14" i="42"/>
  <c r="E14" i="42"/>
  <c r="AC13" i="42"/>
  <c r="U13" i="42"/>
  <c r="M13" i="42"/>
  <c r="E13" i="42"/>
  <c r="AC12" i="42"/>
  <c r="U12" i="42"/>
  <c r="M12" i="42"/>
  <c r="AC7" i="42"/>
  <c r="U7" i="42"/>
  <c r="M7" i="42"/>
  <c r="E7" i="42"/>
  <c r="AC6" i="42"/>
  <c r="U6" i="42"/>
  <c r="M6" i="42"/>
  <c r="E6" i="42"/>
  <c r="AC5" i="42"/>
  <c r="U5" i="42"/>
  <c r="M5" i="42"/>
  <c r="E5" i="42"/>
  <c r="F40" i="36"/>
  <c r="F39" i="36"/>
  <c r="F38" i="36"/>
  <c r="L33" i="36"/>
  <c r="F33" i="36"/>
  <c r="L32" i="36"/>
  <c r="F32" i="36"/>
  <c r="L31" i="36"/>
  <c r="F31" i="36"/>
  <c r="L27" i="36"/>
  <c r="F27" i="36"/>
  <c r="L26" i="36"/>
  <c r="F26" i="36"/>
  <c r="L25" i="36"/>
  <c r="F25" i="36"/>
  <c r="L21" i="36"/>
  <c r="F21" i="36"/>
  <c r="L20" i="36"/>
  <c r="F20" i="36"/>
  <c r="L19" i="36"/>
  <c r="F19" i="36"/>
  <c r="L15" i="36"/>
  <c r="F15" i="36"/>
  <c r="L14" i="36"/>
  <c r="F14" i="36"/>
  <c r="L13" i="36"/>
  <c r="F13" i="36"/>
  <c r="F6" i="36"/>
  <c r="F5" i="36"/>
  <c r="F4" i="36"/>
  <c r="L24" i="26"/>
  <c r="M24" i="26" s="1"/>
  <c r="L124" i="26"/>
  <c r="M124" i="26" s="1"/>
  <c r="L7" i="26"/>
  <c r="M7" i="26" s="1"/>
  <c r="L78" i="26"/>
  <c r="M78" i="26" s="1"/>
  <c r="L177" i="26"/>
  <c r="M177" i="26" s="1"/>
  <c r="L96" i="26"/>
  <c r="M96" i="26" s="1"/>
  <c r="L87" i="26"/>
  <c r="M87" i="26" s="1"/>
  <c r="L225" i="26"/>
  <c r="M225" i="26" s="1"/>
  <c r="L2" i="26"/>
  <c r="M2" i="26" s="1"/>
  <c r="L203" i="26"/>
  <c r="M203" i="26" s="1"/>
  <c r="L138" i="26"/>
  <c r="M138" i="26" s="1"/>
  <c r="L169" i="26"/>
  <c r="M169" i="26" s="1"/>
  <c r="L170" i="26"/>
  <c r="M170" i="26" s="1"/>
  <c r="L171" i="26"/>
  <c r="M171" i="26" s="1"/>
  <c r="L101" i="26"/>
  <c r="M101" i="26" s="1"/>
  <c r="L62" i="26"/>
  <c r="M62" i="26" s="1"/>
  <c r="L54" i="26"/>
  <c r="M54" i="26" s="1"/>
  <c r="L158" i="26"/>
  <c r="M158" i="26" s="1"/>
  <c r="L157" i="26"/>
  <c r="M157" i="26" s="1"/>
  <c r="L156" i="26"/>
  <c r="M156" i="26" s="1"/>
  <c r="L38" i="26"/>
  <c r="M38" i="26" s="1"/>
  <c r="L39" i="26"/>
  <c r="M39" i="26" s="1"/>
  <c r="L46" i="26"/>
  <c r="M46" i="26" s="1"/>
  <c r="L94" i="26"/>
  <c r="M94" i="26" s="1"/>
  <c r="L112" i="26"/>
  <c r="M112" i="26" s="1"/>
  <c r="L120" i="26"/>
  <c r="M120" i="26" s="1"/>
  <c r="L114" i="26"/>
  <c r="M114" i="26" s="1"/>
  <c r="L116" i="26"/>
  <c r="M116" i="26" s="1"/>
  <c r="L127" i="26"/>
  <c r="M127" i="26" s="1"/>
  <c r="L119" i="26"/>
  <c r="M119" i="26" s="1"/>
  <c r="L214" i="26"/>
  <c r="M214" i="26" s="1"/>
  <c r="L61" i="26"/>
  <c r="M61" i="26" s="1"/>
  <c r="L172" i="26"/>
  <c r="M172" i="26" s="1"/>
  <c r="L77" i="26"/>
  <c r="M77" i="26" s="1"/>
  <c r="L82" i="26"/>
  <c r="M82" i="26" s="1"/>
  <c r="L89" i="26"/>
  <c r="M89" i="26" s="1"/>
  <c r="L208" i="26"/>
  <c r="M208" i="26" s="1"/>
  <c r="L232" i="26"/>
  <c r="M232" i="26" s="1"/>
  <c r="L161" i="26"/>
  <c r="M161" i="26" s="1"/>
  <c r="L15" i="26"/>
  <c r="M15" i="26" s="1"/>
  <c r="L13" i="26"/>
  <c r="M13" i="26" s="1"/>
  <c r="L167" i="26"/>
  <c r="M167" i="26" s="1"/>
  <c r="L210" i="26"/>
  <c r="M210" i="26" s="1"/>
  <c r="L19" i="26"/>
  <c r="M19" i="26" s="1"/>
  <c r="L233" i="26"/>
  <c r="M233" i="26" s="1"/>
  <c r="L65" i="26"/>
  <c r="M65" i="26" s="1"/>
  <c r="L115" i="26"/>
  <c r="M115" i="26" s="1"/>
  <c r="L117" i="26"/>
  <c r="M117" i="26" s="1"/>
  <c r="L118" i="26"/>
  <c r="M118" i="26" s="1"/>
  <c r="L125" i="26"/>
  <c r="M125" i="26" s="1"/>
  <c r="L137" i="26"/>
  <c r="M137" i="26" s="1"/>
  <c r="L83" i="26"/>
  <c r="M83" i="26" s="1"/>
  <c r="L66" i="26"/>
  <c r="M66" i="26" s="1"/>
  <c r="L107" i="26"/>
  <c r="M107" i="26" s="1"/>
  <c r="L151" i="26"/>
  <c r="M151" i="26" s="1"/>
  <c r="L194" i="26"/>
  <c r="M194" i="26" s="1"/>
  <c r="L67" i="26"/>
  <c r="M67" i="26" s="1"/>
  <c r="L108" i="26"/>
  <c r="M108" i="26" s="1"/>
  <c r="L178" i="26"/>
  <c r="M178" i="26" s="1"/>
  <c r="L35" i="26"/>
  <c r="M35" i="26" s="1"/>
  <c r="L200" i="26"/>
  <c r="M200" i="26" s="1"/>
  <c r="L69" i="26"/>
  <c r="M69" i="26" s="1"/>
  <c r="L159" i="26"/>
  <c r="M159" i="26" s="1"/>
  <c r="L103" i="26"/>
  <c r="M103" i="26" s="1"/>
  <c r="L236" i="26"/>
  <c r="M236" i="26" s="1"/>
  <c r="L140" i="26"/>
  <c r="M140" i="26" s="1"/>
  <c r="L81" i="26"/>
  <c r="M81" i="26" s="1"/>
  <c r="L141" i="26"/>
  <c r="M141" i="26" s="1"/>
  <c r="L129" i="26"/>
  <c r="M129" i="26" s="1"/>
  <c r="L84" i="26"/>
  <c r="M84" i="26" s="1"/>
  <c r="L209" i="26"/>
  <c r="M209" i="26" s="1"/>
  <c r="L231" i="26"/>
  <c r="M231" i="26" s="1"/>
  <c r="L29" i="26"/>
  <c r="M29" i="26" s="1"/>
  <c r="L30" i="26"/>
  <c r="M30" i="26" s="1"/>
  <c r="L28" i="26"/>
  <c r="M28" i="26" s="1"/>
  <c r="L27" i="26"/>
  <c r="M27" i="26" s="1"/>
  <c r="L98" i="26"/>
  <c r="M98" i="26" s="1"/>
  <c r="L97" i="26"/>
  <c r="M97" i="26" s="1"/>
  <c r="L100" i="26"/>
  <c r="M100" i="26" s="1"/>
  <c r="L99" i="26"/>
  <c r="M99" i="26" s="1"/>
  <c r="L144" i="26"/>
  <c r="M144" i="26" s="1"/>
  <c r="L50" i="26"/>
  <c r="M50" i="26" s="1"/>
  <c r="L36" i="26"/>
  <c r="M36" i="26" s="1"/>
  <c r="L173" i="26"/>
  <c r="M173" i="26" s="1"/>
  <c r="L113" i="26"/>
  <c r="M113" i="26" s="1"/>
  <c r="L49" i="26"/>
  <c r="M49" i="26" s="1"/>
  <c r="L128" i="26"/>
  <c r="M128" i="26" s="1"/>
  <c r="L136" i="26"/>
  <c r="M136" i="26" s="1"/>
  <c r="L63" i="26"/>
  <c r="M63" i="26" s="1"/>
  <c r="L23" i="26"/>
  <c r="M23" i="26" s="1"/>
  <c r="L166" i="26"/>
  <c r="M166" i="26" s="1"/>
  <c r="L182" i="26"/>
  <c r="M182" i="26" s="1"/>
  <c r="L57" i="26"/>
  <c r="M57" i="26" s="1"/>
  <c r="L109" i="26"/>
  <c r="M109" i="26" s="1"/>
  <c r="L102" i="26"/>
  <c r="M102" i="26" s="1"/>
  <c r="L6" i="26"/>
  <c r="M6" i="26" s="1"/>
  <c r="L8" i="26"/>
  <c r="M8" i="26" s="1"/>
  <c r="L91" i="26"/>
  <c r="M91" i="26" s="1"/>
  <c r="L122" i="26"/>
  <c r="M122" i="26" s="1"/>
  <c r="L139" i="26"/>
  <c r="M139" i="26" s="1"/>
  <c r="L175" i="26"/>
  <c r="M175" i="26" s="1"/>
  <c r="L184" i="26"/>
  <c r="M184" i="26" s="1"/>
  <c r="L185" i="26"/>
  <c r="M185" i="26" s="1"/>
  <c r="L183" i="26"/>
  <c r="M183" i="26" s="1"/>
  <c r="L186" i="26"/>
  <c r="M186" i="26" s="1"/>
  <c r="L205" i="26"/>
  <c r="M205" i="26" s="1"/>
  <c r="L52" i="26"/>
  <c r="M52" i="26" s="1"/>
  <c r="L191" i="26"/>
  <c r="M191" i="26" s="1"/>
  <c r="L34" i="26"/>
  <c r="M34" i="26" s="1"/>
  <c r="L22" i="26"/>
  <c r="M22" i="26" s="1"/>
  <c r="L149" i="26"/>
  <c r="M149" i="26" s="1"/>
  <c r="L226" i="26"/>
  <c r="M226" i="26" s="1"/>
  <c r="L110" i="26"/>
  <c r="M110" i="26" s="1"/>
  <c r="L174" i="26"/>
  <c r="M174" i="26" s="1"/>
  <c r="L192" i="26"/>
  <c r="M192" i="26" s="1"/>
  <c r="L235" i="26"/>
  <c r="M235" i="26" s="1"/>
  <c r="L59" i="26"/>
  <c r="M59" i="26" s="1"/>
  <c r="L33" i="26"/>
  <c r="M33" i="26" s="1"/>
  <c r="L212" i="26"/>
  <c r="M212" i="26" s="1"/>
  <c r="L188" i="26"/>
  <c r="M188" i="26" s="1"/>
  <c r="L60" i="26"/>
  <c r="M60" i="26" s="1"/>
  <c r="L104" i="26"/>
  <c r="M104" i="26" s="1"/>
  <c r="L55" i="26"/>
  <c r="M55" i="26" s="1"/>
  <c r="L32" i="26"/>
  <c r="M32" i="26" s="1"/>
  <c r="L31" i="26"/>
  <c r="M31" i="26" s="1"/>
  <c r="L106" i="26"/>
  <c r="M106" i="26" s="1"/>
  <c r="L74" i="26"/>
  <c r="M74" i="26" s="1"/>
  <c r="L43" i="26"/>
  <c r="M43" i="26" s="1"/>
  <c r="L42" i="26"/>
  <c r="M42" i="26" s="1"/>
  <c r="L40" i="26"/>
  <c r="M40" i="26" s="1"/>
  <c r="L41" i="26"/>
  <c r="M41" i="26" s="1"/>
  <c r="L92" i="26"/>
  <c r="M92" i="26" s="1"/>
  <c r="L93" i="26"/>
  <c r="M93" i="26" s="1"/>
  <c r="L189" i="26"/>
  <c r="M189" i="26" s="1"/>
  <c r="L190" i="26"/>
  <c r="M190" i="26" s="1"/>
  <c r="L21" i="26"/>
  <c r="M21" i="26" s="1"/>
  <c r="L90" i="26"/>
  <c r="M90" i="26" s="1"/>
  <c r="L88" i="26"/>
  <c r="M88" i="26" s="1"/>
  <c r="L193" i="26"/>
  <c r="M193" i="26" s="1"/>
  <c r="L162" i="26"/>
  <c r="M162" i="26" s="1"/>
  <c r="L16" i="26"/>
  <c r="M16" i="26" s="1"/>
  <c r="L14" i="26"/>
  <c r="M14" i="26" s="1"/>
  <c r="L168" i="26"/>
  <c r="M168" i="26" s="1"/>
  <c r="L211" i="26"/>
  <c r="M211" i="26" s="1"/>
  <c r="L20" i="26"/>
  <c r="M20" i="26" s="1"/>
  <c r="L234" i="26"/>
  <c r="M234" i="26" s="1"/>
  <c r="L195" i="26"/>
  <c r="M195" i="26" s="1"/>
  <c r="L70" i="26"/>
  <c r="M70" i="26" s="1"/>
  <c r="L160" i="26"/>
  <c r="M160" i="26" s="1"/>
  <c r="L37" i="26"/>
  <c r="M37" i="26" s="1"/>
  <c r="L80" i="26"/>
  <c r="M80" i="26" s="1"/>
  <c r="L123" i="26"/>
  <c r="M123" i="26" s="1"/>
  <c r="L163" i="26"/>
  <c r="M163" i="26" s="1"/>
  <c r="L18" i="26"/>
  <c r="M18" i="26" s="1"/>
  <c r="L121" i="26"/>
  <c r="M121" i="26" s="1"/>
  <c r="L126" i="26"/>
  <c r="M126" i="26" s="1"/>
  <c r="L154" i="26"/>
  <c r="M154" i="26" s="1"/>
  <c r="L155" i="26"/>
  <c r="M155" i="26" s="1"/>
  <c r="L68" i="26"/>
  <c r="M68" i="26" s="1"/>
  <c r="L181" i="26"/>
  <c r="M181" i="26" s="1"/>
  <c r="L145" i="26"/>
  <c r="M145" i="26" s="1"/>
  <c r="L72" i="26"/>
  <c r="M72" i="26" s="1"/>
  <c r="L75" i="26"/>
  <c r="M75" i="26" s="1"/>
  <c r="L143" i="26"/>
  <c r="M143" i="26" s="1"/>
  <c r="L76" i="26"/>
  <c r="M76" i="26" s="1"/>
  <c r="L73" i="26"/>
  <c r="M73" i="26" s="1"/>
  <c r="L71" i="26"/>
  <c r="M71" i="26" s="1"/>
  <c r="L201" i="26"/>
  <c r="M201" i="26" s="1"/>
  <c r="L51" i="26"/>
  <c r="M51" i="26" s="1"/>
  <c r="L105" i="26"/>
  <c r="M105" i="26" s="1"/>
  <c r="L187" i="26"/>
  <c r="M187" i="26" s="1"/>
  <c r="L48" i="26"/>
  <c r="M48" i="26" s="1"/>
  <c r="L17" i="26"/>
  <c r="M17" i="26" s="1"/>
  <c r="L165" i="26"/>
  <c r="M165" i="26" s="1"/>
  <c r="L44" i="26"/>
  <c r="M44" i="26" s="1"/>
  <c r="L153" i="26"/>
  <c r="M153" i="26" s="1"/>
  <c r="L58" i="26"/>
  <c r="M58" i="26" s="1"/>
  <c r="L64" i="26"/>
  <c r="M64" i="26" s="1"/>
  <c r="L45" i="26"/>
  <c r="M45" i="26" s="1"/>
  <c r="L79" i="26"/>
  <c r="M79" i="26" s="1"/>
  <c r="L237" i="26"/>
  <c r="M237" i="26" s="1"/>
  <c r="L142" i="26"/>
  <c r="M142" i="26" s="1"/>
  <c r="L150" i="26"/>
  <c r="M150" i="26" s="1"/>
  <c r="L152" i="26"/>
  <c r="M152" i="26" s="1"/>
  <c r="L204" i="26"/>
  <c r="M204" i="26" s="1"/>
  <c r="L179" i="26"/>
  <c r="M179" i="26" s="1"/>
  <c r="L164" i="26"/>
  <c r="M164" i="26" s="1"/>
  <c r="L132" i="26"/>
  <c r="M132" i="26" s="1"/>
  <c r="L206" i="26"/>
  <c r="M206" i="26" s="1"/>
  <c r="L148" i="26"/>
  <c r="M148" i="26" s="1"/>
  <c r="L26" i="26"/>
  <c r="M26" i="26" s="1"/>
  <c r="L12" i="26"/>
  <c r="M12" i="26" s="1"/>
  <c r="L56" i="26"/>
  <c r="M56" i="26" s="1"/>
  <c r="L222" i="26"/>
  <c r="M222" i="26" s="1"/>
  <c r="L223" i="26"/>
  <c r="M223" i="26" s="1"/>
  <c r="L133" i="26"/>
  <c r="M133" i="26" s="1"/>
  <c r="L135" i="26"/>
  <c r="M135" i="26" s="1"/>
  <c r="L134" i="26"/>
  <c r="M134" i="26" s="1"/>
  <c r="L216" i="26"/>
  <c r="M216" i="26" s="1"/>
  <c r="L111" i="26"/>
  <c r="M111" i="26" s="1"/>
  <c r="L146" i="26"/>
  <c r="M146" i="26" s="1"/>
  <c r="L176" i="26"/>
  <c r="M176" i="26" s="1"/>
  <c r="L95" i="26"/>
  <c r="M95" i="26" s="1"/>
  <c r="L86" i="26"/>
  <c r="M86" i="26" s="1"/>
  <c r="L224" i="26"/>
  <c r="M224" i="26" s="1"/>
  <c r="L3" i="26"/>
  <c r="M3" i="26" s="1"/>
  <c r="L202" i="26"/>
  <c r="M202" i="26" s="1"/>
  <c r="L213" i="26"/>
  <c r="M213" i="26" s="1"/>
  <c r="L147" i="26"/>
  <c r="M147" i="26" s="1"/>
  <c r="L180" i="26"/>
  <c r="M180" i="26" s="1"/>
  <c r="L53" i="26"/>
  <c r="M53" i="26" s="1"/>
  <c r="L227" i="26"/>
  <c r="M227" i="26" s="1"/>
  <c r="L25" i="26"/>
  <c r="M25" i="26" s="1"/>
  <c r="L218" i="26"/>
  <c r="M218" i="26" s="1"/>
  <c r="L228" i="26"/>
  <c r="M228" i="26" s="1"/>
  <c r="L229" i="26"/>
  <c r="M229" i="26" s="1"/>
  <c r="L230" i="26"/>
  <c r="M230" i="26" s="1"/>
  <c r="L4" i="26"/>
  <c r="M4" i="26" s="1"/>
  <c r="L5" i="26"/>
  <c r="M5" i="26" s="1"/>
  <c r="L9" i="26"/>
  <c r="M9" i="26" s="1"/>
  <c r="L220" i="26"/>
  <c r="M220" i="26" s="1"/>
  <c r="L217" i="26"/>
  <c r="M217" i="26" s="1"/>
  <c r="L11" i="26"/>
  <c r="M11" i="26" s="1"/>
  <c r="L10" i="26"/>
  <c r="M10" i="26" s="1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tc={EF761A7E-1E00-42A6-91F8-0CBEC6B67817}</author>
    <author>Lorenzo Antonio Martinez Vazquez</author>
    <author>tc={30BF10D8-4766-4FA1-8413-38460BA6B4E8}</author>
    <author>tc={AA565FF1-D3F3-4478-8B5B-E3085BD9966F}</author>
  </authors>
  <commentList>
    <comment ref="E3" authorId="0" shapeId="0" xr:uid="{00000000-0006-0000-01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cuenta con flujograma</t>
      </text>
    </comment>
    <comment ref="E27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38" authorId="2" shapeId="0" xr:uid="{00000000-0006-0000-0100-000003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Pendiente</t>
      </text>
    </comment>
    <comment ref="E42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2025. Esta como pendiente</t>
        </r>
      </text>
    </comment>
    <comment ref="E43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2025. Esta como pendiente</t>
        </r>
      </text>
    </comment>
    <comment ref="D65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Revisar el Macro al cual corresponden (Primario o Soporte?)</t>
        </r>
      </text>
    </comment>
    <comment ref="D66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Revisar el Macro al cual corresponde (Primario o Soporte?)</t>
        </r>
      </text>
    </comment>
    <comment ref="E88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100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105" authorId="3" shapeId="0" xr:uid="{00000000-0006-0000-0100-00000A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Pendiente de asociar el procedimiento de descuento de salario; Adquisiciones y Contratación de Servicios</t>
      </text>
    </comment>
    <comment ref="E109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110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No se debe socializar</t>
        </r>
      </text>
    </comment>
    <comment ref="E120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121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  <comment ref="E125" authorId="1" shapeId="0" xr:uid="{00000000-0006-0000-0100-00000F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2025. Esta como pendiente</t>
        </r>
      </text>
    </comment>
    <comment ref="E139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Lorenzo Antonio Martinez Vazquez:</t>
        </r>
        <r>
          <rPr>
            <sz val="9"/>
            <color indexed="81"/>
            <rFont val="Tahoma"/>
            <family val="2"/>
          </rPr>
          <t xml:space="preserve">
Se encuentra en Seguimiento Diario de Procesos 2025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Matriz!$A$1:$H$143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MatrizA1H1431"/>
        </x15:connection>
      </ext>
    </extLst>
  </connection>
  <connection id="3" xr16:uid="{BC5D55D5-F995-493B-8EB4-E76EFE09D641}" name="WorksheetConnection_Procesos!$A$1:$Q$204" type="102" refreshedVersion="8" minRefreshableVersion="5">
    <extLst>
      <ext xmlns:x15="http://schemas.microsoft.com/office/spreadsheetml/2010/11/main" uri="{DE250136-89BD-433C-8126-D09CA5730AF9}">
        <x15:connection id="Rango 1" autoDelete="1">
          <x15:rangePr sourceName="_xlcn.WorksheetConnection_ProcesosA1Q2041"/>
        </x15:connection>
      </ext>
    </extLst>
  </connection>
  <connection id="4" xr16:uid="{81C7533B-6E5F-4070-8FDB-868AC0C459E0}" name="WorksheetConnection_Procesos!$A$1:$T$237" type="102" refreshedVersion="8" minRefreshableVersion="5">
    <extLst>
      <ext xmlns:x15="http://schemas.microsoft.com/office/spreadsheetml/2010/11/main" uri="{DE250136-89BD-433C-8126-D09CA5730AF9}">
        <x15:connection id="Rango 2" autoDelete="1">
          <x15:rangePr sourceName="_xlcn.WorksheetConnection_ProcesosA1T237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4">
    <s v="ThisWorkbookDataModel"/>
    <s v="{[Rango 1].[Responsable].&amp;[Gerencia TI]}"/>
    <s v="{[Rango 1].[Responsable].&amp;[Gerencia Cobranzas]}"/>
    <s v="{[Rango 1].[Responsable].&amp;[Gerencia Riesgo Crediticio]}"/>
    <s v="{[Rango 1].[Responsable].&amp;[Gerencia Comercial]}"/>
    <s v="{[Rango 1].[Responsable].&amp;[Gerencia Administrativa]}"/>
    <s v="{[Rango 1].[Responsable].&amp;[Gerencia Financiera]}"/>
    <s v="{[Rango 1].[Responsable].&amp;[Gerencia Organización y Procesos]}"/>
    <s v="{[Rango 1].[Responsable].&amp;[Gerencia RR.HH.]}"/>
    <s v="{[Rango 1].[Responsable].&amp;[Gerencia Riesgo Integral]}"/>
    <s v="{[Rango 2].[Tipo de Macro].[All]}"/>
    <s v="{[Rango 2].[Tipo de Macro].&amp;[Gestión]}"/>
    <s v="{[Rango 2].[Tipo de Macro].&amp;[Primario]}"/>
    <s v="{[Rango 2].[Tipo de Macro].&amp;[Soporte]}"/>
    <s v="{[Rango 2].[Macroproceso].&amp;[Adquisición de Cartera de Créditos]}"/>
    <s v="{[Rango 2].[Macroproceso].&amp;[Análisis y Evaluación de Solicitudes]}"/>
    <s v="{[Rango 2].[Macroproceso].&amp;[Planificación Estratégica]}"/>
    <s v="{[Rango 2].[Macroproceso].&amp;[Gestión Financiera]}"/>
    <s v="{[Rango 2].[Macroproceso].&amp;[Gestión de Riesgo Integral]}"/>
    <s v="{[Rango 2].[Macroproceso].&amp;[Gestión de Cumplimiento y PLD]}"/>
    <s v="{[Rango 2].[Macroproceso].&amp;[Gestión de Auditoría]}"/>
    <s v="{[Rango 2].[Macroproceso].&amp;[Gestión de Personas y Cultura]}"/>
    <s v="{[Rango 2].[Macroproceso].&amp;[Gestión de la Relación con el Cliente Final]}"/>
    <s v="{[Rango 2].[Macroproceso].&amp;[Gestión Integral de la Cartera (Cobranzas)]}"/>
    <s v="{[Rango 2].[Macroproceso].&amp;[Gestión de la Tecnología e Innovación Aplicada]}"/>
    <s v="{[Rango 2].[Macroproceso].&amp;[Gestión de Aliados Comerciales]}"/>
    <s v="{[Rango 2].[Macroproceso].&amp;[Investigación de Mercado y Desarrollo de Productos y Canales]}"/>
    <s v="{[Rango 2].[Macroproceso].&amp;[Soporte de TI]}"/>
    <s v="{[Rango 2].[Macroproceso].&amp;[Custodio de Valores]}"/>
    <s v="{[Rango 2].[Macroproceso].&amp;[Gestión Administrativa y Contable]}"/>
    <s v="{[Rango 2].[Macroproceso].&amp;[Gestión Administrativa de Nómina]}"/>
    <s v="{[Rango 2].[Macroproceso].&amp;[Gestión de Seguridad de la Información]}"/>
    <s v="{[Rango 2].[Macroproceso].&amp;[Gestión de Tesorería]}"/>
    <s v="{[Rango 2].[Macroproceso].&amp;[Gestión de Procesos]}"/>
  </metadataStrings>
  <mdxMetadata count="33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  <mdx n="0" f="s">
      <ms ns="13" c="0"/>
    </mdx>
    <mdx n="0" f="s">
      <ms ns="14" c="0"/>
    </mdx>
    <mdx n="0" f="s">
      <ms ns="15" c="0"/>
    </mdx>
    <mdx n="0" f="s">
      <ms ns="16" c="0"/>
    </mdx>
    <mdx n="0" f="s">
      <ms ns="17" c="0"/>
    </mdx>
    <mdx n="0" f="s">
      <ms ns="18" c="0"/>
    </mdx>
    <mdx n="0" f="s">
      <ms ns="19" c="0"/>
    </mdx>
    <mdx n="0" f="s">
      <ms ns="20" c="0"/>
    </mdx>
    <mdx n="0" f="s">
      <ms ns="21" c="0"/>
    </mdx>
    <mdx n="0" f="s">
      <ms ns="22" c="0"/>
    </mdx>
    <mdx n="0" f="s">
      <ms ns="23" c="0"/>
    </mdx>
    <mdx n="0" f="s">
      <ms ns="24" c="0"/>
    </mdx>
    <mdx n="0" f="s">
      <ms ns="25" c="0"/>
    </mdx>
    <mdx n="0" f="s">
      <ms ns="26" c="0"/>
    </mdx>
    <mdx n="0" f="s">
      <ms ns="27" c="0"/>
    </mdx>
    <mdx n="0" f="s">
      <ms ns="28" c="0"/>
    </mdx>
    <mdx n="0" f="s">
      <ms ns="29" c="0"/>
    </mdx>
    <mdx n="0" f="s">
      <ms ns="30" c="0"/>
    </mdx>
    <mdx n="0" f="s">
      <ms ns="31" c="0"/>
    </mdx>
    <mdx n="0" f="s">
      <ms ns="32" c="0"/>
    </mdx>
    <mdx n="0" f="s">
      <ms ns="33" c="0"/>
    </mdx>
  </mdxMetadata>
  <valueMetadata count="3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</valueMetadata>
</metadata>
</file>

<file path=xl/sharedStrings.xml><?xml version="1.0" encoding="utf-8"?>
<sst xmlns="http://schemas.openxmlformats.org/spreadsheetml/2006/main" count="3372" uniqueCount="484">
  <si>
    <t>Planificación Estratégica</t>
  </si>
  <si>
    <t>Gestión Financiera</t>
  </si>
  <si>
    <t>Gestión de Riesgo Integral</t>
  </si>
  <si>
    <t>Gestión de Cumplimiento y PLD</t>
  </si>
  <si>
    <t>Gestión de Auditoría</t>
  </si>
  <si>
    <t>Gestión de Personas y Cultura</t>
  </si>
  <si>
    <t>Gestión de la Relación con el Cliente Final</t>
  </si>
  <si>
    <t>Análisis Automatizado y Evaluación de Solicitudes</t>
  </si>
  <si>
    <t>Adquisición Inteligente de Cartera de Créditos</t>
  </si>
  <si>
    <t>Gestión Integral de la Cartera (Cobranzas)</t>
  </si>
  <si>
    <t>Gestión de Aliados Comerciales</t>
  </si>
  <si>
    <t>Investigación de Mercado y Desarrollo de Productos y Canales</t>
  </si>
  <si>
    <t>Soporte de TI</t>
  </si>
  <si>
    <t>Custodio de Valores</t>
  </si>
  <si>
    <t>Gestión Administrativa de Nómina</t>
  </si>
  <si>
    <t>Gestión de Seguridad de la Información</t>
  </si>
  <si>
    <t>Gestión de Tesorería</t>
  </si>
  <si>
    <t>Gestión de Procesos</t>
  </si>
  <si>
    <t>Gestión de la Tecnología e Innovación Aplicada</t>
  </si>
  <si>
    <t>MACROPROCESO</t>
  </si>
  <si>
    <t>PROCEDIMIENTO</t>
  </si>
  <si>
    <t>Comunicación Interna y Externa</t>
  </si>
  <si>
    <t>Fondeo</t>
  </si>
  <si>
    <t>Alcance, Contexto y Criterios de Riesgos</t>
  </si>
  <si>
    <t>Apreciación y Tratamiento del Riesgo</t>
  </si>
  <si>
    <t>Gestión Jurídica</t>
  </si>
  <si>
    <t>Cumplimiento PLD/FT</t>
  </si>
  <si>
    <t>Cumplimiento Regulatorio</t>
  </si>
  <si>
    <t>Auditoría Interna</t>
  </si>
  <si>
    <t>Desarrollo de Personas</t>
  </si>
  <si>
    <t>Gestión Administrativa</t>
  </si>
  <si>
    <t>Gestión Contable</t>
  </si>
  <si>
    <t>Compensación y Beneficios</t>
  </si>
  <si>
    <t xml:space="preserve">Seguridad de la Información </t>
  </si>
  <si>
    <t>Tesorería</t>
  </si>
  <si>
    <t>Organización y Procesos</t>
  </si>
  <si>
    <t>Desembolso de Créditos</t>
  </si>
  <si>
    <t>Verificaciones</t>
  </si>
  <si>
    <t>Análisis</t>
  </si>
  <si>
    <t>Reconsideraciones</t>
  </si>
  <si>
    <t>Compensación de Cartera</t>
  </si>
  <si>
    <t xml:space="preserve">Cobranzas </t>
  </si>
  <si>
    <t>Back Office</t>
  </si>
  <si>
    <t>Capacitación y Entrenamiento</t>
  </si>
  <si>
    <t>Gestión de Productos, Servicios y Alianzas Comerciales</t>
  </si>
  <si>
    <t>Gestión de Proyectos</t>
  </si>
  <si>
    <t>Análisis de Datos e Información</t>
  </si>
  <si>
    <t>Desarrollo de Sistemas</t>
  </si>
  <si>
    <t>Producción</t>
  </si>
  <si>
    <t>Gestión de Experiencia del Cliente</t>
  </si>
  <si>
    <t>Gestión de Marketing</t>
  </si>
  <si>
    <t>Gestión Administrativa y Contable</t>
  </si>
  <si>
    <t>Cultura Organizacional</t>
  </si>
  <si>
    <t>Formalización y Actualización de Líneas de Crédito</t>
  </si>
  <si>
    <t>Operaciones Pasivas del Sector No Financiero</t>
  </si>
  <si>
    <t>Préstamos de Entidades del Sector Financiero</t>
  </si>
  <si>
    <t>Definición de Alcance, Contexto y Criterios de Riesgos</t>
  </si>
  <si>
    <t>Análisis del Riesgo</t>
  </si>
  <si>
    <t>Identificación del Riesgo</t>
  </si>
  <si>
    <t>Evaluación del Riesgo</t>
  </si>
  <si>
    <t>Tratamiento del Riesgo</t>
  </si>
  <si>
    <t>Seguimiento y Revisión del Riesgo</t>
  </si>
  <si>
    <t>Comunicación y Consulta del Riesgo</t>
  </si>
  <si>
    <t>Registro e Informes del Riesgo</t>
  </si>
  <si>
    <t>Elaboración y/o Revisión de Contratos</t>
  </si>
  <si>
    <t>Emisión de Dictámenes</t>
  </si>
  <si>
    <t>Gestión de Denuncias de Clientes en la SEDECO</t>
  </si>
  <si>
    <t>Gestión de Oficios Judiciales y Notificaciones de Entes Reguladores</t>
  </si>
  <si>
    <t>Usurpación de Identidad</t>
  </si>
  <si>
    <t>Cancelación Anticipada de Prestamos</t>
  </si>
  <si>
    <t>Conocimiento de Aliados Comerciales</t>
  </si>
  <si>
    <t>Conocimiento del Colaborador</t>
  </si>
  <si>
    <t>Conocimiento de Otorgante de Préstamo</t>
  </si>
  <si>
    <t>Conocimiento de Proveedores</t>
  </si>
  <si>
    <t>Debida Diligencia de Clientes de Compra de Cartera Micro Créditos</t>
  </si>
  <si>
    <t>Gestión de Alertas</t>
  </si>
  <si>
    <t>Gestión de Inserción de Listas en Sistema Informático</t>
  </si>
  <si>
    <t>Listas Restrictivas</t>
  </si>
  <si>
    <t>Verificación del Cliente PEP</t>
  </si>
  <si>
    <t>Verificación en Listas Internacionales</t>
  </si>
  <si>
    <t>Identificación y Priorización de las Normas de Cumplimiento Regulatorio</t>
  </si>
  <si>
    <t>Documentación de la Evidencia de Auditoria</t>
  </si>
  <si>
    <t>Gestión de Informes y Comunicación de Hallazgos de Auditoria</t>
  </si>
  <si>
    <t>Operaciones en Situación Irregular</t>
  </si>
  <si>
    <t>Seguimiento de Hallazgos de Auditoria</t>
  </si>
  <si>
    <t>Ejecución de Auditoria</t>
  </si>
  <si>
    <t>Planificación de Auditoria</t>
  </si>
  <si>
    <t>Reclutamiento y Selección de Personas</t>
  </si>
  <si>
    <t>Contratación e Inducción a Colaboradores</t>
  </si>
  <si>
    <t>Metodología de Creación de Nuevos Productos</t>
  </si>
  <si>
    <t>Evaluación de Aliados Comerciales</t>
  </si>
  <si>
    <t>Gestión de Redes Sociales para Credi Ágil</t>
  </si>
  <si>
    <t>Gestión de Sitios Web</t>
  </si>
  <si>
    <t>Planificación, Seguimiento y Control del Presupuesto</t>
  </si>
  <si>
    <t>Gestión de Clientes Registrados en Base No Molestar</t>
  </si>
  <si>
    <t>Gestión de Consultas y/o Reclamos</t>
  </si>
  <si>
    <t>Remisión de Archivos de Estadísticas y Reclamos</t>
  </si>
  <si>
    <t>Gestión de Validación de Satisfacción del Cliente Post Desembolso</t>
  </si>
  <si>
    <t>Entrega de Documentos para Guarda y Destrucción</t>
  </si>
  <si>
    <t>Devolución de Pagares Cancelados</t>
  </si>
  <si>
    <t>Recepción, Verificación y Resguardo de Valores</t>
  </si>
  <si>
    <t>Activo Fijo - SG</t>
  </si>
  <si>
    <t>Comunicación de las Cancelaciones Anticipadas y Consolidadas a la Entidad Aseguradora</t>
  </si>
  <si>
    <t>Mantenimiento de Instalaciones</t>
  </si>
  <si>
    <t>Uso del Seguro</t>
  </si>
  <si>
    <t>Conciliaciones</t>
  </si>
  <si>
    <t>Control para Declaración de Impuestos</t>
  </si>
  <si>
    <t>Despagos y Aplicación de Cuotas</t>
  </si>
  <si>
    <t>Recupero de Operaciones en Situación 500</t>
  </si>
  <si>
    <t>Adquisiciones y Contratación de Servicios</t>
  </si>
  <si>
    <t>Compensación por Compra de Cartera</t>
  </si>
  <si>
    <t>Informe para Entidades Controladoras</t>
  </si>
  <si>
    <t>Recepción Control y Guarda de Documentos</t>
  </si>
  <si>
    <t>Otorgamiento de Préstamo a Colaboradores</t>
  </si>
  <si>
    <t>Protección Contra Software Malicioso</t>
  </si>
  <si>
    <t>Autorización de Acceso a Colaboradores Externos a la Sala de Servidores</t>
  </si>
  <si>
    <t>Gestión de Perfiles y Acceso de Sistema Informático</t>
  </si>
  <si>
    <t>Gestión de Contraseñas</t>
  </si>
  <si>
    <t>Gestión de Seguridad de Redes y Conexiones</t>
  </si>
  <si>
    <t xml:space="preserve">Gestión de Usuarios </t>
  </si>
  <si>
    <t>Gestión de Vulnerabilidades y Pentest</t>
  </si>
  <si>
    <t>Manejo de Caja Chica</t>
  </si>
  <si>
    <t>Manejo de Cheque en Caución</t>
  </si>
  <si>
    <t>Pagos</t>
  </si>
  <si>
    <t>Extorno de Servicios</t>
  </si>
  <si>
    <t>Elaboración y/o Actualización de Procedimientos</t>
  </si>
  <si>
    <t>Elaboración y/o Actualización de Documentos</t>
  </si>
  <si>
    <t>Rediseño de Estructura Organizacional - Organigramas</t>
  </si>
  <si>
    <t>Seguridad de la Información</t>
  </si>
  <si>
    <t>RESPONSABLE</t>
  </si>
  <si>
    <t>Gerencia General</t>
  </si>
  <si>
    <t>Gerencia Financiera</t>
  </si>
  <si>
    <t>Gerencia Administrativa</t>
  </si>
  <si>
    <t>Gerencia RR.HH.</t>
  </si>
  <si>
    <t>Gerencia Organización y Procesos</t>
  </si>
  <si>
    <t>Gerencia Riesgo Integral</t>
  </si>
  <si>
    <t>Asesoria Jurídica</t>
  </si>
  <si>
    <t>Unidad Cumplimiento PLD/FT</t>
  </si>
  <si>
    <t>Inmovilización de Fondos y Activos Financieros</t>
  </si>
  <si>
    <t>Verificación Consumo Formales e Informales</t>
  </si>
  <si>
    <t>Verificación de Clientes Banca Consumo Profesional Independiente</t>
  </si>
  <si>
    <t>Verificación Microempresa Formales e Informales</t>
  </si>
  <si>
    <t>Verificación Remota y/o In Situ</t>
  </si>
  <si>
    <t>Análisis Crediticio</t>
  </si>
  <si>
    <t>Análisis de Excepciones</t>
  </si>
  <si>
    <t>Refinanciación de Deudas</t>
  </si>
  <si>
    <t>Control de Observaciones de Cartera Adquirida</t>
  </si>
  <si>
    <t>Excepciones para el Área de In Situ</t>
  </si>
  <si>
    <t>Autorización de Operaciones Condicionadas para Desembolso</t>
  </si>
  <si>
    <t>Asistencia Operativa para Aliados Comerciales</t>
  </si>
  <si>
    <t>Extorno</t>
  </si>
  <si>
    <t>Habilitación de Usuarios para Bocas de Cobranzas</t>
  </si>
  <si>
    <t>Asistencia a Cajeros de Aliados Comerciales</t>
  </si>
  <si>
    <t>Gerencia Riesgo Crediticio</t>
  </si>
  <si>
    <t>Solicitud de Requerimiento de Desarrollo</t>
  </si>
  <si>
    <t>Integración de Desarrollo – Producción</t>
  </si>
  <si>
    <t>Solicitud de Soporte a TI</t>
  </si>
  <si>
    <t>ABM de Usuarios en Base de Datos</t>
  </si>
  <si>
    <t>Gestión de Consulta o Modificación en la Base de Datos</t>
  </si>
  <si>
    <t>Monitoreo Diario de Servicios de TI</t>
  </si>
  <si>
    <t>ABM de Servidores</t>
  </si>
  <si>
    <t>Mantenimiento de Equipos Informáticos</t>
  </si>
  <si>
    <t>Gerencia TI</t>
  </si>
  <si>
    <t>Gerencia Innovación y Proyectos</t>
  </si>
  <si>
    <t>Compra de Cartera - Empresa Cedente</t>
  </si>
  <si>
    <t>Generación de Modelos Predictivos</t>
  </si>
  <si>
    <t>Asignación de Operaciones (Cobranzas)</t>
  </si>
  <si>
    <t>Gestión de Cobranzas Zona Interior</t>
  </si>
  <si>
    <t>Aplicación de Descuentos en Cobranzas</t>
  </si>
  <si>
    <t>Recompra de Cartera</t>
  </si>
  <si>
    <t>Venta de Cartera</t>
  </si>
  <si>
    <t>Gestión de Cobros de Créditos</t>
  </si>
  <si>
    <t>Cobro por Sistema de Débitos</t>
  </si>
  <si>
    <t>Evaluación y Definición de Objetivos</t>
  </si>
  <si>
    <t>Calculo y Pago de Comisiones</t>
  </si>
  <si>
    <t>Gestión de Cobranzas con Recaudadores</t>
  </si>
  <si>
    <t>Modificación de Situación del Cliente INH, CONV, y PRS</t>
  </si>
  <si>
    <t>Escuela de Cobranzas</t>
  </si>
  <si>
    <t>Evaluación de la Calidad de la Gestión de Cobranzas</t>
  </si>
  <si>
    <t>Gerencia Cobranzas</t>
  </si>
  <si>
    <t>TIPO DE MACRO</t>
  </si>
  <si>
    <t>Custodio  de Valores</t>
  </si>
  <si>
    <t>Resguardo de Documentos en Garantía de Fondos de Inversión</t>
  </si>
  <si>
    <t>Inicio de Proyectos</t>
  </si>
  <si>
    <t>Ejecución de Proyectos</t>
  </si>
  <si>
    <t>Planificación de Proyectos</t>
  </si>
  <si>
    <t>Cierre de Proyectos</t>
  </si>
  <si>
    <t>Seguimiento y Reportes de Proyectos</t>
  </si>
  <si>
    <t>Gestión de Atención al Cliente</t>
  </si>
  <si>
    <t>Gestión Comercial</t>
  </si>
  <si>
    <t>Prospección de Clientes</t>
  </si>
  <si>
    <t>Desvinculación del Personal</t>
  </si>
  <si>
    <t>Descuentos y Pago de Salario</t>
  </si>
  <si>
    <t>Trámites Internos</t>
  </si>
  <si>
    <t>Programas de Capacitación, Formación y Entrenamiento</t>
  </si>
  <si>
    <t>Control de Liquidez y Líneas de Créditos</t>
  </si>
  <si>
    <t>N°</t>
  </si>
  <si>
    <t>Directorio</t>
  </si>
  <si>
    <t>Operaciones</t>
  </si>
  <si>
    <t>Gestión de Marketing para Aliados Comerciales</t>
  </si>
  <si>
    <t>Configuración de Facturación Autoimpresa o Electrónica</t>
  </si>
  <si>
    <t>Licencias de Sistemas Informáticos</t>
  </si>
  <si>
    <t>Retiro de Equipo Informático</t>
  </si>
  <si>
    <t>Total general</t>
  </si>
  <si>
    <t>PROCESO</t>
  </si>
  <si>
    <t>Área (Gerencia)</t>
  </si>
  <si>
    <t>Gestión de Productos</t>
  </si>
  <si>
    <t>Gestión de Infraestructura</t>
  </si>
  <si>
    <t>Activo Fijo - TI</t>
  </si>
  <si>
    <t>Gestión de Adquisiciones</t>
  </si>
  <si>
    <t>CLASE</t>
  </si>
  <si>
    <t>Manual</t>
  </si>
  <si>
    <t>Automático</t>
  </si>
  <si>
    <t>Semi Automático</t>
  </si>
  <si>
    <t>PASOS</t>
  </si>
  <si>
    <t>Gestión de Cobranzas gestores</t>
  </si>
  <si>
    <t xml:space="preserve">Gestión de Cobranzas bot </t>
  </si>
  <si>
    <t>% AUTOMATIZACIÓN</t>
  </si>
  <si>
    <t>%PASO</t>
  </si>
  <si>
    <t>PASOS AUTO</t>
  </si>
  <si>
    <t>EMPRESA</t>
  </si>
  <si>
    <t>NEGOFIN SA</t>
  </si>
  <si>
    <t>Procedimiento</t>
  </si>
  <si>
    <t>Proceso</t>
  </si>
  <si>
    <t>Macroproceso</t>
  </si>
  <si>
    <t>Análisis y Evaluación de Solicitudes</t>
  </si>
  <si>
    <t>Entidad</t>
  </si>
  <si>
    <t>Responsable</t>
  </si>
  <si>
    <t>Atención de Llamadas - Back Office</t>
  </si>
  <si>
    <t>Búsqueda de Datos de Clientes Inubicables - Back Office</t>
  </si>
  <si>
    <t>Devolución por Débito Solicitado por Cliente - Back Office</t>
  </si>
  <si>
    <t>Control de Rendición de Cobros del Gestor Externo - Back Office</t>
  </si>
  <si>
    <t>Gestión de Cobranzas - Gestores</t>
  </si>
  <si>
    <t>Gestión de Cobranzas - Recaudadores</t>
  </si>
  <si>
    <t>Calidad de Cobranzas</t>
  </si>
  <si>
    <t>Verificación Remota</t>
  </si>
  <si>
    <t>Carga de Solicitud de Crédito de Colaboradores de Aliados Comerciales - Asistencia Operativa</t>
  </si>
  <si>
    <t>Vinculación de Cuenta - Asistencia Operativa</t>
  </si>
  <si>
    <t>Anulación de Operaciones - Asistencia Operativa</t>
  </si>
  <si>
    <t>Modificación de Operaciones - Asistencia Operativa</t>
  </si>
  <si>
    <t xml:space="preserve">Liberación de Operaciones - Asistencia Operativa </t>
  </si>
  <si>
    <t xml:space="preserve">Creación de ficha de Informconf - Asistencia Operativa </t>
  </si>
  <si>
    <t>Semiautomático</t>
  </si>
  <si>
    <t>ECOSISTEMA DE PROCESOS EMPRESARIALES</t>
  </si>
  <si>
    <t>Supervisión activa</t>
  </si>
  <si>
    <t>Tipo de Mejora</t>
  </si>
  <si>
    <t>Ajuste procedimiento</t>
  </si>
  <si>
    <t>RPA</t>
  </si>
  <si>
    <t>IA</t>
  </si>
  <si>
    <t>BOT</t>
  </si>
  <si>
    <t>Ajuste política</t>
  </si>
  <si>
    <t>Modificación parametros</t>
  </si>
  <si>
    <t>Procesos Cobranzas</t>
  </si>
  <si>
    <t>Manual+Semiautomático</t>
  </si>
  <si>
    <t>Obj. Mejora (Anual)</t>
  </si>
  <si>
    <t>Cant. Pro. Mejora</t>
  </si>
  <si>
    <t>Mes</t>
  </si>
  <si>
    <t>Mejorados</t>
  </si>
  <si>
    <t>% Avance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</si>
  <si>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</si>
  <si>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</si>
  <si>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</si>
  <si>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</si>
  <si>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</si>
  <si>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</si>
  <si>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</si>
  <si>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</si>
  <si>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</si>
  <si>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</si>
  <si>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</si>
  <si>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Objetivo</t>
  </si>
  <si>
    <t>Verificación Consumo Formales e Informales manual</t>
  </si>
  <si>
    <t xml:space="preserve">Verificación Consumo Formales e Informales automatico </t>
  </si>
  <si>
    <t>Etiquetas de fila</t>
  </si>
  <si>
    <t>Asignación de operaciones de Cobranzas</t>
  </si>
  <si>
    <t>Gerencia comercial</t>
  </si>
  <si>
    <t xml:space="preserve">Asignación de Gestión de Cobranzas Externas - Zona Interior </t>
  </si>
  <si>
    <t>Aplicación de Descuentos de cargos por mora</t>
  </si>
  <si>
    <t>Aplicación de descuentos por cancelación anticipada</t>
  </si>
  <si>
    <t>Cobro de Créditos con Cheque al dia o efectivo</t>
  </si>
  <si>
    <t xml:space="preserve">Rendición de transferencias especiales </t>
  </si>
  <si>
    <t>Cobro via transferencia y/o deposito bancario</t>
  </si>
  <si>
    <t>Cobro con cheque diferido - entrega en sucursal</t>
  </si>
  <si>
    <t>Cobro con cheque diferido - entrega a gestor</t>
  </si>
  <si>
    <t>Análisis Crediticio banca consumo</t>
  </si>
  <si>
    <t>Análisis Crediticio banca microempresa</t>
  </si>
  <si>
    <t>Analisis de creditos BNF</t>
  </si>
  <si>
    <t>Asignación de operaciones verificaciones</t>
  </si>
  <si>
    <t>Asignación de operaciones analisis</t>
  </si>
  <si>
    <t>Asignación de operaciones reconsideraciones</t>
  </si>
  <si>
    <t>Análisis de reconsideraciones</t>
  </si>
  <si>
    <t>Adquisición de Cartera de Créditos</t>
  </si>
  <si>
    <t>Activo Fijo</t>
  </si>
  <si>
    <t>Alta de activos fijos</t>
  </si>
  <si>
    <t xml:space="preserve">Uso y manteniiento de activos fijos </t>
  </si>
  <si>
    <t xml:space="preserve">Baja de activos Fijos </t>
  </si>
  <si>
    <t xml:space="preserve">Destrucción de activos Fijos </t>
  </si>
  <si>
    <t>Venta de activos a colaboradores</t>
  </si>
  <si>
    <t xml:space="preserve">Venta de activos a aliados comerciales </t>
  </si>
  <si>
    <t>Donación de activos fijos</t>
  </si>
  <si>
    <t>Mantenimiento correctivo de instalaciones</t>
  </si>
  <si>
    <t>Conciliaciones de cuentas transitorias</t>
  </si>
  <si>
    <t>Liquidación de impuestos control diario</t>
  </si>
  <si>
    <t>Liquidación de impuestos control mensual</t>
  </si>
  <si>
    <t>Retención - IVA</t>
  </si>
  <si>
    <t>Retención - IDU</t>
  </si>
  <si>
    <t>Retención - Renta</t>
  </si>
  <si>
    <t>Resolución general RG90</t>
  </si>
  <si>
    <t>Impuesto a la renta empresarial (IRE)</t>
  </si>
  <si>
    <t>Pago anticipo impuesto a la renta empresarial (IRE)</t>
  </si>
  <si>
    <t xml:space="preserve">Solicitud de despagos de cobranzas </t>
  </si>
  <si>
    <t>Solicitud de despagos de bocas de cobranzas</t>
  </si>
  <si>
    <t>Autorización extraordinaria para compras no presupuestadas</t>
  </si>
  <si>
    <t>Selección del proveedor</t>
  </si>
  <si>
    <t>Recepción de compras</t>
  </si>
  <si>
    <t xml:space="preserve"> Actualización de Líneas de Crédito</t>
  </si>
  <si>
    <t>Renovación de operaciones Pasivas del Sector No Financiero</t>
  </si>
  <si>
    <t xml:space="preserve">Utilización y reposición de fondo de caja chica </t>
  </si>
  <si>
    <t>Rendición de caja chica</t>
  </si>
  <si>
    <t>Confirmación de cheques en caución</t>
  </si>
  <si>
    <t>Imputación de cheques en caución</t>
  </si>
  <si>
    <t xml:space="preserve">Regularización de cheques </t>
  </si>
  <si>
    <t>Manejo de Cheques</t>
  </si>
  <si>
    <t>Cheques devueltos codigo 405</t>
  </si>
  <si>
    <t xml:space="preserve">Pagos </t>
  </si>
  <si>
    <t>Pagos de Intereses</t>
  </si>
  <si>
    <t xml:space="preserve">Pago de prestamos bancarios </t>
  </si>
  <si>
    <t>Pago a colaboradores nuevos</t>
  </si>
  <si>
    <t>Fondeo y desembolso</t>
  </si>
  <si>
    <t>Pago a proveedores</t>
  </si>
  <si>
    <t>Pago por compensación de cartera</t>
  </si>
  <si>
    <t>Elaboración y/o Actualización de politicas, reglamentos, planes y manuales</t>
  </si>
  <si>
    <t>Elaboración y/o Actualización de instructivos y formularios</t>
  </si>
  <si>
    <t>Gestión de Cobranzas - Moonflow</t>
  </si>
  <si>
    <t>Clase</t>
  </si>
  <si>
    <t xml:space="preserve">Impacto </t>
  </si>
  <si>
    <t>Reducción costos</t>
  </si>
  <si>
    <t>Mejorar la calidad</t>
  </si>
  <si>
    <t>Reducción de tiempo</t>
  </si>
  <si>
    <t>Rev. OyP</t>
  </si>
  <si>
    <t>SI</t>
  </si>
  <si>
    <t>NO</t>
  </si>
  <si>
    <t>En proceso</t>
  </si>
  <si>
    <t>Req. TI  (SGC)</t>
  </si>
  <si>
    <t>Solucred</t>
  </si>
  <si>
    <t>Fecha</t>
  </si>
  <si>
    <t>MAY</t>
  </si>
  <si>
    <t>JUN</t>
  </si>
  <si>
    <t>JUL</t>
  </si>
  <si>
    <t>SEPT</t>
  </si>
  <si>
    <t>OCT</t>
  </si>
  <si>
    <t>NOV</t>
  </si>
  <si>
    <t>DIC</t>
  </si>
  <si>
    <t>Gestión de Cobranzas - Chat Bot</t>
  </si>
  <si>
    <t xml:space="preserve">Gestión de Cobranzas - Zona Metropolitana </t>
  </si>
  <si>
    <t>Gestión de cobro por sistema Débito</t>
  </si>
  <si>
    <t>Obj. Estrat.</t>
  </si>
  <si>
    <t xml:space="preserve">EFICIENCIA </t>
  </si>
  <si>
    <t>Analista</t>
  </si>
  <si>
    <t>Tania</t>
  </si>
  <si>
    <t>Lorenzo</t>
  </si>
  <si>
    <t>Scarley</t>
  </si>
  <si>
    <t>Laura</t>
  </si>
  <si>
    <t>Rossana</t>
  </si>
  <si>
    <t>Gerencia Comercial</t>
  </si>
  <si>
    <t>ALIADOS COMERCIALES</t>
  </si>
  <si>
    <t>Ventas</t>
  </si>
  <si>
    <t xml:space="preserve">Desembolso </t>
  </si>
  <si>
    <t>Prospección de clientes</t>
  </si>
  <si>
    <t>Desembolso de créditos</t>
  </si>
  <si>
    <t>Desembolso de créditos funcionario</t>
  </si>
  <si>
    <t>Gestión de cajas</t>
  </si>
  <si>
    <t xml:space="preserve">Gestión de cajas en sucursales </t>
  </si>
  <si>
    <t xml:space="preserve">Asistencia operativa para aliados comerciales </t>
  </si>
  <si>
    <t>Atención al cliente</t>
  </si>
  <si>
    <t>Operaciones Refinanciadas</t>
  </si>
  <si>
    <t xml:space="preserve">Cumplimiento </t>
  </si>
  <si>
    <t xml:space="preserve">Supervisión activa </t>
  </si>
  <si>
    <t>Gestión de indicadores</t>
  </si>
  <si>
    <t>Inserción de operaciones</t>
  </si>
  <si>
    <t>Resp. Mejora</t>
  </si>
  <si>
    <t>Sabrina</t>
  </si>
  <si>
    <t>Jessica</t>
  </si>
  <si>
    <t>Arturo</t>
  </si>
  <si>
    <t>Felix</t>
  </si>
  <si>
    <t>Cesar</t>
  </si>
  <si>
    <t>Sebastián</t>
  </si>
  <si>
    <t>Freddy</t>
  </si>
  <si>
    <t>Cant. Procesos</t>
  </si>
  <si>
    <t>%</t>
  </si>
  <si>
    <t>Cobranzas</t>
  </si>
  <si>
    <t>General - Negofin</t>
  </si>
  <si>
    <t>Riesgo  Crediticio</t>
  </si>
  <si>
    <t>Comercial</t>
  </si>
  <si>
    <t>Administración</t>
  </si>
  <si>
    <t>Finanzas</t>
  </si>
  <si>
    <t>MANUAL
0 - 49%</t>
  </si>
  <si>
    <t>SEMIAUTOMÁTICO
50 - 69%</t>
  </si>
  <si>
    <t>AUTOMÁTICO
70 - 100%</t>
  </si>
  <si>
    <t>OyP</t>
  </si>
  <si>
    <t>RRHH</t>
  </si>
  <si>
    <t>Riesgo Integral</t>
  </si>
  <si>
    <t>TI</t>
  </si>
  <si>
    <t>AGO</t>
  </si>
  <si>
    <t>Prioridad</t>
  </si>
  <si>
    <t xml:space="preserve">Medio </t>
  </si>
  <si>
    <t>Bajo</t>
  </si>
  <si>
    <t>Costumer Journey</t>
  </si>
  <si>
    <t>Inmediato</t>
  </si>
  <si>
    <t>3 Meses</t>
  </si>
  <si>
    <t>6 Meses</t>
  </si>
  <si>
    <t>12 Meses</t>
  </si>
  <si>
    <t>- Mes</t>
  </si>
  <si>
    <t>+ Mes</t>
  </si>
  <si>
    <t>Alta</t>
  </si>
  <si>
    <t>Media</t>
  </si>
  <si>
    <t>Baja</t>
  </si>
  <si>
    <t>% Autom.</t>
  </si>
  <si>
    <t>Total Alta</t>
  </si>
  <si>
    <t>Total Bajo</t>
  </si>
  <si>
    <t xml:space="preserve">Total Medio </t>
  </si>
  <si>
    <t>Total Procedimientos</t>
  </si>
  <si>
    <t xml:space="preserve">Total Pasos </t>
  </si>
  <si>
    <t>Desarrollo de Sistema - Solicitud de Requerimiento de Desarrollo</t>
  </si>
  <si>
    <t>Seguimiento del Desarrollo de Requerimientos - Solicitud de Requerimiento de Desarrollo</t>
  </si>
  <si>
    <t>Relevamiento y Control de Desarrollo - Solicitud de Requerimiento de Desarrollo</t>
  </si>
  <si>
    <t>finalización del Desarrollo - Solicitud de Requerimiento de Desarrollo</t>
  </si>
  <si>
    <t>Integración de Desarrollo al Entorno de Pruebas - Integ. Des. - Prod.</t>
  </si>
  <si>
    <t>Integración de Desarrollo al Entorno de Producción - Integ. Des. - Prod.</t>
  </si>
  <si>
    <t>Integración de Soporte al Entorno de Pruebas - Integ. Des. - Prod.</t>
  </si>
  <si>
    <t>Integración de Soporte al Entorno de Producción - Integ. Des. - Prod.</t>
  </si>
  <si>
    <t>Solicitud de Soporte a Producción</t>
  </si>
  <si>
    <t>Solicitud de Soporte a Desarrollo GX</t>
  </si>
  <si>
    <t>Solicitud de Soporte a Infraestructura</t>
  </si>
  <si>
    <t>Alta de Usuarios en Base de Datos</t>
  </si>
  <si>
    <t>Baja de Usuarios en Base de Datos</t>
  </si>
  <si>
    <t>Modificación de Usuarios en Base de Datos</t>
  </si>
  <si>
    <t>Monitoreo y Mejora continua de los Modelos Predictivos</t>
  </si>
  <si>
    <t>Generación, Almacenamiento y Automatización de Datos - Análisis de Datos e Información</t>
  </si>
  <si>
    <t>Actualización y Mantenimiento de Datos - Análisis de Datos e Información</t>
  </si>
  <si>
    <t>Identificación, Evaluación y Selección de Ideas - Metod. Crea. de Nuevos Prod.</t>
  </si>
  <si>
    <t>Planificación, Ejecución y Desarrollo de Productos Nuevos - Metod. Crea. de Nuevos Prod.</t>
  </si>
  <si>
    <t>Identificación, Evaluación y Selección de Propuestas - Gestión de Productos</t>
  </si>
  <si>
    <t>Planificación, Ejecución, Desarrollo e Implementación - Gestión de Productos</t>
  </si>
  <si>
    <t>Monitoreo de Producto Implementado - Gestión de Productos</t>
  </si>
  <si>
    <t>Gestión de Campañas para Retención de Colaboradores - Gest. de Mkt. para AC</t>
  </si>
  <si>
    <t>Gestión de Eventos para Retención de Colaboradores - Gest. de Mkt. para AC</t>
  </si>
  <si>
    <t>Gestión de Promoción Comercial para la Creación Dirigido a Vendedores - Gest. de Mkt. para AC</t>
  </si>
  <si>
    <t>Alta de activos fijos - Activo Fijo</t>
  </si>
  <si>
    <t>Uso y manteniiento de activos fijos - Activo Fijo</t>
  </si>
  <si>
    <t>Baja de activos Fijos - Activo Fijo</t>
  </si>
  <si>
    <t>Destrucción de activos Fijos - Activo Fijo</t>
  </si>
  <si>
    <t>Venta de activos a colaboradores - Activo Fijo</t>
  </si>
  <si>
    <t>Venta de activos a aliados comerciales - Activo Fijo</t>
  </si>
  <si>
    <t>Donación de activos fijos - Activo Fijo</t>
  </si>
  <si>
    <t>Alta de Servidores de TI - ABM de Servidores</t>
  </si>
  <si>
    <t>Baja y Modificación de Servidores de TI - ABM de Servidores</t>
  </si>
  <si>
    <t>Gestión de Pentest</t>
  </si>
  <si>
    <t>Gestión de Vulnerabilidades</t>
  </si>
  <si>
    <t>Renovación de Licencias de Sistemas Informáticos</t>
  </si>
  <si>
    <t>Retiro de Equipo de la Entidad</t>
  </si>
  <si>
    <t>Retiro de Equipo para Modalidad de Trabajo Remoto (Home Office)</t>
  </si>
  <si>
    <t>Desembolso de créditos - IN SITU</t>
  </si>
  <si>
    <t>Carga de Solicitud de Crédito de Colaboradores - Asist. Oper. para AC</t>
  </si>
  <si>
    <t>Vinculación de Cuentas - Asist. Oper. para AC</t>
  </si>
  <si>
    <t>Anulación de Operaciones - Asist. Oper. para AC</t>
  </si>
  <si>
    <t>Modificación de Operaciones - Asist. Oper. para AC</t>
  </si>
  <si>
    <t>Liberación de Operaciones - Asist. Oper. para AC</t>
  </si>
  <si>
    <t>Creación de Ficha de Informconf - Asist. Oper. para AC</t>
  </si>
  <si>
    <t>All</t>
  </si>
  <si>
    <t>Tipo de Macro</t>
  </si>
  <si>
    <t>Primario</t>
  </si>
  <si>
    <t>Gestión</t>
  </si>
  <si>
    <t>Soporte</t>
  </si>
  <si>
    <t>To Be</t>
  </si>
  <si>
    <t>Aut. To Be</t>
  </si>
  <si>
    <t>Pasos</t>
  </si>
  <si>
    <t>Pasos Aut</t>
  </si>
  <si>
    <t>Operativo</t>
  </si>
  <si>
    <t>Estratégico</t>
  </si>
  <si>
    <t>Tipo</t>
  </si>
  <si>
    <t>Procedimiento de gestión de documentos/Digitalización de legajos</t>
  </si>
  <si>
    <t>Gerencia Comercial /Gerencia Financiera</t>
  </si>
  <si>
    <t>Desembolso de créditos/ in situ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</si>
</sst>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48"/>
      <color theme="1"/>
      <name val="Aptos"/>
      <family val="2"/>
    </font>
    <font>
      <b/>
      <sz val="48"/>
      <color theme="1"/>
      <name val="Abadi"/>
      <family val="2"/>
    </font>
    <font>
      <b/>
      <sz val="12"/>
      <color theme="1"/>
      <name val="Aptos"/>
      <family val="2"/>
    </font>
    <font>
      <sz val="12"/>
      <color theme="1"/>
      <name val="Aptos"/>
      <family val="2"/>
    </font>
    <font>
      <sz val="11"/>
      <name val="Arial"/>
      <family val="2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Aptos"/>
      <family val="2"/>
    </font>
    <font>
      <b/>
      <sz val="24"/>
      <color theme="0"/>
      <name val="Aptos"/>
      <family val="2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72"/>
      <color theme="1"/>
      <name val="Abadi"/>
      <family val="2"/>
    </font>
    <font>
      <sz val="11"/>
      <color theme="1"/>
      <name val="Arial"/>
    </font>
    <font>
      <sz val="11"/>
      <color theme="0"/>
      <name val="Arial"/>
    </font>
    <font>
      <b/>
      <sz val="12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DA6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1651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 style="dotted">
        <color indexed="64"/>
      </right>
      <top/>
      <bottom style="dotted">
        <color indexed="64"/>
      </bottom>
      <diagonal/>
    </border>
    <border>
      <left style="hair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" fillId="0" borderId="1" xfId="0" applyFont="1" applyBorder="1"/>
    <xf numFmtId="0" fontId="1" fillId="2" borderId="1" xfId="0" applyFont="1" applyFill="1" applyBorder="1"/>
    <xf numFmtId="9" fontId="1" fillId="0" borderId="0" xfId="0" applyNumberFormat="1" applyFont="1"/>
    <xf numFmtId="9" fontId="1" fillId="0" borderId="0" xfId="1" applyFont="1"/>
    <xf numFmtId="9" fontId="0" fillId="0" borderId="0" xfId="0" applyNumberFormat="1"/>
    <xf numFmtId="9" fontId="4" fillId="0" borderId="1" xfId="1" applyFont="1" applyBorder="1" applyAlignment="1">
      <alignment vertical="center"/>
    </xf>
    <xf numFmtId="9" fontId="4" fillId="0" borderId="1" xfId="0" applyNumberFormat="1" applyFont="1" applyBorder="1" applyAlignment="1">
      <alignment vertical="center"/>
    </xf>
    <xf numFmtId="0" fontId="7" fillId="0" borderId="0" xfId="0" applyFont="1"/>
    <xf numFmtId="0" fontId="9" fillId="0" borderId="1" xfId="0" applyFont="1" applyBorder="1"/>
    <xf numFmtId="0" fontId="9" fillId="3" borderId="1" xfId="0" applyFont="1" applyFill="1" applyBorder="1"/>
    <xf numFmtId="0" fontId="9" fillId="4" borderId="1" xfId="0" applyFont="1" applyFill="1" applyBorder="1"/>
    <xf numFmtId="9" fontId="9" fillId="4" borderId="1" xfId="0" applyNumberFormat="1" applyFont="1" applyFill="1" applyBorder="1" applyAlignment="1">
      <alignment horizontal="right"/>
    </xf>
    <xf numFmtId="1" fontId="9" fillId="0" borderId="1" xfId="0" applyNumberFormat="1" applyFont="1" applyBorder="1"/>
    <xf numFmtId="0" fontId="9" fillId="5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9" fontId="10" fillId="0" borderId="1" xfId="1" applyFont="1" applyBorder="1" applyAlignment="1">
      <alignment vertical="center"/>
    </xf>
    <xf numFmtId="0" fontId="10" fillId="0" borderId="1" xfId="0" applyFont="1" applyBorder="1"/>
    <xf numFmtId="0" fontId="10" fillId="0" borderId="3" xfId="0" applyFont="1" applyBorder="1"/>
    <xf numFmtId="0" fontId="10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1" fillId="2" borderId="4" xfId="0" applyFont="1" applyFill="1" applyBorder="1" applyAlignment="1">
      <alignment vertical="center"/>
    </xf>
    <xf numFmtId="9" fontId="11" fillId="2" borderId="5" xfId="1" applyFont="1" applyFill="1" applyBorder="1" applyAlignment="1">
      <alignment vertical="center"/>
    </xf>
    <xf numFmtId="0" fontId="13" fillId="0" borderId="0" xfId="0" applyFont="1"/>
    <xf numFmtId="17" fontId="0" fillId="0" borderId="0" xfId="0" applyNumberFormat="1"/>
    <xf numFmtId="0" fontId="15" fillId="0" borderId="16" xfId="0" applyFont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right" vertical="center"/>
    </xf>
    <xf numFmtId="9" fontId="0" fillId="0" borderId="0" xfId="1" applyFont="1" applyAlignment="1"/>
    <xf numFmtId="0" fontId="12" fillId="6" borderId="1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3" xfId="0" applyFont="1" applyBorder="1" applyAlignment="1">
      <alignment vertical="center"/>
    </xf>
    <xf numFmtId="0" fontId="18" fillId="0" borderId="6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9" fillId="10" borderId="14" xfId="0" applyFont="1" applyFill="1" applyBorder="1" applyAlignment="1">
      <alignment horizontal="center" vertical="center"/>
    </xf>
    <xf numFmtId="49" fontId="0" fillId="0" borderId="0" xfId="0" applyNumberFormat="1"/>
    <xf numFmtId="0" fontId="11" fillId="0" borderId="4" xfId="0" applyFont="1" applyBorder="1" applyAlignment="1">
      <alignment horizontal="right" vertical="center"/>
    </xf>
    <xf numFmtId="0" fontId="17" fillId="7" borderId="15" xfId="0" applyFont="1" applyFill="1" applyBorder="1" applyAlignment="1">
      <alignment horizontal="center" vertical="center"/>
    </xf>
    <xf numFmtId="0" fontId="17" fillId="8" borderId="18" xfId="0" applyFont="1" applyFill="1" applyBorder="1" applyAlignment="1">
      <alignment horizontal="center" vertical="center"/>
    </xf>
    <xf numFmtId="0" fontId="16" fillId="0" borderId="17" xfId="0" applyFont="1" applyBorder="1"/>
    <xf numFmtId="0" fontId="17" fillId="9" borderId="15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20" fillId="11" borderId="19" xfId="0" applyFont="1" applyFill="1" applyBorder="1"/>
    <xf numFmtId="0" fontId="20" fillId="0" borderId="20" xfId="0" applyFont="1" applyBorder="1" applyAlignment="1">
      <alignment horizontal="left"/>
    </xf>
    <xf numFmtId="9" fontId="20" fillId="0" borderId="20" xfId="0" applyNumberFormat="1" applyFont="1" applyBorder="1"/>
    <xf numFmtId="0" fontId="22" fillId="0" borderId="0" xfId="0" applyFont="1"/>
    <xf numFmtId="0" fontId="23" fillId="7" borderId="0" xfId="0" applyFont="1" applyFill="1"/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 wrapText="1"/>
    </xf>
    <xf numFmtId="1" fontId="11" fillId="2" borderId="4" xfId="0" applyNumberFormat="1" applyFont="1" applyFill="1" applyBorder="1" applyAlignment="1">
      <alignment horizontal="right" vertical="center"/>
    </xf>
    <xf numFmtId="1" fontId="0" fillId="0" borderId="0" xfId="0" applyNumberFormat="1"/>
    <xf numFmtId="1" fontId="12" fillId="12" borderId="14" xfId="0" applyNumberFormat="1" applyFont="1" applyFill="1" applyBorder="1" applyAlignment="1">
      <alignment horizontal="center" vertical="center"/>
    </xf>
    <xf numFmtId="0" fontId="12" fillId="12" borderId="14" xfId="0" applyFont="1" applyFill="1" applyBorder="1" applyAlignment="1">
      <alignment horizontal="center" vertical="center"/>
    </xf>
    <xf numFmtId="0" fontId="24" fillId="0" borderId="0" xfId="0" applyFont="1"/>
    <xf numFmtId="9" fontId="0" fillId="0" borderId="0" xfId="1" applyFont="1"/>
    <xf numFmtId="0" fontId="11" fillId="13" borderId="4" xfId="0" applyFont="1" applyFill="1" applyBorder="1" applyAlignment="1">
      <alignment horizontal="right" vertical="center"/>
    </xf>
    <xf numFmtId="0" fontId="25" fillId="2" borderId="4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vertical="center" wrapText="1"/>
    </xf>
    <xf numFmtId="0" fontId="26" fillId="14" borderId="4" xfId="0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91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ill>
        <patternFill>
          <bgColor rgb="FF00DA6D"/>
        </patternFill>
      </fill>
    </dxf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>
          <bgColor rgb="FF00DA6D"/>
        </patternFill>
      </fill>
    </dxf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>
          <bgColor rgb="FF00DA6D"/>
        </patternFill>
      </fill>
    </dxf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>
          <bgColor rgb="FF00DA6D"/>
        </patternFill>
      </fill>
    </dxf>
    <dxf>
      <fill>
        <patternFill>
          <bgColor rgb="FFFFFF99"/>
        </patternFill>
      </fill>
    </dxf>
    <dxf>
      <fill>
        <patternFill>
          <bgColor rgb="FFFF9999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fgColor indexed="64"/>
          <bgColor theme="4" tint="-0.249977111117893"/>
        </patternFill>
      </fill>
    </dxf>
    <dxf>
      <font>
        <color theme="0"/>
      </font>
      <fill>
        <patternFill patternType="solid">
          <fgColor indexed="64"/>
          <bgColor theme="4" tint="-0.249977111117893"/>
        </patternFill>
      </fill>
    </dxf>
    <dxf>
      <font>
        <color theme="0"/>
      </font>
      <fill>
        <patternFill patternType="solid">
          <fgColor indexed="64"/>
          <bgColor theme="4" tint="-0.249977111117893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vertical="center" readingOrder="0"/>
    </dxf>
  </dxfs>
  <tableStyles count="0" defaultTableStyle="TableStyleMedium2" defaultPivotStyle="PivotStyleLight16"/>
  <colors>
    <mruColors>
      <color rgb="FF008080"/>
      <color rgb="FFE16519"/>
      <color rgb="FF00CC99"/>
      <color rgb="FFEA9C10"/>
      <color rgb="FFFFC50D"/>
      <color rgb="FF006666"/>
      <color rgb="FF00B0AC"/>
      <color rgb="FF00DA6D"/>
      <color rgb="FFFF99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pivotCacheDefinition" Target="pivotCache/pivotCacheDefinition13.xml"/><Relationship Id="rId39" Type="http://schemas.openxmlformats.org/officeDocument/2006/relationships/pivotCacheDefinition" Target="pivotCache/pivotCacheDefinition26.xml"/><Relationship Id="rId21" Type="http://schemas.openxmlformats.org/officeDocument/2006/relationships/pivotCacheDefinition" Target="pivotCache/pivotCacheDefinition8.xml"/><Relationship Id="rId34" Type="http://schemas.openxmlformats.org/officeDocument/2006/relationships/pivotCacheDefinition" Target="pivotCache/pivotCacheDefinition21.xml"/><Relationship Id="rId42" Type="http://schemas.openxmlformats.org/officeDocument/2006/relationships/pivotCacheDefinition" Target="pivotCache/pivotCacheDefinition29.xml"/><Relationship Id="rId47" Type="http://schemas.openxmlformats.org/officeDocument/2006/relationships/pivotCacheDefinition" Target="pivotCache/pivotCacheDefinition34.xml"/><Relationship Id="rId50" Type="http://schemas.openxmlformats.org/officeDocument/2006/relationships/pivotCacheDefinition" Target="pivotCache/pivotCacheDefinition3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pivotCacheDefinition" Target="pivotCache/pivotCacheDefinition1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1.xml"/><Relationship Id="rId32" Type="http://schemas.openxmlformats.org/officeDocument/2006/relationships/pivotCacheDefinition" Target="pivotCache/pivotCacheDefinition19.xml"/><Relationship Id="rId37" Type="http://schemas.openxmlformats.org/officeDocument/2006/relationships/pivotCacheDefinition" Target="pivotCache/pivotCacheDefinition24.xml"/><Relationship Id="rId40" Type="http://schemas.openxmlformats.org/officeDocument/2006/relationships/pivotCacheDefinition" Target="pivotCache/pivotCacheDefinition27.xml"/><Relationship Id="rId45" Type="http://schemas.openxmlformats.org/officeDocument/2006/relationships/pivotCacheDefinition" Target="pivotCache/pivotCacheDefinition32.xml"/><Relationship Id="rId53" Type="http://schemas.openxmlformats.org/officeDocument/2006/relationships/connections" Target="connections.xml"/><Relationship Id="rId58" Type="http://schemas.microsoft.com/office/2017/10/relationships/person" Target="persons/person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openxmlformats.org/officeDocument/2006/relationships/pivotCacheDefinition" Target="pivotCache/pivotCacheDefinition14.xml"/><Relationship Id="rId30" Type="http://schemas.openxmlformats.org/officeDocument/2006/relationships/pivotCacheDefinition" Target="pivotCache/pivotCacheDefinition17.xml"/><Relationship Id="rId35" Type="http://schemas.openxmlformats.org/officeDocument/2006/relationships/pivotCacheDefinition" Target="pivotCache/pivotCacheDefinition22.xml"/><Relationship Id="rId43" Type="http://schemas.openxmlformats.org/officeDocument/2006/relationships/pivotCacheDefinition" Target="pivotCache/pivotCacheDefinition30.xml"/><Relationship Id="rId48" Type="http://schemas.openxmlformats.org/officeDocument/2006/relationships/pivotCacheDefinition" Target="pivotCache/pivotCacheDefinition35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3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pivotCacheDefinition" Target="pivotCache/pivotCacheDefinition12.xml"/><Relationship Id="rId33" Type="http://schemas.openxmlformats.org/officeDocument/2006/relationships/pivotCacheDefinition" Target="pivotCache/pivotCacheDefinition20.xml"/><Relationship Id="rId38" Type="http://schemas.openxmlformats.org/officeDocument/2006/relationships/pivotCacheDefinition" Target="pivotCache/pivotCacheDefinition25.xml"/><Relationship Id="rId46" Type="http://schemas.openxmlformats.org/officeDocument/2006/relationships/pivotCacheDefinition" Target="pivotCache/pivotCacheDefinition33.xml"/><Relationship Id="rId59" Type="http://schemas.openxmlformats.org/officeDocument/2006/relationships/calcChain" Target="calcChain.xml"/><Relationship Id="rId20" Type="http://schemas.openxmlformats.org/officeDocument/2006/relationships/pivotCacheDefinition" Target="pivotCache/pivotCacheDefinition7.xml"/><Relationship Id="rId41" Type="http://schemas.openxmlformats.org/officeDocument/2006/relationships/pivotCacheDefinition" Target="pivotCache/pivotCacheDefinition2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openxmlformats.org/officeDocument/2006/relationships/pivotCacheDefinition" Target="pivotCache/pivotCacheDefinition15.xml"/><Relationship Id="rId36" Type="http://schemas.openxmlformats.org/officeDocument/2006/relationships/pivotCacheDefinition" Target="pivotCache/pivotCacheDefinition23.xml"/><Relationship Id="rId49" Type="http://schemas.openxmlformats.org/officeDocument/2006/relationships/pivotCacheDefinition" Target="pivotCache/pivotCacheDefinition36.xml"/><Relationship Id="rId57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8.xml"/><Relationship Id="rId44" Type="http://schemas.openxmlformats.org/officeDocument/2006/relationships/pivotCacheDefinition" Target="pivotCache/pivotCacheDefinition31.xml"/><Relationship Id="rId52" Type="http://schemas.openxmlformats.org/officeDocument/2006/relationships/theme" Target="theme/theme1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</c:pivotFmts>
    <c:plotArea>
      <c:layout/>
      <c:pieChart>
        <c:varyColors val="1"/>
        <c:ser>
          <c:idx val="0"/>
          <c:order val="0"/>
          <c:tx>
            <c:v>Series1</c:v>
          </c:tx>
          <c:spPr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E698-4C9D-B714-9B44EA5DFA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E698-4C9D-B714-9B44EA5DFA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E698-4C9D-B714-9B44EA5DFA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Abadi" panose="020B0604020104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Automático</c:v>
              </c:pt>
              <c:pt idx="1">
                <c:v>Manual</c:v>
              </c:pt>
              <c:pt idx="2">
                <c:v>Semiautomático</c:v>
              </c:pt>
            </c:strLit>
          </c:cat>
          <c:val>
            <c:numLit>
              <c:formatCode>General</c:formatCode>
              <c:ptCount val="3"/>
              <c:pt idx="0">
                <c:v>0.15789473684210525</c:v>
              </c:pt>
              <c:pt idx="1">
                <c:v>0.57894736842105265</c:v>
              </c:pt>
              <c:pt idx="2">
                <c:v>0.26315789473684209</c:v>
              </c:pt>
            </c:numLit>
          </c:val>
          <c:extLst>
            <c:ext xmlns:c16="http://schemas.microsoft.com/office/drawing/2014/chart" uri="{C3380CC4-5D6E-409C-BE32-E72D297353CC}">
              <c16:uniqueId val="{00000006-E698-4C9D-B714-9B44EA5DFAA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600" b="1"/>
      </a:pPr>
      <a:endParaRPr lang="es-PY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dLbl>
          <c:idx val="0"/>
          <c:layout>
            <c:manualLayout>
              <c:x val="-6.1813106391251947E-2"/>
              <c:y val="0.15250709065954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</c:pivotFmts>
    <c:plotArea>
      <c:layout/>
      <c:pieChart>
        <c:varyColors val="1"/>
        <c:ser>
          <c:idx val="0"/>
          <c:order val="0"/>
          <c:tx>
            <c:v>Series1</c:v>
          </c:tx>
          <c:spPr>
            <a:scene3d>
              <a:camera prst="orthographicFront"/>
              <a:lightRig rig="threePt" dir="t"/>
            </a:scene3d>
            <a:sp3d>
              <a:bevelT w="190500" h="38100"/>
            </a:sp3d>
          </c:spPr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AC58-4D23-A902-9FA436694D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AC58-4D23-A902-9FA436694D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AC58-4D23-A902-9FA436694D5D}"/>
              </c:ext>
            </c:extLst>
          </c:dPt>
          <c:dLbls>
            <c:dLbl>
              <c:idx val="0"/>
              <c:layout>
                <c:manualLayout>
                  <c:x val="-6.1813106391251947E-2"/>
                  <c:y val="0.152507090659542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58-4D23-A902-9FA436694D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Abadi" panose="020B0604020104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Automático</c:v>
              </c:pt>
              <c:pt idx="1">
                <c:v>Manual</c:v>
              </c:pt>
              <c:pt idx="2">
                <c:v>Semiautomático</c:v>
              </c:pt>
            </c:strLit>
          </c:cat>
          <c:val>
            <c:numLit>
              <c:formatCode>General</c:formatCode>
              <c:ptCount val="3"/>
              <c:pt idx="0">
                <c:v>9.5238095238095233E-2</c:v>
              </c:pt>
              <c:pt idx="1">
                <c:v>0.5714285714285714</c:v>
              </c:pt>
              <c:pt idx="2">
                <c:v>0.33333333333333331</c:v>
              </c:pt>
            </c:numLit>
          </c:val>
          <c:extLst>
            <c:ext xmlns:c16="http://schemas.microsoft.com/office/drawing/2014/chart" uri="{C3380CC4-5D6E-409C-BE32-E72D297353CC}">
              <c16:uniqueId val="{00000006-AC58-4D23-A902-9FA436694D5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 - Eco. Macro'!$D$13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F0DF-4BC0-8122-FA51D1F97E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F0DF-4BC0-8122-FA51D1F97E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F0DF-4BC0-8122-FA51D1F97EC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DF-4BC0-8122-FA51D1F97EC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0DF-4BC0-8122-FA51D1F97E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Macro'!$E$13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DF-4BC0-8122-FA51D1F97EC9}"/>
            </c:ext>
          </c:extLst>
        </c:ser>
        <c:ser>
          <c:idx val="1"/>
          <c:order val="1"/>
          <c:tx>
            <c:strRef>
              <c:f>'TD - Eco. Macro'!$D$14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'TD - Eco. Macro'!$E$12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DF-4BC0-8122-FA51D1F97EC9}"/>
            </c:ext>
          </c:extLst>
        </c:ser>
        <c:ser>
          <c:idx val="2"/>
          <c:order val="2"/>
          <c:tx>
            <c:strRef>
              <c:f>'TD - Eco. Macro'!$D$15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'TD - Eco. Macro'!$E$12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DF-4BC0-8122-FA51D1F97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937231"/>
        <c:axId val="17937711"/>
      </c:barChart>
      <c:catAx>
        <c:axId val="1793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937711"/>
        <c:crosses val="autoZero"/>
        <c:auto val="1"/>
        <c:lblAlgn val="ctr"/>
        <c:lblOffset val="100"/>
        <c:noMultiLvlLbl val="0"/>
      </c:catAx>
      <c:valAx>
        <c:axId val="17937711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1793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 - Eco. Macro'!$D$30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  <c:extLst>
              <c:ext xmlns:c16="http://schemas.microsoft.com/office/drawing/2014/chart" uri="{C3380CC4-5D6E-409C-BE32-E72D297353CC}">
                <c16:uniqueId val="{00000001-F781-4E5F-BCA0-2320B93C0B6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81-4E5F-BCA0-2320B93C0B6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81-4E5F-BCA0-2320B93C0B6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81-4E5F-BCA0-2320B93C0B6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81-4E5F-BCA0-2320B93C0B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Macro'!$E$30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81-4E5F-BCA0-2320B93C0B6E}"/>
            </c:ext>
          </c:extLst>
        </c:ser>
        <c:ser>
          <c:idx val="1"/>
          <c:order val="1"/>
          <c:tx>
            <c:strRef>
              <c:f>'TD - Eco. Macro'!$D$31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'TD - Eco. Macro'!$E$29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Macro'!$E$31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81-4E5F-BCA0-2320B93C0B6E}"/>
            </c:ext>
          </c:extLst>
        </c:ser>
        <c:ser>
          <c:idx val="2"/>
          <c:order val="2"/>
          <c:tx>
            <c:strRef>
              <c:f>'TD - Eco. Macro'!$D$32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'TD - Eco. Macro'!$E$29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81-4E5F-BCA0-2320B93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33388704"/>
        <c:axId val="1833395424"/>
      </c:barChart>
      <c:catAx>
        <c:axId val="183338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395424"/>
        <c:crosses val="autoZero"/>
        <c:auto val="1"/>
        <c:lblAlgn val="ctr"/>
        <c:lblOffset val="100"/>
        <c:noMultiLvlLbl val="0"/>
      </c:catAx>
      <c:valAx>
        <c:axId val="1833395424"/>
        <c:scaling>
          <c:orientation val="minMax"/>
          <c:max val="1"/>
        </c:scaling>
        <c:delete val="1"/>
        <c:axPos val="l"/>
        <c:numFmt formatCode="0%" sourceLinked="1"/>
        <c:majorTickMark val="out"/>
        <c:minorTickMark val="none"/>
        <c:tickLblPos val="nextTo"/>
        <c:crossAx val="183338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Macro'!$D$22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7F9C-49C5-8264-7942450DCB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Macro'!$E$22</c:f>
              <c:numCache>
                <c:formatCode>0%</c:formatCode>
                <c:ptCount val="1"/>
                <c:pt idx="0">
                  <c:v>0.93913043478260871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C-49C5-8264-7942450DCBCC}"/>
            </c:ext>
          </c:extLst>
        </c:ser>
        <c:ser>
          <c:idx val="1"/>
          <c:order val="1"/>
          <c:tx>
            <c:strRef>
              <c:f>'TD - Eco. Macro'!$D$23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layout>
                <c:manualLayout>
                  <c:x val="-0.39457994579945799"/>
                  <c:y val="3.35698790955693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9C-49C5-8264-7942450DC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Macro'!$E$23</c:f>
              <c:numCache>
                <c:formatCode>0%</c:formatCode>
                <c:ptCount val="1"/>
                <c:pt idx="0">
                  <c:v>5.2173913043478258E-2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9C-49C5-8264-7942450DCBCC}"/>
            </c:ext>
          </c:extLst>
        </c:ser>
        <c:ser>
          <c:idx val="2"/>
          <c:order val="2"/>
          <c:tx>
            <c:strRef>
              <c:f>'TD - Eco. Macro'!$D$24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layout>
                <c:manualLayout>
                  <c:x val="0.38807588075880761"/>
                  <c:y val="2.517740932167697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9C-49C5-8264-7942450DC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Macro'!$E$24</c:f>
              <c:numCache>
                <c:formatCode>0%</c:formatCode>
                <c:ptCount val="1"/>
                <c:pt idx="0">
                  <c:v>8.6956521739130436E-3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9C-49C5-8264-7942450DCB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30231856"/>
        <c:axId val="2030233296"/>
      </c:barChart>
      <c:catAx>
        <c:axId val="20302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233296"/>
        <c:crosses val="autoZero"/>
        <c:auto val="1"/>
        <c:lblAlgn val="ctr"/>
        <c:lblOffset val="100"/>
        <c:noMultiLvlLbl val="0"/>
      </c:catAx>
      <c:valAx>
        <c:axId val="2030233296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0302318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ED92-4C3A-8A1A-6D0814800D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2-4C3A-8A1A-6D0814800D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2-4C3A-8A1A-6D0814800DD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381309113409354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D92-4C3A-8A1A-6D0814800DD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2-4C3A-8A1A-6D0814800DD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2-4C3A-8A1A-6D0814800D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Macro'!$L$5:$L$7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Macro'!$M$5:$M$7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92-4C3A-8A1A-6D0814800D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Macro'!$M$11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E0A5-447E-820B-EC57FE9314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A5-447E-820B-EC57FE9314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A5-447E-820B-EC57FE93146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16755060549808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0A5-447E-820B-EC57FE93146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A5-447E-820B-EC57FE93146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A5-447E-820B-EC57FE9314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Macro'!$L$12:$L$14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Macro'!$M$12:$M$14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A5-447E-820B-EC57FE931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Macro'!$M$18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9C87-41C1-B301-1F1D32839F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9C87-41C1-B301-1F1D32839F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9C87-41C1-B301-1F1D32839F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697405639529743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C87-41C1-B301-1F1D32839FF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87-41C1-B301-1F1D32839FF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87-41C1-B301-1F1D32839F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Macro'!$L$19:$L$21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Macro'!$M$19:$M$21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87-41C1-B301-1F1D32839F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Macro'!$M$25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316C-49B0-A41C-2A2C494BBA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316C-49B0-A41C-2A2C494BBA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316C-49B0-A41C-2A2C494BBAD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187814903208695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16C-49B0-A41C-2A2C494BBAD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6C-49B0-A41C-2A2C494BBAD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6C-49B0-A41C-2A2C494BBA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Macro'!$L$26:$L$28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Macro'!$M$26:$M$28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6C-49B0-A41C-2A2C494BBA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Macro'!$M$32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4DCC-4F7D-A6BF-97F4837E91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CC-4F7D-A6BF-97F4837E91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CC-4F7D-A6BF-97F4837E91F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07164324228765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DCC-4F7D-A6BF-97F4837E91F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C-4F7D-A6BF-97F4837E91F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C-4F7D-A6BF-97F4837E91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Macro'!$L$33:$L$35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Macro'!$M$33:$M$35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CC-4F7D-A6BF-97F4837E91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Macro'!$M$39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D37A-44FF-88D5-96C3145789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7A-44FF-88D5-96C3145789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7A-44FF-88D5-96C3145789E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91067798108371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37A-44FF-88D5-96C3145789E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7A-44FF-88D5-96C3145789E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7A-44FF-88D5-96C3145789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Macro'!$L$40:$L$42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Macro'!$M$40:$M$42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7A-44FF-88D5-96C3145789E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34E6-41C5-89EB-8F76787F0E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E6-41C5-89EB-8F76787F0E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E6-41C5-89EB-8F76787F0E79}"/>
              </c:ext>
            </c:extLst>
          </c:dPt>
          <c:dLbls>
            <c:dLbl>
              <c:idx val="0"/>
              <c:layout>
                <c:manualLayout>
                  <c:x val="0"/>
                  <c:y val="-5.34545293701344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91642358348805"/>
                      <c:h val="0.339857572540693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4E6-41C5-89EB-8F76787F0E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E6-41C5-89EB-8F76787F0E7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E6-41C5-89EB-8F76787F0E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Macro'!$T$5:$T$7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Macro'!$U$5:$U$7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E6-41C5-89EB-8F76787F0E7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Macro'!$U$11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6988-4924-89F3-24C94922B0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6988-4924-89F3-24C94922B0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6988-4924-89F3-24C94922B0E8}"/>
              </c:ext>
            </c:extLst>
          </c:dPt>
          <c:dLbls>
            <c:dLbl>
              <c:idx val="0"/>
              <c:layout>
                <c:manualLayout>
                  <c:x val="-0.32274816582692478"/>
                  <c:y val="-0.2510025949516395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57822858658183"/>
                      <c:h val="0.176950636942675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988-4924-89F3-24C94922B0E8}"/>
                </c:ext>
              </c:extLst>
            </c:dLbl>
            <c:dLbl>
              <c:idx val="1"/>
              <c:layout>
                <c:manualLayout>
                  <c:x val="-9.5421196853177764E-2"/>
                  <c:y val="1.541489738145789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90628038539733"/>
                      <c:h val="0.176950636942675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988-4924-89F3-24C94922B0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Macro'!$T$12:$T$14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Macro'!$U$12:$U$14</c:f>
              <c:numCache>
                <c:formatCode>0%</c:formatCode>
                <c:ptCount val="3"/>
                <c:pt idx="0">
                  <c:v>0.80769230769230771</c:v>
                </c:pt>
                <c:pt idx="1">
                  <c:v>0.15384615384615385</c:v>
                </c:pt>
                <c:pt idx="2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88-4924-89F3-24C94922B0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Macro'!$U$18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52E3-47C2-96E0-FCA56CBEFA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52E3-47C2-96E0-FCA56CBEFA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52E3-47C2-96E0-FCA56CBEFA10}"/>
              </c:ext>
            </c:extLst>
          </c:dPt>
          <c:dLbls>
            <c:dLbl>
              <c:idx val="0"/>
              <c:layout>
                <c:manualLayout>
                  <c:x val="2.2452046318394717E-2"/>
                  <c:y val="-0.1545691790516631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940267833465925"/>
                      <c:h val="0.339857572540693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2E3-47C2-96E0-FCA56CBEFA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E3-47C2-96E0-FCA56CBEFA1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E3-47C2-96E0-FCA56CBEFA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Macro'!$T$19:$T$21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Macro'!$U$19:$U$21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E3-47C2-96E0-FCA56CBEFA1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Macro'!$U$25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FF52-4C58-B880-86CCA3299D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FF52-4C58-B880-86CCA3299D4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FF52-4C58-B880-86CCA3299D4A}"/>
              </c:ext>
            </c:extLst>
          </c:dPt>
          <c:dLbls>
            <c:dLbl>
              <c:idx val="0"/>
              <c:layout>
                <c:manualLayout>
                  <c:x val="-0.16277733580836207"/>
                  <c:y val="-0.2098077376739797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36197295147176"/>
                      <c:h val="0.176950636942675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F52-4C58-B880-86CCA3299D4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52-4C58-B880-86CCA3299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Macro'!$T$26:$T$28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Macro'!$U$26:$U$28</c:f>
              <c:numCache>
                <c:formatCode>0%</c:formatCode>
                <c:ptCount val="3"/>
                <c:pt idx="0">
                  <c:v>0.9285714285714286</c:v>
                </c:pt>
                <c:pt idx="1">
                  <c:v>7.1428571428571425E-2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52-4C58-B880-86CCA3299D4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Macro'!$U$32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3533-4341-99DE-F891D42D24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3533-4341-99DE-F891D42D24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3533-4341-99DE-F891D42D2419}"/>
              </c:ext>
            </c:extLst>
          </c:dPt>
          <c:dLbls>
            <c:dLbl>
              <c:idx val="0"/>
              <c:layout>
                <c:manualLayout>
                  <c:x val="-2.806395297445417E-3"/>
                  <c:y val="-0.1283542698749705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90482188632546"/>
                      <c:h val="0.339857572540693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533-4341-99DE-F891D42D241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3-4341-99DE-F891D42D241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3-4341-99DE-F891D42D24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Macro'!$T$33:$T$35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Macro'!$U$33:$U$35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33-4341-99DE-F891D42D2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Macro'!$U$39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8415-46BF-83E4-FD7B8FF54F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8415-46BF-83E4-FD7B8FF54F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8415-46BF-83E4-FD7B8FF54FAB}"/>
              </c:ext>
            </c:extLst>
          </c:dPt>
          <c:dLbls>
            <c:dLbl>
              <c:idx val="0"/>
              <c:layout>
                <c:manualLayout>
                  <c:x val="1.4032528948996627E-2"/>
                  <c:y val="-0.1385645199339466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16993724034297"/>
                      <c:h val="0.3791799363057324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415-46BF-83E4-FD7B8FF54FA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15-46BF-83E4-FD7B8FF54FA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15-46BF-83E4-FD7B8FF54F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Macro'!$T$40:$T$42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Macro'!$U$40:$U$42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15-46BF-83E4-FD7B8FF54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'TD - Eco. Macro'!$U$46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7BC4-4C11-A894-57A284808C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7BC4-4C11-A894-57A284808C8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7BC4-4C11-A894-57A284808C85}"/>
              </c:ext>
            </c:extLst>
          </c:dPt>
          <c:dLbls>
            <c:dLbl>
              <c:idx val="0"/>
              <c:layout>
                <c:manualLayout>
                  <c:x val="-5.6130115795986922E-3"/>
                  <c:y val="-0.1508241920264213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975713780606384"/>
                      <c:h val="0.339857572540693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BC4-4C11-A894-57A284808C8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C4-4C11-A894-57A284808C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C4-4C11-A894-57A284808C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Macro'!$T$47:$T$49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Macro'!$U$47:$U$49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C4-4C11-A894-57A284808C8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Macro'!$AB$5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74803323610008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46C-48D3-B84E-552704243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C-48D3-B84E-552704243CCA}"/>
            </c:ext>
          </c:extLst>
        </c:ser>
        <c:ser>
          <c:idx val="1"/>
          <c:order val="1"/>
          <c:tx>
            <c:strRef>
              <c:f>'TD - Eco. Macro'!$AB$6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C-48D3-B84E-552704243CCA}"/>
            </c:ext>
          </c:extLst>
        </c:ser>
        <c:ser>
          <c:idx val="2"/>
          <c:order val="2"/>
          <c:tx>
            <c:strRef>
              <c:f>'TD - Eco. Macro'!$AB$7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C-48D3-B84E-55270424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5052240"/>
        <c:axId val="1905053200"/>
      </c:barChart>
      <c:catAx>
        <c:axId val="1905052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05053200"/>
        <c:crosses val="autoZero"/>
        <c:auto val="1"/>
        <c:lblAlgn val="ctr"/>
        <c:lblOffset val="100"/>
        <c:noMultiLvlLbl val="0"/>
      </c:catAx>
      <c:valAx>
        <c:axId val="190505320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050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Macro'!$AB$12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600" b="1" i="0" u="none" strike="noStrike" kern="1200" baseline="0">
                      <a:solidFill>
                        <a:schemeClr val="bg1"/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2610271369219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EDA-4E13-ACC4-1D902E65D0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A-4E13-ACC4-1D902E65D097}"/>
            </c:ext>
          </c:extLst>
        </c:ser>
        <c:ser>
          <c:idx val="1"/>
          <c:order val="1"/>
          <c:tx>
            <c:strRef>
              <c:f>'TD - Eco. Macro'!$AB$13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DA-4E13-ACC4-1D902E65D097}"/>
            </c:ext>
          </c:extLst>
        </c:ser>
        <c:ser>
          <c:idx val="2"/>
          <c:order val="2"/>
          <c:tx>
            <c:strRef>
              <c:f>'TD - Eco. Macro'!$AB$14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DA-4E13-ACC4-1D902E65D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6324848"/>
        <c:axId val="1826315248"/>
      </c:barChart>
      <c:catAx>
        <c:axId val="1826324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26315248"/>
        <c:crosses val="autoZero"/>
        <c:auto val="1"/>
        <c:lblAlgn val="ctr"/>
        <c:lblOffset val="100"/>
        <c:noMultiLvlLbl val="0"/>
      </c:catAx>
      <c:valAx>
        <c:axId val="182631524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82632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Macro'!$AB$19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23260850349154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CB4-411A-87EF-243A07D1D0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Macro'!$AC$19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4-411A-87EF-243A07D1D0C1}"/>
            </c:ext>
          </c:extLst>
        </c:ser>
        <c:ser>
          <c:idx val="1"/>
          <c:order val="1"/>
          <c:tx>
            <c:strRef>
              <c:f>'TD - Eco. Macro'!$AB$20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4-411A-87EF-243A07D1D0C1}"/>
            </c:ext>
          </c:extLst>
        </c:ser>
        <c:ser>
          <c:idx val="2"/>
          <c:order val="2"/>
          <c:tx>
            <c:strRef>
              <c:f>'TD - Eco. Macro'!$AB$21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B4-411A-87EF-243A07D1D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5888191"/>
        <c:axId val="945886271"/>
      </c:barChart>
      <c:catAx>
        <c:axId val="9458881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5886271"/>
        <c:crosses val="autoZero"/>
        <c:auto val="1"/>
        <c:lblAlgn val="ctr"/>
        <c:lblOffset val="100"/>
        <c:noMultiLvlLbl val="0"/>
      </c:catAx>
      <c:valAx>
        <c:axId val="94588627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94588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Macro'!$AB$26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100658534429419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CAB-44C0-B1EA-066BB2668A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B-44C0-B1EA-066BB2668AA1}"/>
            </c:ext>
          </c:extLst>
        </c:ser>
        <c:ser>
          <c:idx val="1"/>
          <c:order val="1"/>
          <c:tx>
            <c:strRef>
              <c:f>'TD - Eco. Macro'!$AB$27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B-44C0-B1EA-066BB2668AA1}"/>
            </c:ext>
          </c:extLst>
        </c:ser>
        <c:ser>
          <c:idx val="2"/>
          <c:order val="2"/>
          <c:tx>
            <c:strRef>
              <c:f>'TD - Eco. Macro'!$AB$28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B-44C0-B1EA-066BB2668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901007"/>
        <c:axId val="61890447"/>
      </c:barChart>
      <c:catAx>
        <c:axId val="619010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890447"/>
        <c:crosses val="autoZero"/>
        <c:auto val="1"/>
        <c:lblAlgn val="ctr"/>
        <c:lblOffset val="100"/>
        <c:noMultiLvlLbl val="0"/>
      </c:catAx>
      <c:valAx>
        <c:axId val="6189044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1901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Macro'!$AB$33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749116061168565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CFD-4B92-9BD6-0546A269EF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D-4B92-9BD6-0546A269EF49}"/>
            </c:ext>
          </c:extLst>
        </c:ser>
        <c:ser>
          <c:idx val="1"/>
          <c:order val="1"/>
          <c:tx>
            <c:strRef>
              <c:f>'TD - Eco. Macro'!$AB$34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FD-4B92-9BD6-0546A269EF49}"/>
            </c:ext>
          </c:extLst>
        </c:ser>
        <c:ser>
          <c:idx val="2"/>
          <c:order val="2"/>
          <c:tx>
            <c:strRef>
              <c:f>'TD - Eco. Macro'!$AB$35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FD-4B92-9BD6-0546A269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102703"/>
        <c:axId val="217089743"/>
      </c:barChart>
      <c:catAx>
        <c:axId val="2171027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7089743"/>
        <c:crosses val="autoZero"/>
        <c:auto val="1"/>
        <c:lblAlgn val="ctr"/>
        <c:lblOffset val="100"/>
        <c:noMultiLvlLbl val="0"/>
      </c:catAx>
      <c:valAx>
        <c:axId val="21708974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1710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Macro'!$AB$40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555621850967911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17E-4FB6-9991-8B5C9FC6C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E-4FB6-9991-8B5C9FC6C98F}"/>
            </c:ext>
          </c:extLst>
        </c:ser>
        <c:ser>
          <c:idx val="1"/>
          <c:order val="1"/>
          <c:tx>
            <c:strRef>
              <c:f>'TD - Eco. Macro'!$AB$41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7E-4FB6-9991-8B5C9FC6C98F}"/>
            </c:ext>
          </c:extLst>
        </c:ser>
        <c:ser>
          <c:idx val="2"/>
          <c:order val="2"/>
          <c:tx>
            <c:strRef>
              <c:f>'TD - Eco. Macro'!$AB$42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7E-4FB6-9991-8B5C9FC6C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900527"/>
        <c:axId val="61905807"/>
      </c:barChart>
      <c:catAx>
        <c:axId val="619005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05807"/>
        <c:crosses val="autoZero"/>
        <c:auto val="1"/>
        <c:lblAlgn val="ctr"/>
        <c:lblOffset val="100"/>
        <c:noMultiLvlLbl val="0"/>
      </c:catAx>
      <c:valAx>
        <c:axId val="6190580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190052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Macro'!$AB$47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91067798108371"/>
                      <c:h val="0.340419320594479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0C-478C-94B8-09575FBFD6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78C-94B8-09575FBFD661}"/>
            </c:ext>
          </c:extLst>
        </c:ser>
        <c:ser>
          <c:idx val="1"/>
          <c:order val="1"/>
          <c:tx>
            <c:strRef>
              <c:f>'TD - Eco. Macro'!$AB$48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0C-478C-94B8-09575FBFD661}"/>
            </c:ext>
          </c:extLst>
        </c:ser>
        <c:ser>
          <c:idx val="2"/>
          <c:order val="2"/>
          <c:tx>
            <c:strRef>
              <c:f>'TD - Eco. Macro'!$AB$49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0C-478C-94B8-09575FBFD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78655"/>
        <c:axId val="61680575"/>
      </c:barChart>
      <c:catAx>
        <c:axId val="616786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680575"/>
        <c:crosses val="autoZero"/>
        <c:auto val="1"/>
        <c:lblAlgn val="ctr"/>
        <c:lblOffset val="100"/>
        <c:noMultiLvlLbl val="0"/>
      </c:catAx>
      <c:valAx>
        <c:axId val="6168057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167865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</c:pivotFmts>
    <c:plotArea>
      <c:layout>
        <c:manualLayout>
          <c:layoutTarget val="inner"/>
          <c:xMode val="edge"/>
          <c:yMode val="edge"/>
          <c:x val="0.21767328806476022"/>
          <c:y val="9.1721992347872067E-2"/>
          <c:w val="0.5875932740479699"/>
          <c:h val="0.81655601530425581"/>
        </c:manualLayout>
      </c:layout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600" b="1"/>
      </a:pPr>
      <a:endParaRPr lang="es-PY"/>
    </a:p>
  </c:txPr>
  <c:printSettings>
    <c:headerFooter/>
    <c:pageMargins b="0.75" l="0.7" r="0.7" t="0.75" header="0.3" footer="0.3"/>
    <c:pageSetup/>
  </c:printSettings>
  <c:extLst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1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Arial" panose="020B0604020202020204" pitchFamily="34" charset="0"/>
                </a:defRPr>
              </a:pPr>
              <a:endParaRPr lang="es-PY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</c:pivotFmt>
    </c:pivotFmts>
    <c:plotArea>
      <c:layout>
        <c:manualLayout>
          <c:layoutTarget val="inner"/>
          <c:xMode val="edge"/>
          <c:yMode val="edge"/>
          <c:x val="0.21767328806476022"/>
          <c:y val="9.1721992347872067E-2"/>
          <c:w val="0.5875932740479699"/>
          <c:h val="0.81655601530425581"/>
        </c:manualLayout>
      </c:layout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600" b="1"/>
      </a:pPr>
      <a:endParaRPr lang="es-PY"/>
    </a:p>
  </c:txPr>
  <c:printSettings>
    <c:headerFooter/>
    <c:pageMargins b="0.75" l="0.7" r="0.7" t="0.75" header="0.3" footer="0.3"/>
    <c:pageSetup/>
  </c:printSettings>
  <c:extLst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4479316845958"/>
          <c:y val="0.10271809502073111"/>
          <c:w val="0.83125157656455095"/>
          <c:h val="0.79622032245969254"/>
        </c:manualLayout>
      </c:layout>
      <c:doughnutChart>
        <c:varyColors val="1"/>
        <c:ser>
          <c:idx val="0"/>
          <c:order val="0"/>
          <c:tx>
            <c:strRef>
              <c:f>'TD - Eco. Respon.'!$F$3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84E9-4F8D-8BEA-CBC53638FB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84E9-4F8D-8BEA-CBC53638FB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84E9-4F8D-8BEA-CBC53638FBA9}"/>
              </c:ext>
            </c:extLst>
          </c:dPt>
          <c:dLbls>
            <c:dLbl>
              <c:idx val="0"/>
              <c:layout>
                <c:manualLayout>
                  <c:x val="-4.7725574190485551E-2"/>
                  <c:y val="-1.9047619047619048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E9-4F8D-8BEA-CBC53638FBA9}"/>
                </c:ext>
              </c:extLst>
            </c:dLbl>
            <c:dLbl>
              <c:idx val="1"/>
              <c:layout>
                <c:manualLayout>
                  <c:x val="-0.33805615051593885"/>
                  <c:y val="-0.0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E9-4F8D-8BEA-CBC53638FBA9}"/>
                </c:ext>
              </c:extLst>
            </c:dLbl>
            <c:dLbl>
              <c:idx val="2"/>
              <c:layout>
                <c:manualLayout>
                  <c:x val="0.3639075032024518"/>
                  <c:y val="-7.809523809523810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E9-4F8D-8BEA-CBC53638FB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Respon.'!$E$4:$E$6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Respon.'!$F$4:$F$6</c:f>
              <c:numCache>
                <c:formatCode>0%</c:formatCode>
                <c:ptCount val="3"/>
                <c:pt idx="0">
                  <c:v>0.97033898305084743</c:v>
                </c:pt>
                <c:pt idx="1">
                  <c:v>2.5423728813559324E-2</c:v>
                </c:pt>
                <c:pt idx="2">
                  <c:v>4.2372881355932203E-3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9-4F8D-8BEA-CBC53638FB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Respon.'!$F$12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74BD-4865-8EEB-4F2B85C940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3-74BD-4865-8EEB-4F2B85C940C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74BD-4865-8EEB-4F2B85C940C9}"/>
              </c:ext>
            </c:extLst>
          </c:dPt>
          <c:dLbls>
            <c:dLbl>
              <c:idx val="0"/>
              <c:layout>
                <c:manualLayout>
                  <c:x val="-4.8677248677248756E-2"/>
                  <c:y val="3.16706333927166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BD-4865-8EEB-4F2B85C940C9}"/>
                </c:ext>
              </c:extLst>
            </c:dLbl>
            <c:dLbl>
              <c:idx val="1"/>
              <c:layout>
                <c:manualLayout>
                  <c:x val="-0.17989417989417988"/>
                  <c:y val="-0.136183723588686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BD-4865-8EEB-4F2B85C940C9}"/>
                </c:ext>
              </c:extLst>
            </c:dLbl>
            <c:dLbl>
              <c:idx val="2"/>
              <c:layout>
                <c:manualLayout>
                  <c:x val="0.24126984126984136"/>
                  <c:y val="-0.123515470231599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BD-4865-8EEB-4F2B85C940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3200" b="1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Respon.'!$E$13:$E$15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Respon.'!$F$13:$F$15</c:f>
              <c:numCache>
                <c:formatCode>0%</c:formatCode>
                <c:ptCount val="3"/>
                <c:pt idx="0">
                  <c:v>0.9285714285714286</c:v>
                </c:pt>
                <c:pt idx="1">
                  <c:v>7.1428571428571425E-2</c:v>
                </c:pt>
                <c:pt idx="2">
                  <c:v>4.2372881355932203E-3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BD-4865-8EEB-4F2B85C940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Respon.'!$F$18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ED74-4480-B216-A3C5B03E12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D74-4480-B216-A3C5B03E12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ED74-4480-B216-A3C5B03E1297}"/>
              </c:ext>
            </c:extLst>
          </c:dPt>
          <c:dLbls>
            <c:dLbl>
              <c:idx val="0"/>
              <c:layout>
                <c:manualLayout>
                  <c:x val="-0.11004465773511957"/>
                  <c:y val="5.06682625174546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74-4480-B216-A3C5B03E1297}"/>
                </c:ext>
              </c:extLst>
            </c:dLbl>
            <c:dLbl>
              <c:idx val="1"/>
              <c:layout>
                <c:manualLayout>
                  <c:x val="-3.879734780608372E-17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74-4480-B216-A3C5B03E1297}"/>
                </c:ext>
              </c:extLst>
            </c:dLbl>
            <c:dLbl>
              <c:idx val="2"/>
              <c:layout>
                <c:manualLayout>
                  <c:x val="0.28780910484569755"/>
                  <c:y val="-0.133004189108318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74-4480-B216-A3C5B03E12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Respon.'!$E$19:$E$21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Respon.'!$F$19:$F$21</c:f>
              <c:numCache>
                <c:formatCode>0%</c:formatCode>
                <c:ptCount val="3"/>
                <c:pt idx="0">
                  <c:v>0.80769230769230771</c:v>
                </c:pt>
                <c:pt idx="1">
                  <c:v>0.15384615384615385</c:v>
                </c:pt>
                <c:pt idx="2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74-4480-B216-A3C5B03E1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Respon.'!$F$24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1-1CFB-4F25-849D-E224EE4A93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1CFB-4F25-849D-E224EE4A93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1CFB-4F25-849D-E224EE4A930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F25-849D-E224EE4A93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FB-4F25-849D-E224EE4A9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Respon.'!$E$25:$E$27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Respon.'!$F$25:$F$27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FB-4F25-849D-E224EE4A93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4DB-474E-857A-DD07AAA5CA4F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4DB-474E-857A-DD07AAA5CA4F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4DB-474E-857A-DD07AAA5CA4F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4DB-474E-857A-DD07AAA5CA4F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4-F4DB-474E-857A-DD07AAA5CA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DB-474E-857A-DD07AAA5CA4F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DB-474E-857A-DD07AAA5CA4F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DB-474E-857A-DD07AAA5CA4F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DB-474E-857A-DD07AAA5CA4F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4DB-474E-857A-DD07AAA5CA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1-4896-83D3-97E4DB19B33A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1-4896-83D3-97E4DB19B33A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1-4896-83D3-97E4DB19B33A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81-4896-83D3-97E4DB19B33A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2D81-4896-83D3-97E4DB19B3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81-4896-83D3-97E4DB19B33A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81-4896-83D3-97E4DB19B33A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81-4896-83D3-97E4DB19B33A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81-4896-83D3-97E4DB19B33A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81-4896-83D3-97E4DB19B3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A-4A53-8C3D-E0C27023EFA2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1A-4A53-8C3D-E0C27023EFA2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1A-4A53-8C3D-E0C27023EFA2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A-4A53-8C3D-E0C27023EFA2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DA1A-4A53-8C3D-E0C27023EF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1A-4A53-8C3D-E0C27023EFA2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1A-4A53-8C3D-E0C27023EFA2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1A-4A53-8C3D-E0C27023EFA2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1A-4A53-8C3D-E0C27023EFA2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1A-4A53-8C3D-E0C27023EFA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3-4645-BEF8-68FC84F96B38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C3-4645-BEF8-68FC84F96B38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C3-4645-BEF8-68FC84F96B38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C3-4645-BEF8-68FC84F96B38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BAC3-4645-BEF8-68FC84F96B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C3-4645-BEF8-68FC84F96B38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C3-4645-BEF8-68FC84F96B38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C3-4645-BEF8-68FC84F96B38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C3-4645-BEF8-68FC84F96B38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C3-4645-BEF8-68FC84F96B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7-4BA3-B093-879148B9D4A6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7-4BA3-B093-879148B9D4A6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7-4BA3-B093-879148B9D4A6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7-4BA3-B093-879148B9D4A6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4157-4BA3-B093-879148B9D4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57-4BA3-B093-879148B9D4A6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57-4BA3-B093-879148B9D4A6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57-4BA3-B093-879148B9D4A6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57-4BA3-B093-879148B9D4A6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57-4BA3-B093-879148B9D4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E-4AB6-BB33-10ABD8DE5F13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E-4AB6-BB33-10ABD8DE5F13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EE-4AB6-BB33-10ABD8DE5F13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EE-4AB6-BB33-10ABD8DE5F13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5DEE-4AB6-BB33-10ABD8DE5F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EE-4AB6-BB33-10ABD8DE5F13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EE-4AB6-BB33-10ABD8DE5F13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EE-4AB6-BB33-10ABD8DE5F13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EE-4AB6-BB33-10ABD8DE5F13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DEE-4AB6-BB33-10ABD8DE5F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7-41F3-A689-4CA04900776C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47-41F3-A689-4CA04900776C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47-41F3-A689-4CA04900776C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47-41F3-A689-4CA04900776C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E447-41F3-A689-4CA04900776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47-41F3-A689-4CA04900776C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47-41F3-A689-4CA04900776C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47-41F3-A689-4CA04900776C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47-41F3-A689-4CA04900776C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47-41F3-A689-4CA0490077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4-4835-B530-87478F173708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4-4835-B530-87478F173708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4-4835-B530-87478F173708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4-4835-B530-87478F173708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2714-4835-B530-87478F1737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14-4835-B530-87478F173708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14-4835-B530-87478F173708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14-4835-B530-87478F173708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14-4835-B530-87478F173708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14-4835-B530-87478F1737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E-49E4-B7EC-C5D4329E360E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E-49E4-B7EC-C5D4329E360E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E-49E4-B7EC-C5D4329E360E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E-49E4-B7EC-C5D4329E360E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AD6E-49E4-B7EC-C5D4329E36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E-49E4-B7EC-C5D4329E360E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E-49E4-B7EC-C5D4329E360E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E-49E4-B7EC-C5D4329E360E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E-49E4-B7EC-C5D4329E360E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E-49E4-B7EC-C5D4329E360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2-495C-A612-05F69BDE0442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92-495C-A612-05F69BDE0442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92-495C-A612-05F69BDE0442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92-495C-A612-05F69BDE0442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3592-495C-A612-05F69BDE04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92-495C-A612-05F69BDE0442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92-495C-A612-05F69BDE0442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92-495C-A612-05F69BDE0442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92-495C-A612-05F69BDE0442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92-495C-A612-05F69BDE04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5-4748-AB47-14CC47A30ED6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5-4748-AB47-14CC47A30ED6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5-4748-AB47-14CC47A30ED6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5-4748-AB47-14CC47A30ED6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CCD5-4748-AB47-14CC47A30E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5-4748-AB47-14CC47A30ED6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5-4748-AB47-14CC47A30ED6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5-4748-AB47-14CC47A30ED6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5-4748-AB47-14CC47A30ED6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5-4748-AB47-14CC47A30ED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D-4C47-8A30-E96A2AE88B10}"/>
            </c:ext>
          </c:extLst>
        </c:ser>
        <c:ser>
          <c:idx val="7"/>
          <c:order val="1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D-4C47-8A30-E96A2AE88B10}"/>
            </c:ext>
          </c:extLst>
        </c:ser>
        <c:ser>
          <c:idx val="8"/>
          <c:order val="2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D-4C47-8A30-E96A2AE88B10}"/>
            </c:ext>
          </c:extLst>
        </c:ser>
        <c:ser>
          <c:idx val="9"/>
          <c:order val="3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9D-4C47-8A30-E96A2AE88B10}"/>
            </c:ext>
          </c:extLst>
        </c:ser>
        <c:ser>
          <c:idx val="3"/>
          <c:order val="4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65100" prst="coolSlant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  <c:extLst>
              <c:ext xmlns:c16="http://schemas.microsoft.com/office/drawing/2014/chart" uri="{C3380CC4-5D6E-409C-BE32-E72D297353CC}">
                <c16:uniqueId val="{00000005-0A9D-4C47-8A30-E96A2AE88B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>
                    <a:latin typeface="Aptos" panose="020B0004020202020204" pitchFamily="34" charset="0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9D-4C47-8A30-E96A2AE88B10}"/>
            </c:ext>
          </c:extLst>
        </c:ser>
        <c:ser>
          <c:idx val="4"/>
          <c:order val="5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9D-4C47-8A30-E96A2AE88B10}"/>
            </c:ext>
          </c:extLst>
        </c:ser>
        <c:ser>
          <c:idx val="5"/>
          <c:order val="6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9D-4C47-8A30-E96A2AE88B10}"/>
            </c:ext>
          </c:extLst>
        </c:ser>
        <c:ser>
          <c:idx val="1"/>
          <c:order val="7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9D-4C47-8A30-E96A2AE88B10}"/>
            </c:ext>
          </c:extLst>
        </c:ser>
        <c:ser>
          <c:idx val="2"/>
          <c:order val="8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A9D-4C47-8A30-E96A2AE88B1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Respon.'!$F$3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7984-4508-B962-19354AC1DA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2-7984-4508-B962-19354AC1DA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7984-4508-B962-19354AC1DA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Respon.'!$E$4:$E$6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Respon.'!$F$4:$F$6</c:f>
              <c:numCache>
                <c:formatCode>0%</c:formatCode>
                <c:ptCount val="3"/>
                <c:pt idx="0">
                  <c:v>0.97033898305084743</c:v>
                </c:pt>
                <c:pt idx="1">
                  <c:v>2.5423728813559324E-2</c:v>
                </c:pt>
                <c:pt idx="2">
                  <c:v>4.2372881355932203E-3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84-4508-B962-19354AC1DA4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Respon.'!$F$12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6A-447F-9452-3F48838D8B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6A-447F-9452-3F48838D8B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6A-447F-9452-3F48838D8B55}"/>
              </c:ext>
            </c:extLst>
          </c:dPt>
          <c:cat>
            <c:strRef>
              <c:f>'TD - Eco. Respon.'!$E$13:$E$15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Respon.'!$F$13:$F$15</c:f>
              <c:numCache>
                <c:formatCode>0%</c:formatCode>
                <c:ptCount val="3"/>
                <c:pt idx="0">
                  <c:v>0.9285714285714286</c:v>
                </c:pt>
                <c:pt idx="1">
                  <c:v>7.1428571428571425E-2</c:v>
                </c:pt>
                <c:pt idx="2">
                  <c:v>4.2372881355932203E-3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1-4D9F-A212-C0AB25697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Respon.'!$F$18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4A-4DCE-A2D7-6D8810411E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4A-4DCE-A2D7-6D8810411E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4A-4DCE-A2D7-6D8810411EE7}"/>
              </c:ext>
            </c:extLst>
          </c:dPt>
          <c:cat>
            <c:strRef>
              <c:f>'TD - Eco. Respon.'!$E$19:$E$21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Respon.'!$F$19:$F$21</c:f>
              <c:numCache>
                <c:formatCode>0%</c:formatCode>
                <c:ptCount val="3"/>
                <c:pt idx="0">
                  <c:v>0.80769230769230771</c:v>
                </c:pt>
                <c:pt idx="1">
                  <c:v>0.15384615384615385</c:v>
                </c:pt>
                <c:pt idx="2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8-433B-801B-509EE0929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Respon.'!$F$24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B-43F1-B175-2F1A8AC6DF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B-43F1-B175-2F1A8AC6DF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DB-43F1-B175-2F1A8AC6DFDF}"/>
              </c:ext>
            </c:extLst>
          </c:dPt>
          <c:cat>
            <c:strRef>
              <c:f>'TD - Eco. Respon.'!$E$25:$E$27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Respon.'!$F$25:$F$27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B-4181-B272-2BE856733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Respon.'!$E$31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0-46A1-BAD7-6246EC569A12}"/>
            </c:ext>
          </c:extLst>
        </c:ser>
        <c:ser>
          <c:idx val="1"/>
          <c:order val="1"/>
          <c:tx>
            <c:strRef>
              <c:f>'TD - Eco. Respon.'!$E$32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F0-46A1-BAD7-6246EC569A12}"/>
            </c:ext>
          </c:extLst>
        </c:ser>
        <c:ser>
          <c:idx val="2"/>
          <c:order val="2"/>
          <c:tx>
            <c:strRef>
              <c:f>'TD - Eco. Respon.'!$E$33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Respon.'!$F$30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F0-46A1-BAD7-6246EC56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3743039"/>
        <c:axId val="1883618239"/>
      </c:barChart>
      <c:catAx>
        <c:axId val="188374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3618239"/>
        <c:crosses val="autoZero"/>
        <c:auto val="1"/>
        <c:lblAlgn val="ctr"/>
        <c:lblOffset val="100"/>
        <c:noMultiLvlLbl val="0"/>
      </c:catAx>
      <c:valAx>
        <c:axId val="1883618239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88374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Respon.'!$E$38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Respon.'!$F$37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Respon.'!$F$38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7-45A1-AD72-CD23816678B0}"/>
            </c:ext>
          </c:extLst>
        </c:ser>
        <c:ser>
          <c:idx val="1"/>
          <c:order val="1"/>
          <c:tx>
            <c:strRef>
              <c:f>'TD - Eco. Respon.'!$E$39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Respon.'!$F$37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Respon.'!$F$39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7-45A1-AD72-CD23816678B0}"/>
            </c:ext>
          </c:extLst>
        </c:ser>
        <c:ser>
          <c:idx val="2"/>
          <c:order val="2"/>
          <c:tx>
            <c:strRef>
              <c:f>'TD - Eco. Respon.'!$E$40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Respon.'!$F$37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Respon.'!$F$40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7-45A1-AD72-CD2381667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9323295"/>
        <c:axId val="1179324255"/>
      </c:barChart>
      <c:catAx>
        <c:axId val="1179323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9324255"/>
        <c:crosses val="autoZero"/>
        <c:auto val="1"/>
        <c:lblAlgn val="ctr"/>
        <c:lblOffset val="100"/>
        <c:noMultiLvlLbl val="0"/>
      </c:catAx>
      <c:valAx>
        <c:axId val="117932425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17932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Respon.'!$K$13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Respon.'!$L$12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Respon.'!$L$13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A-4264-A83C-7E73B91B3F05}"/>
            </c:ext>
          </c:extLst>
        </c:ser>
        <c:ser>
          <c:idx val="1"/>
          <c:order val="1"/>
          <c:tx>
            <c:strRef>
              <c:f>'TD - Eco. Respon.'!$K$14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Respon.'!$L$12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A-4264-A83C-7E73B91B3F05}"/>
            </c:ext>
          </c:extLst>
        </c:ser>
        <c:ser>
          <c:idx val="2"/>
          <c:order val="2"/>
          <c:tx>
            <c:strRef>
              <c:f>'TD - Eco. Respon.'!$K$15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Respon.'!$L$12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A-4264-A83C-7E73B91B3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3715679"/>
        <c:axId val="1883717119"/>
      </c:barChart>
      <c:catAx>
        <c:axId val="18837156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3717119"/>
        <c:crosses val="autoZero"/>
        <c:auto val="1"/>
        <c:lblAlgn val="ctr"/>
        <c:lblOffset val="100"/>
        <c:noMultiLvlLbl val="0"/>
      </c:catAx>
      <c:valAx>
        <c:axId val="188371711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88371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Respon.'!$K$19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Respon.'!$L$18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Respon.'!$L$19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C-4C7D-B2C1-4B484F4469AC}"/>
            </c:ext>
          </c:extLst>
        </c:ser>
        <c:ser>
          <c:idx val="1"/>
          <c:order val="1"/>
          <c:tx>
            <c:strRef>
              <c:f>'TD - Eco. Respon.'!$K$20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Respon.'!$L$18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Respon.'!$L$20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C-4C7D-B2C1-4B484F4469AC}"/>
            </c:ext>
          </c:extLst>
        </c:ser>
        <c:ser>
          <c:idx val="2"/>
          <c:order val="2"/>
          <c:tx>
            <c:strRef>
              <c:f>'TD - Eco. Respon.'!$K$21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Respon.'!$L$18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Respon.'!$L$21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EC-4C7D-B2C1-4B484F446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3516863"/>
        <c:axId val="1993523583"/>
      </c:barChart>
      <c:catAx>
        <c:axId val="1993516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93523583"/>
        <c:crosses val="autoZero"/>
        <c:auto val="1"/>
        <c:lblAlgn val="ctr"/>
        <c:lblOffset val="100"/>
        <c:noMultiLvlLbl val="0"/>
      </c:catAx>
      <c:valAx>
        <c:axId val="199352358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9351686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Respon.'!$K$25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Respon.'!$L$24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Respon.'!$L$25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33-4C68-846E-444D9DCF0CE4}"/>
            </c:ext>
          </c:extLst>
        </c:ser>
        <c:ser>
          <c:idx val="1"/>
          <c:order val="1"/>
          <c:tx>
            <c:strRef>
              <c:f>'TD - Eco. Respon.'!$K$26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Respon.'!$L$24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Respon.'!$L$26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33-4C68-846E-444D9DCF0CE4}"/>
            </c:ext>
          </c:extLst>
        </c:ser>
        <c:ser>
          <c:idx val="2"/>
          <c:order val="2"/>
          <c:tx>
            <c:strRef>
              <c:f>'TD - Eco. Respon.'!$K$27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Respon.'!$L$24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33-4C68-846E-444D9DCF0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0712431"/>
        <c:axId val="2000711951"/>
      </c:barChart>
      <c:catAx>
        <c:axId val="20007124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00711951"/>
        <c:crosses val="autoZero"/>
        <c:auto val="1"/>
        <c:lblAlgn val="ctr"/>
        <c:lblOffset val="100"/>
        <c:noMultiLvlLbl val="0"/>
      </c:catAx>
      <c:valAx>
        <c:axId val="200071195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00071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Respon.'!$K$31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Respon.'!$L$30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Respon.'!$L$31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0-4F27-B26C-F1B27BB5D690}"/>
            </c:ext>
          </c:extLst>
        </c:ser>
        <c:ser>
          <c:idx val="1"/>
          <c:order val="1"/>
          <c:tx>
            <c:strRef>
              <c:f>'TD - Eco. Respon.'!$K$32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Respon.'!$L$30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Respon.'!$L$32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00-4F27-B26C-F1B27BB5D690}"/>
            </c:ext>
          </c:extLst>
        </c:ser>
        <c:ser>
          <c:idx val="2"/>
          <c:order val="2"/>
          <c:tx>
            <c:strRef>
              <c:f>'TD - Eco. Respon.'!$K$33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Respon.'!$L$30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Respon.'!$L$33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00-4F27-B26C-F1B27BB5D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2684463"/>
        <c:axId val="1882683983"/>
      </c:barChart>
      <c:catAx>
        <c:axId val="1882684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2683983"/>
        <c:crosses val="autoZero"/>
        <c:auto val="1"/>
        <c:lblAlgn val="ctr"/>
        <c:lblOffset val="100"/>
        <c:noMultiLvlLbl val="0"/>
      </c:catAx>
      <c:valAx>
        <c:axId val="188268398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882684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Macro'!$D$22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Macro'!$E$22</c:f>
              <c:numCache>
                <c:formatCode>0%</c:formatCode>
                <c:ptCount val="1"/>
                <c:pt idx="0">
                  <c:v>0.93913043478260871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0-4CFA-9815-0B868CF6C2FE}"/>
            </c:ext>
          </c:extLst>
        </c:ser>
        <c:ser>
          <c:idx val="1"/>
          <c:order val="1"/>
          <c:tx>
            <c:strRef>
              <c:f>'TD - Eco. Macro'!$D$23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Macro'!$E$23</c:f>
              <c:numCache>
                <c:formatCode>0%</c:formatCode>
                <c:ptCount val="1"/>
                <c:pt idx="0">
                  <c:v>5.2173913043478258E-2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D0-4CFA-9815-0B868CF6C2FE}"/>
            </c:ext>
          </c:extLst>
        </c:ser>
        <c:ser>
          <c:idx val="2"/>
          <c:order val="2"/>
          <c:tx>
            <c:strRef>
              <c:f>'TD - Eco. Macro'!$D$24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Macro'!$E$24</c:f>
              <c:numCache>
                <c:formatCode>0%</c:formatCode>
                <c:ptCount val="1"/>
                <c:pt idx="0">
                  <c:v>8.6956521739130436E-3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D0-4CFA-9815-0B868CF6C2F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30231856"/>
        <c:axId val="2030233296"/>
      </c:barChart>
      <c:catAx>
        <c:axId val="2030231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0233296"/>
        <c:crosses val="autoZero"/>
        <c:auto val="1"/>
        <c:lblAlgn val="ctr"/>
        <c:lblOffset val="100"/>
        <c:noMultiLvlLbl val="0"/>
      </c:catAx>
      <c:valAx>
        <c:axId val="203023329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0302318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16-433A-A37B-4946A760A1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16-433A-A37B-4946A760A1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16-433A-A37B-4946A760A1C0}"/>
              </c:ext>
            </c:extLst>
          </c:dPt>
          <c:dLbls>
            <c:dLbl>
              <c:idx val="1"/>
              <c:layout>
                <c:manualLayout>
                  <c:x val="-0.11904761904761904"/>
                  <c:y val="-0.150877192982456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16-433A-A37B-4946A760A1C0}"/>
                </c:ext>
              </c:extLst>
            </c:dLbl>
            <c:dLbl>
              <c:idx val="2"/>
              <c:layout>
                <c:manualLayout>
                  <c:x val="0.26904761904761904"/>
                  <c:y val="-8.0701754385964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16-433A-A37B-4946A760A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800" b="1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Macro'!$L$5:$L$7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Macro'!$M$5:$M$7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6-433A-A37B-4946A760A1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Macro'!$M$11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47-4FAD-BC0F-9078776E0A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47-4FAD-BC0F-9078776E0A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47-4FAD-BC0F-9078776E0A5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25000000000001"/>
                      <c:h val="0.336035087719298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747-4FAD-BC0F-9078776E0A5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47-4FAD-BC0F-9078776E0A5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47-4FAD-BC0F-9078776E0A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Macro'!$L$12:$L$14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Macro'!$M$12:$M$14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47-4FAD-BC0F-9078776E0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Macro'!$M$11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50-4337-93B7-96088FA69CD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50-4337-93B7-96088FA69C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50-4337-93B7-96088FA69CD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defRPr>
                  </a:pPr>
                  <a:endParaRPr lang="es-PY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25000000000001"/>
                      <c:h val="0.336035087719298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550-4337-93B7-96088FA69C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50-4337-93B7-96088FA69C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50-4337-93B7-96088FA69C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- Eco. Macro'!$L$12:$L$14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Macro'!$M$12:$M$14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50-4337-93B7-96088FA69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'TD - Eco. Macro'!$L$5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83-488D-8150-5D9F3913CE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Y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Macro'!$M$5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3-488D-8150-5D9F3913CEF9}"/>
            </c:ext>
          </c:extLst>
        </c:ser>
        <c:ser>
          <c:idx val="1"/>
          <c:order val="1"/>
          <c:tx>
            <c:strRef>
              <c:f>'TD - Eco. Macro'!$L$6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Macro'!$M$6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3-488D-8150-5D9F3913CEF9}"/>
            </c:ext>
          </c:extLst>
        </c:ser>
        <c:ser>
          <c:idx val="2"/>
          <c:order val="2"/>
          <c:tx>
            <c:strRef>
              <c:f>'TD - Eco. Macro'!$L$7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es-PY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Macro'!$M$7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3-488D-8150-5D9F3913CE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"/>
        <c:axId val="710606880"/>
        <c:axId val="710608320"/>
      </c:barChart>
      <c:catAx>
        <c:axId val="710606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10608320"/>
        <c:crosses val="autoZero"/>
        <c:auto val="1"/>
        <c:lblAlgn val="ctr"/>
        <c:lblOffset val="100"/>
        <c:noMultiLvlLbl val="0"/>
      </c:catAx>
      <c:valAx>
        <c:axId val="7106083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7106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DE-442F-A2A9-71F063C556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DE-442F-A2A9-71F063C556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DE-442F-A2A9-71F063C55640}"/>
              </c:ext>
            </c:extLst>
          </c:dPt>
          <c:cat>
            <c:strRef>
              <c:f>'TD - Eco. Macro'!$L$5:$L$7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Macro'!$M$5:$M$7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3-4031-92FB-D0AEF57F5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Macro'!$M$11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7E-46E5-AB4C-20CA22CE7C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7E-46E5-AB4C-20CA22CE7C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7E-46E5-AB4C-20CA22CE7C7C}"/>
              </c:ext>
            </c:extLst>
          </c:dPt>
          <c:cat>
            <c:strRef>
              <c:f>'TD - Eco. Macro'!$L$12:$L$14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Macro'!$M$12:$M$14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F-476D-BA7D-9B594E5EA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Macro'!$E$12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C7-41B1-9E54-3A6663B643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C7-41B1-9E54-3A6663B643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C7-41B1-9E54-3A6663B643A8}"/>
              </c:ext>
            </c:extLst>
          </c:dPt>
          <c:cat>
            <c:strRef>
              <c:f>'TD - Eco. Macro'!$D$13:$D$15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Macro'!$E$13:$E$15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4-406F-885F-C64742933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'TD - Eco. Macro'!$E$29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58F-4C27-983F-8EDC9C6850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58F-4C27-983F-8EDC9C6850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58F-4C27-983F-8EDC9C6850D4}"/>
              </c:ext>
            </c:extLst>
          </c:dPt>
          <c:cat>
            <c:strRef>
              <c:f>'TD - Eco. Macro'!$D$30:$D$32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Macro'!$E$30:$E$32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F-4068-BAF0-FA9C949DA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Macro'!$D$22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Macro'!$E$22</c:f>
              <c:numCache>
                <c:formatCode>0%</c:formatCode>
                <c:ptCount val="1"/>
                <c:pt idx="0">
                  <c:v>0.93913043478260871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2-4954-A168-17AADC8E9EA6}"/>
            </c:ext>
          </c:extLst>
        </c:ser>
        <c:ser>
          <c:idx val="1"/>
          <c:order val="1"/>
          <c:tx>
            <c:strRef>
              <c:f>'TD - Eco. Macro'!$D$23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Macro'!$E$23</c:f>
              <c:numCache>
                <c:formatCode>0%</c:formatCode>
                <c:ptCount val="1"/>
                <c:pt idx="0">
                  <c:v>5.2173913043478258E-2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92-4954-A168-17AADC8E9EA6}"/>
            </c:ext>
          </c:extLst>
        </c:ser>
        <c:ser>
          <c:idx val="2"/>
          <c:order val="2"/>
          <c:tx>
            <c:strRef>
              <c:f>'TD - Eco. Macro'!$D$24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Macro'!$E$21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Macro'!$E$24</c:f>
              <c:numCache>
                <c:formatCode>0%</c:formatCode>
                <c:ptCount val="1"/>
                <c:pt idx="0">
                  <c:v>8.6956521739130436E-3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92-4954-A168-17AADC8E9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0231856"/>
        <c:axId val="2030233296"/>
      </c:barChart>
      <c:catAx>
        <c:axId val="203023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2030233296"/>
        <c:crosses val="autoZero"/>
        <c:auto val="1"/>
        <c:lblAlgn val="ctr"/>
        <c:lblOffset val="100"/>
        <c:noMultiLvlLbl val="0"/>
      </c:catAx>
      <c:valAx>
        <c:axId val="2030233296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20302318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Macro'!$M$18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00-468A-B086-3961D1C416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00-468A-B086-3961D1C416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00-468A-B086-3961D1C41625}"/>
              </c:ext>
            </c:extLst>
          </c:dPt>
          <c:cat>
            <c:strRef>
              <c:f>'TD - Eco. Macro'!$L$19:$L$21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Macro'!$M$19:$M$21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A-4345-9C98-E7CFC69A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Macro'!$M$25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9F-42C2-BA29-E8A880F85D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9F-42C2-BA29-E8A880F85D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9F-42C2-BA29-E8A880F85DB4}"/>
              </c:ext>
            </c:extLst>
          </c:dPt>
          <c:cat>
            <c:strRef>
              <c:f>'TD - Eco. Macro'!$L$26:$L$28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Macro'!$M$26:$M$28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6-41CB-92CF-C5348CBBA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Macro'!$M$32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0B-410C-B6C3-CF0AA97D5F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0B-410C-B6C3-CF0AA97D5F6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50B-410C-B6C3-CF0AA97D5F6A}"/>
              </c:ext>
            </c:extLst>
          </c:dPt>
          <c:cat>
            <c:strRef>
              <c:f>'TD - Eco. Macro'!$L$33:$L$35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Macro'!$M$33:$M$35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A-480C-AE32-33F3F6A7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Macro'!$M$39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73-409D-9CCF-04A4451B42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73-409D-9CCF-04A4451B427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73-409D-9CCF-04A4451B4274}"/>
              </c:ext>
            </c:extLst>
          </c:dPt>
          <c:cat>
            <c:strRef>
              <c:f>'TD - Eco. Macro'!$L$40:$L$42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Macro'!$M$40:$M$42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DA2-A8E3-32E409CDF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'TD - Eco. Macro'!$U$4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A7-4747-B88A-C487CF9C4E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A7-4747-B88A-C487CF9C4E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A7-4747-B88A-C487CF9C4EFA}"/>
              </c:ext>
            </c:extLst>
          </c:dPt>
          <c:cat>
            <c:strRef>
              <c:f>'TD - Eco. Macro'!$T$5:$T$7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Macro'!$U$5:$U$7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218-8068-0B433CD67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Macro'!$U$11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CB-4F60-A10A-43063E2D61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CB-4F60-A10A-43063E2D61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CB-4F60-A10A-43063E2D61D2}"/>
              </c:ext>
            </c:extLst>
          </c:dPt>
          <c:cat>
            <c:strRef>
              <c:f>'TD - Eco. Macro'!$T$12:$T$14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Macro'!$U$12:$U$14</c:f>
              <c:numCache>
                <c:formatCode>0%</c:formatCode>
                <c:ptCount val="3"/>
                <c:pt idx="0">
                  <c:v>0.80769230769230771</c:v>
                </c:pt>
                <c:pt idx="1">
                  <c:v>0.15384615384615385</c:v>
                </c:pt>
                <c:pt idx="2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5-44A0-9EC5-A68813BBD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Macro'!$U$18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DC-471E-A2B2-567EE8031C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DC-471E-A2B2-567EE8031C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DC-471E-A2B2-567EE8031C62}"/>
              </c:ext>
            </c:extLst>
          </c:dPt>
          <c:cat>
            <c:strRef>
              <c:f>'TD - Eco. Macro'!$T$19:$T$21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Macro'!$U$19:$U$21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B-4AF3-BB79-951EE14CF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Macro'!$U$25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F-4BC2-BD07-BC93A0F22E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F-4BC2-BD07-BC93A0F22E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F-4BC2-BD07-BC93A0F22E6C}"/>
              </c:ext>
            </c:extLst>
          </c:dPt>
          <c:cat>
            <c:strRef>
              <c:f>'TD - Eco. Macro'!$T$26:$T$28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Macro'!$U$26:$U$28</c:f>
              <c:numCache>
                <c:formatCode>0%</c:formatCode>
                <c:ptCount val="3"/>
                <c:pt idx="0">
                  <c:v>0.9285714285714286</c:v>
                </c:pt>
                <c:pt idx="1">
                  <c:v>7.1428571428571425E-2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A-4882-87E6-BD424FBF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Macro'!$U$32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63-4748-B0E0-5B75622539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63-4748-B0E0-5B75622539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E63-4748-B0E0-5B7562253959}"/>
              </c:ext>
            </c:extLst>
          </c:dPt>
          <c:cat>
            <c:strRef>
              <c:f>'TD - Eco. Macro'!$T$33:$T$35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Macro'!$U$33:$U$35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A-46A9-80C2-1A4E9763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Macro'!$U$39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4A-4E68-8672-A24FDE0B18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64A-4E68-8672-A24FDE0B18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64A-4E68-8672-A24FDE0B18DD}"/>
              </c:ext>
            </c:extLst>
          </c:dPt>
          <c:cat>
            <c:strRef>
              <c:f>'TD - Eco. Macro'!$T$40:$T$42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Macro'!$U$40:$U$42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0-4E6D-BCD9-E6C2ADE2C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'TD - Eco. Macro'!$U$46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C-4A11-A085-07C6B6827B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C-4A11-A085-07C6B6827B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4C-4A11-A085-07C6B6827B7B}"/>
              </c:ext>
            </c:extLst>
          </c:dPt>
          <c:cat>
            <c:strRef>
              <c:f>'TD - Eco. Macro'!$T$47:$T$49</c:f>
              <c:strCache>
                <c:ptCount val="3"/>
                <c:pt idx="0">
                  <c:v>Manual</c:v>
                </c:pt>
                <c:pt idx="1">
                  <c:v>Automático</c:v>
                </c:pt>
                <c:pt idx="2">
                  <c:v>Semiautomático</c:v>
                </c:pt>
              </c:strCache>
            </c:strRef>
          </c:cat>
          <c:val>
            <c:numRef>
              <c:f>'TD - Eco. Macro'!$U$47:$U$49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1-4966-9A7B-7F551182F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Macro'!$AB$5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D-4E0D-8079-5A6BFC6C5C7D}"/>
            </c:ext>
          </c:extLst>
        </c:ser>
        <c:ser>
          <c:idx val="1"/>
          <c:order val="1"/>
          <c:tx>
            <c:strRef>
              <c:f>'TD - Eco. Macro'!$AB$6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D-4E0D-8079-5A6BFC6C5C7D}"/>
            </c:ext>
          </c:extLst>
        </c:ser>
        <c:ser>
          <c:idx val="2"/>
          <c:order val="2"/>
          <c:tx>
            <c:strRef>
              <c:f>'TD - Eco. Macro'!$AB$7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Macro'!$AC$4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BD-4E0D-8079-5A6BFC6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5052240"/>
        <c:axId val="1905053200"/>
      </c:barChart>
      <c:catAx>
        <c:axId val="19050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1905053200"/>
        <c:crosses val="autoZero"/>
        <c:auto val="1"/>
        <c:lblAlgn val="ctr"/>
        <c:lblOffset val="100"/>
        <c:noMultiLvlLbl val="0"/>
      </c:catAx>
      <c:valAx>
        <c:axId val="190505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19050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Macro'!$AB$12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3-4CBD-B1DC-2DE8CF11877B}"/>
            </c:ext>
          </c:extLst>
        </c:ser>
        <c:ser>
          <c:idx val="1"/>
          <c:order val="1"/>
          <c:tx>
            <c:strRef>
              <c:f>'TD - Eco. Macro'!$AB$13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A3-4CBD-B1DC-2DE8CF11877B}"/>
            </c:ext>
          </c:extLst>
        </c:ser>
        <c:ser>
          <c:idx val="2"/>
          <c:order val="2"/>
          <c:tx>
            <c:strRef>
              <c:f>'TD - Eco. Macro'!$AB$14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Macro'!$AC$11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A3-4CBD-B1DC-2DE8CF118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6324848"/>
        <c:axId val="1826315248"/>
      </c:barChart>
      <c:catAx>
        <c:axId val="182632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1826315248"/>
        <c:crosses val="autoZero"/>
        <c:auto val="1"/>
        <c:lblAlgn val="ctr"/>
        <c:lblOffset val="100"/>
        <c:noMultiLvlLbl val="0"/>
      </c:catAx>
      <c:valAx>
        <c:axId val="18263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182632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Macro'!$AB$19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Macro'!$AC$19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B-459F-9E1C-D62A0ACB9823}"/>
            </c:ext>
          </c:extLst>
        </c:ser>
        <c:ser>
          <c:idx val="1"/>
          <c:order val="1"/>
          <c:tx>
            <c:strRef>
              <c:f>'TD - Eco. Macro'!$AB$20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B-459F-9E1C-D62A0ACB9823}"/>
            </c:ext>
          </c:extLst>
        </c:ser>
        <c:ser>
          <c:idx val="2"/>
          <c:order val="2"/>
          <c:tx>
            <c:strRef>
              <c:f>'TD - Eco. Macro'!$AB$21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Macro'!$AC$18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7B-459F-9E1C-D62A0ACB9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5888191"/>
        <c:axId val="945886271"/>
      </c:barChart>
      <c:catAx>
        <c:axId val="94588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945886271"/>
        <c:crosses val="autoZero"/>
        <c:auto val="1"/>
        <c:lblAlgn val="ctr"/>
        <c:lblOffset val="100"/>
        <c:noMultiLvlLbl val="0"/>
      </c:catAx>
      <c:valAx>
        <c:axId val="94588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94588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Macro'!$AB$26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2-4137-ADCC-D29ED5B2388A}"/>
            </c:ext>
          </c:extLst>
        </c:ser>
        <c:ser>
          <c:idx val="1"/>
          <c:order val="1"/>
          <c:tx>
            <c:strRef>
              <c:f>'TD - Eco. Macro'!$AB$27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2-4137-ADCC-D29ED5B2388A}"/>
            </c:ext>
          </c:extLst>
        </c:ser>
        <c:ser>
          <c:idx val="2"/>
          <c:order val="2"/>
          <c:tx>
            <c:strRef>
              <c:f>'TD - Eco. Macro'!$AB$28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Macro'!$AC$25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Macro'!$AC$28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F2-4137-ADCC-D29ED5B23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901007"/>
        <c:axId val="61890447"/>
      </c:barChart>
      <c:catAx>
        <c:axId val="6190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890447"/>
        <c:crosses val="autoZero"/>
        <c:auto val="1"/>
        <c:lblAlgn val="ctr"/>
        <c:lblOffset val="100"/>
        <c:noMultiLvlLbl val="0"/>
      </c:catAx>
      <c:valAx>
        <c:axId val="6189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90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Macro'!$AB$33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F39-96D9-5CAAF2599422}"/>
            </c:ext>
          </c:extLst>
        </c:ser>
        <c:ser>
          <c:idx val="1"/>
          <c:order val="1"/>
          <c:tx>
            <c:strRef>
              <c:f>'TD - Eco. Macro'!$AB$34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F39-96D9-5CAAF2599422}"/>
            </c:ext>
          </c:extLst>
        </c:ser>
        <c:ser>
          <c:idx val="2"/>
          <c:order val="2"/>
          <c:tx>
            <c:strRef>
              <c:f>'TD - Eco. Macro'!$AB$35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Macro'!$AC$32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Macro'!$AC$35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32-4F39-96D9-5CAAF259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102703"/>
        <c:axId val="217089743"/>
      </c:barChart>
      <c:catAx>
        <c:axId val="21710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217089743"/>
        <c:crosses val="autoZero"/>
        <c:auto val="1"/>
        <c:lblAlgn val="ctr"/>
        <c:lblOffset val="100"/>
        <c:noMultiLvlLbl val="0"/>
      </c:catAx>
      <c:valAx>
        <c:axId val="21708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21710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Macro'!$AB$40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2-445D-8124-7B1AA7DF1547}"/>
            </c:ext>
          </c:extLst>
        </c:ser>
        <c:ser>
          <c:idx val="1"/>
          <c:order val="1"/>
          <c:tx>
            <c:strRef>
              <c:f>'TD - Eco. Macro'!$AB$41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2-445D-8124-7B1AA7DF1547}"/>
            </c:ext>
          </c:extLst>
        </c:ser>
        <c:ser>
          <c:idx val="2"/>
          <c:order val="2"/>
          <c:tx>
            <c:strRef>
              <c:f>'TD - Eco. Macro'!$AB$42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Macro'!$AC$39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2-445D-8124-7B1AA7DF1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900527"/>
        <c:axId val="61905807"/>
      </c:barChart>
      <c:catAx>
        <c:axId val="6190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905807"/>
        <c:crosses val="autoZero"/>
        <c:auto val="1"/>
        <c:lblAlgn val="ctr"/>
        <c:lblOffset val="100"/>
        <c:noMultiLvlLbl val="0"/>
      </c:catAx>
      <c:valAx>
        <c:axId val="6190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90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'TD - Eco. Macro'!$AB$47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D-4C78-93C0-A75C4695E8C4}"/>
            </c:ext>
          </c:extLst>
        </c:ser>
        <c:ser>
          <c:idx val="1"/>
          <c:order val="1"/>
          <c:tx>
            <c:strRef>
              <c:f>'TD - Eco. Macro'!$AB$48</c:f>
              <c:strCache>
                <c:ptCount val="1"/>
                <c:pt idx="0">
                  <c:v>Automático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D-4C78-93C0-A75C4695E8C4}"/>
            </c:ext>
          </c:extLst>
        </c:ser>
        <c:ser>
          <c:idx val="2"/>
          <c:order val="2"/>
          <c:tx>
            <c:strRef>
              <c:f>'TD - Eco. Macro'!$AB$49</c:f>
              <c:strCache>
                <c:ptCount val="1"/>
                <c:pt idx="0">
                  <c:v>Semiautomático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'TD - Eco. Macro'!$AC$46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'TD - Eco. Macro'!$AC$49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D-4C78-93C0-A75C4695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78655"/>
        <c:axId val="61680575"/>
      </c:barChart>
      <c:catAx>
        <c:axId val="6167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680575"/>
        <c:crosses val="autoZero"/>
        <c:auto val="1"/>
        <c:lblAlgn val="ctr"/>
        <c:lblOffset val="100"/>
        <c:noMultiLvlLbl val="0"/>
      </c:catAx>
      <c:valAx>
        <c:axId val="616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Y"/>
          </a:p>
        </c:txPr>
        <c:crossAx val="6167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s-PY" b="1"/>
              <a:t>Cumplimiento Automatización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s-PY"/>
        </a:p>
      </c:txPr>
    </c:title>
    <c:autoTitleDeleted val="0"/>
    <c:plotArea>
      <c:layout>
        <c:manualLayout>
          <c:layoutTarget val="inner"/>
          <c:xMode val="edge"/>
          <c:yMode val="edge"/>
          <c:x val="7.2113071202638129E-2"/>
          <c:y val="0.17882629107981224"/>
          <c:w val="0.89850658691702001"/>
          <c:h val="0.48310635466341356"/>
        </c:manualLayout>
      </c:layout>
      <c:lineChart>
        <c:grouping val="standard"/>
        <c:varyColors val="0"/>
        <c:ser>
          <c:idx val="1"/>
          <c:order val="1"/>
          <c:tx>
            <c:strRef>
              <c:f>'Ind. Cobranzas'!$F$2</c:f>
              <c:strCache>
                <c:ptCount val="1"/>
                <c:pt idx="0">
                  <c:v>% Avance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'Ind. Cobranzas'!$D$3:$D$13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'Ind. Cobranzas'!$F$3:$F$13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B50-4144-8CFB-009787C5BFE2}"/>
            </c:ext>
          </c:extLst>
        </c:ser>
        <c:ser>
          <c:idx val="2"/>
          <c:order val="2"/>
          <c:tx>
            <c:strRef>
              <c:f>'Ind. Cobranzas'!$G$2</c:f>
              <c:strCache>
                <c:ptCount val="1"/>
                <c:pt idx="0">
                  <c:v>Objetivo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'Ind. Cobranzas'!$D$3:$D$13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'Ind. Cobranzas'!$G$3:$G$13</c:f>
              <c:numCache>
                <c:formatCode>General</c:formatCode>
                <c:ptCount val="11"/>
                <c:pt idx="0">
                  <c:v>0.5</c:v>
                </c:pt>
                <c:pt idx="1">
                  <c:v>0.5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2</c:v>
                </c:pt>
                <c:pt idx="6">
                  <c:v>2</c:v>
                </c:pt>
                <c:pt idx="7">
                  <c:v>2.5</c:v>
                </c:pt>
                <c:pt idx="8">
                  <c:v>3</c:v>
                </c:pt>
                <c:pt idx="9">
                  <c:v>3.5</c:v>
                </c:pt>
                <c:pt idx="10">
                  <c:v>3.5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B50-4144-8CFB-009787C5B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181983"/>
        <c:axId val="17361762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'Ind. Cobranzas'!$E$2</c15:sqref>
                        </c15:formulaRef>
                      </c:ext>
                    </c:extLst>
                    <c:strCache>
                      <c:ptCount val="1"/>
                      <c:pt idx="0">
                        <c:v>Mejorados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'Ind. Cobranzas'!$D$3:$D$13</c15:sqref>
                        </c15:formulaRef>
                      </c:ext>
                    </c:extLst>
                    <c:strCache>
                      <c:ptCount val="11"/>
                      <c:pt idx="0">
                        <c:v>Enero</c:v>
                      </c:pt>
                      <c:pt idx="1">
                        <c:v>Febrero</c:v>
                      </c:pt>
                      <c:pt idx="2">
                        <c:v>Marzo</c:v>
                      </c:pt>
                      <c:pt idx="3">
                        <c:v>Abril</c:v>
                      </c:pt>
                      <c:pt idx="4">
                        <c:v>Mayo</c:v>
                      </c:pt>
                      <c:pt idx="5">
                        <c:v>Junio</c:v>
                      </c:pt>
                      <c:pt idx="6">
                        <c:v>Julio</c:v>
                      </c:pt>
                      <c:pt idx="7">
                        <c:v>Agosto</c:v>
                      </c:pt>
                      <c:pt idx="8">
                        <c:v>Setiembre</c:v>
                      </c:pt>
                      <c:pt idx="9">
                        <c:v>Octubre</c:v>
                      </c:pt>
                      <c:pt idx="10">
                        <c:v>Noviembre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'Ind. Cobranzas'!$E$3:$E$13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0</c:v>
                      </c:pt>
                      <c:pt idx="4">
                        <c:v>1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50-4144-8CFB-009787C5BFE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'Ind. Cobranzas'!$H$2</c15:sqref>
                        </c15:formulaRef>
                      </c:ext>
                    </c:extLst>
                    <c:strCache>
                      <c:ptCount val="1"/>
                      <c:pt idx="0">
                        <c:v>% Avance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'Ind. Cobranzas'!$D$3:$D$13</c15:sqref>
                        </c15:formulaRef>
                      </c:ext>
                    </c:extLst>
                    <c:strCache>
                      <c:ptCount val="11"/>
                      <c:pt idx="0">
                        <c:v>Enero</c:v>
                      </c:pt>
                      <c:pt idx="1">
                        <c:v>Febrero</c:v>
                      </c:pt>
                      <c:pt idx="2">
                        <c:v>Marzo</c:v>
                      </c:pt>
                      <c:pt idx="3">
                        <c:v>Abril</c:v>
                      </c:pt>
                      <c:pt idx="4">
                        <c:v>Mayo</c:v>
                      </c:pt>
                      <c:pt idx="5">
                        <c:v>Junio</c:v>
                      </c:pt>
                      <c:pt idx="6">
                        <c:v>Julio</c:v>
                      </c:pt>
                      <c:pt idx="7">
                        <c:v>Agosto</c:v>
                      </c:pt>
                      <c:pt idx="8">
                        <c:v>Setiembre</c:v>
                      </c:pt>
                      <c:pt idx="9">
                        <c:v>Octubre</c:v>
                      </c:pt>
                      <c:pt idx="10">
                        <c:v>Noviembre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'Ind. Cobranzas'!$H$3:$H$13</c15:sqref>
                        </c15:formulaRef>
                      </c:ext>
                    </c:extLst>
                    <c:numCache>
                      <c:formatCode>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0.25</c:v>
                      </c:pt>
                      <c:pt idx="3">
                        <c:v>0.25</c:v>
                      </c:pt>
                      <c:pt idx="4">
                        <c:v>0.5</c:v>
                      </c:pt>
                      <c:pt idx="5">
                        <c:v>0.5</c:v>
                      </c:pt>
                      <c:pt idx="6">
                        <c:v>0.5</c:v>
                      </c:pt>
                      <c:pt idx="7">
                        <c:v>0.75</c:v>
                      </c:pt>
                      <c:pt idx="8">
                        <c:v>0.75</c:v>
                      </c:pt>
                      <c:pt idx="9">
                        <c:v>0.75</c:v>
                      </c:pt>
                      <c:pt idx="1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50-4144-8CFB-009787C5BFE2}"/>
                  </c:ext>
                </c:extLst>
              </c15:ser>
            </c15:filteredLineSeries>
          </c:ext>
        </c:extLst>
      </c:lineChart>
      <c:catAx>
        <c:axId val="173618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s-PY"/>
          </a:p>
        </c:txPr>
        <c:crossAx val="1736176223"/>
        <c:crosses val="autoZero"/>
        <c:auto val="1"/>
        <c:lblAlgn val="ctr"/>
        <c:lblOffset val="100"/>
        <c:noMultiLvlLbl val="0"/>
      </c:catAx>
      <c:valAx>
        <c:axId val="173617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s-PY"/>
          </a:p>
        </c:txPr>
        <c:crossAx val="173618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s-PY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" panose="020B0004020202020204" pitchFamily="34" charset="0"/>
        </a:defRPr>
      </a:pPr>
      <a:endParaRPr lang="es-PY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6.xml"/><Relationship Id="rId21" Type="http://schemas.openxmlformats.org/officeDocument/2006/relationships/chart" Target="../charts/chart43.xml"/><Relationship Id="rId7" Type="http://schemas.openxmlformats.org/officeDocument/2006/relationships/chart" Target="../charts/chart30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image" Target="../media/image2.svg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image" Target="../media/image1.png"/><Relationship Id="rId6" Type="http://schemas.openxmlformats.org/officeDocument/2006/relationships/chart" Target="../charts/chart29.xml"/><Relationship Id="rId11" Type="http://schemas.openxmlformats.org/officeDocument/2006/relationships/chart" Target="../charts/chart33.xml"/><Relationship Id="rId5" Type="http://schemas.openxmlformats.org/officeDocument/2006/relationships/chart" Target="../charts/chart28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7.xml"/><Relationship Id="rId9" Type="http://schemas.openxmlformats.org/officeDocument/2006/relationships/image" Target="../media/image4.png"/><Relationship Id="rId14" Type="http://schemas.openxmlformats.org/officeDocument/2006/relationships/chart" Target="../charts/chart3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18" Type="http://schemas.openxmlformats.org/officeDocument/2006/relationships/chart" Target="../charts/chart76.xml"/><Relationship Id="rId3" Type="http://schemas.openxmlformats.org/officeDocument/2006/relationships/chart" Target="../charts/chart61.xml"/><Relationship Id="rId21" Type="http://schemas.openxmlformats.org/officeDocument/2006/relationships/chart" Target="../charts/chart79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17" Type="http://schemas.openxmlformats.org/officeDocument/2006/relationships/chart" Target="../charts/chart75.xml"/><Relationship Id="rId2" Type="http://schemas.openxmlformats.org/officeDocument/2006/relationships/chart" Target="../charts/chart60.xml"/><Relationship Id="rId16" Type="http://schemas.openxmlformats.org/officeDocument/2006/relationships/chart" Target="../charts/chart74.xml"/><Relationship Id="rId20" Type="http://schemas.openxmlformats.org/officeDocument/2006/relationships/chart" Target="../charts/chart78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5" Type="http://schemas.openxmlformats.org/officeDocument/2006/relationships/chart" Target="../charts/chart73.xml"/><Relationship Id="rId23" Type="http://schemas.openxmlformats.org/officeDocument/2006/relationships/chart" Target="../charts/chart81.xml"/><Relationship Id="rId10" Type="http://schemas.openxmlformats.org/officeDocument/2006/relationships/chart" Target="../charts/chart68.xml"/><Relationship Id="rId19" Type="http://schemas.openxmlformats.org/officeDocument/2006/relationships/chart" Target="../charts/chart77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Relationship Id="rId22" Type="http://schemas.openxmlformats.org/officeDocument/2006/relationships/chart" Target="../charts/chart8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342183</xdr:colOff>
      <xdr:row>45</xdr:row>
      <xdr:rowOff>47627</xdr:rowOff>
    </xdr:from>
    <xdr:to>
      <xdr:col>22</xdr:col>
      <xdr:colOff>508000</xdr:colOff>
      <xdr:row>59</xdr:row>
      <xdr:rowOff>57151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B5B8D100-0306-6760-D5F2-6B1C23166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183" y="10239377"/>
          <a:ext cx="5499817" cy="2676524"/>
        </a:xfrm>
        <a:prstGeom prst="rect">
          <a:avLst/>
        </a:prstGeom>
      </xdr:spPr>
    </xdr:pic>
    <xdr:clientData/>
  </xdr:twoCellAnchor>
  <xdr:twoCellAnchor editAs="oneCell">
    <xdr:from>
      <xdr:col>12</xdr:col>
      <xdr:colOff>214987</xdr:colOff>
      <xdr:row>7</xdr:row>
      <xdr:rowOff>128155</xdr:rowOff>
    </xdr:from>
    <xdr:to>
      <xdr:col>25</xdr:col>
      <xdr:colOff>482600</xdr:colOff>
      <xdr:row>11</xdr:row>
      <xdr:rowOff>145486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A5005C12-CA2A-1BBD-C4E4-52AB12DF9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76387" y="2388755"/>
          <a:ext cx="10503813" cy="728531"/>
        </a:xfrm>
        <a:prstGeom prst="rect">
          <a:avLst/>
        </a:prstGeom>
      </xdr:spPr>
    </xdr:pic>
    <xdr:clientData/>
  </xdr:twoCellAnchor>
  <xdr:twoCellAnchor>
    <xdr:from>
      <xdr:col>12</xdr:col>
      <xdr:colOff>341539</xdr:colOff>
      <xdr:row>16</xdr:row>
      <xdr:rowOff>67502</xdr:rowOff>
    </xdr:from>
    <xdr:to>
      <xdr:col>19</xdr:col>
      <xdr:colOff>330200</xdr:colOff>
      <xdr:row>37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7DC36D-9F67-452C-A378-B29D8538D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553553</xdr:colOff>
      <xdr:row>13</xdr:row>
      <xdr:rowOff>95250</xdr:rowOff>
    </xdr:from>
    <xdr:to>
      <xdr:col>19</xdr:col>
      <xdr:colOff>49573</xdr:colOff>
      <xdr:row>19</xdr:row>
      <xdr:rowOff>125609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4609343-C1B0-B4F4-316F-83A67071B2B6}"/>
            </a:ext>
          </a:extLst>
        </xdr:cNvPr>
        <xdr:cNvSpPr txBox="1"/>
      </xdr:nvSpPr>
      <xdr:spPr>
        <a:xfrm>
          <a:off x="9697553" y="4191000"/>
          <a:ext cx="4830020" cy="1173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latin typeface="Daytona" panose="020B0604030500040204" pitchFamily="34" charset="0"/>
            </a:rPr>
            <a:t>RIESGO</a:t>
          </a:r>
          <a:r>
            <a:rPr lang="es-PY" sz="3200" b="1" baseline="0">
              <a:latin typeface="Daytona" panose="020B0604030500040204" pitchFamily="34" charset="0"/>
            </a:rPr>
            <a:t> CREDITICIO</a:t>
          </a:r>
          <a:endParaRPr lang="es-PY" sz="3200" b="1">
            <a:latin typeface="Daytona" panose="020B0604030500040204" pitchFamily="34" charset="0"/>
          </a:endParaRPr>
        </a:p>
      </xdr:txBody>
    </xdr:sp>
    <xdr:clientData/>
  </xdr:twoCellAnchor>
  <xdr:twoCellAnchor>
    <xdr:from>
      <xdr:col>18</xdr:col>
      <xdr:colOff>412524</xdr:colOff>
      <xdr:row>16</xdr:row>
      <xdr:rowOff>170150</xdr:rowOff>
    </xdr:from>
    <xdr:to>
      <xdr:col>25</xdr:col>
      <xdr:colOff>332242</xdr:colOff>
      <xdr:row>36</xdr:row>
      <xdr:rowOff>125413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2A88B34-8E0C-490D-8B32-1C582255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377825</xdr:colOff>
      <xdr:row>13</xdr:row>
      <xdr:rowOff>52388</xdr:rowOff>
    </xdr:from>
    <xdr:to>
      <xdr:col>24</xdr:col>
      <xdr:colOff>368300</xdr:colOff>
      <xdr:row>19</xdr:row>
      <xdr:rowOff>25743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A2F30706-9BA7-40F3-9E18-65769DCAB9F7}"/>
            </a:ext>
          </a:extLst>
        </xdr:cNvPr>
        <xdr:cNvSpPr txBox="1"/>
      </xdr:nvSpPr>
      <xdr:spPr>
        <a:xfrm>
          <a:off x="14855825" y="4148138"/>
          <a:ext cx="3800475" cy="1116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latin typeface="Daytona" panose="020B0604030500040204" pitchFamily="34" charset="0"/>
            </a:rPr>
            <a:t>COBRANZAS</a:t>
          </a:r>
        </a:p>
      </xdr:txBody>
    </xdr:sp>
    <xdr:clientData/>
  </xdr:twoCellAnchor>
  <xdr:twoCellAnchor>
    <xdr:from>
      <xdr:col>24</xdr:col>
      <xdr:colOff>252413</xdr:colOff>
      <xdr:row>23</xdr:row>
      <xdr:rowOff>0</xdr:rowOff>
    </xdr:from>
    <xdr:to>
      <xdr:col>29</xdr:col>
      <xdr:colOff>609600</xdr:colOff>
      <xdr:row>42</xdr:row>
      <xdr:rowOff>23813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69A2FA3C-A8D5-D186-CBDB-E57613B94C88}"/>
            </a:ext>
          </a:extLst>
        </xdr:cNvPr>
        <xdr:cNvGrpSpPr/>
      </xdr:nvGrpSpPr>
      <xdr:grpSpPr>
        <a:xfrm>
          <a:off x="19271933" y="4876800"/>
          <a:ext cx="4319587" cy="3498533"/>
          <a:chOff x="17883188" y="1804988"/>
          <a:chExt cx="3662363" cy="3481387"/>
        </a:xfrm>
      </xdr:grpSpPr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35A72BC6-CA43-4682-8239-75A9C3C830A4}"/>
              </a:ext>
            </a:extLst>
          </xdr:cNvPr>
          <xdr:cNvSpPr txBox="1"/>
        </xdr:nvSpPr>
        <xdr:spPr>
          <a:xfrm>
            <a:off x="17883188" y="1804988"/>
            <a:ext cx="3662363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COMERCIAL</a:t>
            </a:r>
          </a:p>
        </xdr:txBody>
      </xdr:sp>
      <xdr:sp macro="" textlink="">
        <xdr:nvSpPr>
          <xdr:cNvPr id="21" name="Elipse 20">
            <a:extLst>
              <a:ext uri="{FF2B5EF4-FFF2-40B4-BE49-F238E27FC236}">
                <a16:creationId xmlns:a16="http://schemas.microsoft.com/office/drawing/2014/main" id="{3B98E33B-60FB-2460-20FA-69D1D457CF66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54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24</xdr:col>
      <xdr:colOff>11114</xdr:colOff>
      <xdr:row>44</xdr:row>
      <xdr:rowOff>133351</xdr:rowOff>
    </xdr:from>
    <xdr:to>
      <xdr:col>32</xdr:col>
      <xdr:colOff>508000</xdr:colOff>
      <xdr:row>64</xdr:row>
      <xdr:rowOff>127000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6606B81F-B49F-423B-A653-A1D699BD4973}"/>
            </a:ext>
          </a:extLst>
        </xdr:cNvPr>
        <xdr:cNvGrpSpPr/>
      </xdr:nvGrpSpPr>
      <xdr:grpSpPr>
        <a:xfrm>
          <a:off x="19030634" y="8850631"/>
          <a:ext cx="6836726" cy="3651249"/>
          <a:chOff x="16714973" y="1808454"/>
          <a:chExt cx="6601280" cy="3477921"/>
        </a:xfrm>
      </xdr:grpSpPr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6954CE74-EF5C-9103-CF87-14F7108AA458}"/>
              </a:ext>
            </a:extLst>
          </xdr:cNvPr>
          <xdr:cNvSpPr txBox="1"/>
        </xdr:nvSpPr>
        <xdr:spPr>
          <a:xfrm>
            <a:off x="16714973" y="1808454"/>
            <a:ext cx="6601280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RECURSOS</a:t>
            </a:r>
            <a:r>
              <a:rPr lang="es-PY" sz="3200" b="1" baseline="0">
                <a:latin typeface="Daytona" panose="020B0604030500040204" pitchFamily="34" charset="0"/>
              </a:rPr>
              <a:t> HUMANOS</a:t>
            </a:r>
            <a:endParaRPr lang="es-PY" sz="3200" b="1">
              <a:latin typeface="Daytona" panose="020B0604030500040204" pitchFamily="34" charset="0"/>
            </a:endParaRPr>
          </a:p>
        </xdr:txBody>
      </xdr:sp>
      <xdr:sp macro="" textlink="">
        <xdr:nvSpPr>
          <xdr:cNvPr id="25" name="Elipse 24">
            <a:extLst>
              <a:ext uri="{FF2B5EF4-FFF2-40B4-BE49-F238E27FC236}">
                <a16:creationId xmlns:a16="http://schemas.microsoft.com/office/drawing/2014/main" id="{4277E962-AC55-03AB-57AB-B2852D924646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14</xdr:col>
      <xdr:colOff>576264</xdr:colOff>
      <xdr:row>68</xdr:row>
      <xdr:rowOff>127001</xdr:rowOff>
    </xdr:from>
    <xdr:to>
      <xdr:col>23</xdr:col>
      <xdr:colOff>76200</xdr:colOff>
      <xdr:row>88</xdr:row>
      <xdr:rowOff>134939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95A315F0-E6E2-40D7-AB8E-6BD2D797B1B6}"/>
            </a:ext>
          </a:extLst>
        </xdr:cNvPr>
        <xdr:cNvGrpSpPr/>
      </xdr:nvGrpSpPr>
      <xdr:grpSpPr>
        <a:xfrm>
          <a:off x="11670984" y="13233401"/>
          <a:ext cx="6632256" cy="3665538"/>
          <a:chOff x="16617191" y="1757364"/>
          <a:chExt cx="6243636" cy="3529011"/>
        </a:xfrm>
      </xdr:grpSpPr>
      <xdr:sp macro="" textlink="">
        <xdr:nvSpPr>
          <xdr:cNvPr id="27" name="CuadroTexto 26">
            <a:extLst>
              <a:ext uri="{FF2B5EF4-FFF2-40B4-BE49-F238E27FC236}">
                <a16:creationId xmlns:a16="http://schemas.microsoft.com/office/drawing/2014/main" id="{123D76E4-4034-AB80-3ED3-DE3C32C97493}"/>
              </a:ext>
            </a:extLst>
          </xdr:cNvPr>
          <xdr:cNvSpPr txBox="1"/>
        </xdr:nvSpPr>
        <xdr:spPr>
          <a:xfrm>
            <a:off x="16617191" y="1757364"/>
            <a:ext cx="6243636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ORGANIZACIÓN Y PROCESOS</a:t>
            </a:r>
          </a:p>
        </xdr:txBody>
      </xdr:sp>
      <xdr:sp macro="" textlink="">
        <xdr:nvSpPr>
          <xdr:cNvPr id="28" name="Elipse 27">
            <a:extLst>
              <a:ext uri="{FF2B5EF4-FFF2-40B4-BE49-F238E27FC236}">
                <a16:creationId xmlns:a16="http://schemas.microsoft.com/office/drawing/2014/main" id="{0764E2C5-252F-833F-C114-A66192BBDC8A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54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21</xdr:col>
      <xdr:colOff>595312</xdr:colOff>
      <xdr:row>66</xdr:row>
      <xdr:rowOff>4765</xdr:rowOff>
    </xdr:from>
    <xdr:to>
      <xdr:col>30</xdr:col>
      <xdr:colOff>431800</xdr:colOff>
      <xdr:row>85</xdr:row>
      <xdr:rowOff>127000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F24406D4-78C9-4717-857F-E0CA83FF7CEC}"/>
            </a:ext>
          </a:extLst>
        </xdr:cNvPr>
        <xdr:cNvGrpSpPr/>
      </xdr:nvGrpSpPr>
      <xdr:grpSpPr>
        <a:xfrm>
          <a:off x="17237392" y="12745405"/>
          <a:ext cx="6968808" cy="3596955"/>
          <a:chOff x="16789194" y="1838842"/>
          <a:chExt cx="6243636" cy="3447533"/>
        </a:xfrm>
      </xdr:grpSpPr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6BF202DB-8A63-CDE0-D428-9B30A61D37DA}"/>
              </a:ext>
            </a:extLst>
          </xdr:cNvPr>
          <xdr:cNvSpPr txBox="1"/>
        </xdr:nvSpPr>
        <xdr:spPr>
          <a:xfrm>
            <a:off x="16789194" y="1838842"/>
            <a:ext cx="6243636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RIESGO INTEGRAL</a:t>
            </a:r>
          </a:p>
        </xdr:txBody>
      </xdr:sp>
      <xdr:sp macro="" textlink="">
        <xdr:nvSpPr>
          <xdr:cNvPr id="31" name="Elipse 30">
            <a:extLst>
              <a:ext uri="{FF2B5EF4-FFF2-40B4-BE49-F238E27FC236}">
                <a16:creationId xmlns:a16="http://schemas.microsoft.com/office/drawing/2014/main" id="{C181A94C-ED60-FE8A-D2CA-6208BD9C0A41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5</xdr:col>
      <xdr:colOff>482601</xdr:colOff>
      <xdr:row>22</xdr:row>
      <xdr:rowOff>50801</xdr:rowOff>
    </xdr:from>
    <xdr:to>
      <xdr:col>14</xdr:col>
      <xdr:colOff>457201</xdr:colOff>
      <xdr:row>42</xdr:row>
      <xdr:rowOff>104775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AE20B945-DAF5-4E72-88C1-D4B1B124F85F}"/>
            </a:ext>
          </a:extLst>
        </xdr:cNvPr>
        <xdr:cNvGrpSpPr/>
      </xdr:nvGrpSpPr>
      <xdr:grpSpPr>
        <a:xfrm>
          <a:off x="4445001" y="4744721"/>
          <a:ext cx="7106920" cy="3711574"/>
          <a:chOff x="16740188" y="1703045"/>
          <a:chExt cx="6243636" cy="3583330"/>
        </a:xfrm>
      </xdr:grpSpPr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B58F3490-95C0-5D81-0321-A92764F31D55}"/>
              </a:ext>
            </a:extLst>
          </xdr:cNvPr>
          <xdr:cNvSpPr txBox="1"/>
        </xdr:nvSpPr>
        <xdr:spPr>
          <a:xfrm>
            <a:off x="16740188" y="1703045"/>
            <a:ext cx="6243636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AUDITORÍA INTERNA</a:t>
            </a:r>
          </a:p>
        </xdr:txBody>
      </xdr:sp>
      <xdr:sp macro="" textlink="">
        <xdr:nvSpPr>
          <xdr:cNvPr id="34" name="Elipse 33">
            <a:extLst>
              <a:ext uri="{FF2B5EF4-FFF2-40B4-BE49-F238E27FC236}">
                <a16:creationId xmlns:a16="http://schemas.microsoft.com/office/drawing/2014/main" id="{BA8A1F25-E1D8-F3AD-145A-A00C0DA344E3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5</xdr:col>
      <xdr:colOff>25401</xdr:colOff>
      <xdr:row>42</xdr:row>
      <xdr:rowOff>88903</xdr:rowOff>
    </xdr:from>
    <xdr:to>
      <xdr:col>13</xdr:col>
      <xdr:colOff>609600</xdr:colOff>
      <xdr:row>63</xdr:row>
      <xdr:rowOff>76200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99A81208-10A2-4D7B-8C1A-B1882DBC2D09}"/>
            </a:ext>
          </a:extLst>
        </xdr:cNvPr>
        <xdr:cNvGrpSpPr/>
      </xdr:nvGrpSpPr>
      <xdr:grpSpPr>
        <a:xfrm>
          <a:off x="3987801" y="8440423"/>
          <a:ext cx="6924039" cy="3827777"/>
          <a:chOff x="16641790" y="1702836"/>
          <a:chExt cx="6243636" cy="3583539"/>
        </a:xfrm>
      </xdr:grpSpPr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83B5694C-7C8A-A41F-0203-B56F3EBB46A4}"/>
              </a:ext>
            </a:extLst>
          </xdr:cNvPr>
          <xdr:cNvSpPr txBox="1"/>
        </xdr:nvSpPr>
        <xdr:spPr>
          <a:xfrm>
            <a:off x="16641790" y="1702836"/>
            <a:ext cx="6243636" cy="9763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FINANZAS</a:t>
            </a:r>
          </a:p>
        </xdr:txBody>
      </xdr:sp>
      <xdr:sp macro="" textlink="">
        <xdr:nvSpPr>
          <xdr:cNvPr id="37" name="Elipse 36">
            <a:extLst>
              <a:ext uri="{FF2B5EF4-FFF2-40B4-BE49-F238E27FC236}">
                <a16:creationId xmlns:a16="http://schemas.microsoft.com/office/drawing/2014/main" id="{29A12E41-C658-F985-54AA-8D4BBBC1AE60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>
    <xdr:from>
      <xdr:col>8</xdr:col>
      <xdr:colOff>244476</xdr:colOff>
      <xdr:row>65</xdr:row>
      <xdr:rowOff>50802</xdr:rowOff>
    </xdr:from>
    <xdr:to>
      <xdr:col>16</xdr:col>
      <xdr:colOff>711199</xdr:colOff>
      <xdr:row>86</xdr:row>
      <xdr:rowOff>0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17E6CB41-B519-4ACC-9CD9-A9DF6AD57CE7}"/>
            </a:ext>
          </a:extLst>
        </xdr:cNvPr>
        <xdr:cNvGrpSpPr/>
      </xdr:nvGrpSpPr>
      <xdr:grpSpPr>
        <a:xfrm>
          <a:off x="6584316" y="12608562"/>
          <a:ext cx="6806563" cy="3789678"/>
          <a:chOff x="16740188" y="1757364"/>
          <a:chExt cx="6243636" cy="3529011"/>
        </a:xfrm>
      </xdr:grpSpPr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3EF02F6D-FD4B-EB4A-E29E-0C6A2D558A44}"/>
              </a:ext>
            </a:extLst>
          </xdr:cNvPr>
          <xdr:cNvSpPr txBox="1"/>
        </xdr:nvSpPr>
        <xdr:spPr>
          <a:xfrm>
            <a:off x="16740188" y="1757364"/>
            <a:ext cx="6243636" cy="97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latin typeface="Daytona" panose="020B0604030500040204" pitchFamily="34" charset="0"/>
              </a:rPr>
              <a:t>ADMINISTRACIÓN</a:t>
            </a:r>
            <a:endParaRPr lang="es-PY" sz="3600" b="1">
              <a:latin typeface="Daytona" panose="020B0604030500040204" pitchFamily="34" charset="0"/>
            </a:endParaRPr>
          </a:p>
        </xdr:txBody>
      </xdr:sp>
      <xdr:sp macro="" textlink="">
        <xdr:nvSpPr>
          <xdr:cNvPr id="40" name="Elipse 39">
            <a:extLst>
              <a:ext uri="{FF2B5EF4-FFF2-40B4-BE49-F238E27FC236}">
                <a16:creationId xmlns:a16="http://schemas.microsoft.com/office/drawing/2014/main" id="{76FF5144-3F4C-25E2-A7E8-6152FDA9E8B9}"/>
              </a:ext>
            </a:extLst>
          </xdr:cNvPr>
          <xdr:cNvSpPr/>
        </xdr:nvSpPr>
        <xdr:spPr>
          <a:xfrm>
            <a:off x="18519321" y="2687410"/>
            <a:ext cx="2554741" cy="2598965"/>
          </a:xfrm>
          <a:prstGeom prst="ellipse">
            <a:avLst/>
          </a:prstGeom>
          <a:gradFill flip="none" rotWithShape="1">
            <a:gsLst>
              <a:gs pos="0">
                <a:srgbClr val="00B0AC">
                  <a:shade val="30000"/>
                  <a:satMod val="115000"/>
                </a:srgbClr>
              </a:gs>
              <a:gs pos="50000">
                <a:srgbClr val="00B0AC">
                  <a:shade val="67500"/>
                  <a:satMod val="115000"/>
                </a:srgbClr>
              </a:gs>
              <a:gs pos="100000">
                <a:srgbClr val="00B0AC">
                  <a:shade val="100000"/>
                  <a:satMod val="115000"/>
                </a:srgbClr>
              </a:gs>
            </a:gsLst>
            <a:lin ang="81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Y" sz="1100"/>
          </a:p>
        </xdr:txBody>
      </xdr:sp>
    </xdr:grpSp>
    <xdr:clientData/>
  </xdr:twoCellAnchor>
  <xdr:twoCellAnchor editAs="oneCell">
    <xdr:from>
      <xdr:col>2</xdr:col>
      <xdr:colOff>1</xdr:colOff>
      <xdr:row>1</xdr:row>
      <xdr:rowOff>0</xdr:rowOff>
    </xdr:from>
    <xdr:to>
      <xdr:col>5</xdr:col>
      <xdr:colOff>431801</xdr:colOff>
      <xdr:row>4</xdr:row>
      <xdr:rowOff>708942</xdr:rowOff>
    </xdr:to>
    <xdr:pic>
      <xdr:nvPicPr>
        <xdr:cNvPr id="5" name="Gráfico 4">
          <a:extLst>
            <a:ext uri="{FF2B5EF4-FFF2-40B4-BE49-F238E27FC236}">
              <a16:creationId xmlns:a16="http://schemas.microsoft.com/office/drawing/2014/main" id="{4AD7320B-7F80-40FE-B7E4-7E33A9E4B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74801" y="1040482"/>
          <a:ext cx="2794000" cy="12296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585783</xdr:colOff>
      <xdr:row>33</xdr:row>
      <xdr:rowOff>-2</xdr:rowOff>
    </xdr:from>
    <xdr:to>
      <xdr:col>62</xdr:col>
      <xdr:colOff>727364</xdr:colOff>
      <xdr:row>57</xdr:row>
      <xdr:rowOff>114300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95B5767C-EAB7-45B8-A5AB-119F20D78053}"/>
            </a:ext>
          </a:extLst>
        </xdr:cNvPr>
        <xdr:cNvSpPr/>
      </xdr:nvSpPr>
      <xdr:spPr>
        <a:xfrm>
          <a:off x="7443783" y="6362698"/>
          <a:ext cx="39765581" cy="4686302"/>
        </a:xfrm>
        <a:prstGeom prst="rect">
          <a:avLst/>
        </a:prstGeom>
        <a:solidFill>
          <a:schemeClr val="bg1">
            <a:lumMod val="95000"/>
          </a:schemeClr>
        </a:solidFill>
        <a:ln w="25400">
          <a:solidFill>
            <a:sysClr val="windowText" lastClr="000000">
              <a:alpha val="99000"/>
            </a:sysClr>
          </a:solidFill>
          <a:prstDash val="lg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11</xdr:col>
      <xdr:colOff>9521</xdr:colOff>
      <xdr:row>3</xdr:row>
      <xdr:rowOff>38098</xdr:rowOff>
    </xdr:from>
    <xdr:to>
      <xdr:col>62</xdr:col>
      <xdr:colOff>723900</xdr:colOff>
      <xdr:row>27</xdr:row>
      <xdr:rowOff>152400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260EDA5B-B81A-48F8-AABA-B427E79CA863}"/>
            </a:ext>
          </a:extLst>
        </xdr:cNvPr>
        <xdr:cNvSpPr/>
      </xdr:nvSpPr>
      <xdr:spPr>
        <a:xfrm>
          <a:off x="7891459" y="704848"/>
          <a:ext cx="39576379" cy="4686302"/>
        </a:xfrm>
        <a:prstGeom prst="rect">
          <a:avLst/>
        </a:prstGeom>
        <a:solidFill>
          <a:schemeClr val="bg1">
            <a:lumMod val="95000"/>
          </a:schemeClr>
        </a:solidFill>
        <a:ln w="25400">
          <a:solidFill>
            <a:sysClr val="windowText" lastClr="000000">
              <a:alpha val="99000"/>
            </a:sysClr>
          </a:solidFill>
          <a:prstDash val="lg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14</xdr:col>
      <xdr:colOff>127909</xdr:colOff>
      <xdr:row>3</xdr:row>
      <xdr:rowOff>117708</xdr:rowOff>
    </xdr:from>
    <xdr:to>
      <xdr:col>20</xdr:col>
      <xdr:colOff>54429</xdr:colOff>
      <xdr:row>8</xdr:row>
      <xdr:rowOff>179616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98E6308E-3C01-485E-BE2E-94311B2FC765}"/>
            </a:ext>
          </a:extLst>
        </xdr:cNvPr>
        <xdr:cNvSpPr txBox="1"/>
      </xdr:nvSpPr>
      <xdr:spPr>
        <a:xfrm>
          <a:off x="10033909" y="308208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PLANIFICACIÓN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</a:t>
          </a:r>
        </a:p>
        <a:p>
          <a:pPr algn="ctr"/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ESTRATÉGICA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14</xdr:col>
      <xdr:colOff>104773</xdr:colOff>
      <xdr:row>8</xdr:row>
      <xdr:rowOff>176210</xdr:rowOff>
    </xdr:from>
    <xdr:to>
      <xdr:col>20</xdr:col>
      <xdr:colOff>57973</xdr:colOff>
      <xdr:row>26</xdr:row>
      <xdr:rowOff>138110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34681E8A-8A4E-457E-972F-547E4EA4E364}"/>
            </a:ext>
          </a:extLst>
        </xdr:cNvPr>
        <xdr:cNvSpPr/>
      </xdr:nvSpPr>
      <xdr:spPr>
        <a:xfrm>
          <a:off x="100107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22</xdr:col>
      <xdr:colOff>66673</xdr:colOff>
      <xdr:row>8</xdr:row>
      <xdr:rowOff>176210</xdr:rowOff>
    </xdr:from>
    <xdr:to>
      <xdr:col>28</xdr:col>
      <xdr:colOff>19873</xdr:colOff>
      <xdr:row>26</xdr:row>
      <xdr:rowOff>138110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4AEA317-E051-4978-B087-DB255A96E258}"/>
            </a:ext>
          </a:extLst>
        </xdr:cNvPr>
        <xdr:cNvSpPr/>
      </xdr:nvSpPr>
      <xdr:spPr>
        <a:xfrm>
          <a:off x="160686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30</xdr:col>
      <xdr:colOff>66673</xdr:colOff>
      <xdr:row>8</xdr:row>
      <xdr:rowOff>176210</xdr:rowOff>
    </xdr:from>
    <xdr:to>
      <xdr:col>36</xdr:col>
      <xdr:colOff>19873</xdr:colOff>
      <xdr:row>26</xdr:row>
      <xdr:rowOff>138110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F93669FC-70BA-46D1-876F-2BFEF6D7E570}"/>
            </a:ext>
          </a:extLst>
        </xdr:cNvPr>
        <xdr:cNvSpPr/>
      </xdr:nvSpPr>
      <xdr:spPr>
        <a:xfrm>
          <a:off x="221646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37</xdr:col>
      <xdr:colOff>638173</xdr:colOff>
      <xdr:row>8</xdr:row>
      <xdr:rowOff>176210</xdr:rowOff>
    </xdr:from>
    <xdr:to>
      <xdr:col>43</xdr:col>
      <xdr:colOff>591373</xdr:colOff>
      <xdr:row>26</xdr:row>
      <xdr:rowOff>138110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4B8AFC12-D854-419F-B167-AD332D379AF9}"/>
            </a:ext>
          </a:extLst>
        </xdr:cNvPr>
        <xdr:cNvSpPr/>
      </xdr:nvSpPr>
      <xdr:spPr>
        <a:xfrm>
          <a:off x="280701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45</xdr:col>
      <xdr:colOff>600073</xdr:colOff>
      <xdr:row>8</xdr:row>
      <xdr:rowOff>176210</xdr:rowOff>
    </xdr:from>
    <xdr:to>
      <xdr:col>51</xdr:col>
      <xdr:colOff>553273</xdr:colOff>
      <xdr:row>26</xdr:row>
      <xdr:rowOff>138110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11633493-DD41-43E4-91EA-6C7012DCBDF7}"/>
            </a:ext>
          </a:extLst>
        </xdr:cNvPr>
        <xdr:cNvSpPr/>
      </xdr:nvSpPr>
      <xdr:spPr>
        <a:xfrm>
          <a:off x="341280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53</xdr:col>
      <xdr:colOff>600073</xdr:colOff>
      <xdr:row>8</xdr:row>
      <xdr:rowOff>176210</xdr:rowOff>
    </xdr:from>
    <xdr:to>
      <xdr:col>59</xdr:col>
      <xdr:colOff>553273</xdr:colOff>
      <xdr:row>26</xdr:row>
      <xdr:rowOff>138110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16765FAF-422F-4046-A49D-56CAB44FC120}"/>
            </a:ext>
          </a:extLst>
        </xdr:cNvPr>
        <xdr:cNvSpPr/>
      </xdr:nvSpPr>
      <xdr:spPr>
        <a:xfrm>
          <a:off x="40224073" y="13192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11</xdr:col>
      <xdr:colOff>219073</xdr:colOff>
      <xdr:row>38</xdr:row>
      <xdr:rowOff>138110</xdr:rowOff>
    </xdr:from>
    <xdr:to>
      <xdr:col>17</xdr:col>
      <xdr:colOff>172273</xdr:colOff>
      <xdr:row>56</xdr:row>
      <xdr:rowOff>100010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7EA531F-5D66-442C-85C4-79CF3E927159}"/>
            </a:ext>
          </a:extLst>
        </xdr:cNvPr>
        <xdr:cNvSpPr/>
      </xdr:nvSpPr>
      <xdr:spPr>
        <a:xfrm>
          <a:off x="78390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17</xdr:col>
      <xdr:colOff>561973</xdr:colOff>
      <xdr:row>38</xdr:row>
      <xdr:rowOff>138110</xdr:rowOff>
    </xdr:from>
    <xdr:to>
      <xdr:col>23</xdr:col>
      <xdr:colOff>515173</xdr:colOff>
      <xdr:row>56</xdr:row>
      <xdr:rowOff>100010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3AEF2666-547F-40EE-AB18-D84FDBC49403}"/>
            </a:ext>
          </a:extLst>
        </xdr:cNvPr>
        <xdr:cNvSpPr/>
      </xdr:nvSpPr>
      <xdr:spPr>
        <a:xfrm>
          <a:off x="127539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24</xdr:col>
      <xdr:colOff>180973</xdr:colOff>
      <xdr:row>38</xdr:row>
      <xdr:rowOff>138110</xdr:rowOff>
    </xdr:from>
    <xdr:to>
      <xdr:col>30</xdr:col>
      <xdr:colOff>134173</xdr:colOff>
      <xdr:row>56</xdr:row>
      <xdr:rowOff>100010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D207ECF3-53CC-431C-B878-270D4E2808C4}"/>
            </a:ext>
          </a:extLst>
        </xdr:cNvPr>
        <xdr:cNvSpPr/>
      </xdr:nvSpPr>
      <xdr:spPr>
        <a:xfrm>
          <a:off x="177069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30</xdr:col>
      <xdr:colOff>371473</xdr:colOff>
      <xdr:row>38</xdr:row>
      <xdr:rowOff>138110</xdr:rowOff>
    </xdr:from>
    <xdr:to>
      <xdr:col>36</xdr:col>
      <xdr:colOff>324673</xdr:colOff>
      <xdr:row>56</xdr:row>
      <xdr:rowOff>100010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2AAF3A4A-5C77-4558-9E8A-333A1127D493}"/>
            </a:ext>
          </a:extLst>
        </xdr:cNvPr>
        <xdr:cNvSpPr/>
      </xdr:nvSpPr>
      <xdr:spPr>
        <a:xfrm>
          <a:off x="224694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36</xdr:col>
      <xdr:colOff>714373</xdr:colOff>
      <xdr:row>38</xdr:row>
      <xdr:rowOff>138110</xdr:rowOff>
    </xdr:from>
    <xdr:to>
      <xdr:col>42</xdr:col>
      <xdr:colOff>667573</xdr:colOff>
      <xdr:row>56</xdr:row>
      <xdr:rowOff>100010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33C8763D-951F-4F2E-9BE7-D47F56F60422}"/>
            </a:ext>
          </a:extLst>
        </xdr:cNvPr>
        <xdr:cNvSpPr/>
      </xdr:nvSpPr>
      <xdr:spPr>
        <a:xfrm>
          <a:off x="273843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43</xdr:col>
      <xdr:colOff>333373</xdr:colOff>
      <xdr:row>38</xdr:row>
      <xdr:rowOff>138110</xdr:rowOff>
    </xdr:from>
    <xdr:to>
      <xdr:col>49</xdr:col>
      <xdr:colOff>286573</xdr:colOff>
      <xdr:row>56</xdr:row>
      <xdr:rowOff>100010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93D81B46-4A9C-4DD6-A1FF-57A83EFC43FE}"/>
            </a:ext>
          </a:extLst>
        </xdr:cNvPr>
        <xdr:cNvSpPr/>
      </xdr:nvSpPr>
      <xdr:spPr>
        <a:xfrm>
          <a:off x="323373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49</xdr:col>
      <xdr:colOff>714373</xdr:colOff>
      <xdr:row>38</xdr:row>
      <xdr:rowOff>138110</xdr:rowOff>
    </xdr:from>
    <xdr:to>
      <xdr:col>55</xdr:col>
      <xdr:colOff>667573</xdr:colOff>
      <xdr:row>56</xdr:row>
      <xdr:rowOff>100010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2A59B734-529C-4AC3-8B34-009DEAE4EC6D}"/>
            </a:ext>
          </a:extLst>
        </xdr:cNvPr>
        <xdr:cNvSpPr/>
      </xdr:nvSpPr>
      <xdr:spPr>
        <a:xfrm>
          <a:off x="372903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56</xdr:col>
      <xdr:colOff>333373</xdr:colOff>
      <xdr:row>38</xdr:row>
      <xdr:rowOff>138110</xdr:rowOff>
    </xdr:from>
    <xdr:to>
      <xdr:col>62</xdr:col>
      <xdr:colOff>286573</xdr:colOff>
      <xdr:row>56</xdr:row>
      <xdr:rowOff>100010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D03F30FE-DC9F-448A-966E-DCFE9D931BF0}"/>
            </a:ext>
          </a:extLst>
        </xdr:cNvPr>
        <xdr:cNvSpPr/>
      </xdr:nvSpPr>
      <xdr:spPr>
        <a:xfrm>
          <a:off x="42243373" y="74533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22</xdr:col>
      <xdr:colOff>89805</xdr:colOff>
      <xdr:row>3</xdr:row>
      <xdr:rowOff>103427</xdr:rowOff>
    </xdr:from>
    <xdr:to>
      <xdr:col>28</xdr:col>
      <xdr:colOff>16325</xdr:colOff>
      <xdr:row>8</xdr:row>
      <xdr:rowOff>165335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695039B8-A5AB-4614-AAF2-8C230EE5915A}"/>
            </a:ext>
          </a:extLst>
        </xdr:cNvPr>
        <xdr:cNvSpPr txBox="1"/>
      </xdr:nvSpPr>
      <xdr:spPr>
        <a:xfrm>
          <a:off x="16091805" y="293927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</a:t>
          </a:r>
        </a:p>
        <a:p>
          <a:pPr algn="ctr"/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FINANCIERA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30</xdr:col>
      <xdr:colOff>99328</xdr:colOff>
      <xdr:row>3</xdr:row>
      <xdr:rowOff>112957</xdr:rowOff>
    </xdr:from>
    <xdr:to>
      <xdr:col>36</xdr:col>
      <xdr:colOff>25848</xdr:colOff>
      <xdr:row>8</xdr:row>
      <xdr:rowOff>174865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717232F8-8677-417F-9089-B515B4D1D15F}"/>
            </a:ext>
          </a:extLst>
        </xdr:cNvPr>
        <xdr:cNvSpPr txBox="1"/>
      </xdr:nvSpPr>
      <xdr:spPr>
        <a:xfrm>
          <a:off x="22197328" y="303457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</a:t>
          </a:r>
        </a:p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RIESGO INTEGRAL</a:t>
          </a:r>
        </a:p>
      </xdr:txBody>
    </xdr:sp>
    <xdr:clientData/>
  </xdr:twoCellAnchor>
  <xdr:twoCellAnchor>
    <xdr:from>
      <xdr:col>37</xdr:col>
      <xdr:colOff>656533</xdr:colOff>
      <xdr:row>3</xdr:row>
      <xdr:rowOff>98675</xdr:rowOff>
    </xdr:from>
    <xdr:to>
      <xdr:col>43</xdr:col>
      <xdr:colOff>583053</xdr:colOff>
      <xdr:row>8</xdr:row>
      <xdr:rowOff>160583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4A148FCA-83AB-4F96-A4E5-B2E35C651B5B}"/>
            </a:ext>
          </a:extLst>
        </xdr:cNvPr>
        <xdr:cNvSpPr txBox="1"/>
      </xdr:nvSpPr>
      <xdr:spPr>
        <a:xfrm>
          <a:off x="28088533" y="28917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CUMPLIMIENTO Y PLD</a:t>
          </a:r>
        </a:p>
      </xdr:txBody>
    </xdr:sp>
    <xdr:clientData/>
  </xdr:twoCellAnchor>
  <xdr:twoCellAnchor>
    <xdr:from>
      <xdr:col>45</xdr:col>
      <xdr:colOff>618431</xdr:colOff>
      <xdr:row>3</xdr:row>
      <xdr:rowOff>108201</xdr:rowOff>
    </xdr:from>
    <xdr:to>
      <xdr:col>51</xdr:col>
      <xdr:colOff>544951</xdr:colOff>
      <xdr:row>8</xdr:row>
      <xdr:rowOff>170109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D7F232D-1180-4714-AAC4-4AF95FC3F724}"/>
            </a:ext>
          </a:extLst>
        </xdr:cNvPr>
        <xdr:cNvSpPr txBox="1"/>
      </xdr:nvSpPr>
      <xdr:spPr>
        <a:xfrm>
          <a:off x="34146431" y="298701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AUDITORÍA</a:t>
          </a:r>
        </a:p>
      </xdr:txBody>
    </xdr:sp>
    <xdr:clientData/>
  </xdr:twoCellAnchor>
  <xdr:twoCellAnchor>
    <xdr:from>
      <xdr:col>53</xdr:col>
      <xdr:colOff>627955</xdr:colOff>
      <xdr:row>3</xdr:row>
      <xdr:rowOff>93915</xdr:rowOff>
    </xdr:from>
    <xdr:to>
      <xdr:col>59</xdr:col>
      <xdr:colOff>554475</xdr:colOff>
      <xdr:row>8</xdr:row>
      <xdr:rowOff>155823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985138B4-63B9-4FD5-A9DC-4780273F9500}"/>
            </a:ext>
          </a:extLst>
        </xdr:cNvPr>
        <xdr:cNvSpPr txBox="1"/>
      </xdr:nvSpPr>
      <xdr:spPr>
        <a:xfrm>
          <a:off x="40251955" y="28441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PERSONAS Y CULTURA</a:t>
          </a:r>
        </a:p>
      </xdr:txBody>
    </xdr:sp>
    <xdr:clientData/>
  </xdr:twoCellAnchor>
  <xdr:twoCellAnchor>
    <xdr:from>
      <xdr:col>11</xdr:col>
      <xdr:colOff>225880</xdr:colOff>
      <xdr:row>33</xdr:row>
      <xdr:rowOff>76888</xdr:rowOff>
    </xdr:from>
    <xdr:to>
      <xdr:col>17</xdr:col>
      <xdr:colOff>152400</xdr:colOff>
      <xdr:row>38</xdr:row>
      <xdr:rowOff>138796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D08C3375-D9CC-4324-9FD8-7206A6DD2920}"/>
            </a:ext>
          </a:extLst>
        </xdr:cNvPr>
        <xdr:cNvSpPr txBox="1"/>
      </xdr:nvSpPr>
      <xdr:spPr>
        <a:xfrm>
          <a:off x="7845880" y="6439588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RELACIÓN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CON EL CLIENTE FINAL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17</xdr:col>
      <xdr:colOff>568776</xdr:colOff>
      <xdr:row>33</xdr:row>
      <xdr:rowOff>66004</xdr:rowOff>
    </xdr:from>
    <xdr:to>
      <xdr:col>23</xdr:col>
      <xdr:colOff>495296</xdr:colOff>
      <xdr:row>38</xdr:row>
      <xdr:rowOff>127912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AAB00A2-DE1B-4304-9298-8F79061BEF44}"/>
            </a:ext>
          </a:extLst>
        </xdr:cNvPr>
        <xdr:cNvSpPr txBox="1"/>
      </xdr:nvSpPr>
      <xdr:spPr>
        <a:xfrm>
          <a:off x="12760776" y="6428704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ANÁLISIS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Y EVALUACIÓN DE SOL.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24</xdr:col>
      <xdr:colOff>190497</xdr:colOff>
      <xdr:row>33</xdr:row>
      <xdr:rowOff>68729</xdr:rowOff>
    </xdr:from>
    <xdr:to>
      <xdr:col>30</xdr:col>
      <xdr:colOff>117017</xdr:colOff>
      <xdr:row>38</xdr:row>
      <xdr:rowOff>130637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D59C6EB-C048-4FE5-A3F7-A8FCFF66AE79}"/>
            </a:ext>
          </a:extLst>
        </xdr:cNvPr>
        <xdr:cNvSpPr txBox="1"/>
      </xdr:nvSpPr>
      <xdr:spPr>
        <a:xfrm>
          <a:off x="17716497" y="6431429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ADQUISICIÓN DE CARTERA DE CRÉDITOS</a:t>
          </a:r>
        </a:p>
      </xdr:txBody>
    </xdr:sp>
    <xdr:clientData/>
  </xdr:twoCellAnchor>
  <xdr:twoCellAnchor>
    <xdr:from>
      <xdr:col>30</xdr:col>
      <xdr:colOff>383716</xdr:colOff>
      <xdr:row>33</xdr:row>
      <xdr:rowOff>71455</xdr:rowOff>
    </xdr:from>
    <xdr:to>
      <xdr:col>36</xdr:col>
      <xdr:colOff>310236</xdr:colOff>
      <xdr:row>38</xdr:row>
      <xdr:rowOff>133363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C703879A-8AFC-4E91-9586-936D9FDCF8ED}"/>
            </a:ext>
          </a:extLst>
        </xdr:cNvPr>
        <xdr:cNvSpPr txBox="1"/>
      </xdr:nvSpPr>
      <xdr:spPr>
        <a:xfrm>
          <a:off x="22481716" y="643415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INTEGRAL DE LA CARTERA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36</xdr:col>
      <xdr:colOff>726615</xdr:colOff>
      <xdr:row>33</xdr:row>
      <xdr:rowOff>74179</xdr:rowOff>
    </xdr:from>
    <xdr:to>
      <xdr:col>42</xdr:col>
      <xdr:colOff>653135</xdr:colOff>
      <xdr:row>38</xdr:row>
      <xdr:rowOff>136087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1114E4B7-F457-43BF-AFDF-6158EF81687D}"/>
            </a:ext>
          </a:extLst>
        </xdr:cNvPr>
        <xdr:cNvSpPr txBox="1"/>
      </xdr:nvSpPr>
      <xdr:spPr>
        <a:xfrm>
          <a:off x="27396615" y="6436879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LA TEC. E INNOV. APLICADA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43</xdr:col>
      <xdr:colOff>334726</xdr:colOff>
      <xdr:row>33</xdr:row>
      <xdr:rowOff>76903</xdr:rowOff>
    </xdr:from>
    <xdr:to>
      <xdr:col>49</xdr:col>
      <xdr:colOff>261246</xdr:colOff>
      <xdr:row>38</xdr:row>
      <xdr:rowOff>138811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2448698A-44B5-436C-83E3-6F6DAA8F1163}"/>
            </a:ext>
          </a:extLst>
        </xdr:cNvPr>
        <xdr:cNvSpPr txBox="1"/>
      </xdr:nvSpPr>
      <xdr:spPr>
        <a:xfrm>
          <a:off x="32338726" y="6439603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ALIADOS COMERCIALES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49</xdr:col>
      <xdr:colOff>718447</xdr:colOff>
      <xdr:row>33</xdr:row>
      <xdr:rowOff>66018</xdr:rowOff>
    </xdr:from>
    <xdr:to>
      <xdr:col>55</xdr:col>
      <xdr:colOff>644967</xdr:colOff>
      <xdr:row>38</xdr:row>
      <xdr:rowOff>127926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5A24FCE-AA0D-4392-8005-91C55FB01C4F}"/>
            </a:ext>
          </a:extLst>
        </xdr:cNvPr>
        <xdr:cNvSpPr txBox="1"/>
      </xdr:nvSpPr>
      <xdr:spPr>
        <a:xfrm>
          <a:off x="37294447" y="6428718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INVEST. DE MERC. Y DES.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PROD. Y CAN.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56</xdr:col>
      <xdr:colOff>340164</xdr:colOff>
      <xdr:row>33</xdr:row>
      <xdr:rowOff>68741</xdr:rowOff>
    </xdr:from>
    <xdr:to>
      <xdr:col>62</xdr:col>
      <xdr:colOff>266684</xdr:colOff>
      <xdr:row>38</xdr:row>
      <xdr:rowOff>130649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23C97153-7C35-4F37-B383-41458A717BC8}"/>
            </a:ext>
          </a:extLst>
        </xdr:cNvPr>
        <xdr:cNvSpPr txBox="1"/>
      </xdr:nvSpPr>
      <xdr:spPr>
        <a:xfrm>
          <a:off x="42250164" y="6431441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EFICIENCIA OPERATIVA</a:t>
          </a:r>
        </a:p>
      </xdr:txBody>
    </xdr:sp>
    <xdr:clientData/>
  </xdr:twoCellAnchor>
  <xdr:twoCellAnchor>
    <xdr:from>
      <xdr:col>10</xdr:col>
      <xdr:colOff>585784</xdr:colOff>
      <xdr:row>62</xdr:row>
      <xdr:rowOff>76198</xdr:rowOff>
    </xdr:from>
    <xdr:to>
      <xdr:col>62</xdr:col>
      <xdr:colOff>723900</xdr:colOff>
      <xdr:row>87</xdr:row>
      <xdr:rowOff>0</xdr:rowOff>
    </xdr:to>
    <xdr:sp macro="" textlink="">
      <xdr:nvSpPr>
        <xdr:cNvPr id="43" name="Rectángulo 42">
          <a:extLst>
            <a:ext uri="{FF2B5EF4-FFF2-40B4-BE49-F238E27FC236}">
              <a16:creationId xmlns:a16="http://schemas.microsoft.com/office/drawing/2014/main" id="{28FA11C4-FC0F-4C26-B8D9-9908F83475C3}"/>
            </a:ext>
          </a:extLst>
        </xdr:cNvPr>
        <xdr:cNvSpPr/>
      </xdr:nvSpPr>
      <xdr:spPr>
        <a:xfrm>
          <a:off x="7443784" y="11963398"/>
          <a:ext cx="39762116" cy="4686302"/>
        </a:xfrm>
        <a:prstGeom prst="rect">
          <a:avLst/>
        </a:prstGeom>
        <a:solidFill>
          <a:schemeClr val="bg1">
            <a:lumMod val="95000"/>
          </a:schemeClr>
        </a:solidFill>
        <a:ln w="25400">
          <a:solidFill>
            <a:sysClr val="windowText" lastClr="000000">
              <a:alpha val="99000"/>
            </a:sysClr>
          </a:solidFill>
          <a:prstDash val="lg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11</xdr:col>
      <xdr:colOff>432709</xdr:colOff>
      <xdr:row>62</xdr:row>
      <xdr:rowOff>155808</xdr:rowOff>
    </xdr:from>
    <xdr:to>
      <xdr:col>17</xdr:col>
      <xdr:colOff>359229</xdr:colOff>
      <xdr:row>68</xdr:row>
      <xdr:rowOff>27216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12C71E47-EDB6-40A9-BB72-4B3C92804B99}"/>
            </a:ext>
          </a:extLst>
        </xdr:cNvPr>
        <xdr:cNvSpPr txBox="1"/>
      </xdr:nvSpPr>
      <xdr:spPr>
        <a:xfrm>
          <a:off x="8052709" y="12043008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SOPORTE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TI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11</xdr:col>
      <xdr:colOff>409573</xdr:colOff>
      <xdr:row>68</xdr:row>
      <xdr:rowOff>23810</xdr:rowOff>
    </xdr:from>
    <xdr:to>
      <xdr:col>17</xdr:col>
      <xdr:colOff>362773</xdr:colOff>
      <xdr:row>85</xdr:row>
      <xdr:rowOff>176210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6CA3968B-0E5F-4B0C-B440-06D677A5E3F6}"/>
            </a:ext>
          </a:extLst>
        </xdr:cNvPr>
        <xdr:cNvSpPr/>
      </xdr:nvSpPr>
      <xdr:spPr>
        <a:xfrm>
          <a:off x="80295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18</xdr:col>
      <xdr:colOff>752473</xdr:colOff>
      <xdr:row>68</xdr:row>
      <xdr:rowOff>23810</xdr:rowOff>
    </xdr:from>
    <xdr:to>
      <xdr:col>24</xdr:col>
      <xdr:colOff>705673</xdr:colOff>
      <xdr:row>85</xdr:row>
      <xdr:rowOff>176210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BAA30EED-B60D-4E49-8975-A2723A39EAC4}"/>
            </a:ext>
          </a:extLst>
        </xdr:cNvPr>
        <xdr:cNvSpPr/>
      </xdr:nvSpPr>
      <xdr:spPr>
        <a:xfrm>
          <a:off x="137064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26</xdr:col>
      <xdr:colOff>371473</xdr:colOff>
      <xdr:row>68</xdr:row>
      <xdr:rowOff>23810</xdr:rowOff>
    </xdr:from>
    <xdr:to>
      <xdr:col>32</xdr:col>
      <xdr:colOff>324673</xdr:colOff>
      <xdr:row>85</xdr:row>
      <xdr:rowOff>176210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8FD47662-7689-4F4C-AE17-F20BE3D06F3A}"/>
            </a:ext>
          </a:extLst>
        </xdr:cNvPr>
        <xdr:cNvSpPr/>
      </xdr:nvSpPr>
      <xdr:spPr>
        <a:xfrm>
          <a:off x="194214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33</xdr:col>
      <xdr:colOff>561973</xdr:colOff>
      <xdr:row>68</xdr:row>
      <xdr:rowOff>23810</xdr:rowOff>
    </xdr:from>
    <xdr:to>
      <xdr:col>39</xdr:col>
      <xdr:colOff>515173</xdr:colOff>
      <xdr:row>85</xdr:row>
      <xdr:rowOff>176210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CE3B2855-AB4C-45CB-B553-52B0BC0F6B69}"/>
            </a:ext>
          </a:extLst>
        </xdr:cNvPr>
        <xdr:cNvSpPr/>
      </xdr:nvSpPr>
      <xdr:spPr>
        <a:xfrm>
          <a:off x="249459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41</xdr:col>
      <xdr:colOff>142873</xdr:colOff>
      <xdr:row>68</xdr:row>
      <xdr:rowOff>23810</xdr:rowOff>
    </xdr:from>
    <xdr:to>
      <xdr:col>47</xdr:col>
      <xdr:colOff>96073</xdr:colOff>
      <xdr:row>85</xdr:row>
      <xdr:rowOff>176210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F0AB44E5-D2CF-46DE-ABF5-A258DC9FC884}"/>
            </a:ext>
          </a:extLst>
        </xdr:cNvPr>
        <xdr:cNvSpPr/>
      </xdr:nvSpPr>
      <xdr:spPr>
        <a:xfrm>
          <a:off x="306228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48</xdr:col>
      <xdr:colOff>523873</xdr:colOff>
      <xdr:row>68</xdr:row>
      <xdr:rowOff>23810</xdr:rowOff>
    </xdr:from>
    <xdr:to>
      <xdr:col>54</xdr:col>
      <xdr:colOff>477073</xdr:colOff>
      <xdr:row>85</xdr:row>
      <xdr:rowOff>176210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680E2FFF-2EBA-4441-8466-DC5234B96AAA}"/>
            </a:ext>
          </a:extLst>
        </xdr:cNvPr>
        <xdr:cNvSpPr/>
      </xdr:nvSpPr>
      <xdr:spPr>
        <a:xfrm>
          <a:off x="363378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19</xdr:col>
      <xdr:colOff>13605</xdr:colOff>
      <xdr:row>62</xdr:row>
      <xdr:rowOff>141527</xdr:rowOff>
    </xdr:from>
    <xdr:to>
      <xdr:col>24</xdr:col>
      <xdr:colOff>702125</xdr:colOff>
      <xdr:row>68</xdr:row>
      <xdr:rowOff>12935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10CB426A-E241-423D-A333-E9E2D93C49DC}"/>
            </a:ext>
          </a:extLst>
        </xdr:cNvPr>
        <xdr:cNvSpPr txBox="1"/>
      </xdr:nvSpPr>
      <xdr:spPr>
        <a:xfrm>
          <a:off x="13729605" y="12028727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CUSTODIO DE VALORES</a:t>
          </a:r>
        </a:p>
      </xdr:txBody>
    </xdr:sp>
    <xdr:clientData/>
  </xdr:twoCellAnchor>
  <xdr:twoCellAnchor>
    <xdr:from>
      <xdr:col>26</xdr:col>
      <xdr:colOff>404128</xdr:colOff>
      <xdr:row>62</xdr:row>
      <xdr:rowOff>151057</xdr:rowOff>
    </xdr:from>
    <xdr:to>
      <xdr:col>32</xdr:col>
      <xdr:colOff>330648</xdr:colOff>
      <xdr:row>68</xdr:row>
      <xdr:rowOff>22465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65A3343E-4F9C-4F17-ACD1-E84940DB2372}"/>
            </a:ext>
          </a:extLst>
        </xdr:cNvPr>
        <xdr:cNvSpPr txBox="1"/>
      </xdr:nvSpPr>
      <xdr:spPr>
        <a:xfrm>
          <a:off x="19454128" y="12038257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ADM. Y CONTABLE</a:t>
          </a:r>
        </a:p>
      </xdr:txBody>
    </xdr:sp>
    <xdr:clientData/>
  </xdr:twoCellAnchor>
  <xdr:twoCellAnchor>
    <xdr:from>
      <xdr:col>33</xdr:col>
      <xdr:colOff>580333</xdr:colOff>
      <xdr:row>62</xdr:row>
      <xdr:rowOff>136775</xdr:rowOff>
    </xdr:from>
    <xdr:to>
      <xdr:col>39</xdr:col>
      <xdr:colOff>506853</xdr:colOff>
      <xdr:row>68</xdr:row>
      <xdr:rowOff>8183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9A66075B-E2FD-4D59-8C07-C8246BF5BDD5}"/>
            </a:ext>
          </a:extLst>
        </xdr:cNvPr>
        <xdr:cNvSpPr txBox="1"/>
      </xdr:nvSpPr>
      <xdr:spPr>
        <a:xfrm>
          <a:off x="24964333" y="1202397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ADM. DE NÓMINA</a:t>
          </a:r>
        </a:p>
      </xdr:txBody>
    </xdr:sp>
    <xdr:clientData/>
  </xdr:twoCellAnchor>
  <xdr:twoCellAnchor>
    <xdr:from>
      <xdr:col>41</xdr:col>
      <xdr:colOff>161231</xdr:colOff>
      <xdr:row>62</xdr:row>
      <xdr:rowOff>146301</xdr:rowOff>
    </xdr:from>
    <xdr:to>
      <xdr:col>47</xdr:col>
      <xdr:colOff>87751</xdr:colOff>
      <xdr:row>68</xdr:row>
      <xdr:rowOff>17709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608E59B1-AB9D-4DDC-B709-326F6635C809}"/>
            </a:ext>
          </a:extLst>
        </xdr:cNvPr>
        <xdr:cNvSpPr txBox="1"/>
      </xdr:nvSpPr>
      <xdr:spPr>
        <a:xfrm>
          <a:off x="30641231" y="12033501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SEG.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LA INFORMACIÓN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48</xdr:col>
      <xdr:colOff>551755</xdr:colOff>
      <xdr:row>62</xdr:row>
      <xdr:rowOff>132015</xdr:rowOff>
    </xdr:from>
    <xdr:to>
      <xdr:col>54</xdr:col>
      <xdr:colOff>478275</xdr:colOff>
      <xdr:row>68</xdr:row>
      <xdr:rowOff>3423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7805C2E4-19EC-4EE5-B675-8BEB6A8F3FB0}"/>
            </a:ext>
          </a:extLst>
        </xdr:cNvPr>
        <xdr:cNvSpPr txBox="1"/>
      </xdr:nvSpPr>
      <xdr:spPr>
        <a:xfrm>
          <a:off x="36365755" y="1201921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TESORERÍA</a:t>
          </a:r>
        </a:p>
      </xdr:txBody>
    </xdr:sp>
    <xdr:clientData/>
  </xdr:twoCellAnchor>
  <xdr:twoCellAnchor>
    <xdr:from>
      <xdr:col>56</xdr:col>
      <xdr:colOff>142873</xdr:colOff>
      <xdr:row>68</xdr:row>
      <xdr:rowOff>23810</xdr:rowOff>
    </xdr:from>
    <xdr:to>
      <xdr:col>62</xdr:col>
      <xdr:colOff>96073</xdr:colOff>
      <xdr:row>85</xdr:row>
      <xdr:rowOff>176210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E64555DE-8291-43EF-951F-7E371D968820}"/>
            </a:ext>
          </a:extLst>
        </xdr:cNvPr>
        <xdr:cNvSpPr/>
      </xdr:nvSpPr>
      <xdr:spPr>
        <a:xfrm>
          <a:off x="42052873" y="13054010"/>
          <a:ext cx="4525200" cy="33909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56</xdr:col>
      <xdr:colOff>170755</xdr:colOff>
      <xdr:row>62</xdr:row>
      <xdr:rowOff>132015</xdr:rowOff>
    </xdr:from>
    <xdr:to>
      <xdr:col>62</xdr:col>
      <xdr:colOff>97275</xdr:colOff>
      <xdr:row>68</xdr:row>
      <xdr:rowOff>3423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371A465B-607B-46BD-B74E-B3613C9D6333}"/>
            </a:ext>
          </a:extLst>
        </xdr:cNvPr>
        <xdr:cNvSpPr txBox="1"/>
      </xdr:nvSpPr>
      <xdr:spPr>
        <a:xfrm>
          <a:off x="42080755" y="12019215"/>
          <a:ext cx="4498520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PROCESOS</a:t>
          </a:r>
        </a:p>
      </xdr:txBody>
    </xdr:sp>
    <xdr:clientData/>
  </xdr:twoCellAnchor>
  <xdr:twoCellAnchor>
    <xdr:from>
      <xdr:col>10</xdr:col>
      <xdr:colOff>607360</xdr:colOff>
      <xdr:row>0</xdr:row>
      <xdr:rowOff>26417</xdr:rowOff>
    </xdr:from>
    <xdr:to>
      <xdr:col>62</xdr:col>
      <xdr:colOff>745360</xdr:colOff>
      <xdr:row>2</xdr:row>
      <xdr:rowOff>185417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87C7437-FFA7-4420-BCC4-845F83CCCF7C}"/>
            </a:ext>
          </a:extLst>
        </xdr:cNvPr>
        <xdr:cNvSpPr txBox="1"/>
      </xdr:nvSpPr>
      <xdr:spPr>
        <a:xfrm>
          <a:off x="7465360" y="26417"/>
          <a:ext cx="39762000" cy="540000"/>
        </a:xfrm>
        <a:prstGeom prst="rect">
          <a:avLst/>
        </a:prstGeom>
        <a:solidFill>
          <a:srgbClr val="00808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000" b="1">
              <a:solidFill>
                <a:schemeClr val="bg1"/>
              </a:solidFill>
              <a:latin typeface="Aptos" panose="020B0004020202020204" pitchFamily="34" charset="0"/>
            </a:rPr>
            <a:t>MACROPROCESOS</a:t>
          </a:r>
          <a:r>
            <a:rPr lang="es-PY" sz="4000" b="1" baseline="0">
              <a:solidFill>
                <a:schemeClr val="bg1"/>
              </a:solidFill>
              <a:latin typeface="Aptos" panose="020B0004020202020204" pitchFamily="34" charset="0"/>
            </a:rPr>
            <a:t> DE GESTIÓN</a:t>
          </a:r>
          <a:endParaRPr lang="es-PY" sz="40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10</xdr:col>
      <xdr:colOff>607360</xdr:colOff>
      <xdr:row>28</xdr:row>
      <xdr:rowOff>178817</xdr:rowOff>
    </xdr:from>
    <xdr:to>
      <xdr:col>62</xdr:col>
      <xdr:colOff>745360</xdr:colOff>
      <xdr:row>31</xdr:row>
      <xdr:rowOff>147317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A3065723-381C-4519-A985-A68C3119034D}"/>
            </a:ext>
          </a:extLst>
        </xdr:cNvPr>
        <xdr:cNvSpPr txBox="1"/>
      </xdr:nvSpPr>
      <xdr:spPr>
        <a:xfrm>
          <a:off x="7465360" y="5589017"/>
          <a:ext cx="39762000" cy="540000"/>
        </a:xfrm>
        <a:prstGeom prst="rect">
          <a:avLst/>
        </a:prstGeom>
        <a:solidFill>
          <a:srgbClr val="00808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000" b="1">
              <a:solidFill>
                <a:schemeClr val="bg1"/>
              </a:solidFill>
              <a:latin typeface="Aptos" panose="020B0004020202020204" pitchFamily="34" charset="0"/>
            </a:rPr>
            <a:t>MACROPROCESOS</a:t>
          </a:r>
          <a:r>
            <a:rPr lang="es-PY" sz="4000" b="1" baseline="0">
              <a:solidFill>
                <a:schemeClr val="bg1"/>
              </a:solidFill>
              <a:latin typeface="Aptos" panose="020B0004020202020204" pitchFamily="34" charset="0"/>
            </a:rPr>
            <a:t> DE GESTIÓN</a:t>
          </a:r>
          <a:endParaRPr lang="es-PY" sz="40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10</xdr:col>
      <xdr:colOff>607360</xdr:colOff>
      <xdr:row>58</xdr:row>
      <xdr:rowOff>102617</xdr:rowOff>
    </xdr:from>
    <xdr:to>
      <xdr:col>62</xdr:col>
      <xdr:colOff>745360</xdr:colOff>
      <xdr:row>61</xdr:row>
      <xdr:rowOff>71117</xdr:rowOff>
    </xdr:to>
    <xdr:sp macro="" textlink="">
      <xdr:nvSpPr>
        <xdr:cNvPr id="22528" name="CuadroTexto 22527">
          <a:extLst>
            <a:ext uri="{FF2B5EF4-FFF2-40B4-BE49-F238E27FC236}">
              <a16:creationId xmlns:a16="http://schemas.microsoft.com/office/drawing/2014/main" id="{925E540D-25CE-4F6D-B25B-FF8352A1B0C6}"/>
            </a:ext>
          </a:extLst>
        </xdr:cNvPr>
        <xdr:cNvSpPr txBox="1"/>
      </xdr:nvSpPr>
      <xdr:spPr>
        <a:xfrm>
          <a:off x="7465360" y="11227817"/>
          <a:ext cx="39762000" cy="540000"/>
        </a:xfrm>
        <a:prstGeom prst="rect">
          <a:avLst/>
        </a:prstGeom>
        <a:solidFill>
          <a:srgbClr val="00808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000" b="1">
              <a:solidFill>
                <a:schemeClr val="bg1"/>
              </a:solidFill>
              <a:latin typeface="Aptos" panose="020B0004020202020204" pitchFamily="34" charset="0"/>
            </a:rPr>
            <a:t>MACROPROCESOS</a:t>
          </a:r>
          <a:r>
            <a:rPr lang="es-PY" sz="4000" b="1" baseline="0">
              <a:solidFill>
                <a:schemeClr val="bg1"/>
              </a:solidFill>
              <a:latin typeface="Aptos" panose="020B0004020202020204" pitchFamily="34" charset="0"/>
            </a:rPr>
            <a:t> DE GESTIÓN</a:t>
          </a:r>
          <a:endParaRPr lang="es-PY" sz="40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</xdr:col>
      <xdr:colOff>1</xdr:colOff>
      <xdr:row>3</xdr:row>
      <xdr:rowOff>28293</xdr:rowOff>
    </xdr:from>
    <xdr:to>
      <xdr:col>9</xdr:col>
      <xdr:colOff>1</xdr:colOff>
      <xdr:row>27</xdr:row>
      <xdr:rowOff>156940</xdr:rowOff>
    </xdr:to>
    <xdr:sp macro="" textlink="">
      <xdr:nvSpPr>
        <xdr:cNvPr id="22530" name="Rectángulo 22529">
          <a:extLst>
            <a:ext uri="{FF2B5EF4-FFF2-40B4-BE49-F238E27FC236}">
              <a16:creationId xmlns:a16="http://schemas.microsoft.com/office/drawing/2014/main" id="{CB0A0BE2-B668-424A-B6C8-11E2FA2AC5C5}"/>
            </a:ext>
          </a:extLst>
        </xdr:cNvPr>
        <xdr:cNvSpPr/>
      </xdr:nvSpPr>
      <xdr:spPr>
        <a:xfrm>
          <a:off x="1177637" y="686384"/>
          <a:ext cx="6096000" cy="470064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</xdr:col>
      <xdr:colOff>1</xdr:colOff>
      <xdr:row>33</xdr:row>
      <xdr:rowOff>3899</xdr:rowOff>
    </xdr:from>
    <xdr:to>
      <xdr:col>9</xdr:col>
      <xdr:colOff>1</xdr:colOff>
      <xdr:row>57</xdr:row>
      <xdr:rowOff>132546</xdr:rowOff>
    </xdr:to>
    <xdr:sp macro="" textlink="">
      <xdr:nvSpPr>
        <xdr:cNvPr id="22531" name="Rectángulo 22530">
          <a:extLst>
            <a:ext uri="{FF2B5EF4-FFF2-40B4-BE49-F238E27FC236}">
              <a16:creationId xmlns:a16="http://schemas.microsoft.com/office/drawing/2014/main" id="{A1FC9E9D-EC91-4853-ABFF-BEDD6302333B}"/>
            </a:ext>
          </a:extLst>
        </xdr:cNvPr>
        <xdr:cNvSpPr/>
      </xdr:nvSpPr>
      <xdr:spPr>
        <a:xfrm>
          <a:off x="1181101" y="6366599"/>
          <a:ext cx="6096000" cy="470064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</xdr:col>
      <xdr:colOff>1</xdr:colOff>
      <xdr:row>62</xdr:row>
      <xdr:rowOff>118199</xdr:rowOff>
    </xdr:from>
    <xdr:to>
      <xdr:col>9</xdr:col>
      <xdr:colOff>1</xdr:colOff>
      <xdr:row>87</xdr:row>
      <xdr:rowOff>56346</xdr:rowOff>
    </xdr:to>
    <xdr:sp macro="" textlink="">
      <xdr:nvSpPr>
        <xdr:cNvPr id="22532" name="Rectángulo 22531">
          <a:extLst>
            <a:ext uri="{FF2B5EF4-FFF2-40B4-BE49-F238E27FC236}">
              <a16:creationId xmlns:a16="http://schemas.microsoft.com/office/drawing/2014/main" id="{BB5EDDEF-2B37-4E75-9717-DDB920C63ADC}"/>
            </a:ext>
          </a:extLst>
        </xdr:cNvPr>
        <xdr:cNvSpPr/>
      </xdr:nvSpPr>
      <xdr:spPr>
        <a:xfrm>
          <a:off x="1181101" y="12005399"/>
          <a:ext cx="6096000" cy="470064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0</xdr:col>
      <xdr:colOff>84704</xdr:colOff>
      <xdr:row>3</xdr:row>
      <xdr:rowOff>38100</xdr:rowOff>
    </xdr:from>
    <xdr:to>
      <xdr:col>0</xdr:col>
      <xdr:colOff>1099112</xdr:colOff>
      <xdr:row>87</xdr:row>
      <xdr:rowOff>38102</xdr:rowOff>
    </xdr:to>
    <xdr:sp macro="" textlink="">
      <xdr:nvSpPr>
        <xdr:cNvPr id="22533" name="CuadroTexto 22532">
          <a:extLst>
            <a:ext uri="{FF2B5EF4-FFF2-40B4-BE49-F238E27FC236}">
              <a16:creationId xmlns:a16="http://schemas.microsoft.com/office/drawing/2014/main" id="{F413E59F-2C4A-47E7-AF9A-6689E7876188}"/>
            </a:ext>
          </a:extLst>
        </xdr:cNvPr>
        <xdr:cNvSpPr txBox="1"/>
      </xdr:nvSpPr>
      <xdr:spPr>
        <a:xfrm rot="16200000">
          <a:off x="-7409093" y="8179597"/>
          <a:ext cx="16002002" cy="101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400" b="1" baseline="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rPr>
            <a:t>% AUTOMATIZACIÓN POR TIPO DE MACROPROCESOS</a:t>
          </a:r>
          <a:endParaRPr lang="es-PY" sz="4400" b="1">
            <a:solidFill>
              <a:schemeClr val="bg2">
                <a:lumMod val="25000"/>
              </a:schemeClr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63</xdr:col>
      <xdr:colOff>166009</xdr:colOff>
      <xdr:row>28</xdr:row>
      <xdr:rowOff>79608</xdr:rowOff>
    </xdr:from>
    <xdr:to>
      <xdr:col>67</xdr:col>
      <xdr:colOff>76200</xdr:colOff>
      <xdr:row>37</xdr:row>
      <xdr:rowOff>0</xdr:rowOff>
    </xdr:to>
    <xdr:sp macro="" textlink="">
      <xdr:nvSpPr>
        <xdr:cNvPr id="22535" name="CuadroTexto 22534">
          <a:extLst>
            <a:ext uri="{FF2B5EF4-FFF2-40B4-BE49-F238E27FC236}">
              <a16:creationId xmlns:a16="http://schemas.microsoft.com/office/drawing/2014/main" id="{531DD2CF-BADA-457D-A242-28E75D988209}"/>
            </a:ext>
          </a:extLst>
        </xdr:cNvPr>
        <xdr:cNvSpPr txBox="1"/>
      </xdr:nvSpPr>
      <xdr:spPr>
        <a:xfrm>
          <a:off x="47676709" y="5489808"/>
          <a:ext cx="2958191" cy="1634892"/>
        </a:xfrm>
        <a:prstGeom prst="rect">
          <a:avLst/>
        </a:prstGeom>
        <a:solidFill>
          <a:srgbClr val="E16519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AUTOMÁTICO</a:t>
          </a:r>
        </a:p>
        <a:p>
          <a:pPr algn="ctr"/>
          <a:endParaRPr lang="es-PY" sz="1800" b="1">
            <a:solidFill>
              <a:schemeClr val="bg1"/>
            </a:solidFill>
            <a:latin typeface="Abadi" panose="020B0604020104020204" pitchFamily="34" charset="0"/>
          </a:endParaRPr>
        </a:p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70 - 100%</a:t>
          </a:r>
        </a:p>
      </xdr:txBody>
    </xdr:sp>
    <xdr:clientData/>
  </xdr:twoCellAnchor>
  <xdr:twoCellAnchor>
    <xdr:from>
      <xdr:col>63</xdr:col>
      <xdr:colOff>166009</xdr:colOff>
      <xdr:row>39</xdr:row>
      <xdr:rowOff>41508</xdr:rowOff>
    </xdr:from>
    <xdr:to>
      <xdr:col>67</xdr:col>
      <xdr:colOff>76200</xdr:colOff>
      <xdr:row>47</xdr:row>
      <xdr:rowOff>152400</xdr:rowOff>
    </xdr:to>
    <xdr:sp macro="" textlink="">
      <xdr:nvSpPr>
        <xdr:cNvPr id="22537" name="CuadroTexto 22536">
          <a:extLst>
            <a:ext uri="{FF2B5EF4-FFF2-40B4-BE49-F238E27FC236}">
              <a16:creationId xmlns:a16="http://schemas.microsoft.com/office/drawing/2014/main" id="{7385F7F6-5E93-45EC-9312-91D3E7D1699B}"/>
            </a:ext>
          </a:extLst>
        </xdr:cNvPr>
        <xdr:cNvSpPr txBox="1"/>
      </xdr:nvSpPr>
      <xdr:spPr>
        <a:xfrm>
          <a:off x="47676709" y="7547208"/>
          <a:ext cx="2958191" cy="1634892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SEMI-AUTO</a:t>
          </a:r>
        </a:p>
        <a:p>
          <a:pPr algn="ctr"/>
          <a:endParaRPr lang="es-PY" sz="1800" b="1">
            <a:solidFill>
              <a:schemeClr val="bg1"/>
            </a:solidFill>
            <a:latin typeface="Abadi" panose="020B0604020104020204" pitchFamily="34" charset="0"/>
          </a:endParaRPr>
        </a:p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50 - 69%</a:t>
          </a:r>
        </a:p>
      </xdr:txBody>
    </xdr:sp>
    <xdr:clientData/>
  </xdr:twoCellAnchor>
  <xdr:twoCellAnchor>
    <xdr:from>
      <xdr:col>63</xdr:col>
      <xdr:colOff>166009</xdr:colOff>
      <xdr:row>50</xdr:row>
      <xdr:rowOff>3408</xdr:rowOff>
    </xdr:from>
    <xdr:to>
      <xdr:col>67</xdr:col>
      <xdr:colOff>76200</xdr:colOff>
      <xdr:row>58</xdr:row>
      <xdr:rowOff>114300</xdr:rowOff>
    </xdr:to>
    <xdr:sp macro="" textlink="">
      <xdr:nvSpPr>
        <xdr:cNvPr id="22538" name="CuadroTexto 22537">
          <a:extLst>
            <a:ext uri="{FF2B5EF4-FFF2-40B4-BE49-F238E27FC236}">
              <a16:creationId xmlns:a16="http://schemas.microsoft.com/office/drawing/2014/main" id="{2AD82CB2-BB0F-45BC-8D64-BA816BE413A7}"/>
            </a:ext>
          </a:extLst>
        </xdr:cNvPr>
        <xdr:cNvSpPr txBox="1"/>
      </xdr:nvSpPr>
      <xdr:spPr>
        <a:xfrm>
          <a:off x="47676709" y="9604608"/>
          <a:ext cx="2958191" cy="1634892"/>
        </a:xfrm>
        <a:prstGeom prst="rect">
          <a:avLst/>
        </a:prstGeom>
        <a:solidFill>
          <a:schemeClr val="accent1">
            <a:lumMod val="75000"/>
          </a:schemeClr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MANUAL</a:t>
          </a:r>
        </a:p>
        <a:p>
          <a:pPr algn="ctr"/>
          <a:endParaRPr lang="es-PY" sz="1800" b="1">
            <a:solidFill>
              <a:schemeClr val="bg1"/>
            </a:solidFill>
            <a:latin typeface="Abadi" panose="020B0604020104020204" pitchFamily="34" charset="0"/>
          </a:endParaRPr>
        </a:p>
        <a:p>
          <a:pPr algn="ctr"/>
          <a:r>
            <a:rPr lang="es-PY" sz="3600" b="1">
              <a:solidFill>
                <a:schemeClr val="bg1"/>
              </a:solidFill>
              <a:latin typeface="Abadi" panose="020B0604020104020204" pitchFamily="34" charset="0"/>
            </a:rPr>
            <a:t>0 - 49%</a:t>
          </a:r>
        </a:p>
      </xdr:txBody>
    </xdr:sp>
    <xdr:clientData/>
  </xdr:twoCellAnchor>
  <xdr:twoCellAnchor>
    <xdr:from>
      <xdr:col>1</xdr:col>
      <xdr:colOff>44823</xdr:colOff>
      <xdr:row>3</xdr:row>
      <xdr:rowOff>67234</xdr:rowOff>
    </xdr:from>
    <xdr:to>
      <xdr:col>8</xdr:col>
      <xdr:colOff>739588</xdr:colOff>
      <xdr:row>27</xdr:row>
      <xdr:rowOff>123265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D224E33-3C35-432E-8BB3-43108B8BA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63</xdr:row>
      <xdr:rowOff>0</xdr:rowOff>
    </xdr:from>
    <xdr:to>
      <xdr:col>9</xdr:col>
      <xdr:colOff>0</xdr:colOff>
      <xdr:row>87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3DED173-F960-4927-9927-51828A2C0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34818</xdr:colOff>
      <xdr:row>1</xdr:row>
      <xdr:rowOff>85729</xdr:rowOff>
    </xdr:from>
    <xdr:to>
      <xdr:col>6</xdr:col>
      <xdr:colOff>732863</xdr:colOff>
      <xdr:row>3</xdr:row>
      <xdr:rowOff>15004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27069651-EB19-438C-ABAB-7B0D927C6286}"/>
            </a:ext>
          </a:extLst>
        </xdr:cNvPr>
        <xdr:cNvSpPr txBox="1"/>
      </xdr:nvSpPr>
      <xdr:spPr>
        <a:xfrm>
          <a:off x="1225443" y="276229"/>
          <a:ext cx="4508045" cy="405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DE GESTIÓN</a:t>
          </a:r>
          <a:endParaRPr lang="es-PY" sz="3200" b="1" baseline="0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</xdr:col>
      <xdr:colOff>6243</xdr:colOff>
      <xdr:row>30</xdr:row>
      <xdr:rowOff>180979</xdr:rowOff>
    </xdr:from>
    <xdr:to>
      <xdr:col>6</xdr:col>
      <xdr:colOff>704288</xdr:colOff>
      <xdr:row>32</xdr:row>
      <xdr:rowOff>186454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95F2B93-1823-489B-93BB-61E6668F87B3}"/>
            </a:ext>
          </a:extLst>
        </xdr:cNvPr>
        <xdr:cNvSpPr txBox="1"/>
      </xdr:nvSpPr>
      <xdr:spPr>
        <a:xfrm>
          <a:off x="1187343" y="5981704"/>
          <a:ext cx="4508045" cy="386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PRIMARIOS</a:t>
          </a:r>
        </a:p>
      </xdr:txBody>
    </xdr:sp>
    <xdr:clientData/>
  </xdr:twoCellAnchor>
  <xdr:twoCellAnchor>
    <xdr:from>
      <xdr:col>1</xdr:col>
      <xdr:colOff>11206</xdr:colOff>
      <xdr:row>60</xdr:row>
      <xdr:rowOff>108998</xdr:rowOff>
    </xdr:from>
    <xdr:to>
      <xdr:col>6</xdr:col>
      <xdr:colOff>708233</xdr:colOff>
      <xdr:row>62</xdr:row>
      <xdr:rowOff>124864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DA74994E-420A-4D77-BDB5-2A0543D0CDA3}"/>
            </a:ext>
          </a:extLst>
        </xdr:cNvPr>
        <xdr:cNvSpPr txBox="1"/>
      </xdr:nvSpPr>
      <xdr:spPr>
        <a:xfrm>
          <a:off x="1187824" y="11628645"/>
          <a:ext cx="4507027" cy="3968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DE SOPORTE</a:t>
          </a:r>
          <a:endParaRPr lang="es-PY" sz="3200" b="1" baseline="0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</xdr:col>
      <xdr:colOff>119061</xdr:colOff>
      <xdr:row>33</xdr:row>
      <xdr:rowOff>71438</xdr:rowOff>
    </xdr:from>
    <xdr:to>
      <xdr:col>8</xdr:col>
      <xdr:colOff>642936</xdr:colOff>
      <xdr:row>57</xdr:row>
      <xdr:rowOff>39222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5C2FD54-7B42-4350-BFE3-B6383D295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103909</xdr:colOff>
      <xdr:row>8</xdr:row>
      <xdr:rowOff>173182</xdr:rowOff>
    </xdr:from>
    <xdr:to>
      <xdr:col>20</xdr:col>
      <xdr:colOff>57109</xdr:colOff>
      <xdr:row>26</xdr:row>
      <xdr:rowOff>135382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27458AB2-7B57-4A7C-9381-DBBEC04A6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69274</xdr:colOff>
      <xdr:row>9</xdr:row>
      <xdr:rowOff>0</xdr:rowOff>
    </xdr:from>
    <xdr:to>
      <xdr:col>28</xdr:col>
      <xdr:colOff>22474</xdr:colOff>
      <xdr:row>26</xdr:row>
      <xdr:rowOff>152700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2C279A45-DDBD-4DCB-AB20-7B65A886A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65808</xdr:colOff>
      <xdr:row>8</xdr:row>
      <xdr:rowOff>183572</xdr:rowOff>
    </xdr:from>
    <xdr:to>
      <xdr:col>36</xdr:col>
      <xdr:colOff>19008</xdr:colOff>
      <xdr:row>26</xdr:row>
      <xdr:rowOff>145772</xdr:rowOff>
    </xdr:to>
    <xdr:graphicFrame macro="">
      <xdr:nvGraphicFramePr>
        <xdr:cNvPr id="22534" name="Gráfico 22533">
          <a:extLst>
            <a:ext uri="{FF2B5EF4-FFF2-40B4-BE49-F238E27FC236}">
              <a16:creationId xmlns:a16="http://schemas.microsoft.com/office/drawing/2014/main" id="{A771CBF7-02A7-445E-8DBC-62ABA34F3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642941</xdr:colOff>
      <xdr:row>8</xdr:row>
      <xdr:rowOff>166688</xdr:rowOff>
    </xdr:from>
    <xdr:to>
      <xdr:col>43</xdr:col>
      <xdr:colOff>596141</xdr:colOff>
      <xdr:row>26</xdr:row>
      <xdr:rowOff>128888</xdr:rowOff>
    </xdr:to>
    <xdr:graphicFrame macro="">
      <xdr:nvGraphicFramePr>
        <xdr:cNvPr id="22539" name="Gráfico 22538">
          <a:extLst>
            <a:ext uri="{FF2B5EF4-FFF2-40B4-BE49-F238E27FC236}">
              <a16:creationId xmlns:a16="http://schemas.microsoft.com/office/drawing/2014/main" id="{34708A77-3B27-497D-AE38-D92F96658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595317</xdr:colOff>
      <xdr:row>8</xdr:row>
      <xdr:rowOff>190497</xdr:rowOff>
    </xdr:from>
    <xdr:to>
      <xdr:col>51</xdr:col>
      <xdr:colOff>548517</xdr:colOff>
      <xdr:row>26</xdr:row>
      <xdr:rowOff>152697</xdr:rowOff>
    </xdr:to>
    <xdr:graphicFrame macro="">
      <xdr:nvGraphicFramePr>
        <xdr:cNvPr id="22541" name="Gráfico 22540">
          <a:extLst>
            <a:ext uri="{FF2B5EF4-FFF2-40B4-BE49-F238E27FC236}">
              <a16:creationId xmlns:a16="http://schemas.microsoft.com/office/drawing/2014/main" id="{84CE47F5-26CC-4FA5-A90F-4E103E500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53</xdr:col>
      <xdr:colOff>612320</xdr:colOff>
      <xdr:row>8</xdr:row>
      <xdr:rowOff>176892</xdr:rowOff>
    </xdr:from>
    <xdr:to>
      <xdr:col>59</xdr:col>
      <xdr:colOff>565520</xdr:colOff>
      <xdr:row>26</xdr:row>
      <xdr:rowOff>139092</xdr:rowOff>
    </xdr:to>
    <xdr:graphicFrame macro="">
      <xdr:nvGraphicFramePr>
        <xdr:cNvPr id="22543" name="Gráfico 22542">
          <a:extLst>
            <a:ext uri="{FF2B5EF4-FFF2-40B4-BE49-F238E27FC236}">
              <a16:creationId xmlns:a16="http://schemas.microsoft.com/office/drawing/2014/main" id="{9547363E-055B-4B08-82D5-9B49222D9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214306</xdr:colOff>
      <xdr:row>38</xdr:row>
      <xdr:rowOff>142880</xdr:rowOff>
    </xdr:from>
    <xdr:to>
      <xdr:col>17</xdr:col>
      <xdr:colOff>167506</xdr:colOff>
      <xdr:row>56</xdr:row>
      <xdr:rowOff>105080</xdr:rowOff>
    </xdr:to>
    <xdr:graphicFrame macro="">
      <xdr:nvGraphicFramePr>
        <xdr:cNvPr id="22546" name="Gráfico 22545">
          <a:extLst>
            <a:ext uri="{FF2B5EF4-FFF2-40B4-BE49-F238E27FC236}">
              <a16:creationId xmlns:a16="http://schemas.microsoft.com/office/drawing/2014/main" id="{CCEEE5CB-8F41-4F0F-A25D-B49666793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571499</xdr:colOff>
      <xdr:row>38</xdr:row>
      <xdr:rowOff>138546</xdr:rowOff>
    </xdr:from>
    <xdr:to>
      <xdr:col>23</xdr:col>
      <xdr:colOff>524699</xdr:colOff>
      <xdr:row>56</xdr:row>
      <xdr:rowOff>100746</xdr:rowOff>
    </xdr:to>
    <xdr:graphicFrame macro="">
      <xdr:nvGraphicFramePr>
        <xdr:cNvPr id="22548" name="Gráfico 22547">
          <a:extLst>
            <a:ext uri="{FF2B5EF4-FFF2-40B4-BE49-F238E27FC236}">
              <a16:creationId xmlns:a16="http://schemas.microsoft.com/office/drawing/2014/main" id="{FFF5F248-F384-4B28-9A46-A7ABE3F8B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190501</xdr:colOff>
      <xdr:row>38</xdr:row>
      <xdr:rowOff>155862</xdr:rowOff>
    </xdr:from>
    <xdr:to>
      <xdr:col>30</xdr:col>
      <xdr:colOff>143701</xdr:colOff>
      <xdr:row>56</xdr:row>
      <xdr:rowOff>118062</xdr:rowOff>
    </xdr:to>
    <xdr:graphicFrame macro="">
      <xdr:nvGraphicFramePr>
        <xdr:cNvPr id="22550" name="Gráfico 22549">
          <a:extLst>
            <a:ext uri="{FF2B5EF4-FFF2-40B4-BE49-F238E27FC236}">
              <a16:creationId xmlns:a16="http://schemas.microsoft.com/office/drawing/2014/main" id="{8004FD73-5DAF-4FF3-9707-3FA19DD08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363683</xdr:colOff>
      <xdr:row>38</xdr:row>
      <xdr:rowOff>138546</xdr:rowOff>
    </xdr:from>
    <xdr:to>
      <xdr:col>36</xdr:col>
      <xdr:colOff>316883</xdr:colOff>
      <xdr:row>56</xdr:row>
      <xdr:rowOff>100746</xdr:rowOff>
    </xdr:to>
    <xdr:graphicFrame macro="">
      <xdr:nvGraphicFramePr>
        <xdr:cNvPr id="22552" name="Gráfico 22551">
          <a:extLst>
            <a:ext uri="{FF2B5EF4-FFF2-40B4-BE49-F238E27FC236}">
              <a16:creationId xmlns:a16="http://schemas.microsoft.com/office/drawing/2014/main" id="{2A191AFE-5B7C-40B7-A222-517A46976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714376</xdr:colOff>
      <xdr:row>38</xdr:row>
      <xdr:rowOff>142876</xdr:rowOff>
    </xdr:from>
    <xdr:to>
      <xdr:col>42</xdr:col>
      <xdr:colOff>667576</xdr:colOff>
      <xdr:row>56</xdr:row>
      <xdr:rowOff>105076</xdr:rowOff>
    </xdr:to>
    <xdr:graphicFrame macro="">
      <xdr:nvGraphicFramePr>
        <xdr:cNvPr id="22554" name="Gráfico 22553">
          <a:extLst>
            <a:ext uri="{FF2B5EF4-FFF2-40B4-BE49-F238E27FC236}">
              <a16:creationId xmlns:a16="http://schemas.microsoft.com/office/drawing/2014/main" id="{B0134E05-7F85-4259-8E0C-4BC8F0F46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356753</xdr:colOff>
      <xdr:row>38</xdr:row>
      <xdr:rowOff>145474</xdr:rowOff>
    </xdr:from>
    <xdr:to>
      <xdr:col>49</xdr:col>
      <xdr:colOff>309953</xdr:colOff>
      <xdr:row>56</xdr:row>
      <xdr:rowOff>107674</xdr:rowOff>
    </xdr:to>
    <xdr:graphicFrame macro="">
      <xdr:nvGraphicFramePr>
        <xdr:cNvPr id="22556" name="Gráfico 22555">
          <a:extLst>
            <a:ext uri="{FF2B5EF4-FFF2-40B4-BE49-F238E27FC236}">
              <a16:creationId xmlns:a16="http://schemas.microsoft.com/office/drawing/2014/main" id="{BF92A9DC-619A-4957-989C-F4E076B65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714376</xdr:colOff>
      <xdr:row>38</xdr:row>
      <xdr:rowOff>147640</xdr:rowOff>
    </xdr:from>
    <xdr:to>
      <xdr:col>55</xdr:col>
      <xdr:colOff>667576</xdr:colOff>
      <xdr:row>56</xdr:row>
      <xdr:rowOff>109840</xdr:rowOff>
    </xdr:to>
    <xdr:graphicFrame macro="">
      <xdr:nvGraphicFramePr>
        <xdr:cNvPr id="22558" name="Gráfico 22557">
          <a:extLst>
            <a:ext uri="{FF2B5EF4-FFF2-40B4-BE49-F238E27FC236}">
              <a16:creationId xmlns:a16="http://schemas.microsoft.com/office/drawing/2014/main" id="{68080D59-3714-40F7-AE85-EAE8C5B59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423865</xdr:colOff>
      <xdr:row>68</xdr:row>
      <xdr:rowOff>33339</xdr:rowOff>
    </xdr:from>
    <xdr:to>
      <xdr:col>17</xdr:col>
      <xdr:colOff>377065</xdr:colOff>
      <xdr:row>85</xdr:row>
      <xdr:rowOff>186039</xdr:rowOff>
    </xdr:to>
    <xdr:graphicFrame macro="">
      <xdr:nvGraphicFramePr>
        <xdr:cNvPr id="22559" name="Gráfico 22558">
          <a:extLst>
            <a:ext uri="{FF2B5EF4-FFF2-40B4-BE49-F238E27FC236}">
              <a16:creationId xmlns:a16="http://schemas.microsoft.com/office/drawing/2014/main" id="{78A95B7E-E111-46D4-8AEB-7E6FCE477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6496</xdr:colOff>
      <xdr:row>68</xdr:row>
      <xdr:rowOff>23811</xdr:rowOff>
    </xdr:from>
    <xdr:to>
      <xdr:col>24</xdr:col>
      <xdr:colOff>721696</xdr:colOff>
      <xdr:row>85</xdr:row>
      <xdr:rowOff>176511</xdr:rowOff>
    </xdr:to>
    <xdr:graphicFrame macro="">
      <xdr:nvGraphicFramePr>
        <xdr:cNvPr id="22560" name="Gráfico 22559">
          <a:extLst>
            <a:ext uri="{FF2B5EF4-FFF2-40B4-BE49-F238E27FC236}">
              <a16:creationId xmlns:a16="http://schemas.microsoft.com/office/drawing/2014/main" id="{B7A8CCC8-3955-4A20-8EDC-01354DAE8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26</xdr:col>
      <xdr:colOff>378527</xdr:colOff>
      <xdr:row>68</xdr:row>
      <xdr:rowOff>35874</xdr:rowOff>
    </xdr:from>
    <xdr:to>
      <xdr:col>32</xdr:col>
      <xdr:colOff>331727</xdr:colOff>
      <xdr:row>85</xdr:row>
      <xdr:rowOff>188574</xdr:rowOff>
    </xdr:to>
    <xdr:graphicFrame macro="">
      <xdr:nvGraphicFramePr>
        <xdr:cNvPr id="22561" name="Gráfico 22560">
          <a:extLst>
            <a:ext uri="{FF2B5EF4-FFF2-40B4-BE49-F238E27FC236}">
              <a16:creationId xmlns:a16="http://schemas.microsoft.com/office/drawing/2014/main" id="{825552F9-DBD0-4536-8E83-E2984D227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33</xdr:col>
      <xdr:colOff>571500</xdr:colOff>
      <xdr:row>68</xdr:row>
      <xdr:rowOff>19915</xdr:rowOff>
    </xdr:from>
    <xdr:to>
      <xdr:col>39</xdr:col>
      <xdr:colOff>524700</xdr:colOff>
      <xdr:row>85</xdr:row>
      <xdr:rowOff>172615</xdr:rowOff>
    </xdr:to>
    <xdr:graphicFrame macro="">
      <xdr:nvGraphicFramePr>
        <xdr:cNvPr id="22562" name="Gráfico 22561">
          <a:extLst>
            <a:ext uri="{FF2B5EF4-FFF2-40B4-BE49-F238E27FC236}">
              <a16:creationId xmlns:a16="http://schemas.microsoft.com/office/drawing/2014/main" id="{78525313-5214-40AC-9F33-263376258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41</xdr:col>
      <xdr:colOff>155865</xdr:colOff>
      <xdr:row>68</xdr:row>
      <xdr:rowOff>34635</xdr:rowOff>
    </xdr:from>
    <xdr:to>
      <xdr:col>47</xdr:col>
      <xdr:colOff>109065</xdr:colOff>
      <xdr:row>85</xdr:row>
      <xdr:rowOff>187335</xdr:rowOff>
    </xdr:to>
    <xdr:graphicFrame macro="">
      <xdr:nvGraphicFramePr>
        <xdr:cNvPr id="22563" name="Gráfico 22562">
          <a:extLst>
            <a:ext uri="{FF2B5EF4-FFF2-40B4-BE49-F238E27FC236}">
              <a16:creationId xmlns:a16="http://schemas.microsoft.com/office/drawing/2014/main" id="{C755035B-D21A-4A8C-B524-CE5585AA0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48</xdr:col>
      <xdr:colOff>536865</xdr:colOff>
      <xdr:row>68</xdr:row>
      <xdr:rowOff>17322</xdr:rowOff>
    </xdr:from>
    <xdr:to>
      <xdr:col>54</xdr:col>
      <xdr:colOff>490065</xdr:colOff>
      <xdr:row>85</xdr:row>
      <xdr:rowOff>170022</xdr:rowOff>
    </xdr:to>
    <xdr:graphicFrame macro="">
      <xdr:nvGraphicFramePr>
        <xdr:cNvPr id="22564" name="Gráfico 22563">
          <a:extLst>
            <a:ext uri="{FF2B5EF4-FFF2-40B4-BE49-F238E27FC236}">
              <a16:creationId xmlns:a16="http://schemas.microsoft.com/office/drawing/2014/main" id="{5BE55159-C235-464C-B8B3-7209F74D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56</xdr:col>
      <xdr:colOff>155862</xdr:colOff>
      <xdr:row>68</xdr:row>
      <xdr:rowOff>34636</xdr:rowOff>
    </xdr:from>
    <xdr:to>
      <xdr:col>62</xdr:col>
      <xdr:colOff>109062</xdr:colOff>
      <xdr:row>85</xdr:row>
      <xdr:rowOff>187336</xdr:rowOff>
    </xdr:to>
    <xdr:graphicFrame macro="">
      <xdr:nvGraphicFramePr>
        <xdr:cNvPr id="22565" name="Gráfico 22564">
          <a:extLst>
            <a:ext uri="{FF2B5EF4-FFF2-40B4-BE49-F238E27FC236}">
              <a16:creationId xmlns:a16="http://schemas.microsoft.com/office/drawing/2014/main" id="{D7ED12C1-2706-4ECB-8570-7A8607D39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695324</xdr:colOff>
      <xdr:row>1</xdr:row>
      <xdr:rowOff>152400</xdr:rowOff>
    </xdr:from>
    <xdr:to>
      <xdr:col>66</xdr:col>
      <xdr:colOff>114300</xdr:colOff>
      <xdr:row>8</xdr:row>
      <xdr:rowOff>152400</xdr:rowOff>
    </xdr:to>
    <xdr:sp macro="" textlink="">
      <xdr:nvSpPr>
        <xdr:cNvPr id="57" name="Rectángulo 56">
          <a:extLst>
            <a:ext uri="{FF2B5EF4-FFF2-40B4-BE49-F238E27FC236}">
              <a16:creationId xmlns:a16="http://schemas.microsoft.com/office/drawing/2014/main" id="{709CB6FD-78BF-4C79-AFF4-E0A0303EE5D5}"/>
            </a:ext>
          </a:extLst>
        </xdr:cNvPr>
        <xdr:cNvSpPr/>
      </xdr:nvSpPr>
      <xdr:spPr>
        <a:xfrm>
          <a:off x="18221324" y="342900"/>
          <a:ext cx="29784676" cy="1981200"/>
        </a:xfrm>
        <a:prstGeom prst="rect">
          <a:avLst/>
        </a:prstGeom>
        <a:noFill/>
        <a:ln w="3810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 editAs="oneCell">
    <xdr:from>
      <xdr:col>11</xdr:col>
      <xdr:colOff>558083</xdr:colOff>
      <xdr:row>2</xdr:row>
      <xdr:rowOff>47626</xdr:rowOff>
    </xdr:from>
    <xdr:to>
      <xdr:col>16</xdr:col>
      <xdr:colOff>38100</xdr:colOff>
      <xdr:row>7</xdr:row>
      <xdr:rowOff>45087</xdr:rowOff>
    </xdr:to>
    <xdr:pic>
      <xdr:nvPicPr>
        <xdr:cNvPr id="2" name="Gráfico 1">
          <a:extLst>
            <a:ext uri="{FF2B5EF4-FFF2-40B4-BE49-F238E27FC236}">
              <a16:creationId xmlns:a16="http://schemas.microsoft.com/office/drawing/2014/main" id="{CBB6EC92-311E-47F6-960D-3A7D039FF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40083" y="428626"/>
          <a:ext cx="3290017" cy="1597661"/>
        </a:xfrm>
        <a:prstGeom prst="rect">
          <a:avLst/>
        </a:prstGeom>
      </xdr:spPr>
    </xdr:pic>
    <xdr:clientData/>
  </xdr:twoCellAnchor>
  <xdr:twoCellAnchor>
    <xdr:from>
      <xdr:col>39</xdr:col>
      <xdr:colOff>1193800</xdr:colOff>
      <xdr:row>47</xdr:row>
      <xdr:rowOff>9270</xdr:rowOff>
    </xdr:from>
    <xdr:to>
      <xdr:col>43</xdr:col>
      <xdr:colOff>965200</xdr:colOff>
      <xdr:row>53</xdr:row>
      <xdr:rowOff>50798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85FFF357-0C6E-37CC-6864-00F11A7C36B7}"/>
            </a:ext>
          </a:extLst>
        </xdr:cNvPr>
        <xdr:cNvSpPr txBox="1"/>
      </xdr:nvSpPr>
      <xdr:spPr>
        <a:xfrm>
          <a:off x="30911800" y="10410570"/>
          <a:ext cx="4419600" cy="1184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ysClr val="windowText" lastClr="000000"/>
              </a:solidFill>
              <a:latin typeface="Abadi" panose="020B0604020104020204" pitchFamily="34" charset="0"/>
            </a:rPr>
            <a:t>%</a:t>
          </a:r>
          <a:r>
            <a:rPr lang="es-PY" sz="3200" b="1" baseline="0">
              <a:solidFill>
                <a:sysClr val="windowText" lastClr="000000"/>
              </a:solidFill>
              <a:latin typeface="Abadi" panose="020B0604020104020204" pitchFamily="34" charset="0"/>
            </a:rPr>
            <a:t> Automatización</a:t>
          </a:r>
          <a:endParaRPr lang="es-PY" sz="3200" b="1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355600</xdr:colOff>
      <xdr:row>1</xdr:row>
      <xdr:rowOff>71437</xdr:rowOff>
    </xdr:from>
    <xdr:to>
      <xdr:col>21</xdr:col>
      <xdr:colOff>228600</xdr:colOff>
      <xdr:row>52</xdr:row>
      <xdr:rowOff>1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1DD24057-533B-AABA-3872-80D09D479DDE}"/>
            </a:ext>
          </a:extLst>
        </xdr:cNvPr>
        <xdr:cNvSpPr/>
      </xdr:nvSpPr>
      <xdr:spPr>
        <a:xfrm>
          <a:off x="4165600" y="261937"/>
          <a:ext cx="12065000" cy="11091864"/>
        </a:xfrm>
        <a:prstGeom prst="rect">
          <a:avLst/>
        </a:prstGeom>
        <a:noFill/>
        <a:ln w="3810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23</xdr:col>
      <xdr:colOff>647700</xdr:colOff>
      <xdr:row>10</xdr:row>
      <xdr:rowOff>0</xdr:rowOff>
    </xdr:from>
    <xdr:to>
      <xdr:col>66</xdr:col>
      <xdr:colOff>95250</xdr:colOff>
      <xdr:row>51</xdr:row>
      <xdr:rowOff>152400</xdr:rowOff>
    </xdr:to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D7C1E55E-260E-43C3-AB85-51263D17C577}"/>
            </a:ext>
          </a:extLst>
        </xdr:cNvPr>
        <xdr:cNvSpPr/>
      </xdr:nvSpPr>
      <xdr:spPr>
        <a:xfrm>
          <a:off x="18173700" y="2552700"/>
          <a:ext cx="29813250" cy="8763000"/>
        </a:xfrm>
        <a:prstGeom prst="rect">
          <a:avLst/>
        </a:prstGeom>
        <a:noFill/>
        <a:ln w="3810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28</xdr:col>
      <xdr:colOff>239939</xdr:colOff>
      <xdr:row>10</xdr:row>
      <xdr:rowOff>38100</xdr:rowOff>
    </xdr:from>
    <xdr:to>
      <xdr:col>35</xdr:col>
      <xdr:colOff>731312</xdr:colOff>
      <xdr:row>17</xdr:row>
      <xdr:rowOff>85120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35353B2E-1F82-D5B3-0426-20EAC5D79377}"/>
            </a:ext>
          </a:extLst>
        </xdr:cNvPr>
        <xdr:cNvSpPr txBox="1"/>
      </xdr:nvSpPr>
      <xdr:spPr>
        <a:xfrm>
          <a:off x="21575939" y="2590800"/>
          <a:ext cx="5825373" cy="138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COBRANZAS</a:t>
          </a:r>
        </a:p>
      </xdr:txBody>
    </xdr:sp>
    <xdr:clientData/>
  </xdr:twoCellAnchor>
  <xdr:twoCellAnchor>
    <xdr:from>
      <xdr:col>39</xdr:col>
      <xdr:colOff>519339</xdr:colOff>
      <xdr:row>10</xdr:row>
      <xdr:rowOff>52387</xdr:rowOff>
    </xdr:from>
    <xdr:to>
      <xdr:col>43</xdr:col>
      <xdr:colOff>1143000</xdr:colOff>
      <xdr:row>17</xdr:row>
      <xdr:rowOff>59720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35353B2E-1F82-D5B3-0426-20EAC5D79377}"/>
            </a:ext>
          </a:extLst>
        </xdr:cNvPr>
        <xdr:cNvSpPr txBox="1"/>
      </xdr:nvSpPr>
      <xdr:spPr>
        <a:xfrm>
          <a:off x="30237339" y="2605087"/>
          <a:ext cx="5271861" cy="1340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RIESGO</a:t>
          </a:r>
          <a:r>
            <a:rPr lang="es-PY" sz="32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CREDITICIO</a:t>
          </a:r>
          <a:endParaRPr lang="es-PY" sz="32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48</xdr:col>
      <xdr:colOff>104770</xdr:colOff>
      <xdr:row>10</xdr:row>
      <xdr:rowOff>52387</xdr:rowOff>
    </xdr:from>
    <xdr:to>
      <xdr:col>62</xdr:col>
      <xdr:colOff>353482</xdr:colOff>
      <xdr:row>17</xdr:row>
      <xdr:rowOff>97820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35353B2E-1F82-D5B3-0426-20EAC5D79377}"/>
            </a:ext>
          </a:extLst>
        </xdr:cNvPr>
        <xdr:cNvSpPr txBox="1"/>
      </xdr:nvSpPr>
      <xdr:spPr>
        <a:xfrm>
          <a:off x="39614470" y="2605087"/>
          <a:ext cx="5582712" cy="1378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COMERCIAL</a:t>
          </a:r>
        </a:p>
      </xdr:txBody>
    </xdr:sp>
    <xdr:clientData/>
  </xdr:twoCellAnchor>
  <xdr:twoCellAnchor>
    <xdr:from>
      <xdr:col>16</xdr:col>
      <xdr:colOff>304801</xdr:colOff>
      <xdr:row>15</xdr:row>
      <xdr:rowOff>101600</xdr:rowOff>
    </xdr:from>
    <xdr:to>
      <xdr:col>21</xdr:col>
      <xdr:colOff>660401</xdr:colOff>
      <xdr:row>35</xdr:row>
      <xdr:rowOff>5431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9AC46A3F-DC81-16A1-0113-C54C4AA89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508000</xdr:colOff>
      <xdr:row>15</xdr:row>
      <xdr:rowOff>127000</xdr:rowOff>
    </xdr:from>
    <xdr:to>
      <xdr:col>29</xdr:col>
      <xdr:colOff>76200</xdr:colOff>
      <xdr:row>35</xdr:row>
      <xdr:rowOff>30831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9AC46A3F-DC81-16A1-0113-C54C4AA89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161925</xdr:colOff>
      <xdr:row>5</xdr:row>
      <xdr:rowOff>681037</xdr:rowOff>
    </xdr:from>
    <xdr:to>
      <xdr:col>20</xdr:col>
      <xdr:colOff>342901</xdr:colOff>
      <xdr:row>51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16BFFAD-A626-4A62-AC22-509020323C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558800</xdr:colOff>
      <xdr:row>46</xdr:row>
      <xdr:rowOff>174370</xdr:rowOff>
    </xdr:from>
    <xdr:to>
      <xdr:col>16</xdr:col>
      <xdr:colOff>406400</xdr:colOff>
      <xdr:row>53</xdr:row>
      <xdr:rowOff>25398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716A3AF8-50BB-4354-8D03-52554967ADF7}"/>
            </a:ext>
          </a:extLst>
        </xdr:cNvPr>
        <xdr:cNvSpPr txBox="1"/>
      </xdr:nvSpPr>
      <xdr:spPr>
        <a:xfrm>
          <a:off x="8178800" y="10385170"/>
          <a:ext cx="4419600" cy="1184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ysClr val="windowText" lastClr="000000"/>
              </a:solidFill>
              <a:latin typeface="Abadi" panose="020B0604020104020204" pitchFamily="34" charset="0"/>
            </a:rPr>
            <a:t>%</a:t>
          </a:r>
          <a:r>
            <a:rPr lang="es-PY" sz="3200" b="1" baseline="0">
              <a:solidFill>
                <a:sysClr val="windowText" lastClr="000000"/>
              </a:solidFill>
              <a:latin typeface="Abadi" panose="020B0604020104020204" pitchFamily="34" charset="0"/>
            </a:rPr>
            <a:t> Automatización</a:t>
          </a:r>
          <a:endParaRPr lang="es-PY" sz="3200" b="1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26</xdr:col>
      <xdr:colOff>304799</xdr:colOff>
      <xdr:row>16</xdr:row>
      <xdr:rowOff>1293</xdr:rowOff>
    </xdr:from>
    <xdr:to>
      <xdr:col>37</xdr:col>
      <xdr:colOff>202799</xdr:colOff>
      <xdr:row>47</xdr:row>
      <xdr:rowOff>135693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4AEF9DF-1420-436B-BAF8-E3C9056A1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757236</xdr:colOff>
      <xdr:row>15</xdr:row>
      <xdr:rowOff>176205</xdr:rowOff>
    </xdr:from>
    <xdr:to>
      <xdr:col>45</xdr:col>
      <xdr:colOff>7536</xdr:colOff>
      <xdr:row>47</xdr:row>
      <xdr:rowOff>120105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F62D087-8373-457C-B959-5559B1241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728657</xdr:colOff>
      <xdr:row>15</xdr:row>
      <xdr:rowOff>176212</xdr:rowOff>
    </xdr:from>
    <xdr:to>
      <xdr:col>63</xdr:col>
      <xdr:colOff>626657</xdr:colOff>
      <xdr:row>47</xdr:row>
      <xdr:rowOff>120112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295985D-A13F-4278-AE02-1379FACDC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82550</xdr:colOff>
      <xdr:row>84</xdr:row>
      <xdr:rowOff>144333</xdr:rowOff>
    </xdr:from>
    <xdr:to>
      <xdr:col>36</xdr:col>
      <xdr:colOff>692150</xdr:colOff>
      <xdr:row>90</xdr:row>
      <xdr:rowOff>185862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22404069-D9F6-4A84-9AFB-C8EF69C90335}"/>
            </a:ext>
          </a:extLst>
        </xdr:cNvPr>
        <xdr:cNvSpPr txBox="1"/>
      </xdr:nvSpPr>
      <xdr:spPr>
        <a:xfrm>
          <a:off x="23704550" y="17594133"/>
          <a:ext cx="4419600" cy="1184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200" b="1">
              <a:solidFill>
                <a:sysClr val="windowText" lastClr="000000"/>
              </a:solidFill>
              <a:latin typeface="Abadi" panose="020B0604020104020204" pitchFamily="34" charset="0"/>
            </a:rPr>
            <a:t>%</a:t>
          </a:r>
          <a:r>
            <a:rPr lang="es-PY" sz="3200" b="1" baseline="0">
              <a:solidFill>
                <a:sysClr val="windowText" lastClr="000000"/>
              </a:solidFill>
              <a:latin typeface="Abadi" panose="020B0604020104020204" pitchFamily="34" charset="0"/>
            </a:rPr>
            <a:t> Automatización</a:t>
          </a:r>
          <a:endParaRPr lang="es-PY" sz="3200" b="1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 editAs="oneCell">
    <xdr:from>
      <xdr:col>27</xdr:col>
      <xdr:colOff>354868</xdr:colOff>
      <xdr:row>52</xdr:row>
      <xdr:rowOff>128466</xdr:rowOff>
    </xdr:from>
    <xdr:to>
      <xdr:col>39</xdr:col>
      <xdr:colOff>963678</xdr:colOff>
      <xdr:row>58</xdr:row>
      <xdr:rowOff>114300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623A52AE-0184-A12A-9A53-F4F0C132D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928868" y="11482266"/>
          <a:ext cx="9752810" cy="1128834"/>
        </a:xfrm>
        <a:prstGeom prst="rect">
          <a:avLst/>
        </a:prstGeom>
      </xdr:spPr>
    </xdr:pic>
    <xdr:clientData/>
  </xdr:twoCellAnchor>
  <xdr:twoCellAnchor>
    <xdr:from>
      <xdr:col>5</xdr:col>
      <xdr:colOff>346406</xdr:colOff>
      <xdr:row>59</xdr:row>
      <xdr:rowOff>100140</xdr:rowOff>
    </xdr:from>
    <xdr:to>
      <xdr:col>66</xdr:col>
      <xdr:colOff>70100</xdr:colOff>
      <xdr:row>90</xdr:row>
      <xdr:rowOff>0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F0267173-E41F-4C42-893A-60E17623C126}"/>
            </a:ext>
          </a:extLst>
        </xdr:cNvPr>
        <xdr:cNvSpPr/>
      </xdr:nvSpPr>
      <xdr:spPr>
        <a:xfrm>
          <a:off x="4156406" y="12811685"/>
          <a:ext cx="43763830" cy="5805360"/>
        </a:xfrm>
        <a:prstGeom prst="rect">
          <a:avLst/>
        </a:prstGeom>
        <a:noFill/>
        <a:ln w="3810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4</xdr:col>
      <xdr:colOff>35377</xdr:colOff>
      <xdr:row>65</xdr:row>
      <xdr:rowOff>29383</xdr:rowOff>
    </xdr:from>
    <xdr:to>
      <xdr:col>11</xdr:col>
      <xdr:colOff>202818</xdr:colOff>
      <xdr:row>84</xdr:row>
      <xdr:rowOff>170647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B8342633-F307-49E7-869C-724E8231A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366394</xdr:colOff>
      <xdr:row>59</xdr:row>
      <xdr:rowOff>90291</xdr:rowOff>
    </xdr:from>
    <xdr:to>
      <xdr:col>66</xdr:col>
      <xdr:colOff>54780</xdr:colOff>
      <xdr:row>65</xdr:row>
      <xdr:rowOff>37559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6713DE9-B678-05DA-4AB9-CFC8CE6F89F6}"/>
            </a:ext>
          </a:extLst>
        </xdr:cNvPr>
        <xdr:cNvGrpSpPr/>
      </xdr:nvGrpSpPr>
      <xdr:grpSpPr>
        <a:xfrm>
          <a:off x="4328794" y="12343251"/>
          <a:ext cx="45377906" cy="1044548"/>
          <a:chOff x="4176394" y="12777591"/>
          <a:chExt cx="43770086" cy="1090268"/>
        </a:xfrm>
      </xdr:grpSpPr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439C1ACC-1B6E-4A3D-BF50-1C59732DDCAC}"/>
              </a:ext>
            </a:extLst>
          </xdr:cNvPr>
          <xdr:cNvSpPr txBox="1"/>
        </xdr:nvSpPr>
        <xdr:spPr>
          <a:xfrm>
            <a:off x="4176394" y="12787432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ADMINISTRACIÓN</a:t>
            </a: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28348007-FE79-4BF3-A999-95FC6393291D}"/>
              </a:ext>
            </a:extLst>
          </xdr:cNvPr>
          <xdr:cNvSpPr txBox="1"/>
        </xdr:nvSpPr>
        <xdr:spPr>
          <a:xfrm>
            <a:off x="7770867" y="12787859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FINANZAS</a:t>
            </a:r>
          </a:p>
        </xdr:txBody>
      </xdr:sp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779DBFCE-78B3-4411-B1C2-071B34E05DA6}"/>
              </a:ext>
            </a:extLst>
          </xdr:cNvPr>
          <xdr:cNvSpPr txBox="1"/>
        </xdr:nvSpPr>
        <xdr:spPr>
          <a:xfrm>
            <a:off x="11365342" y="12785074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OyP</a:t>
            </a:r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26050133-73EB-4713-91A4-E0CE170D2F48}"/>
              </a:ext>
            </a:extLst>
          </xdr:cNvPr>
          <xdr:cNvSpPr txBox="1"/>
        </xdr:nvSpPr>
        <xdr:spPr>
          <a:xfrm>
            <a:off x="14959577" y="12777591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RIESGO</a:t>
            </a:r>
            <a:r>
              <a:rPr lang="es-PY" sz="3200" b="1" baseline="0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 INTEGRAL</a:t>
            </a:r>
            <a:endPara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3F363D54-D163-4985-AFE6-30841C4E4781}"/>
              </a:ext>
            </a:extLst>
          </xdr:cNvPr>
          <xdr:cNvSpPr txBox="1"/>
        </xdr:nvSpPr>
        <xdr:spPr>
          <a:xfrm>
            <a:off x="18555018" y="12784424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TI</a:t>
            </a:r>
          </a:p>
        </xdr:txBody>
      </xdr: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D60EA50F-1522-42DD-9D56-982D8806DBE9}"/>
              </a:ext>
            </a:extLst>
          </xdr:cNvPr>
          <xdr:cNvSpPr txBox="1"/>
        </xdr:nvSpPr>
        <xdr:spPr>
          <a:xfrm>
            <a:off x="22143612" y="12785383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DIRECTORIO</a:t>
            </a:r>
          </a:p>
        </xdr:txBody>
      </xdr:sp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220CCD04-4CBE-4107-A683-4B8FB8232475}"/>
              </a:ext>
            </a:extLst>
          </xdr:cNvPr>
          <xdr:cNvSpPr txBox="1"/>
        </xdr:nvSpPr>
        <xdr:spPr>
          <a:xfrm>
            <a:off x="37164438" y="12778210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PLD/FT</a:t>
            </a:r>
          </a:p>
        </xdr:txBody>
      </xdr:sp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563A3E8C-A44A-4F12-8A78-5139CAAC3C48}"/>
              </a:ext>
            </a:extLst>
          </xdr:cNvPr>
          <xdr:cNvSpPr txBox="1"/>
        </xdr:nvSpPr>
        <xdr:spPr>
          <a:xfrm>
            <a:off x="33171245" y="12779512"/>
            <a:ext cx="3974354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AUDITORÍA</a:t>
            </a:r>
            <a:r>
              <a:rPr lang="es-PY" sz="3200" b="1" baseline="0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 INTERNA</a:t>
            </a:r>
            <a:endPara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85A263C2-2D62-421D-8703-7EF498616722}"/>
              </a:ext>
            </a:extLst>
          </xdr:cNvPr>
          <xdr:cNvSpPr txBox="1"/>
        </xdr:nvSpPr>
        <xdr:spPr>
          <a:xfrm>
            <a:off x="40595373" y="12778212"/>
            <a:ext cx="383269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ASESORIA JURÍDICA</a:t>
            </a:r>
          </a:p>
        </xdr:txBody>
      </xdr:sp>
      <xdr:sp macro="" textlink="">
        <xdr:nvSpPr>
          <xdr:cNvPr id="53" name="CuadroTexto 52">
            <a:extLst>
              <a:ext uri="{FF2B5EF4-FFF2-40B4-BE49-F238E27FC236}">
                <a16:creationId xmlns:a16="http://schemas.microsoft.com/office/drawing/2014/main" id="{0CDA2570-653D-488A-A1D4-560F1FA0E665}"/>
              </a:ext>
            </a:extLst>
          </xdr:cNvPr>
          <xdr:cNvSpPr txBox="1"/>
        </xdr:nvSpPr>
        <xdr:spPr>
          <a:xfrm>
            <a:off x="25527001" y="12782541"/>
            <a:ext cx="414561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GERENCIA</a:t>
            </a:r>
            <a:r>
              <a:rPr lang="es-PY" sz="3200" b="1" baseline="0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 GENERAL</a:t>
            </a:r>
            <a:endParaRPr lang="es-PY" sz="32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">
        <xdr:nvSpPr>
          <xdr:cNvPr id="58" name="CuadroTexto 57">
            <a:extLst>
              <a:ext uri="{FF2B5EF4-FFF2-40B4-BE49-F238E27FC236}">
                <a16:creationId xmlns:a16="http://schemas.microsoft.com/office/drawing/2014/main" id="{4EB9CCF0-502E-44BF-BB6E-21C37364E494}"/>
              </a:ext>
            </a:extLst>
          </xdr:cNvPr>
          <xdr:cNvSpPr txBox="1"/>
        </xdr:nvSpPr>
        <xdr:spPr>
          <a:xfrm>
            <a:off x="29451621" y="12784273"/>
            <a:ext cx="3912925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RRHH</a:t>
            </a:r>
          </a:p>
        </xdr:txBody>
      </xdr:sp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2358BF6B-3B47-4644-B1CB-B9F2B663D124}"/>
              </a:ext>
            </a:extLst>
          </xdr:cNvPr>
          <xdr:cNvSpPr txBox="1"/>
        </xdr:nvSpPr>
        <xdr:spPr>
          <a:xfrm>
            <a:off x="44349748" y="12783108"/>
            <a:ext cx="3596732" cy="10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Y" sz="3200" b="1">
                <a:solidFill>
                  <a:schemeClr val="bg2">
                    <a:lumMod val="25000"/>
                  </a:schemeClr>
                </a:solidFill>
                <a:latin typeface="Abadi" panose="020B0604020104020204" pitchFamily="34" charset="0"/>
              </a:rPr>
              <a:t>SI</a:t>
            </a:r>
          </a:p>
        </xdr:txBody>
      </xdr:sp>
    </xdr:grpSp>
    <xdr:clientData/>
  </xdr:twoCellAnchor>
  <xdr:twoCellAnchor>
    <xdr:from>
      <xdr:col>8</xdr:col>
      <xdr:colOff>706233</xdr:colOff>
      <xdr:row>65</xdr:row>
      <xdr:rowOff>20414</xdr:rowOff>
    </xdr:from>
    <xdr:to>
      <xdr:col>16</xdr:col>
      <xdr:colOff>111674</xdr:colOff>
      <xdr:row>84</xdr:row>
      <xdr:rowOff>161678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65BAC9-58E6-4165-B907-AE6EB9D7D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469629</xdr:colOff>
      <xdr:row>65</xdr:row>
      <xdr:rowOff>24620</xdr:rowOff>
    </xdr:from>
    <xdr:to>
      <xdr:col>20</xdr:col>
      <xdr:colOff>637070</xdr:colOff>
      <xdr:row>84</xdr:row>
      <xdr:rowOff>165884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0DC95A-99D5-4426-B78C-51EB19170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283322</xdr:colOff>
      <xdr:row>65</xdr:row>
      <xdr:rowOff>29258</xdr:rowOff>
    </xdr:from>
    <xdr:to>
      <xdr:col>25</xdr:col>
      <xdr:colOff>450763</xdr:colOff>
      <xdr:row>84</xdr:row>
      <xdr:rowOff>170522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6738ED0-D3B6-41C0-998A-85CEA1D67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105845</xdr:colOff>
      <xdr:row>65</xdr:row>
      <xdr:rowOff>37823</xdr:rowOff>
    </xdr:from>
    <xdr:to>
      <xdr:col>30</xdr:col>
      <xdr:colOff>273286</xdr:colOff>
      <xdr:row>84</xdr:row>
      <xdr:rowOff>179087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84B653C-AC4D-437C-B3F9-1D39CB664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608764</xdr:colOff>
      <xdr:row>65</xdr:row>
      <xdr:rowOff>28854</xdr:rowOff>
    </xdr:from>
    <xdr:to>
      <xdr:col>35</xdr:col>
      <xdr:colOff>14205</xdr:colOff>
      <xdr:row>84</xdr:row>
      <xdr:rowOff>170118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7C8657E-5001-49B2-B436-691F28003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484118</xdr:colOff>
      <xdr:row>65</xdr:row>
      <xdr:rowOff>33060</xdr:rowOff>
    </xdr:from>
    <xdr:to>
      <xdr:col>39</xdr:col>
      <xdr:colOff>651559</xdr:colOff>
      <xdr:row>84</xdr:row>
      <xdr:rowOff>174324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B0617F6-7B12-48CA-9719-2B375089C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37</xdr:col>
      <xdr:colOff>380980</xdr:colOff>
      <xdr:row>65</xdr:row>
      <xdr:rowOff>24091</xdr:rowOff>
    </xdr:from>
    <xdr:to>
      <xdr:col>42</xdr:col>
      <xdr:colOff>41820</xdr:colOff>
      <xdr:row>84</xdr:row>
      <xdr:rowOff>165355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7B44D81-541D-414B-A747-919D44A91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41</xdr:col>
      <xdr:colOff>987312</xdr:colOff>
      <xdr:row>65</xdr:row>
      <xdr:rowOff>29382</xdr:rowOff>
    </xdr:from>
    <xdr:to>
      <xdr:col>45</xdr:col>
      <xdr:colOff>665471</xdr:colOff>
      <xdr:row>84</xdr:row>
      <xdr:rowOff>170646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1D105EBC-839D-4596-A74A-DC8982921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43</xdr:col>
      <xdr:colOff>1721991</xdr:colOff>
      <xdr:row>65</xdr:row>
      <xdr:rowOff>20413</xdr:rowOff>
    </xdr:from>
    <xdr:to>
      <xdr:col>50</xdr:col>
      <xdr:colOff>555932</xdr:colOff>
      <xdr:row>84</xdr:row>
      <xdr:rowOff>161677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02B4AAB-608F-4593-A69E-220AB8F7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48</xdr:col>
      <xdr:colOff>209466</xdr:colOff>
      <xdr:row>65</xdr:row>
      <xdr:rowOff>24619</xdr:rowOff>
    </xdr:from>
    <xdr:to>
      <xdr:col>62</xdr:col>
      <xdr:colOff>376907</xdr:colOff>
      <xdr:row>84</xdr:row>
      <xdr:rowOff>165883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B50C3D69-E621-4602-AF4A-E87C6EA55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53</xdr:col>
      <xdr:colOff>51949</xdr:colOff>
      <xdr:row>65</xdr:row>
      <xdr:rowOff>29257</xdr:rowOff>
    </xdr:from>
    <xdr:to>
      <xdr:col>67</xdr:col>
      <xdr:colOff>219390</xdr:colOff>
      <xdr:row>84</xdr:row>
      <xdr:rowOff>170521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6C5C292D-61FE-4257-BC9E-CF6021D45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234460</xdr:colOff>
      <xdr:row>0</xdr:row>
      <xdr:rowOff>174382</xdr:rowOff>
    </xdr:from>
    <xdr:to>
      <xdr:col>8</xdr:col>
      <xdr:colOff>446941</xdr:colOff>
      <xdr:row>7</xdr:row>
      <xdr:rowOff>73270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F8822AC-07A6-1A90-08D8-5834DCC51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197826</xdr:colOff>
      <xdr:row>10</xdr:row>
      <xdr:rowOff>93785</xdr:rowOff>
    </xdr:from>
    <xdr:to>
      <xdr:col>8</xdr:col>
      <xdr:colOff>626451</xdr:colOff>
      <xdr:row>15</xdr:row>
      <xdr:rowOff>36635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B451902-C623-198F-6218-7D6894E0C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205154</xdr:colOff>
      <xdr:row>16</xdr:row>
      <xdr:rowOff>36635</xdr:rowOff>
    </xdr:from>
    <xdr:to>
      <xdr:col>8</xdr:col>
      <xdr:colOff>677739</xdr:colOff>
      <xdr:row>21</xdr:row>
      <xdr:rowOff>14654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B965DC0-655C-8C3D-AA11-AD10ED9EE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241788</xdr:colOff>
      <xdr:row>22</xdr:row>
      <xdr:rowOff>29307</xdr:rowOff>
    </xdr:from>
    <xdr:to>
      <xdr:col>7</xdr:col>
      <xdr:colOff>589817</xdr:colOff>
      <xdr:row>27</xdr:row>
      <xdr:rowOff>161192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C0DCCBF-D15A-DA83-D541-F2E71689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209550</xdr:colOff>
      <xdr:row>28</xdr:row>
      <xdr:rowOff>66675</xdr:rowOff>
    </xdr:from>
    <xdr:to>
      <xdr:col>8</xdr:col>
      <xdr:colOff>218342</xdr:colOff>
      <xdr:row>34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27444CE-240E-5AD3-F665-D7916F84F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161925</xdr:colOff>
      <xdr:row>34</xdr:row>
      <xdr:rowOff>123825</xdr:rowOff>
    </xdr:from>
    <xdr:to>
      <xdr:col>8</xdr:col>
      <xdr:colOff>209550</xdr:colOff>
      <xdr:row>41</xdr:row>
      <xdr:rowOff>47625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1883A1B-7327-8D52-3064-D216DC227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142874</xdr:colOff>
      <xdr:row>11</xdr:row>
      <xdr:rowOff>80963</xdr:rowOff>
    </xdr:from>
    <xdr:to>
      <xdr:col>12</xdr:col>
      <xdr:colOff>733425</xdr:colOff>
      <xdr:row>14</xdr:row>
      <xdr:rowOff>28575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A15C696-58E1-15A5-C54D-9324A199F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219074</xdr:colOff>
      <xdr:row>17</xdr:row>
      <xdr:rowOff>109537</xdr:rowOff>
    </xdr:from>
    <xdr:to>
      <xdr:col>12</xdr:col>
      <xdr:colOff>695325</xdr:colOff>
      <xdr:row>19</xdr:row>
      <xdr:rowOff>161925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E7686FD9-8CE4-09D8-1CC7-F4B15FB0B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180975</xdr:colOff>
      <xdr:row>23</xdr:row>
      <xdr:rowOff>0</xdr:rowOff>
    </xdr:from>
    <xdr:to>
      <xdr:col>12</xdr:col>
      <xdr:colOff>752475</xdr:colOff>
      <xdr:row>26</xdr:row>
      <xdr:rowOff>28575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790C879-CE81-9915-C7C1-067ADEAFC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219075</xdr:colOff>
      <xdr:row>29</xdr:row>
      <xdr:rowOff>47625</xdr:rowOff>
    </xdr:from>
    <xdr:to>
      <xdr:col>12</xdr:col>
      <xdr:colOff>733425</xdr:colOff>
      <xdr:row>32</xdr:row>
      <xdr:rowOff>57150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5C0B050-1A64-1FB5-3C9C-A39B6FA42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</xdr:row>
      <xdr:rowOff>76200</xdr:rowOff>
    </xdr:from>
    <xdr:to>
      <xdr:col>12</xdr:col>
      <xdr:colOff>723900</xdr:colOff>
      <xdr:row>70</xdr:row>
      <xdr:rowOff>152400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9BD78484-9A85-434C-A1C3-AD1DD8EA3676}"/>
            </a:ext>
          </a:extLst>
        </xdr:cNvPr>
        <xdr:cNvSpPr/>
      </xdr:nvSpPr>
      <xdr:spPr>
        <a:xfrm>
          <a:off x="228600" y="457200"/>
          <a:ext cx="9639300" cy="130302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</xdr:col>
      <xdr:colOff>609600</xdr:colOff>
      <xdr:row>61</xdr:row>
      <xdr:rowOff>0</xdr:rowOff>
    </xdr:from>
    <xdr:to>
      <xdr:col>10</xdr:col>
      <xdr:colOff>0</xdr:colOff>
      <xdr:row>67</xdr:row>
      <xdr:rowOff>41528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E600F537-EC17-45B6-8FFC-94E6F68C566D}"/>
            </a:ext>
          </a:extLst>
        </xdr:cNvPr>
        <xdr:cNvSpPr txBox="1"/>
      </xdr:nvSpPr>
      <xdr:spPr>
        <a:xfrm>
          <a:off x="2133600" y="11620500"/>
          <a:ext cx="5486400" cy="1184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800" b="1">
              <a:solidFill>
                <a:sysClr val="windowText" lastClr="000000"/>
              </a:solidFill>
              <a:latin typeface="Abadi" panose="020B0604020104020204" pitchFamily="34" charset="0"/>
            </a:rPr>
            <a:t>%</a:t>
          </a:r>
          <a:r>
            <a:rPr lang="es-PY" sz="4800" b="1" baseline="0">
              <a:solidFill>
                <a:sysClr val="windowText" lastClr="000000"/>
              </a:solidFill>
              <a:latin typeface="Abadi" panose="020B0604020104020204" pitchFamily="34" charset="0"/>
            </a:rPr>
            <a:t> Automatización</a:t>
          </a:r>
          <a:endParaRPr lang="es-PY" sz="4800" b="1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457200</xdr:colOff>
      <xdr:row>12</xdr:row>
      <xdr:rowOff>152400</xdr:rowOff>
    </xdr:from>
    <xdr:to>
      <xdr:col>13</xdr:col>
      <xdr:colOff>114300</xdr:colOff>
      <xdr:row>61</xdr:row>
      <xdr:rowOff>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EB014A81-B71B-4B0C-8292-ED36C51088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228600</xdr:colOff>
      <xdr:row>4</xdr:row>
      <xdr:rowOff>0</xdr:rowOff>
    </xdr:from>
    <xdr:to>
      <xdr:col>11</xdr:col>
      <xdr:colOff>453273</xdr:colOff>
      <xdr:row>11</xdr:row>
      <xdr:rowOff>47020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85E45CC-55E0-4378-98BF-6EE1B0F7EA4B}"/>
            </a:ext>
          </a:extLst>
        </xdr:cNvPr>
        <xdr:cNvSpPr txBox="1"/>
      </xdr:nvSpPr>
      <xdr:spPr>
        <a:xfrm>
          <a:off x="1752600" y="762000"/>
          <a:ext cx="7082673" cy="138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48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PROCESO</a:t>
          </a:r>
          <a:r>
            <a:rPr lang="es-PY" sz="48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S PRIMARIOS</a:t>
          </a:r>
          <a:endParaRPr lang="es-PY" sz="48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13</xdr:col>
      <xdr:colOff>261918</xdr:colOff>
      <xdr:row>0</xdr:row>
      <xdr:rowOff>109538</xdr:rowOff>
    </xdr:from>
    <xdr:to>
      <xdr:col>19</xdr:col>
      <xdr:colOff>214312</xdr:colOff>
      <xdr:row>6</xdr:row>
      <xdr:rowOff>10538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4DBF5BF5-70FC-4E1C-83C5-CAD2316D5110}"/>
            </a:ext>
          </a:extLst>
        </xdr:cNvPr>
        <xdr:cNvSpPr txBox="1"/>
      </xdr:nvSpPr>
      <xdr:spPr>
        <a:xfrm>
          <a:off x="10167918" y="109538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ANÁLISIS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Y EVALUACIÓN DE SOLICITUDES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12</xdr:col>
      <xdr:colOff>461957</xdr:colOff>
      <xdr:row>5</xdr:row>
      <xdr:rowOff>0</xdr:rowOff>
    </xdr:from>
    <xdr:to>
      <xdr:col>20</xdr:col>
      <xdr:colOff>238119</xdr:colOff>
      <xdr:row>25</xdr:row>
      <xdr:rowOff>119062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CF6E8ECE-CE44-44D3-A5DC-715E0EA0D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6</xdr:row>
      <xdr:rowOff>4756</xdr:rowOff>
    </xdr:from>
    <xdr:to>
      <xdr:col>19</xdr:col>
      <xdr:colOff>181800</xdr:colOff>
      <xdr:row>23</xdr:row>
      <xdr:rowOff>157156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A925ECE3-31D5-427F-B57A-CFC550AB6A60}"/>
            </a:ext>
          </a:extLst>
        </xdr:cNvPr>
        <xdr:cNvSpPr/>
      </xdr:nvSpPr>
      <xdr:spPr>
        <a:xfrm>
          <a:off x="10134600" y="1147756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13</xdr:col>
      <xdr:colOff>223818</xdr:colOff>
      <xdr:row>24</xdr:row>
      <xdr:rowOff>0</xdr:rowOff>
    </xdr:from>
    <xdr:to>
      <xdr:col>22</xdr:col>
      <xdr:colOff>647700</xdr:colOff>
      <xdr:row>29</xdr:row>
      <xdr:rowOff>91500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1AE1486E-D7FA-4A8D-81C9-4F41FE45F6DC}"/>
            </a:ext>
          </a:extLst>
        </xdr:cNvPr>
        <xdr:cNvSpPr txBox="1"/>
      </xdr:nvSpPr>
      <xdr:spPr>
        <a:xfrm>
          <a:off x="10129818" y="4572000"/>
          <a:ext cx="7281882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LA TECNOLOGÍA E INNOVACIÓN APLICADA</a:t>
          </a:r>
        </a:p>
      </xdr:txBody>
    </xdr:sp>
    <xdr:clientData/>
  </xdr:twoCellAnchor>
  <xdr:twoCellAnchor>
    <xdr:from>
      <xdr:col>13</xdr:col>
      <xdr:colOff>190500</xdr:colOff>
      <xdr:row>29</xdr:row>
      <xdr:rowOff>85718</xdr:rowOff>
    </xdr:from>
    <xdr:to>
      <xdr:col>22</xdr:col>
      <xdr:colOff>571500</xdr:colOff>
      <xdr:row>47</xdr:row>
      <xdr:rowOff>47618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BBE7B8A8-8B61-4CC3-89C5-A901E7FBE2D9}"/>
            </a:ext>
          </a:extLst>
        </xdr:cNvPr>
        <xdr:cNvSpPr/>
      </xdr:nvSpPr>
      <xdr:spPr>
        <a:xfrm>
          <a:off x="10096500" y="5610218"/>
          <a:ext cx="72390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13</xdr:col>
      <xdr:colOff>261918</xdr:colOff>
      <xdr:row>47</xdr:row>
      <xdr:rowOff>114300</xdr:rowOff>
    </xdr:from>
    <xdr:to>
      <xdr:col>19</xdr:col>
      <xdr:colOff>214312</xdr:colOff>
      <xdr:row>53</xdr:row>
      <xdr:rowOff>15300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8AC9645-D08C-4AC4-B351-D4325141FD02}"/>
            </a:ext>
          </a:extLst>
        </xdr:cNvPr>
        <xdr:cNvSpPr txBox="1"/>
      </xdr:nvSpPr>
      <xdr:spPr>
        <a:xfrm>
          <a:off x="10167918" y="9067800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RELACIÓN CON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EL CLIENTE FINAL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13</xdr:col>
      <xdr:colOff>228600</xdr:colOff>
      <xdr:row>53</xdr:row>
      <xdr:rowOff>9518</xdr:rowOff>
    </xdr:from>
    <xdr:to>
      <xdr:col>19</xdr:col>
      <xdr:colOff>181800</xdr:colOff>
      <xdr:row>70</xdr:row>
      <xdr:rowOff>161918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36F30ACC-C378-4ACA-9724-95086C765A07}"/>
            </a:ext>
          </a:extLst>
        </xdr:cNvPr>
        <xdr:cNvSpPr/>
      </xdr:nvSpPr>
      <xdr:spPr>
        <a:xfrm>
          <a:off x="10134600" y="10106018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19</xdr:col>
      <xdr:colOff>719118</xdr:colOff>
      <xdr:row>0</xdr:row>
      <xdr:rowOff>76200</xdr:rowOff>
    </xdr:from>
    <xdr:to>
      <xdr:col>25</xdr:col>
      <xdr:colOff>671512</xdr:colOff>
      <xdr:row>5</xdr:row>
      <xdr:rowOff>167700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B41B10CB-93D9-4A6B-A832-E4253F45A3E2}"/>
            </a:ext>
          </a:extLst>
        </xdr:cNvPr>
        <xdr:cNvSpPr txBox="1"/>
      </xdr:nvSpPr>
      <xdr:spPr>
        <a:xfrm>
          <a:off x="15197118" y="76200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ADQUISICIÓN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CARTERA DE CRÉDITOS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19</xdr:col>
      <xdr:colOff>685800</xdr:colOff>
      <xdr:row>5</xdr:row>
      <xdr:rowOff>161918</xdr:rowOff>
    </xdr:from>
    <xdr:to>
      <xdr:col>25</xdr:col>
      <xdr:colOff>639000</xdr:colOff>
      <xdr:row>23</xdr:row>
      <xdr:rowOff>123818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8E85CE3A-FCAD-477B-93D8-634A4B62887C}"/>
            </a:ext>
          </a:extLst>
        </xdr:cNvPr>
        <xdr:cNvSpPr/>
      </xdr:nvSpPr>
      <xdr:spPr>
        <a:xfrm>
          <a:off x="15163800" y="1114418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26</xdr:col>
      <xdr:colOff>490518</xdr:colOff>
      <xdr:row>0</xdr:row>
      <xdr:rowOff>114300</xdr:rowOff>
    </xdr:from>
    <xdr:to>
      <xdr:col>32</xdr:col>
      <xdr:colOff>442912</xdr:colOff>
      <xdr:row>6</xdr:row>
      <xdr:rowOff>15300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8039F91E-785C-4495-B97E-CDE79866BEF4}"/>
            </a:ext>
          </a:extLst>
        </xdr:cNvPr>
        <xdr:cNvSpPr txBox="1"/>
      </xdr:nvSpPr>
      <xdr:spPr>
        <a:xfrm>
          <a:off x="20302518" y="114300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INTEGRAL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LA CARTERA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26</xdr:col>
      <xdr:colOff>457200</xdr:colOff>
      <xdr:row>6</xdr:row>
      <xdr:rowOff>9518</xdr:rowOff>
    </xdr:from>
    <xdr:to>
      <xdr:col>32</xdr:col>
      <xdr:colOff>410400</xdr:colOff>
      <xdr:row>23</xdr:row>
      <xdr:rowOff>161918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F68DA77F-7646-4337-890B-5F95D1FAF695}"/>
            </a:ext>
          </a:extLst>
        </xdr:cNvPr>
        <xdr:cNvSpPr/>
      </xdr:nvSpPr>
      <xdr:spPr>
        <a:xfrm>
          <a:off x="20269200" y="1152518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23</xdr:col>
      <xdr:colOff>266700</xdr:colOff>
      <xdr:row>29</xdr:row>
      <xdr:rowOff>47618</xdr:rowOff>
    </xdr:from>
    <xdr:to>
      <xdr:col>32</xdr:col>
      <xdr:colOff>419100</xdr:colOff>
      <xdr:row>47</xdr:row>
      <xdr:rowOff>9518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89AC62C7-1320-4621-96CA-D7D1C2E8A302}"/>
            </a:ext>
          </a:extLst>
        </xdr:cNvPr>
        <xdr:cNvSpPr/>
      </xdr:nvSpPr>
      <xdr:spPr>
        <a:xfrm>
          <a:off x="17792700" y="5572118"/>
          <a:ext cx="70104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23</xdr:col>
      <xdr:colOff>266700</xdr:colOff>
      <xdr:row>23</xdr:row>
      <xdr:rowOff>152400</xdr:rowOff>
    </xdr:from>
    <xdr:to>
      <xdr:col>32</xdr:col>
      <xdr:colOff>419100</xdr:colOff>
      <xdr:row>29</xdr:row>
      <xdr:rowOff>53400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38D22807-3AFA-46FD-B57B-114F5955C849}"/>
            </a:ext>
          </a:extLst>
        </xdr:cNvPr>
        <xdr:cNvSpPr txBox="1"/>
      </xdr:nvSpPr>
      <xdr:spPr>
        <a:xfrm>
          <a:off x="17792700" y="4533900"/>
          <a:ext cx="7010400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INVESTIGACIÓN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DE MERCADO Y DESARROLLO DE PROD. Y CANALES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19</xdr:col>
      <xdr:colOff>642918</xdr:colOff>
      <xdr:row>47</xdr:row>
      <xdr:rowOff>114300</xdr:rowOff>
    </xdr:from>
    <xdr:to>
      <xdr:col>25</xdr:col>
      <xdr:colOff>595312</xdr:colOff>
      <xdr:row>53</xdr:row>
      <xdr:rowOff>15300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8B007048-68CC-4B2A-BBB7-0611DB860640}"/>
            </a:ext>
          </a:extLst>
        </xdr:cNvPr>
        <xdr:cNvSpPr txBox="1"/>
      </xdr:nvSpPr>
      <xdr:spPr>
        <a:xfrm>
          <a:off x="15120918" y="9067800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GESTIÓN DE ALIADOS COMERCIALES</a:t>
          </a:r>
        </a:p>
      </xdr:txBody>
    </xdr:sp>
    <xdr:clientData/>
  </xdr:twoCellAnchor>
  <xdr:twoCellAnchor>
    <xdr:from>
      <xdr:col>19</xdr:col>
      <xdr:colOff>609600</xdr:colOff>
      <xdr:row>53</xdr:row>
      <xdr:rowOff>9518</xdr:rowOff>
    </xdr:from>
    <xdr:to>
      <xdr:col>25</xdr:col>
      <xdr:colOff>562800</xdr:colOff>
      <xdr:row>70</xdr:row>
      <xdr:rowOff>161918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A2ACAFB1-2E11-4293-A9A0-32D7F6DD8D68}"/>
            </a:ext>
          </a:extLst>
        </xdr:cNvPr>
        <xdr:cNvSpPr/>
      </xdr:nvSpPr>
      <xdr:spPr>
        <a:xfrm>
          <a:off x="15087600" y="10106018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26</xdr:col>
      <xdr:colOff>414318</xdr:colOff>
      <xdr:row>47</xdr:row>
      <xdr:rowOff>152400</xdr:rowOff>
    </xdr:from>
    <xdr:to>
      <xdr:col>32</xdr:col>
      <xdr:colOff>366712</xdr:colOff>
      <xdr:row>53</xdr:row>
      <xdr:rowOff>53400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285A985D-0706-456A-B720-2315E115A37C}"/>
            </a:ext>
          </a:extLst>
        </xdr:cNvPr>
        <xdr:cNvSpPr txBox="1"/>
      </xdr:nvSpPr>
      <xdr:spPr>
        <a:xfrm>
          <a:off x="20226318" y="9105900"/>
          <a:ext cx="4524394" cy="10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Y" sz="3000" b="1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EFICIENCIA</a:t>
          </a:r>
          <a:r>
            <a:rPr lang="es-PY" sz="3000" b="1" baseline="0">
              <a:solidFill>
                <a:schemeClr val="bg2">
                  <a:lumMod val="25000"/>
                </a:schemeClr>
              </a:solidFill>
              <a:latin typeface="Abadi" panose="020B0604020104020204" pitchFamily="34" charset="0"/>
            </a:rPr>
            <a:t> OPERATIVA</a:t>
          </a:r>
          <a:endParaRPr lang="es-PY" sz="3000" b="1">
            <a:solidFill>
              <a:schemeClr val="bg2">
                <a:lumMod val="2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26</xdr:col>
      <xdr:colOff>381000</xdr:colOff>
      <xdr:row>53</xdr:row>
      <xdr:rowOff>47618</xdr:rowOff>
    </xdr:from>
    <xdr:to>
      <xdr:col>32</xdr:col>
      <xdr:colOff>334200</xdr:colOff>
      <xdr:row>71</xdr:row>
      <xdr:rowOff>9518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F9C9DFEA-1982-42A8-9A11-70913189CD7A}"/>
            </a:ext>
          </a:extLst>
        </xdr:cNvPr>
        <xdr:cNvSpPr/>
      </xdr:nvSpPr>
      <xdr:spPr>
        <a:xfrm>
          <a:off x="20193000" y="10144118"/>
          <a:ext cx="4525200" cy="339090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Y" sz="1100"/>
        </a:p>
      </xdr:txBody>
    </xdr:sp>
    <xdr:clientData/>
  </xdr:twoCellAnchor>
  <xdr:twoCellAnchor>
    <xdr:from>
      <xdr:col>19</xdr:col>
      <xdr:colOff>76200</xdr:colOff>
      <xdr:row>5</xdr:row>
      <xdr:rowOff>152400</xdr:rowOff>
    </xdr:from>
    <xdr:to>
      <xdr:col>26</xdr:col>
      <xdr:colOff>228600</xdr:colOff>
      <xdr:row>24</xdr:row>
      <xdr:rowOff>152400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B686AF4F-A542-404F-A658-BC8170CD3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609600</xdr:colOff>
      <xdr:row>52</xdr:row>
      <xdr:rowOff>76200</xdr:rowOff>
    </xdr:from>
    <xdr:to>
      <xdr:col>33</xdr:col>
      <xdr:colOff>0</xdr:colOff>
      <xdr:row>71</xdr:row>
      <xdr:rowOff>76200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6893F75B-58AB-4E4A-8CF3-51CBA84349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301336</xdr:colOff>
      <xdr:row>28</xdr:row>
      <xdr:rowOff>121226</xdr:rowOff>
    </xdr:from>
    <xdr:to>
      <xdr:col>33</xdr:col>
      <xdr:colOff>363681</xdr:colOff>
      <xdr:row>48</xdr:row>
      <xdr:rowOff>51955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97E42DC-A1A6-484E-9DBC-22D53C5C3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115957</xdr:colOff>
      <xdr:row>3</xdr:row>
      <xdr:rowOff>41414</xdr:rowOff>
    </xdr:from>
    <xdr:to>
      <xdr:col>14</xdr:col>
      <xdr:colOff>563217</xdr:colOff>
      <xdr:row>7</xdr:row>
      <xdr:rowOff>137492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B234B0E-6DF0-B805-0BCB-2F08851D42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49695</xdr:colOff>
      <xdr:row>11</xdr:row>
      <xdr:rowOff>8282</xdr:rowOff>
    </xdr:from>
    <xdr:to>
      <xdr:col>14</xdr:col>
      <xdr:colOff>621195</xdr:colOff>
      <xdr:row>14</xdr:row>
      <xdr:rowOff>4969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8A6C65D-91FD-EDD5-6E1E-FF582BD944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99391</xdr:colOff>
      <xdr:row>11</xdr:row>
      <xdr:rowOff>66260</xdr:rowOff>
    </xdr:from>
    <xdr:to>
      <xdr:col>6</xdr:col>
      <xdr:colOff>24848</xdr:colOff>
      <xdr:row>14</xdr:row>
      <xdr:rowOff>74544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45D1621-0175-5A11-49B4-AF2255A28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115956</xdr:colOff>
      <xdr:row>28</xdr:row>
      <xdr:rowOff>16565</xdr:rowOff>
    </xdr:from>
    <xdr:to>
      <xdr:col>6</xdr:col>
      <xdr:colOff>57978</xdr:colOff>
      <xdr:row>31</xdr:row>
      <xdr:rowOff>187187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9E77578-4999-5143-42D1-755ACF345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100852</xdr:colOff>
      <xdr:row>19</xdr:row>
      <xdr:rowOff>179294</xdr:rowOff>
    </xdr:from>
    <xdr:to>
      <xdr:col>5</xdr:col>
      <xdr:colOff>526676</xdr:colOff>
      <xdr:row>23</xdr:row>
      <xdr:rowOff>123265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126F675-172C-4E91-BFC8-3720BBE9F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302557</xdr:colOff>
      <xdr:row>17</xdr:row>
      <xdr:rowOff>135591</xdr:rowOff>
    </xdr:from>
    <xdr:to>
      <xdr:col>14</xdr:col>
      <xdr:colOff>487454</xdr:colOff>
      <xdr:row>20</xdr:row>
      <xdr:rowOff>56030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ABADAAC-7F28-E106-B409-F35B20C62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168087</xdr:colOff>
      <xdr:row>24</xdr:row>
      <xdr:rowOff>45944</xdr:rowOff>
    </xdr:from>
    <xdr:to>
      <xdr:col>14</xdr:col>
      <xdr:colOff>442631</xdr:colOff>
      <xdr:row>28</xdr:row>
      <xdr:rowOff>33618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E30A094-5DB4-82CA-0638-A6A8FA99EC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184895</xdr:colOff>
      <xdr:row>30</xdr:row>
      <xdr:rowOff>156882</xdr:rowOff>
    </xdr:from>
    <xdr:to>
      <xdr:col>14</xdr:col>
      <xdr:colOff>683558</xdr:colOff>
      <xdr:row>35</xdr:row>
      <xdr:rowOff>54908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21AF8FB-19FC-C91C-0281-641245063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84044</xdr:colOff>
      <xdr:row>38</xdr:row>
      <xdr:rowOff>44823</xdr:rowOff>
    </xdr:from>
    <xdr:to>
      <xdr:col>14</xdr:col>
      <xdr:colOff>336177</xdr:colOff>
      <xdr:row>42</xdr:row>
      <xdr:rowOff>43702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5210A4E9-BB5E-15F0-CFBE-6AF335E3A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56029</xdr:colOff>
      <xdr:row>2</xdr:row>
      <xdr:rowOff>168089</xdr:rowOff>
    </xdr:from>
    <xdr:to>
      <xdr:col>22</xdr:col>
      <xdr:colOff>263337</xdr:colOff>
      <xdr:row>7</xdr:row>
      <xdr:rowOff>21291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313A5FF-2294-D612-CB72-B3D9AB1AF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156882</xdr:colOff>
      <xdr:row>10</xdr:row>
      <xdr:rowOff>100853</xdr:rowOff>
    </xdr:from>
    <xdr:to>
      <xdr:col>22</xdr:col>
      <xdr:colOff>207309</xdr:colOff>
      <xdr:row>13</xdr:row>
      <xdr:rowOff>100853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1FB42A5-404D-5091-7C71-0762F168C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224117</xdr:colOff>
      <xdr:row>16</xdr:row>
      <xdr:rowOff>79561</xdr:rowOff>
    </xdr:from>
    <xdr:to>
      <xdr:col>22</xdr:col>
      <xdr:colOff>224119</xdr:colOff>
      <xdr:row>21</xdr:row>
      <xdr:rowOff>22412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A2F5AC7-8CBD-554B-62A1-525E02D01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123265</xdr:colOff>
      <xdr:row>23</xdr:row>
      <xdr:rowOff>135591</xdr:rowOff>
    </xdr:from>
    <xdr:to>
      <xdr:col>22</xdr:col>
      <xdr:colOff>588309</xdr:colOff>
      <xdr:row>28</xdr:row>
      <xdr:rowOff>89648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B7335E1-A62F-0F35-6E38-37B00A250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319368</xdr:colOff>
      <xdr:row>31</xdr:row>
      <xdr:rowOff>33617</xdr:rowOff>
    </xdr:from>
    <xdr:to>
      <xdr:col>22</xdr:col>
      <xdr:colOff>392207</xdr:colOff>
      <xdr:row>34</xdr:row>
      <xdr:rowOff>189379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AFC1D77C-87FC-CE3C-B939-B43A4CA3F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72838</xdr:colOff>
      <xdr:row>38</xdr:row>
      <xdr:rowOff>22412</xdr:rowOff>
    </xdr:from>
    <xdr:to>
      <xdr:col>21</xdr:col>
      <xdr:colOff>638736</xdr:colOff>
      <xdr:row>41</xdr:row>
      <xdr:rowOff>88526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D1C7ED4-09CF-928D-E899-3C25A3E38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184897</xdr:colOff>
      <xdr:row>44</xdr:row>
      <xdr:rowOff>190499</xdr:rowOff>
    </xdr:from>
    <xdr:to>
      <xdr:col>21</xdr:col>
      <xdr:colOff>672353</xdr:colOff>
      <xdr:row>48</xdr:row>
      <xdr:rowOff>133348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2E0B172-3DD0-32D5-45CA-D9F44D7FE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29</xdr:col>
      <xdr:colOff>89646</xdr:colOff>
      <xdr:row>2</xdr:row>
      <xdr:rowOff>146795</xdr:rowOff>
    </xdr:from>
    <xdr:to>
      <xdr:col>30</xdr:col>
      <xdr:colOff>532278</xdr:colOff>
      <xdr:row>7</xdr:row>
      <xdr:rowOff>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55003766-0C14-271F-5DCD-FAAFF930B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29</xdr:col>
      <xdr:colOff>420219</xdr:colOff>
      <xdr:row>10</xdr:row>
      <xdr:rowOff>78440</xdr:rowOff>
    </xdr:from>
    <xdr:to>
      <xdr:col>30</xdr:col>
      <xdr:colOff>212911</xdr:colOff>
      <xdr:row>13</xdr:row>
      <xdr:rowOff>88525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C841F8E7-612F-9AC3-8E44-C794567A8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29</xdr:col>
      <xdr:colOff>235322</xdr:colOff>
      <xdr:row>17</xdr:row>
      <xdr:rowOff>79561</xdr:rowOff>
    </xdr:from>
    <xdr:to>
      <xdr:col>29</xdr:col>
      <xdr:colOff>700366</xdr:colOff>
      <xdr:row>20</xdr:row>
      <xdr:rowOff>33618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98B3811C-7DD9-0BA7-4397-C0045002E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29</xdr:col>
      <xdr:colOff>190500</xdr:colOff>
      <xdr:row>24</xdr:row>
      <xdr:rowOff>33616</xdr:rowOff>
    </xdr:from>
    <xdr:to>
      <xdr:col>29</xdr:col>
      <xdr:colOff>633132</xdr:colOff>
      <xdr:row>27</xdr:row>
      <xdr:rowOff>43701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AD469772-321F-09CB-94CC-96AD583D57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29</xdr:col>
      <xdr:colOff>280147</xdr:colOff>
      <xdr:row>31</xdr:row>
      <xdr:rowOff>11204</xdr:rowOff>
    </xdr:from>
    <xdr:to>
      <xdr:col>29</xdr:col>
      <xdr:colOff>666749</xdr:colOff>
      <xdr:row>34</xdr:row>
      <xdr:rowOff>21289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15ACD32A-F370-F6F6-FB0E-C802F7038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29</xdr:col>
      <xdr:colOff>212911</xdr:colOff>
      <xdr:row>38</xdr:row>
      <xdr:rowOff>168088</xdr:rowOff>
    </xdr:from>
    <xdr:to>
      <xdr:col>29</xdr:col>
      <xdr:colOff>689160</xdr:colOff>
      <xdr:row>41</xdr:row>
      <xdr:rowOff>54908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6A75CDA6-7A13-FD97-B74B-3623D3CDAF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29</xdr:col>
      <xdr:colOff>235324</xdr:colOff>
      <xdr:row>45</xdr:row>
      <xdr:rowOff>1</xdr:rowOff>
    </xdr:from>
    <xdr:to>
      <xdr:col>30</xdr:col>
      <xdr:colOff>50425</xdr:colOff>
      <xdr:row>49</xdr:row>
      <xdr:rowOff>54909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EE57E1D4-4B51-8376-DEB8-7154020EA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409575</xdr:colOff>
      <xdr:row>0</xdr:row>
      <xdr:rowOff>176212</xdr:rowOff>
    </xdr:from>
    <xdr:to>
      <xdr:col>14</xdr:col>
      <xdr:colOff>409575</xdr:colOff>
      <xdr:row>14</xdr:row>
      <xdr:rowOff>138112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754501-D6A3-8D5F-38EC-11577D255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orenzo Antonio Martinez Vazquez" id="{96A3EDA7-1D3C-4D6C-80F4-F9F50B49269A}" userId="S::lmartinez@negofin.com.py::2fff75d1-a7db-44ef-80c6-1943ecc2f932" providerId="AD"/>
</personList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599421298" backgroundQuery="1" createdVersion="8" refreshedVersion="8" minRefreshableVersion="3" recordCount="0" supportSubquery="1" supportAdvancedDrill="1" xr:uid="{89B10A71-6066-4405-AF3A-92D8DCC1C227}">
  <cacheSource type="external" connectionId="1"/>
  <cacheFields count="3">
    <cacheField name="[Rango 2].[Tipo de Macro].[Tipo de Macro]" caption="Tipo de Macro" numFmtId="0" hierarchy="27" level="1">
      <sharedItems containsSemiMixedTypes="0" containsNonDate="0" containsString="0"/>
    </cacheField>
    <cacheField name="[Rango 2].[Clase].[Clase]" caption="Clase" numFmtId="0" hierarchy="35" level="1">
      <sharedItems count="3">
        <s v="Automático"/>
        <s v="Manual"/>
        <s v="Semiautomático"/>
      </sharedItems>
    </cacheField>
    <cacheField name="[Measures].[Recuento de Procedimiento 2]" caption="Recuento de Procedimiento 2" numFmtId="0" hierarchy="56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1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0347222" backgroundQuery="1" createdVersion="8" refreshedVersion="8" minRefreshableVersion="3" recordCount="0" supportSubquery="1" supportAdvancedDrill="1" xr:uid="{7402186A-0815-4E09-8F09-6C2F90B062E1}">
  <cacheSource type="external" connectionId="1"/>
  <cacheFields count="3">
    <cacheField name="[Rango 2].[Tipo de Macro].[Tipo de Macro]" caption="Tipo de Macro" numFmtId="0" hierarchy="27" level="1">
      <sharedItems containsSemiMixedTypes="0" containsNonDate="0" containsString="0"/>
    </cacheField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1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1388892" backgroundQuery="1" createdVersion="8" refreshedVersion="8" minRefreshableVersion="3" recordCount="0" supportSubquery="1" supportAdvancedDrill="1" xr:uid="{233E5736-4328-4942-BF28-B67B26A8A86B}">
  <cacheSource type="external" connectionId="1"/>
  <cacheFields count="3">
    <cacheField name="[Rango 2].[Tipo de Macro].[Tipo de Macro]" caption="Tipo de Macro" numFmtId="0" hierarchy="27" level="1">
      <sharedItems containsSemiMixedTypes="0" containsNonDate="0" containsString="0"/>
    </cacheField>
    <cacheField name="[Rango 2].[Clase].[Clase]" caption="Clase" numFmtId="0" hierarchy="35" level="1">
      <sharedItems count="3">
        <s v="Automático"/>
        <s v="Manual"/>
        <s v="Semiautomático"/>
      </sharedItems>
    </cacheField>
    <cacheField name="[Measures].[Recuento de Procedimiento 2]" caption="Recuento de Procedimiento 2" numFmtId="0" hierarchy="56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1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2430554" backgroundQuery="1" createdVersion="8" refreshedVersion="8" minRefreshableVersion="3" recordCount="0" supportSubquery="1" supportAdvancedDrill="1" xr:uid="{DDC3B1E4-C976-4458-9E76-E0D53361D0F7}">
  <cacheSource type="external" connectionId="1"/>
  <cacheFields count="3">
    <cacheField name="[Rango 2].[Tipo de Macro].[Tipo de Macro]" caption="Tipo de Macro" numFmtId="0" hierarchy="27" level="1">
      <sharedItems containsSemiMixedTypes="0" containsNonDate="0" containsString="0"/>
    </cacheField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1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5555556" backgroundQuery="1" createdVersion="8" refreshedVersion="8" minRefreshableVersion="3" recordCount="0" supportSubquery="1" supportAdvancedDrill="1" xr:uid="{3D25023A-4998-4D15-9634-DC366EE3FDED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6597219" backgroundQuery="1" createdVersion="8" refreshedVersion="8" minRefreshableVersion="3" recordCount="0" supportSubquery="1" supportAdvancedDrill="1" xr:uid="{C291F9E0-2ED2-4D7F-846F-E15EA0BFB19B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752315" backgroundQuery="1" createdVersion="8" refreshedVersion="8" minRefreshableVersion="3" recordCount="0" supportSubquery="1" supportAdvancedDrill="1" xr:uid="{24249E09-50DA-4EF7-A439-7F329444BDFD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8449074" backgroundQuery="1" createdVersion="8" refreshedVersion="8" minRefreshableVersion="3" recordCount="0" supportSubquery="1" supportAdvancedDrill="1" xr:uid="{03981749-721E-462F-A325-346397B2621C}">
  <cacheSource type="external" connectionId="1"/>
  <cacheFields count="3">
    <cacheField name="[Rango 1].[Clase].[Clase]" caption="Clase" numFmtId="0" hierarchy="16" level="1">
      <sharedItems count="3">
        <s v="Automático"/>
        <s v="Manual"/>
        <s v="Semiautomático"/>
      </sharedItems>
    </cacheField>
    <cacheField name="[Measures].[Recuento de Clase]" caption="Recuento de Clase" numFmtId="0" hierarchy="55" level="32767"/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09374998" backgroundQuery="1" createdVersion="8" refreshedVersion="8" minRefreshableVersion="3" recordCount="0" supportSubquery="1" supportAdvancedDrill="1" xr:uid="{0D2FB535-8888-4825-A31C-B86F272A5234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0300929" backgroundQuery="1" createdVersion="8" refreshedVersion="8" minRefreshableVersion="3" recordCount="0" supportSubquery="1" supportAdvancedDrill="1" xr:uid="{C8D21E23-B660-4CF1-BEDC-654AE7E077FE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1226853" backgroundQuery="1" createdVersion="8" refreshedVersion="8" minRefreshableVersion="3" recordCount="0" supportSubquery="1" supportAdvancedDrill="1" xr:uid="{B65F9CA1-6B97-4CFD-88CD-FCC92D707519}">
  <cacheSource type="external" connectionId="1"/>
  <cacheFields count="4">
    <cacheField name="[Rango 1].[Clase].[Clase]" caption="Clase" numFmtId="0" hierarchy="16" level="1">
      <sharedItems count="3">
        <s v="Automático"/>
        <s v="Manual"/>
        <s v="Semiautomático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2152776" backgroundQuery="1" createdVersion="8" refreshedVersion="8" minRefreshableVersion="3" recordCount="0" supportSubquery="1" supportAdvancedDrill="1" xr:uid="{A0284336-32CC-417A-AD50-FE52178847C8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3310185" backgroundQuery="1" createdVersion="8" refreshedVersion="8" minRefreshableVersion="3" recordCount="0" supportSubquery="1" supportAdvancedDrill="1" xr:uid="{DC4231D6-427C-4B4E-A065-D102334FCC54}">
  <cacheSource type="external" connectionId="1"/>
  <cacheFields count="4">
    <cacheField name="[Rango 1].[Clase].[Clase]" caption="Clase" numFmtId="0" hierarchy="16" level="1">
      <sharedItems count="3">
        <s v="Automático"/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412037" backgroundQuery="1" createdVersion="8" refreshedVersion="8" minRefreshableVersion="3" recordCount="0" supportSubquery="1" supportAdvancedDrill="1" xr:uid="{A13102B7-D267-4099-99D7-A47FB8A6D41A}">
  <cacheSource type="external" connectionId="1"/>
  <cacheFields count="4">
    <cacheField name="[Rango 1].[Clase].[Clase]" caption="Clase" numFmtId="0" hierarchy="16" level="1">
      <sharedItems count="2">
        <s v="Manual"/>
        <s v="Semiautomático" u="1"/>
      </sharedItems>
    </cacheField>
    <cacheField name="[Measures].[Recuento de Clase]" caption="Recuento de Clase" numFmtId="0" hierarchy="55" level="32767"/>
    <cacheField name="[Rango 1].[Responsable].[Responsable]" caption="Responsable" numFmtId="0" hierarchy="12" level="1">
      <sharedItems containsSemiMixedTypes="0" containsNonDate="0" containsString="0"/>
    </cacheField>
    <cacheField name="Unsupported0" numFmtId="0" hierarchy="6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61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2" memberValueDatatype="130" unbalanced="0">
      <fieldsUsage count="2">
        <fieldUsage x="-1"/>
        <fieldUsage x="2"/>
      </fieldsUsage>
    </cacheHierarchy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2" memberValueDatatype="130" unbalanced="0">
      <fieldsUsage count="2">
        <fieldUsage x="-1"/>
        <fieldUsage x="0"/>
      </fieldsUsage>
    </cacheHierarchy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Unsupported0" caption="N°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6666664" backgroundQuery="1" createdVersion="6" refreshedVersion="8" minRefreshableVersion="3" recordCount="0" supportSubquery="1" supportAdvancedDrill="1" xr:uid="{00000000-000A-0000-FFFF-FFFF01000000}">
  <cacheSource type="external" connectionId="1"/>
  <cacheFields count="4">
    <cacheField name="[Rango].[EMPRESA].[EMPRESA]" caption="EMPRESA" numFmtId="0" hierarchy="1" level="1">
      <sharedItems count="1">
        <s v="NEGOFIN SA"/>
      </sharedItems>
    </cacheField>
    <cacheField name="[Measures].[Recuento distinto de PROCESO]" caption="Recuento distinto de PROCESO" numFmtId="0" hierarchy="52" level="32767"/>
    <cacheField name="[Measures].[Recuento de PROCEDIMIENTO]" caption="Recuento de PROCEDIMIENTO" numFmtId="0" hierarchy="53" level="32767"/>
    <cacheField name="[Measures].[Recuento distinto de MACROPROCESO]" caption="Recuento distinto de MACROPROCESO" numFmtId="0" hierarchy="50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498617592595" backgroundQuery="1" createdVersion="6" refreshedVersion="8" minRefreshableVersion="3" recordCount="0" supportSubquery="1" supportAdvancedDrill="1" xr:uid="{00000000-000A-0000-FFFF-FFFF00000000}">
  <cacheSource type="external" connectionId="1"/>
  <cacheFields count="2">
    <cacheField name="[Rango].[RESPONSABLE].[RESPONSABLE]" caption="RESPONSABLE" numFmtId="0" hierarchy="5" level="1">
      <sharedItems count="16">
        <s v="Asesoria Jurídica"/>
        <s v="Auditoría Interna"/>
        <s v="Directorio"/>
        <s v="Gerencia Administrativa"/>
        <s v="Gerencia Cobranzas"/>
        <s v="Gerencia comercial"/>
        <s v="Gerencia Financiera"/>
        <s v="Gerencia General"/>
        <s v="Gerencia Innovación y Proyectos"/>
        <s v="Gerencia Organización y Procesos"/>
        <s v="Gerencia Riesgo Crediticio"/>
        <s v="Gerencia Riesgo Integral"/>
        <s v="Gerencia RR.HH."/>
        <s v="Gerencia TI"/>
        <s v="Seguridad de la Información"/>
        <s v="Unidad Cumplimiento PLD/FT"/>
      </sharedItems>
    </cacheField>
    <cacheField name="[Measures].[Recuento de PROCEDIMIENTO]" caption="Recuento de PROCEDIMIENTO" numFmtId="0" hierarchy="53" level="32767"/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2" memberValueDatatype="130" unbalanced="0">
      <fieldsUsage count="2">
        <fieldUsage x="-1"/>
        <fieldUsage x="0"/>
      </fieldsUsage>
    </cacheHierarchy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0" memberValueDatatype="130" unbalanced="0"/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0" memberValueDatatype="130" unbalanced="0"/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renzo Antonio Martinez Vazquez" refreshedDate="45995.498617592595" createdVersion="8" refreshedVersion="8" minRefreshableVersion="3" recordCount="236" xr:uid="{B3F4BB24-1500-4207-AD1D-429440FC676F}">
  <cacheSource type="worksheet">
    <worksheetSource ref="A1:V237" sheet="Procesos"/>
  </cacheSource>
  <cacheFields count="20">
    <cacheField name="N°" numFmtId="0">
      <sharedItems containsSemiMixedTypes="0" containsString="0" containsNumber="1" containsInteger="1" minValue="1" maxValue="203"/>
    </cacheField>
    <cacheField name="Entidad" numFmtId="0">
      <sharedItems/>
    </cacheField>
    <cacheField name="Tipo de Macro" numFmtId="0">
      <sharedItems/>
    </cacheField>
    <cacheField name="Macroproceso" numFmtId="0">
      <sharedItems/>
    </cacheField>
    <cacheField name="Proceso" numFmtId="0">
      <sharedItems/>
    </cacheField>
    <cacheField name="Procedimiento" numFmtId="0">
      <sharedItems/>
    </cacheField>
    <cacheField name="Responsable" numFmtId="0">
      <sharedItems count="15">
        <s v="Gerencia Riesgo Crediticio"/>
        <s v="Gerencia Cobranzas"/>
        <s v="Gerencia Financiera"/>
        <s v="Directorio"/>
        <s v="Asesoria Jurídica"/>
        <s v="Auditoría Interna"/>
        <s v="Gerencia Administrativa"/>
        <s v="Gerencia General"/>
        <s v="Gerencia Riesgo Integral"/>
        <s v="Unidad Cumplimiento PLD/FT"/>
        <s v="Gerencia RR.HH."/>
        <s v="Gerencia Comercial"/>
        <s v="Gerencia TI"/>
        <s v="Seguridad de la Información"/>
        <s v="Gerencia Organización y Procesos"/>
      </sharedItems>
    </cacheField>
    <cacheField name="Pasos" numFmtId="0">
      <sharedItems containsSemiMixedTypes="0" containsString="0" containsNumber="1" containsInteger="1" minValue="1" maxValue="27"/>
    </cacheField>
    <cacheField name="Pasos Aut." numFmtId="0">
      <sharedItems containsSemiMixedTypes="0" containsString="0" containsNumber="1" containsInteger="1" minValue="0" maxValue="6"/>
    </cacheField>
    <cacheField name="% Autom." numFmtId="9">
      <sharedItems containsSemiMixedTypes="0" containsString="0" containsNumber="1" minValue="0" maxValue="1"/>
    </cacheField>
    <cacheField name="Clase" numFmtId="0">
      <sharedItems/>
    </cacheField>
    <cacheField name="Obj. Estrat." numFmtId="0">
      <sharedItems/>
    </cacheField>
    <cacheField name="Prioridad" numFmtId="0">
      <sharedItems count="3">
        <s v="Alta"/>
        <s v="Medio "/>
        <s v="Bajo"/>
      </sharedItems>
    </cacheField>
    <cacheField name="Impacto " numFmtId="0">
      <sharedItems containsBlank="1"/>
    </cacheField>
    <cacheField name="Rev. OyP" numFmtId="0">
      <sharedItems containsBlank="1"/>
    </cacheField>
    <cacheField name="Fecha" numFmtId="0">
      <sharedItems containsBlank="1"/>
    </cacheField>
    <cacheField name="Analista" numFmtId="0">
      <sharedItems containsBlank="1"/>
    </cacheField>
    <cacheField name="Resp. Mejora" numFmtId="0">
      <sharedItems containsBlank="1"/>
    </cacheField>
    <cacheField name="Tipo de Mejora" numFmtId="0">
      <sharedItems containsBlank="1"/>
    </cacheField>
    <cacheField name="Tiempo Imp.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63355555553" backgroundQuery="1" createdVersion="8" refreshedVersion="8" minRefreshableVersion="3" recordCount="0" supportSubquery="1" supportAdvancedDrill="1" xr:uid="{F57CBD47-B11E-4CCF-B215-8CCD822C4417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66428819444" backgroundQuery="1" createdVersion="8" refreshedVersion="8" minRefreshableVersion="3" recordCount="0" supportSubquery="1" supportAdvancedDrill="1" xr:uid="{84389AFF-4CC8-463F-A666-F1FCABB38328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69926620372" backgroundQuery="1" createdVersion="8" refreshedVersion="8" minRefreshableVersion="3" recordCount="0" supportSubquery="1" supportAdvancedDrill="1" xr:uid="{3C57D499-E665-476C-A7F9-A62EBE711D8C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76020254628" backgroundQuery="1" createdVersion="8" refreshedVersion="8" minRefreshableVersion="3" recordCount="0" supportSubquery="1" supportAdvancedDrill="1" xr:uid="{440A0629-412F-48DA-B958-A58C87B5810B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78269328702" backgroundQuery="1" createdVersion="8" refreshedVersion="8" minRefreshableVersion="3" recordCount="0" supportSubquery="1" supportAdvancedDrill="1" xr:uid="{D6AC62FB-7E19-4E92-8CFD-CB83C4CE515F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80461689815" backgroundQuery="1" createdVersion="8" refreshedVersion="8" minRefreshableVersion="3" recordCount="0" supportSubquery="1" supportAdvancedDrill="1" xr:uid="{6A2FB242-B082-4539-8927-73E68D851ADC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88443055558" backgroundQuery="1" createdVersion="8" refreshedVersion="8" minRefreshableVersion="3" recordCount="0" supportSubquery="1" supportAdvancedDrill="1" xr:uid="{9D73A086-47CB-43FF-84A1-8811900934DC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694007638886" backgroundQuery="1" createdVersion="8" refreshedVersion="8" minRefreshableVersion="3" recordCount="0" supportSubquery="1" supportAdvancedDrill="1" xr:uid="{E9811922-A194-4E54-BA77-A89996FAF7F0}">
  <cacheSource type="external" connectionId="1"/>
  <cacheFields count="3">
    <cacheField name="[Rango 2].[Clase].[Clase]" caption="Clase" numFmtId="0" hierarchy="35" level="1">
      <sharedItems count="3">
        <s v="Automático"/>
        <s v="Manual"/>
        <s v="Semiautomático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03853009261" backgroundQuery="1" createdVersion="8" refreshedVersion="8" minRefreshableVersion="3" recordCount="0" supportSubquery="1" supportAdvancedDrill="1" xr:uid="{03087465-8251-4032-9928-7CA40E58FE21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07654282407" backgroundQuery="1" createdVersion="8" refreshedVersion="8" minRefreshableVersion="3" recordCount="0" supportSubquery="1" supportAdvancedDrill="1" xr:uid="{EF937DBF-0456-4FFC-87A6-33F1F093F210}">
  <cacheSource type="external" connectionId="1"/>
  <cacheFields count="3">
    <cacheField name="[Rango 2].[Clase].[Clase]" caption="Clase" numFmtId="0" hierarchy="35" level="1">
      <sharedItems count="2">
        <s v="Automático"/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10345949075" backgroundQuery="1" createdVersion="8" refreshedVersion="8" minRefreshableVersion="3" recordCount="0" supportSubquery="1" supportAdvancedDrill="1" xr:uid="{E5E18678-59E5-457D-8E4C-2ED282DC08B7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12681944446" backgroundQuery="1" createdVersion="8" refreshedVersion="8" minRefreshableVersion="3" recordCount="0" supportSubquery="1" supportAdvancedDrill="1" xr:uid="{FFB11AF7-0F5C-4D88-B357-6037A24D4510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15323032404" backgroundQuery="1" createdVersion="8" refreshedVersion="8" minRefreshableVersion="3" recordCount="0" supportSubquery="1" supportAdvancedDrill="1" xr:uid="{545265F5-5848-48C2-8821-08EC51BE9C61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5.715323032404" backgroundQuery="1" createdVersion="8" refreshedVersion="8" minRefreshableVersion="3" recordCount="0" supportSubquery="1" supportAdvancedDrill="1" xr:uid="{704E30B2-7D31-452E-9B3C-76812E4061F1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49576504632" backgroundQuery="1" createdVersion="8" refreshedVersion="8" minRefreshableVersion="3" recordCount="0" supportSubquery="1" supportAdvancedDrill="1" xr:uid="{7F748004-D48A-4BD9-9F95-F4624EC24F18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2093981484" backgroundQuery="1" createdVersion="8" refreshedVersion="8" minRefreshableVersion="3" recordCount="0" supportSubquery="1" supportAdvancedDrill="1" xr:uid="{F7F9894A-2BBD-4B5B-8A51-F3D778D1023F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2688194442" backgroundQuery="1" createdVersion="8" refreshedVersion="8" minRefreshableVersion="3" recordCount="0" supportSubquery="1" supportAdvancedDrill="1" xr:uid="{7911012C-0A7C-4D23-A975-3D3095C47816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4753587962" backgroundQuery="1" createdVersion="8" refreshedVersion="8" minRefreshableVersion="3" recordCount="0" supportSubquery="1" supportAdvancedDrill="1" xr:uid="{191F0CF1-59E7-419E-B47C-056D50BB8F6A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5303703705" backgroundQuery="1" createdVersion="8" refreshedVersion="8" minRefreshableVersion="3" recordCount="0" supportSubquery="1" supportAdvancedDrill="1" xr:uid="{2ED76987-9978-4769-A2DC-DF0EB70B751D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6265625" backgroundQuery="1" createdVersion="8" refreshedVersion="8" minRefreshableVersion="3" recordCount="0" supportSubquery="1" supportAdvancedDrill="1" xr:uid="{83F3BAC5-B60C-48A1-BC75-C3E9F8090071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Antonio Martinez Vazquez" refreshedDate="45996.357579861113" backgroundQuery="1" createdVersion="8" refreshedVersion="8" minRefreshableVersion="3" recordCount="0" supportSubquery="1" supportAdvancedDrill="1" xr:uid="{5FF87BA7-7BCF-4D60-B555-F412A1689DF5}">
  <cacheSource type="external" connectionId="1"/>
  <cacheFields count="3">
    <cacheField name="[Rango 2].[Clase].[Clase]" caption="Clase" numFmtId="0" hierarchy="35" level="1">
      <sharedItems count="1">
        <s v="Manual"/>
      </sharedItems>
    </cacheField>
    <cacheField name="[Measures].[Recuento de Procedimiento 2]" caption="Recuento de Procedimiento 2" numFmtId="0" hierarchy="56" level="32767"/>
    <cacheField name="[Rango 2].[Macroproceso].[Macroproceso]" caption="Macroproceso" numFmtId="0" hierarchy="28" level="1">
      <sharedItems count="1">
        <s v="Adquisición de Cartera de Créditos"/>
      </sharedItems>
    </cacheField>
  </cacheFields>
  <cacheHierarchies count="60">
    <cacheHierarchy uniqueName="[Rango].[N°]" caption="N°" attribute="1" defaultMemberUniqueName="[Rango].[N°].[All]" allUniqueName="[Rango].[N°].[All]" dimensionUniqueName="[Rango]" displayFolder="" count="0" memberValueDatatype="20" unbalanced="0"/>
    <cacheHierarchy uniqueName="[Rango].[EMPRESA]" caption="EMPRESA" attribute="1" defaultMemberUniqueName="[Rango].[EMPRESA].[All]" allUniqueName="[Rango].[EMPRESA].[All]" dimensionUniqueName="[Rango]" displayFolder="" count="0" memberValueDatatype="130" unbalanced="0"/>
    <cacheHierarchy uniqueName="[Rango].[MACROPROCESO]" caption="MACROPROCESO" attribute="1" defaultMemberUniqueName="[Rango].[MACROPROCESO].[All]" allUniqueName="[Rango].[MACROPROCESO].[All]" dimensionUniqueName="[Rango]" displayFolder="" count="0" memberValueDatatype="130" unbalanced="0"/>
    <cacheHierarchy uniqueName="[Rango].[PROCESO]" caption="PROCESO" attribute="1" defaultMemberUniqueName="[Rango].[PROCESO].[All]" allUniqueName="[Rango].[PROCESO].[All]" dimensionUniqueName="[Rango]" displayFolder="" count="0" memberValueDatatype="130" unbalanced="0"/>
    <cacheHierarchy uniqueName="[Rango].[PROCEDIMIENTO]" caption="PROCEDIMIENTO" attribute="1" defaultMemberUniqueName="[Rango].[PROCEDIMIENTO].[All]" allUniqueName="[Rango].[PROCEDIMIENTO].[All]" dimensionUniqueName="[Rango]" displayFolder="" count="0" memberValueDatatype="130" unbalanced="0"/>
    <cacheHierarchy uniqueName="[Rango].[RESPONSABLE]" caption="RESPONSABLE" attribute="1" defaultMemberUniqueName="[Rango].[RESPONSABLE].[All]" allUniqueName="[Rango].[RESPONSABLE].[All]" dimensionUniqueName="[Rango]" displayFolder="" count="0" memberValueDatatype="130" unbalanced="0"/>
    <cacheHierarchy uniqueName="[Rango 1].[N°]" caption="N°" attribute="1" defaultMemberUniqueName="[Rango 1].[N°].[All]" allUniqueName="[Rango 1].[N°].[All]" dimensionUniqueName="[Rango 1]" displayFolder="" count="0" memberValueDatatype="20" unbalanced="0"/>
    <cacheHierarchy uniqueName="[Rango 1].[Entidad]" caption="Entidad" attribute="1" defaultMemberUniqueName="[Rango 1].[Entidad].[All]" allUniqueName="[Rango 1].[Entidad].[All]" dimensionUniqueName="[Rango 1]" displayFolder="" count="0" memberValueDatatype="130" unbalanced="0"/>
    <cacheHierarchy uniqueName="[Rango 1].[Tipo de Macro]" caption="Tipo de Macro" attribute="1" defaultMemberUniqueName="[Rango 1].[Tipo de Macro].[All]" allUniqueName="[Rango 1].[Tipo de Macro].[All]" dimensionUniqueName="[Rango 1]" displayFolder="" count="0" memberValueDatatype="130" unbalanced="0"/>
    <cacheHierarchy uniqueName="[Rango 1].[Macroproceso]" caption="Macroproceso" attribute="1" defaultMemberUniqueName="[Rango 1].[Macroproceso].[All]" allUniqueName="[Rango 1].[Macroproceso].[All]" dimensionUniqueName="[Rango 1]" displayFolder="" count="0" memberValueDatatype="130" unbalanced="0"/>
    <cacheHierarchy uniqueName="[Rango 1].[Proceso]" caption="Proceso" attribute="1" defaultMemberUniqueName="[Rango 1].[Proceso].[All]" allUniqueName="[Rango 1].[Proceso].[All]" dimensionUniqueName="[Rango 1]" displayFolder="" count="0" memberValueDatatype="130" unbalanced="0"/>
    <cacheHierarchy uniqueName="[Rango 1].[Procedimiento]" caption="Procedimiento" attribute="1" defaultMemberUniqueName="[Rango 1].[Procedimiento].[All]" allUniqueName="[Rango 1].[Procedimiento].[All]" dimensionUniqueName="[Rango 1]" displayFolder="" count="0" memberValueDatatype="130" unbalanced="0"/>
    <cacheHierarchy uniqueName="[Rango 1].[Responsable]" caption="Responsable" attribute="1" defaultMemberUniqueName="[Rango 1].[Responsable].[All]" allUniqueName="[Rango 1].[Responsable].[All]" dimensionUniqueName="[Rango 1]" displayFolder="" count="0" memberValueDatatype="130" unbalanced="0"/>
    <cacheHierarchy uniqueName="[Rango 1].[Pasos]" caption="Pasos" attribute="1" defaultMemberUniqueName="[Rango 1].[Pasos].[All]" allUniqueName="[Rango 1].[Pasos].[All]" dimensionUniqueName="[Rango 1]" displayFolder="" count="0" memberValueDatatype="20" unbalanced="0"/>
    <cacheHierarchy uniqueName="[Rango 1].[Pasos Aut.]" caption="Pasos Aut." attribute="1" defaultMemberUniqueName="[Rango 1].[Pasos Aut.].[All]" allUniqueName="[Rango 1].[Pasos Aut.].[All]" dimensionUniqueName="[Rango 1]" displayFolder="" count="0" memberValueDatatype="20" unbalanced="0"/>
    <cacheHierarchy uniqueName="[Rango 1].[% Autom.]" caption="% Autom." attribute="1" defaultMemberUniqueName="[Rango 1].[% Autom.].[All]" allUniqueName="[Rango 1].[% Autom.].[All]" dimensionUniqueName="[Rango 1]" displayFolder="" count="0" memberValueDatatype="5" unbalanced="0"/>
    <cacheHierarchy uniqueName="[Rango 1].[Clase]" caption="Clase" attribute="1" defaultMemberUniqueName="[Rango 1].[Clase].[All]" allUniqueName="[Rango 1].[Clase].[All]" dimensionUniqueName="[Rango 1]" displayFolder="" count="0" memberValueDatatype="130" unbalanced="0"/>
    <cacheHierarchy uniqueName="[Rango 1].[Obj. Estrat.]" caption="Obj. Estrat." attribute="1" defaultMemberUniqueName="[Rango 1].[Obj. Estrat.].[All]" allUniqueName="[Rango 1].[Obj. Estrat.].[All]" dimensionUniqueName="[Rango 1]" displayFolder="" count="0" memberValueDatatype="130" unbalanced="0"/>
    <cacheHierarchy uniqueName="[Rango 1].[Prioridad]" caption="Prioridad" attribute="1" defaultMemberUniqueName="[Rango 1].[Prioridad].[All]" allUniqueName="[Rango 1].[Prioridad].[All]" dimensionUniqueName="[Rango 1]" displayFolder="" count="0" memberValueDatatype="130" unbalanced="0"/>
    <cacheHierarchy uniqueName="[Rango 1].[Impacto]" caption="Impacto" attribute="1" defaultMemberUniqueName="[Rango 1].[Impacto].[All]" allUniqueName="[Rango 1].[Impacto].[All]" dimensionUniqueName="[Rango 1]" displayFolder="" count="0" memberValueDatatype="130" unbalanced="0"/>
    <cacheHierarchy uniqueName="[Rango 1].[Rev. OyP]" caption="Rev. OyP" attribute="1" defaultMemberUniqueName="[Rango 1].[Rev. OyP].[All]" allUniqueName="[Rango 1].[Rev. OyP].[All]" dimensionUniqueName="[Rango 1]" displayFolder="" count="0" memberValueDatatype="130" unbalanced="0"/>
    <cacheHierarchy uniqueName="[Rango 1].[Fecha]" caption="Fecha" attribute="1" defaultMemberUniqueName="[Rango 1].[Fecha].[All]" allUniqueName="[Rango 1].[Fecha].[All]" dimensionUniqueName="[Rango 1]" displayFolder="" count="0" memberValueDatatype="130" unbalanced="0"/>
    <cacheHierarchy uniqueName="[Rango 1].[Analista]" caption="Analista" attribute="1" defaultMemberUniqueName="[Rango 1].[Analista].[All]" allUniqueName="[Rango 1].[Analista].[All]" dimensionUniqueName="[Rango 1]" displayFolder="" count="0" memberValueDatatype="130" unbalanced="0"/>
    <cacheHierarchy uniqueName="[Rango 1].[Resp. Mejora]" caption="Resp. Mejora" attribute="1" defaultMemberUniqueName="[Rango 1].[Resp. Mejora].[All]" allUniqueName="[Rango 1].[Resp. Mejora].[All]" dimensionUniqueName="[Rango 1]" displayFolder="" count="0" memberValueDatatype="130" unbalanced="0"/>
    <cacheHierarchy uniqueName="[Rango 1].[Tipo de Mejora]" caption="Tipo de Mejora" attribute="1" defaultMemberUniqueName="[Rango 1].[Tipo de Mejora].[All]" allUniqueName="[Rango 1].[Tipo de Mejora].[All]" dimensionUniqueName="[Rango 1]" displayFolder="" count="0" memberValueDatatype="130" unbalanced="0"/>
    <cacheHierarchy uniqueName="[Rango 2].[N°]" caption="N°" attribute="1" defaultMemberUniqueName="[Rango 2].[N°].[All]" allUniqueName="[Rango 2].[N°].[All]" dimensionUniqueName="[Rango 2]" displayFolder="" count="0" memberValueDatatype="20" unbalanced="0"/>
    <cacheHierarchy uniqueName="[Rango 2].[Entidad]" caption="Entidad" attribute="1" defaultMemberUniqueName="[Rango 2].[Entidad].[All]" allUniqueName="[Rango 2].[Entidad].[All]" dimensionUniqueName="[Rango 2]" displayFolder="" count="0" memberValueDatatype="130" unbalanced="0"/>
    <cacheHierarchy uniqueName="[Rango 2].[Tipo de Macro]" caption="Tipo de Macro" attribute="1" defaultMemberUniqueName="[Rango 2].[Tipo de Macro].[All]" allUniqueName="[Rango 2].[Tipo de Macro].[All]" dimensionUniqueName="[Rango 2]" displayFolder="" count="0" memberValueDatatype="130" unbalanced="0"/>
    <cacheHierarchy uniqueName="[Rango 2].[Macroproceso]" caption="Macroproceso" attribute="1" defaultMemberUniqueName="[Rango 2].[Macroproceso].[All]" allUniqueName="[Rango 2].[Macroproceso].[All]" dimensionUniqueName="[Rango 2]" displayFolder="" count="2" memberValueDatatype="130" unbalanced="0">
      <fieldsUsage count="2">
        <fieldUsage x="-1"/>
        <fieldUsage x="2"/>
      </fieldsUsage>
    </cacheHierarchy>
    <cacheHierarchy uniqueName="[Rango 2].[Proceso]" caption="Proceso" attribute="1" defaultMemberUniqueName="[Rango 2].[Proceso].[All]" allUniqueName="[Rango 2].[Proceso].[All]" dimensionUniqueName="[Rango 2]" displayFolder="" count="0" memberValueDatatype="130" unbalanced="0"/>
    <cacheHierarchy uniqueName="[Rango 2].[Procedimiento]" caption="Procedimiento" attribute="1" defaultMemberUniqueName="[Rango 2].[Procedimiento].[All]" allUniqueName="[Rango 2].[Procedimiento].[All]" dimensionUniqueName="[Rango 2]" displayFolder="" count="0" memberValueDatatype="130" unbalanced="0"/>
    <cacheHierarchy uniqueName="[Rango 2].[Responsable]" caption="Responsable" attribute="1" defaultMemberUniqueName="[Rango 2].[Responsable].[All]" allUniqueName="[Rango 2].[Responsable].[All]" dimensionUniqueName="[Rango 2]" displayFolder="" count="0" memberValueDatatype="130" unbalanced="0"/>
    <cacheHierarchy uniqueName="[Rango 2].[Pasos]" caption="Pasos" attribute="1" defaultMemberUniqueName="[Rango 2].[Pasos].[All]" allUniqueName="[Rango 2].[Pasos].[All]" dimensionUniqueName="[Rango 2]" displayFolder="" count="0" memberValueDatatype="20" unbalanced="0"/>
    <cacheHierarchy uniqueName="[Rango 2].[Pasos Aut.]" caption="Pasos Aut." attribute="1" defaultMemberUniqueName="[Rango 2].[Pasos Aut.].[All]" allUniqueName="[Rango 2].[Pasos Aut.].[All]" dimensionUniqueName="[Rango 2]" displayFolder="" count="0" memberValueDatatype="20" unbalanced="0"/>
    <cacheHierarchy uniqueName="[Rango 2].[% Autom.]" caption="% Autom." attribute="1" defaultMemberUniqueName="[Rango 2].[% Autom.].[All]" allUniqueName="[Rango 2].[% Autom.].[All]" dimensionUniqueName="[Rango 2]" displayFolder="" count="0" memberValueDatatype="5" unbalanced="0"/>
    <cacheHierarchy uniqueName="[Rango 2].[Clase]" caption="Clase" attribute="1" defaultMemberUniqueName="[Rango 2].[Clase].[All]" allUniqueName="[Rango 2].[Clase].[All]" dimensionUniqueName="[Rango 2]" displayFolder="" count="2" memberValueDatatype="130" unbalanced="0">
      <fieldsUsage count="2">
        <fieldUsage x="-1"/>
        <fieldUsage x="0"/>
      </fieldsUsage>
    </cacheHierarchy>
    <cacheHierarchy uniqueName="[Rango 2].[Obj. Estrat.]" caption="Obj. Estrat." attribute="1" defaultMemberUniqueName="[Rango 2].[Obj. Estrat.].[All]" allUniqueName="[Rango 2].[Obj. Estrat.].[All]" dimensionUniqueName="[Rango 2]" displayFolder="" count="0" memberValueDatatype="130" unbalanced="0"/>
    <cacheHierarchy uniqueName="[Rango 2].[Prioridad]" caption="Prioridad" attribute="1" defaultMemberUniqueName="[Rango 2].[Prioridad].[All]" allUniqueName="[Rango 2].[Prioridad].[All]" dimensionUniqueName="[Rango 2]" displayFolder="" count="0" memberValueDatatype="130" unbalanced="0"/>
    <cacheHierarchy uniqueName="[Rango 2].[Impacto]" caption="Impacto" attribute="1" defaultMemberUniqueName="[Rango 2].[Impacto].[All]" allUniqueName="[Rango 2].[Impacto].[All]" dimensionUniqueName="[Rango 2]" displayFolder="" count="0" memberValueDatatype="130" unbalanced="0"/>
    <cacheHierarchy uniqueName="[Rango 2].[Rev. OyP]" caption="Rev. OyP" attribute="1" defaultMemberUniqueName="[Rango 2].[Rev. OyP].[All]" allUniqueName="[Rango 2].[Rev. OyP].[All]" dimensionUniqueName="[Rango 2]" displayFolder="" count="0" memberValueDatatype="130" unbalanced="0"/>
    <cacheHierarchy uniqueName="[Rango 2].[Fecha]" caption="Fecha" attribute="1" defaultMemberUniqueName="[Rango 2].[Fecha].[All]" allUniqueName="[Rango 2].[Fecha].[All]" dimensionUniqueName="[Rango 2]" displayFolder="" count="0" memberValueDatatype="130" unbalanced="0"/>
    <cacheHierarchy uniqueName="[Rango 2].[Analista]" caption="Analista" attribute="1" defaultMemberUniqueName="[Rango 2].[Analista].[All]" allUniqueName="[Rango 2].[Analista].[All]" dimensionUniqueName="[Rango 2]" displayFolder="" count="0" memberValueDatatype="130" unbalanced="0"/>
    <cacheHierarchy uniqueName="[Rango 2].[Resp. Mejora]" caption="Resp. Mejora" attribute="1" defaultMemberUniqueName="[Rango 2].[Resp. Mejora].[All]" allUniqueName="[Rango 2].[Resp. Mejora].[All]" dimensionUniqueName="[Rango 2]" displayFolder="" count="0" memberValueDatatype="130" unbalanced="0"/>
    <cacheHierarchy uniqueName="[Rango 2].[Tipo de Mejora]" caption="Tipo de Mejora" attribute="1" defaultMemberUniqueName="[Rango 2].[Tipo de Mejora].[All]" allUniqueName="[Rango 2].[Tipo de Mejora].[All]" dimensionUniqueName="[Rango 2]" displayFolder="" count="0" memberValueDatatype="130" unbalanced="0"/>
    <cacheHierarchy uniqueName="[Rango 2].[Tiempo Imp.]" caption="Tiempo Imp." attribute="1" defaultMemberUniqueName="[Rango 2].[Tiempo Imp.].[All]" allUniqueName="[Rango 2].[Tiempo Imp.].[All]" dimensionUniqueName="[Rango 2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XL_Count Rango 1]" caption="__XL_Count Rango 1" measure="1" displayFolder="" measureGroup="Rango 1" count="0" hidden="1"/>
    <cacheHierarchy uniqueName="[Measures].[__XL_Count Rango 2]" caption="__XL_Count Rango 2" measure="1" displayFolder="" measureGroup="Rango 2" count="0" hidden="1"/>
    <cacheHierarchy uniqueName="[Measures].[__No measures defined]" caption="__No measures defined" measure="1" displayFolder="" count="0" hidden="1"/>
    <cacheHierarchy uniqueName="[Measures].[Recuento de MACROPROCESO]" caption="Recue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istinto de MACROPROCESO]" caption="Recuento distinto de MACROPROCESO" measure="1" displayFolder="" measureGroup="Rang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PROCESO]" caption="Recue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istinto de PROCESO]" caption="Recuento distinto de PROCESO" measure="1" displayFolder="" measureGroup="Rang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PROCEDIMIENTO]" caption="Recue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PROCEDIMIENTO]" caption="Recuento distinto de PROCEDIMIENTO" measure="1" displayFolder="" measureGroup="Rango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lase]" caption="Recuento de Clase" measure="1" displayFolder="" measureGroup="Rango 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Procedimiento 2]" caption="Recuento de Procedimiento 2" measure="1" displayFolder="" measureGroup="Rango 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a de Pasos]" caption="Suma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Pasos]" caption="Recuento de Pasos" measure="1" displayFolder="" measureGroup="Rango 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Pasos Aut.]" caption="Suma de Pasos Aut." measure="1" displayFolder="" measureGroup="Rango 2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4">
    <dimension measure="1" name="Measures" uniqueName="[Measures]" caption="Measures"/>
    <dimension name="Rango" uniqueName="[Rango]" caption="Rango"/>
    <dimension name="Rango 1" uniqueName="[Rango 1]" caption="Rango 1"/>
    <dimension name="Rango 2" uniqueName="[Rango 2]" caption="Rango 2"/>
  </dimensions>
  <measureGroups count="3">
    <measureGroup name="Rango" caption="Rango"/>
    <measureGroup name="Rango 1" caption="Rango 1"/>
    <measureGroup name="Rango 2" caption="Rango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n v="1"/>
    <s v="NEGOFIN SA"/>
    <s v="Primario"/>
    <s v="Análisis y Evaluación de Solicitudes"/>
    <s v="Verificaciones"/>
    <s v="Verificación Consumo Formales e Informales manual"/>
    <x v="0"/>
    <n v="13"/>
    <n v="0"/>
    <n v="0"/>
    <s v="Manual"/>
    <s v="EFICIENCIA "/>
    <x v="0"/>
    <s v="Reducción costos"/>
    <s v="SI"/>
    <s v="AGO"/>
    <s v="Lorenzo"/>
    <s v="Sabrina"/>
    <s v="Solucred"/>
    <s v="12 Meses"/>
  </r>
  <r>
    <n v="2"/>
    <s v="NEGOFIN SA"/>
    <s v="Primario"/>
    <s v="Análisis y Evaluación de Solicitudes"/>
    <s v="Verificaciones"/>
    <s v="Verificación Consumo Formales e Informales automatico "/>
    <x v="0"/>
    <n v="3"/>
    <n v="2"/>
    <n v="0.66666666666666663"/>
    <s v="Semiautomático"/>
    <s v="EFICIENCIA "/>
    <x v="0"/>
    <s v="Reducción costos"/>
    <s v="SI"/>
    <s v="AGO"/>
    <s v="Lorenzo"/>
    <s v="Sabrina"/>
    <s v="Solucred"/>
    <s v="12 Meses"/>
  </r>
  <r>
    <n v="3"/>
    <s v="NEGOFIN SA"/>
    <s v="Primario"/>
    <s v="Análisis y Evaluación de Solicitudes"/>
    <s v="Verificaciones"/>
    <s v="Asignación de operaciones verificaciones"/>
    <x v="0"/>
    <n v="4"/>
    <n v="4"/>
    <n v="1"/>
    <s v="Automático"/>
    <s v="EFICIENCIA "/>
    <x v="0"/>
    <s v="Reducción costos"/>
    <s v="SI"/>
    <s v="AGO"/>
    <s v="Lorenzo"/>
    <s v="Sabrina"/>
    <s v="Solucred"/>
    <s v="12 Meses"/>
  </r>
  <r>
    <n v="4"/>
    <s v="NEGOFIN SA"/>
    <s v="Primario"/>
    <s v="Análisis y Evaluación de Solicitudes"/>
    <s v="Análisis Crediticio"/>
    <s v="Asignación de operaciones analisis"/>
    <x v="0"/>
    <n v="4"/>
    <n v="4"/>
    <n v="1"/>
    <s v="Automático"/>
    <s v="EFICIENCIA "/>
    <x v="0"/>
    <s v="Reducción costos"/>
    <s v="SI"/>
    <s v="AGO"/>
    <s v="Lorenzo"/>
    <s v="Sabrina"/>
    <s v="Solucred"/>
    <s v="12 Meses"/>
  </r>
  <r>
    <n v="5"/>
    <s v="NEGOFIN SA"/>
    <s v="Primario"/>
    <s v="Análisis y Evaluación de Solicitudes"/>
    <s v="Verificaciones"/>
    <s v="Verificación de Clientes Banca Consumo Profesional Independiente"/>
    <x v="0"/>
    <n v="20"/>
    <n v="0"/>
    <n v="0"/>
    <s v="Manual"/>
    <s v="EFICIENCIA "/>
    <x v="0"/>
    <s v="Reducción costos"/>
    <s v="SI"/>
    <s v="AGO"/>
    <s v="Lorenzo"/>
    <s v="Sabrina"/>
    <s v="Solucred"/>
    <s v="12 Meses"/>
  </r>
  <r>
    <n v="6"/>
    <s v="NEGOFIN SA"/>
    <s v="Primario"/>
    <s v="Análisis y Evaluación de Solicitudes"/>
    <s v="Verificaciones"/>
    <s v="Verificación Microempresa Formales e Informales"/>
    <x v="0"/>
    <n v="19"/>
    <n v="0"/>
    <n v="0"/>
    <s v="Manual"/>
    <s v="EFICIENCIA "/>
    <x v="0"/>
    <s v="Reducción costos"/>
    <s v="SI"/>
    <s v="AGO"/>
    <s v="Lorenzo"/>
    <s v="Sabrina"/>
    <s v="Solucred"/>
    <s v="12 Meses"/>
  </r>
  <r>
    <n v="7"/>
    <s v="NEGOFIN SA"/>
    <s v="Primario"/>
    <s v="Análisis y Evaluación de Solicitudes"/>
    <s v="Verificaciones"/>
    <s v="Verificación Remota"/>
    <x v="0"/>
    <n v="12"/>
    <n v="0"/>
    <n v="0"/>
    <s v="Manual"/>
    <s v="EFICIENCIA "/>
    <x v="0"/>
    <m/>
    <m/>
    <m/>
    <m/>
    <m/>
    <m/>
    <m/>
  </r>
  <r>
    <n v="8"/>
    <s v="NEGOFIN SA"/>
    <s v="Primario"/>
    <s v="Análisis y Evaluación de Solicitudes"/>
    <s v="Análisis Crediticio"/>
    <s v="Análisis Crediticio banca consumo"/>
    <x v="0"/>
    <n v="10"/>
    <n v="0"/>
    <n v="0"/>
    <s v="Manual"/>
    <s v="EFICIENCIA "/>
    <x v="0"/>
    <s v="Reducción costos"/>
    <s v="SI"/>
    <s v="JUL"/>
    <s v="Lorenzo"/>
    <s v="Sabrina"/>
    <s v="Solucred"/>
    <s v="12 Meses"/>
  </r>
  <r>
    <n v="9"/>
    <s v="NEGOFIN SA"/>
    <s v="Primario"/>
    <s v="Análisis y Evaluación de Solicitudes"/>
    <s v="Análisis Crediticio"/>
    <s v="Análisis Crediticio banca microempresa"/>
    <x v="0"/>
    <n v="13"/>
    <n v="0"/>
    <n v="0"/>
    <s v="Manual"/>
    <s v="EFICIENCIA "/>
    <x v="0"/>
    <s v="Reducción costos"/>
    <s v="SI"/>
    <s v="JUL"/>
    <s v="Lorenzo"/>
    <s v="Sabrina"/>
    <s v="Solucred"/>
    <s v="12 Meses"/>
  </r>
  <r>
    <n v="10"/>
    <s v="NEGOFIN SA"/>
    <s v="Primario"/>
    <s v="Análisis y Evaluación de Solicitudes"/>
    <s v="Análisis Crediticio"/>
    <s v="Analisis de creditos BNF"/>
    <x v="0"/>
    <n v="4"/>
    <n v="4"/>
    <n v="1"/>
    <s v="Automático"/>
    <s v="EFICIENCIA "/>
    <x v="0"/>
    <m/>
    <m/>
    <m/>
    <m/>
    <m/>
    <m/>
    <m/>
  </r>
  <r>
    <n v="11"/>
    <s v="NEGOFIN SA"/>
    <s v="Primario"/>
    <s v="Análisis y Evaluación de Solicitudes"/>
    <s v="Reconsideraciones"/>
    <s v="Asignación de operaciones reconsideraciones"/>
    <x v="0"/>
    <n v="4"/>
    <n v="4"/>
    <n v="1"/>
    <s v="Automático"/>
    <s v="EFICIENCIA "/>
    <x v="0"/>
    <m/>
    <m/>
    <m/>
    <m/>
    <m/>
    <m/>
    <m/>
  </r>
  <r>
    <n v="12"/>
    <s v="NEGOFIN SA"/>
    <s v="Primario"/>
    <s v="Análisis y Evaluación de Solicitudes"/>
    <s v="Supervisión activa"/>
    <s v="Supervisión activa"/>
    <x v="0"/>
    <n v="6"/>
    <n v="0"/>
    <n v="0"/>
    <s v="Manual"/>
    <s v="EFICIENCIA "/>
    <x v="0"/>
    <m/>
    <m/>
    <m/>
    <m/>
    <m/>
    <m/>
    <m/>
  </r>
  <r>
    <n v="13"/>
    <s v="NEGOFIN SA"/>
    <s v="Primario"/>
    <s v="Análisis y Evaluación de Solicitudes"/>
    <s v="Reconsideraciones"/>
    <s v="Análisis de reconsideraciones"/>
    <x v="0"/>
    <n v="9"/>
    <n v="0"/>
    <n v="0"/>
    <s v="Manual"/>
    <s v="EFICIENCIA "/>
    <x v="0"/>
    <m/>
    <m/>
    <m/>
    <m/>
    <m/>
    <m/>
    <m/>
  </r>
  <r>
    <n v="14"/>
    <s v="NEGOFIN SA"/>
    <s v="Primario"/>
    <s v="Análisis y Evaluación de Solicitudes"/>
    <s v="Reconsideraciones"/>
    <s v="Refinanciación de Deudas"/>
    <x v="0"/>
    <n v="7"/>
    <n v="0"/>
    <n v="0"/>
    <s v="Manual"/>
    <s v="EFICIENCIA "/>
    <x v="0"/>
    <m/>
    <m/>
    <m/>
    <m/>
    <m/>
    <m/>
    <m/>
  </r>
  <r>
    <n v="15"/>
    <s v="NEGOFIN SA"/>
    <s v="Primario"/>
    <s v="Análisis y Evaluación de Solicitudes"/>
    <s v="Reconsideraciones"/>
    <s v="Control de Observaciones de Cartera Adquirida"/>
    <x v="0"/>
    <n v="5"/>
    <n v="1"/>
    <n v="0.2"/>
    <s v="Manual"/>
    <s v="EFICIENCIA "/>
    <x v="0"/>
    <m/>
    <m/>
    <m/>
    <m/>
    <m/>
    <m/>
    <m/>
  </r>
  <r>
    <n v="16"/>
    <s v="NEGOFIN SA"/>
    <s v="Primario"/>
    <s v="Análisis y Evaluación de Solicitudes"/>
    <s v="Reconsideraciones"/>
    <s v="Excepciones para el Área de In Situ"/>
    <x v="0"/>
    <n v="6"/>
    <n v="0"/>
    <n v="0"/>
    <s v="Manual"/>
    <s v="EFICIENCIA "/>
    <x v="0"/>
    <m/>
    <m/>
    <m/>
    <m/>
    <m/>
    <m/>
    <m/>
  </r>
  <r>
    <n v="17"/>
    <s v="NEGOFIN SA"/>
    <s v="Primario"/>
    <s v="Análisis y Evaluación de Solicitudes"/>
    <s v="Reconsideraciones"/>
    <s v="Autorización de Operaciones Condicionadas para Desembolso"/>
    <x v="0"/>
    <n v="8"/>
    <n v="0"/>
    <n v="0"/>
    <s v="Manual"/>
    <s v="EFICIENCIA "/>
    <x v="0"/>
    <m/>
    <m/>
    <m/>
    <m/>
    <m/>
    <m/>
    <m/>
  </r>
  <r>
    <n v="18"/>
    <s v="NEGOFIN SA"/>
    <s v="Primario"/>
    <s v="Análisis y Evaluación de Solicitudes"/>
    <s v="Operaciones"/>
    <s v="Carga de Solicitud de Crédito de Colaboradores de Aliados Comerciales - Asistencia Operativa"/>
    <x v="0"/>
    <n v="5"/>
    <n v="0"/>
    <n v="0"/>
    <s v="Manual"/>
    <s v="EFICIENCIA "/>
    <x v="0"/>
    <m/>
    <m/>
    <m/>
    <m/>
    <m/>
    <m/>
    <m/>
  </r>
  <r>
    <n v="19"/>
    <s v="NEGOFIN SA"/>
    <s v="Primario"/>
    <s v="Análisis y Evaluación de Solicitudes"/>
    <s v="Operaciones"/>
    <s v="Vinculación de Cuenta - Asistencia Operativa"/>
    <x v="0"/>
    <n v="5"/>
    <n v="0"/>
    <n v="0"/>
    <s v="Manual"/>
    <s v="EFICIENCIA "/>
    <x v="0"/>
    <m/>
    <m/>
    <m/>
    <m/>
    <m/>
    <m/>
    <m/>
  </r>
  <r>
    <n v="20"/>
    <s v="NEGOFIN SA"/>
    <s v="Primario"/>
    <s v="Análisis y Evaluación de Solicitudes"/>
    <s v="Operaciones"/>
    <s v="Anulación de Operaciones - Asistencia Operativa"/>
    <x v="0"/>
    <n v="5"/>
    <n v="0"/>
    <n v="0"/>
    <s v="Manual"/>
    <s v="EFICIENCIA "/>
    <x v="0"/>
    <m/>
    <m/>
    <m/>
    <m/>
    <m/>
    <m/>
    <m/>
  </r>
  <r>
    <n v="21"/>
    <s v="NEGOFIN SA"/>
    <s v="Primario"/>
    <s v="Análisis y Evaluación de Solicitudes"/>
    <s v="Operaciones"/>
    <s v="Modificación de Operaciones - Asistencia Operativa"/>
    <x v="0"/>
    <n v="5"/>
    <n v="0"/>
    <n v="0"/>
    <s v="Manual"/>
    <s v="EFICIENCIA "/>
    <x v="0"/>
    <m/>
    <m/>
    <m/>
    <m/>
    <m/>
    <m/>
    <m/>
  </r>
  <r>
    <n v="22"/>
    <s v="NEGOFIN SA"/>
    <s v="Primario"/>
    <s v="Análisis y Evaluación de Solicitudes"/>
    <s v="Operaciones"/>
    <s v="Liberación de Operaciones - Asistencia Operativa "/>
    <x v="0"/>
    <n v="4"/>
    <n v="0"/>
    <n v="0"/>
    <s v="Manual"/>
    <s v="EFICIENCIA "/>
    <x v="0"/>
    <m/>
    <m/>
    <m/>
    <m/>
    <m/>
    <m/>
    <m/>
  </r>
  <r>
    <n v="23"/>
    <s v="NEGOFIN SA"/>
    <s v="Primario"/>
    <s v="Análisis y Evaluación de Solicitudes"/>
    <s v="Operaciones"/>
    <s v="Creación de ficha de Informconf - Asistencia Operativa "/>
    <x v="0"/>
    <n v="4"/>
    <n v="0"/>
    <n v="0"/>
    <s v="Manual"/>
    <s v="EFICIENCIA "/>
    <x v="0"/>
    <s v="Reducción de tiempo"/>
    <s v="En proceso"/>
    <s v="NOV"/>
    <s v="Lorenzo"/>
    <s v="Jessica"/>
    <s v="Req. TI  (SGC)"/>
    <s v="+ Mes"/>
  </r>
  <r>
    <n v="24"/>
    <s v="NEGOFIN SA"/>
    <s v="Primario"/>
    <s v="Análisis y Evaluación de Solicitudes"/>
    <s v="Operaciones"/>
    <s v="Extorno"/>
    <x v="0"/>
    <n v="6"/>
    <n v="0"/>
    <n v="0"/>
    <s v="Manual"/>
    <s v="EFICIENCIA "/>
    <x v="0"/>
    <m/>
    <m/>
    <m/>
    <m/>
    <m/>
    <m/>
    <m/>
  </r>
  <r>
    <n v="25"/>
    <s v="NEGOFIN SA"/>
    <s v="Primario"/>
    <s v="Análisis y Evaluación de Solicitudes"/>
    <s v="Operaciones"/>
    <s v="Habilitación de Usuarios para Bocas de Cobranzas"/>
    <x v="0"/>
    <n v="4"/>
    <n v="0"/>
    <n v="0"/>
    <s v="Manual"/>
    <s v="EFICIENCIA "/>
    <x v="0"/>
    <m/>
    <m/>
    <m/>
    <m/>
    <m/>
    <m/>
    <m/>
  </r>
  <r>
    <n v="26"/>
    <s v="NEGOFIN SA"/>
    <s v="Primario"/>
    <s v="Análisis y Evaluación de Solicitudes"/>
    <s v="Operaciones"/>
    <s v="Asistencia a Cajeros de Aliados Comerciales"/>
    <x v="0"/>
    <n v="4"/>
    <n v="0"/>
    <n v="0"/>
    <s v="Manual"/>
    <s v="EFICIENCIA "/>
    <x v="0"/>
    <m/>
    <m/>
    <m/>
    <m/>
    <m/>
    <m/>
    <m/>
  </r>
  <r>
    <n v="27"/>
    <s v="NEGOFIN SA"/>
    <s v="Primario"/>
    <s v="Gestión Integral de la Cartera (Cobranzas)"/>
    <s v="Cobranzas "/>
    <s v="Gestión de Cobranzas - Gestores"/>
    <x v="1"/>
    <n v="9"/>
    <n v="2"/>
    <n v="0.22222222222222221"/>
    <s v="Manual"/>
    <s v="EFICIENCIA "/>
    <x v="0"/>
    <m/>
    <m/>
    <m/>
    <m/>
    <m/>
    <m/>
    <m/>
  </r>
  <r>
    <n v="28"/>
    <s v="NEGOFIN SA"/>
    <s v="Primario"/>
    <s v="Gestión Integral de la Cartera (Cobranzas)"/>
    <s v="Cobranzas "/>
    <s v="Gestión de Cobranzas - Chat Bot"/>
    <x v="1"/>
    <n v="6"/>
    <n v="6"/>
    <n v="1"/>
    <s v="Automático"/>
    <s v="EFICIENCIA "/>
    <x v="0"/>
    <m/>
    <m/>
    <m/>
    <m/>
    <m/>
    <m/>
    <m/>
  </r>
  <r>
    <n v="29"/>
    <s v="NEGOFIN SA"/>
    <s v="Primario"/>
    <s v="Gestión Integral de la Cartera (Cobranzas)"/>
    <s v="Cobranzas "/>
    <s v="Gestión de Cobranzas - Moonflow"/>
    <x v="1"/>
    <n v="6"/>
    <n v="5"/>
    <n v="0.83333333333333337"/>
    <s v="Automático"/>
    <s v="EFICIENCIA "/>
    <x v="0"/>
    <m/>
    <m/>
    <m/>
    <m/>
    <m/>
    <m/>
    <m/>
  </r>
  <r>
    <n v="30"/>
    <s v="NEGOFIN SA"/>
    <s v="Primario"/>
    <s v="Gestión Integral de la Cartera (Cobranzas)"/>
    <s v="Cobranzas "/>
    <s v="Asignación de operaciones de Cobranzas"/>
    <x v="1"/>
    <n v="11"/>
    <n v="1"/>
    <n v="9.0909090909090912E-2"/>
    <s v="Manual"/>
    <s v="EFICIENCIA "/>
    <x v="0"/>
    <s v="Mejorar la calidad"/>
    <s v="En proceso"/>
    <s v="NOV"/>
    <s v="Tania"/>
    <s v="Sebastián"/>
    <s v="Req. TI  (SGC)"/>
    <s v="3 Meses"/>
  </r>
  <r>
    <n v="31"/>
    <s v="NEGOFIN SA"/>
    <s v="Primario"/>
    <s v="Gestión Integral de la Cartera (Cobranzas)"/>
    <s v="Cobranzas "/>
    <s v="Asignación de Gestión de Cobranzas Externas - Zona Interior "/>
    <x v="1"/>
    <n v="7"/>
    <n v="0"/>
    <n v="0"/>
    <s v="Manual"/>
    <s v="EFICIENCIA "/>
    <x v="0"/>
    <s v="Mejorar la calidad"/>
    <s v="En proceso"/>
    <s v="NOV"/>
    <s v="Tania"/>
    <s v="Sebastián"/>
    <s v="Req. TI  (SGC)"/>
    <s v="3 Meses"/>
  </r>
  <r>
    <n v="32"/>
    <s v="NEGOFIN SA"/>
    <s v="Primario"/>
    <s v="Gestión Integral de la Cartera (Cobranzas)"/>
    <s v="Cobranzas "/>
    <s v="Gestión de Cobranzas - Zona Metropolitana "/>
    <x v="1"/>
    <n v="2"/>
    <n v="0"/>
    <n v="0"/>
    <s v="Manual"/>
    <s v="EFICIENCIA "/>
    <x v="0"/>
    <s v="Mejorar la calidad"/>
    <s v="En proceso"/>
    <s v="NOV"/>
    <s v="Tania"/>
    <s v="Sebastián"/>
    <s v="Req. TI  (SGC)"/>
    <s v="3 Meses"/>
  </r>
  <r>
    <n v="33"/>
    <s v="NEGOFIN SA"/>
    <s v="Primario"/>
    <s v="Gestión Integral de la Cartera (Cobranzas)"/>
    <s v="Cobranzas "/>
    <s v="Aplicación de Descuentos de cargos por mora"/>
    <x v="1"/>
    <n v="7"/>
    <n v="0"/>
    <n v="0"/>
    <s v="Manual"/>
    <s v="EFICIENCIA "/>
    <x v="0"/>
    <m/>
    <m/>
    <m/>
    <m/>
    <m/>
    <m/>
    <m/>
  </r>
  <r>
    <n v="34"/>
    <s v="NEGOFIN SA"/>
    <s v="Primario"/>
    <s v="Gestión Integral de la Cartera (Cobranzas)"/>
    <s v="Cobranzas "/>
    <s v="Aplicación de descuentos por cancelación anticipada"/>
    <x v="1"/>
    <n v="8"/>
    <n v="0"/>
    <n v="0"/>
    <s v="Manual"/>
    <s v="EFICIENCIA "/>
    <x v="0"/>
    <m/>
    <m/>
    <m/>
    <m/>
    <m/>
    <m/>
    <m/>
  </r>
  <r>
    <n v="35"/>
    <s v="NEGOFIN SA"/>
    <s v="Primario"/>
    <s v="Gestión Integral de la Cartera (Cobranzas)"/>
    <s v="Cobranzas "/>
    <s v="Recompra de Cartera"/>
    <x v="1"/>
    <n v="14"/>
    <n v="0"/>
    <n v="0"/>
    <s v="Manual"/>
    <s v="EFICIENCIA "/>
    <x v="0"/>
    <m/>
    <m/>
    <m/>
    <m/>
    <m/>
    <m/>
    <m/>
  </r>
  <r>
    <n v="36"/>
    <s v="NEGOFIN SA"/>
    <s v="Primario"/>
    <s v="Gestión Integral de la Cartera (Cobranzas)"/>
    <s v="Cobranzas "/>
    <s v="Venta de Cartera"/>
    <x v="1"/>
    <n v="22"/>
    <n v="0"/>
    <n v="0"/>
    <s v="Manual"/>
    <s v="EFICIENCIA "/>
    <x v="0"/>
    <m/>
    <m/>
    <m/>
    <m/>
    <m/>
    <m/>
    <m/>
  </r>
  <r>
    <n v="37"/>
    <s v="NEGOFIN SA"/>
    <s v="Primario"/>
    <s v="Gestión Integral de la Cartera (Cobranzas)"/>
    <s v="Gestión de Cobros de Créditos"/>
    <s v="Cobro de Créditos con Cheque al dia o efectivo"/>
    <x v="1"/>
    <n v="8"/>
    <n v="0"/>
    <n v="0"/>
    <s v="Manual"/>
    <s v="EFICIENCIA "/>
    <x v="0"/>
    <s v="Mejorar la calidad"/>
    <s v="SI"/>
    <s v="JUL"/>
    <s v="Tania"/>
    <s v="Sebastián"/>
    <m/>
    <m/>
  </r>
  <r>
    <n v="38"/>
    <s v="NEGOFIN SA"/>
    <s v="Primario"/>
    <s v="Gestión Integral de la Cartera (Cobranzas)"/>
    <s v="Gestión de Cobros de Créditos"/>
    <s v="Cobro via transferencia y/o deposito bancario"/>
    <x v="1"/>
    <n v="6"/>
    <n v="0"/>
    <n v="0"/>
    <s v="Manual"/>
    <s v="EFICIENCIA "/>
    <x v="0"/>
    <s v="Mejorar la calidad"/>
    <s v="SI"/>
    <s v="JUN"/>
    <s v="Tania"/>
    <s v="Sebastián"/>
    <s v="Req. TI  (SGC)"/>
    <s v="3 Meses"/>
  </r>
  <r>
    <n v="39"/>
    <s v="NEGOFIN SA"/>
    <s v="Primario"/>
    <s v="Gestión Integral de la Cartera (Cobranzas)"/>
    <s v="Gestión de Cobros de Créditos"/>
    <s v="Rendición de transferencias especiales "/>
    <x v="1"/>
    <n v="6"/>
    <n v="0"/>
    <n v="0"/>
    <s v="Manual"/>
    <s v="EFICIENCIA "/>
    <x v="0"/>
    <s v="Mejorar la calidad"/>
    <s v="SI"/>
    <s v="JUN"/>
    <s v="Tania"/>
    <s v="Sebastián"/>
    <s v="Req. TI  (SGC)"/>
    <s v="3 Meses"/>
  </r>
  <r>
    <n v="40"/>
    <s v="NEGOFIN SA"/>
    <s v="Primario"/>
    <s v="Gestión Integral de la Cartera (Cobranzas)"/>
    <s v="Gestión de Cobros de Créditos"/>
    <s v="Cobro con cheque diferido - entrega en sucursal"/>
    <x v="1"/>
    <n v="5"/>
    <n v="0"/>
    <n v="0"/>
    <s v="Manual"/>
    <s v="EFICIENCIA "/>
    <x v="0"/>
    <s v="Mejorar la calidad"/>
    <s v="SI"/>
    <s v="JUL"/>
    <s v="Tania"/>
    <s v="Sebastián"/>
    <m/>
    <m/>
  </r>
  <r>
    <n v="41"/>
    <s v="NEGOFIN SA"/>
    <s v="Primario"/>
    <s v="Gestión Integral de la Cartera (Cobranzas)"/>
    <s v="Gestión de Cobros de Créditos"/>
    <s v="Cobro con cheque diferido - entrega a gestor"/>
    <x v="1"/>
    <n v="8"/>
    <n v="0"/>
    <n v="0"/>
    <s v="Manual"/>
    <s v="EFICIENCIA "/>
    <x v="0"/>
    <s v="Mejorar la calidad"/>
    <s v="SI"/>
    <s v="JUL"/>
    <s v="Tania"/>
    <s v="Sebastián"/>
    <m/>
    <m/>
  </r>
  <r>
    <n v="42"/>
    <s v="NEGOFIN SA"/>
    <s v="Primario"/>
    <s v="Gestión Integral de la Cartera (Cobranzas)"/>
    <s v="Gestión de Cobros de Créditos"/>
    <s v="Gestión de cobro por sistema Débito"/>
    <x v="1"/>
    <n v="14"/>
    <n v="0"/>
    <n v="0"/>
    <s v="Manual"/>
    <s v="EFICIENCIA "/>
    <x v="0"/>
    <s v="Mejorar la calidad"/>
    <s v="SI"/>
    <s v="JUN"/>
    <s v="Tania"/>
    <s v="Sebastián"/>
    <s v="Req. TI  (SGC)"/>
    <s v="3 Meses"/>
  </r>
  <r>
    <n v="43"/>
    <s v="NEGOFIN SA"/>
    <s v="Primario"/>
    <s v="Gestión Integral de la Cartera (Cobranzas)"/>
    <s v="Cobranzas "/>
    <s v="Supervisión activa"/>
    <x v="1"/>
    <n v="11"/>
    <n v="1"/>
    <n v="9.0909090909090912E-2"/>
    <s v="Manual"/>
    <s v="EFICIENCIA "/>
    <x v="0"/>
    <m/>
    <m/>
    <m/>
    <m/>
    <m/>
    <m/>
    <m/>
  </r>
  <r>
    <n v="44"/>
    <s v="NEGOFIN SA"/>
    <s v="Primario"/>
    <s v="Gestión Integral de la Cartera (Cobranzas)"/>
    <s v="Cobranzas "/>
    <s v="Evaluación y Definición de Objetivos"/>
    <x v="1"/>
    <n v="6"/>
    <n v="0"/>
    <n v="0"/>
    <s v="Manual"/>
    <s v="EFICIENCIA "/>
    <x v="0"/>
    <m/>
    <m/>
    <m/>
    <m/>
    <m/>
    <m/>
    <m/>
  </r>
  <r>
    <n v="45"/>
    <s v="NEGOFIN SA"/>
    <s v="Primario"/>
    <s v="Gestión Integral de la Cartera (Cobranzas)"/>
    <s v="Cobranzas "/>
    <s v="Calculo y Pago de Comisiones"/>
    <x v="1"/>
    <n v="10"/>
    <n v="0"/>
    <n v="0"/>
    <s v="Manual"/>
    <s v="EFICIENCIA "/>
    <x v="0"/>
    <m/>
    <m/>
    <m/>
    <m/>
    <m/>
    <m/>
    <m/>
  </r>
  <r>
    <n v="46"/>
    <s v="NEGOFIN SA"/>
    <s v="Primario"/>
    <s v="Gestión Integral de la Cartera (Cobranzas)"/>
    <s v="Cobranzas "/>
    <s v="Gestión de Cobranzas - Recaudadores"/>
    <x v="1"/>
    <n v="3"/>
    <n v="0"/>
    <n v="0"/>
    <s v="Manual"/>
    <s v="EFICIENCIA "/>
    <x v="0"/>
    <m/>
    <m/>
    <m/>
    <m/>
    <m/>
    <m/>
    <m/>
  </r>
  <r>
    <n v="47"/>
    <s v="NEGOFIN SA"/>
    <s v="Primario"/>
    <s v="Gestión Integral de la Cartera (Cobranzas)"/>
    <s v="Back Office"/>
    <s v="Atención de Llamadas - Back Office"/>
    <x v="1"/>
    <n v="3"/>
    <n v="0"/>
    <n v="0"/>
    <s v="Manual"/>
    <s v="EFICIENCIA "/>
    <x v="0"/>
    <s v="Mejorar la calidad"/>
    <s v="SI"/>
    <s v="AGO"/>
    <s v="Tania"/>
    <s v="Sebastián"/>
    <s v="Solucred"/>
    <s v="12 Meses"/>
  </r>
  <r>
    <n v="48"/>
    <s v="NEGOFIN SA"/>
    <s v="Primario"/>
    <s v="Gestión Integral de la Cartera (Cobranzas)"/>
    <s v="Back Office"/>
    <s v="Búsqueda de Datos de Clientes Inubicables - Back Office"/>
    <x v="1"/>
    <n v="3"/>
    <n v="0"/>
    <n v="0"/>
    <s v="Manual"/>
    <s v="EFICIENCIA "/>
    <x v="0"/>
    <s v="Reducción costos"/>
    <s v="SI"/>
    <s v="AGO"/>
    <s v="Tania"/>
    <s v="Sebastián"/>
    <s v="RPA"/>
    <s v="+ Mes"/>
  </r>
  <r>
    <n v="49"/>
    <s v="NEGOFIN SA"/>
    <s v="Primario"/>
    <s v="Gestión Integral de la Cartera (Cobranzas)"/>
    <s v="Back Office"/>
    <s v="Devolución por Débito Solicitado por Cliente - Back Office"/>
    <x v="1"/>
    <n v="4"/>
    <n v="0"/>
    <n v="0"/>
    <s v="Manual"/>
    <s v="EFICIENCIA "/>
    <x v="0"/>
    <m/>
    <m/>
    <m/>
    <m/>
    <m/>
    <m/>
    <m/>
  </r>
  <r>
    <n v="50"/>
    <s v="NEGOFIN SA"/>
    <s v="Primario"/>
    <s v="Gestión Integral de la Cartera (Cobranzas)"/>
    <s v="Back Office"/>
    <s v="Control de Rendición de Cobros del Gestor Externo - Back Office"/>
    <x v="1"/>
    <n v="2"/>
    <n v="0"/>
    <n v="0"/>
    <s v="Manual"/>
    <s v="EFICIENCIA "/>
    <x v="0"/>
    <m/>
    <m/>
    <m/>
    <m/>
    <m/>
    <m/>
    <m/>
  </r>
  <r>
    <n v="51"/>
    <s v="NEGOFIN SA"/>
    <s v="Primario"/>
    <s v="Gestión Integral de la Cartera (Cobranzas)"/>
    <s v="Back Office"/>
    <s v="Modificación de Situación del Cliente INH, CONV, y PRS"/>
    <x v="1"/>
    <n v="14"/>
    <n v="0"/>
    <n v="0"/>
    <s v="Manual"/>
    <s v="EFICIENCIA "/>
    <x v="0"/>
    <s v="Mejorar la calidad"/>
    <s v="SI"/>
    <s v="AGO"/>
    <s v="Tania"/>
    <s v="Sebastián"/>
    <s v="Req. TI  (SGC)"/>
    <s v="3 Meses"/>
  </r>
  <r>
    <n v="52"/>
    <s v="NEGOFIN SA"/>
    <s v="Primario"/>
    <s v="Gestión Integral de la Cartera (Cobranzas)"/>
    <s v="Capacitación y Entrenamiento"/>
    <s v="Capacitación y Entrenamiento"/>
    <x v="1"/>
    <n v="5"/>
    <n v="0"/>
    <n v="0"/>
    <s v="Manual"/>
    <s v="EFICIENCIA "/>
    <x v="0"/>
    <m/>
    <m/>
    <m/>
    <m/>
    <m/>
    <m/>
    <m/>
  </r>
  <r>
    <n v="53"/>
    <s v="NEGOFIN SA"/>
    <s v="Primario"/>
    <s v="Gestión Integral de la Cartera (Cobranzas)"/>
    <s v="Capacitación y Entrenamiento"/>
    <s v="Escuela de Cobranzas"/>
    <x v="1"/>
    <n v="8"/>
    <n v="0"/>
    <n v="0"/>
    <s v="Manual"/>
    <s v="EFICIENCIA "/>
    <x v="0"/>
    <m/>
    <m/>
    <m/>
    <m/>
    <m/>
    <m/>
    <m/>
  </r>
  <r>
    <n v="54"/>
    <s v="NEGOFIN SA"/>
    <s v="Primario"/>
    <s v="Gestión Integral de la Cartera (Cobranzas)"/>
    <s v="Calidad de Cobranzas"/>
    <s v="Evaluación de la Calidad de la Gestión de Cobranzas"/>
    <x v="1"/>
    <n v="13"/>
    <n v="0"/>
    <n v="0"/>
    <s v="Manual"/>
    <s v="EFICIENCIA "/>
    <x v="0"/>
    <m/>
    <m/>
    <m/>
    <m/>
    <m/>
    <m/>
    <m/>
  </r>
  <r>
    <n v="55"/>
    <s v="NEGOFIN SA"/>
    <s v="Gestión"/>
    <s v="Gestión Financiera"/>
    <s v="Fondeo"/>
    <s v="Formalización y Actualización de Líneas de Crédito"/>
    <x v="2"/>
    <n v="8"/>
    <n v="0"/>
    <n v="0"/>
    <s v="Manual"/>
    <s v="EFICIENCIA "/>
    <x v="1"/>
    <m/>
    <m/>
    <m/>
    <m/>
    <m/>
    <m/>
    <m/>
  </r>
  <r>
    <n v="56"/>
    <s v="NEGOFIN SA"/>
    <s v="Gestión"/>
    <s v="Gestión Financiera"/>
    <s v="Fondeo"/>
    <s v=" Actualización de Líneas de Crédito"/>
    <x v="2"/>
    <n v="6"/>
    <n v="0"/>
    <n v="0"/>
    <s v="Manual"/>
    <s v="EFICIENCIA "/>
    <x v="1"/>
    <m/>
    <m/>
    <m/>
    <m/>
    <m/>
    <m/>
    <m/>
  </r>
  <r>
    <n v="57"/>
    <s v="NEGOFIN SA"/>
    <s v="Gestión"/>
    <s v="Gestión Financiera"/>
    <s v="Fondeo"/>
    <s v="Operaciones Pasivas del Sector No Financiero"/>
    <x v="2"/>
    <n v="27"/>
    <n v="0"/>
    <n v="0"/>
    <s v="Manual"/>
    <s v="EFICIENCIA "/>
    <x v="1"/>
    <m/>
    <m/>
    <m/>
    <m/>
    <m/>
    <m/>
    <m/>
  </r>
  <r>
    <n v="58"/>
    <s v="NEGOFIN SA"/>
    <s v="Gestión"/>
    <s v="Gestión Financiera"/>
    <s v="Fondeo"/>
    <s v="Renovación de operaciones Pasivas del Sector No Financiero"/>
    <x v="2"/>
    <n v="15"/>
    <n v="0"/>
    <n v="0"/>
    <s v="Manual"/>
    <s v="EFICIENCIA "/>
    <x v="1"/>
    <m/>
    <m/>
    <m/>
    <m/>
    <m/>
    <m/>
    <m/>
  </r>
  <r>
    <n v="59"/>
    <s v="NEGOFIN SA"/>
    <s v="Gestión"/>
    <s v="Gestión Financiera"/>
    <s v="Fondeo"/>
    <s v="Préstamos de Entidades del Sector Financiero"/>
    <x v="2"/>
    <n v="11"/>
    <n v="0"/>
    <n v="0"/>
    <s v="Manual"/>
    <s v="EFICIENCIA "/>
    <x v="1"/>
    <m/>
    <m/>
    <m/>
    <m/>
    <m/>
    <m/>
    <m/>
  </r>
  <r>
    <n v="60"/>
    <s v="NEGOFIN SA"/>
    <s v="Primario"/>
    <s v="Adquisición de Cartera de Créditos"/>
    <s v="Custodio  de Valores"/>
    <s v="Recepción, Verificación y Resguardo de Valores"/>
    <x v="2"/>
    <n v="13"/>
    <n v="0"/>
    <n v="0"/>
    <s v="Manual"/>
    <s v="EFICIENCIA "/>
    <x v="1"/>
    <s v="Mejorar la calidad"/>
    <s v="En proceso"/>
    <s v="NOV"/>
    <s v="Lorenzo"/>
    <s v="Arturo"/>
    <s v="Req. TI  (SGC)"/>
    <m/>
  </r>
  <r>
    <n v="61"/>
    <s v="NEGOFIN SA"/>
    <s v="Soporte"/>
    <s v="Custodio de Valores"/>
    <s v="Custodio de Valores"/>
    <s v="Entrega de Documentos para Guarda y Destrucción"/>
    <x v="2"/>
    <n v="22"/>
    <n v="0"/>
    <n v="0"/>
    <s v="Manual"/>
    <s v="EFICIENCIA "/>
    <x v="1"/>
    <m/>
    <m/>
    <m/>
    <m/>
    <m/>
    <m/>
    <m/>
  </r>
  <r>
    <n v="62"/>
    <s v="NEGOFIN SA"/>
    <s v="Soporte"/>
    <s v="Custodio de Valores"/>
    <s v="Custodio de Valores"/>
    <s v="Resguardo de Documentos en Garantía de Fondos de Inversión"/>
    <x v="2"/>
    <n v="12"/>
    <n v="0"/>
    <n v="0"/>
    <s v="Manual"/>
    <s v="EFICIENCIA "/>
    <x v="1"/>
    <m/>
    <m/>
    <m/>
    <m/>
    <m/>
    <m/>
    <m/>
  </r>
  <r>
    <n v="63"/>
    <s v="NEGOFIN SA"/>
    <s v="Soporte"/>
    <s v="Custodio de Valores"/>
    <s v="Custodio de Valores"/>
    <s v="Devolución de Pagares Cancelados"/>
    <x v="2"/>
    <n v="11"/>
    <n v="0"/>
    <n v="0"/>
    <s v="Manual"/>
    <s v="EFICIENCIA "/>
    <x v="1"/>
    <s v="Mejorar la calidad"/>
    <s v="En proceso"/>
    <s v="NOV"/>
    <s v="Lorenzo"/>
    <s v="Arturo"/>
    <s v="Req. TI  (SGC)"/>
    <m/>
  </r>
  <r>
    <n v="64"/>
    <s v="NEGOFIN SA"/>
    <s v="Soporte"/>
    <s v="Gestión de Tesorería"/>
    <s v="Manejo de Caja Chica"/>
    <s v="Utilización y reposición de fondo de caja chica "/>
    <x v="2"/>
    <n v="11"/>
    <n v="0"/>
    <n v="0"/>
    <s v="Manual"/>
    <s v="EFICIENCIA "/>
    <x v="1"/>
    <m/>
    <m/>
    <m/>
    <m/>
    <m/>
    <m/>
    <m/>
  </r>
  <r>
    <n v="65"/>
    <s v="NEGOFIN SA"/>
    <s v="Soporte"/>
    <s v="Gestión de Tesorería"/>
    <s v="Manejo de Caja Chica"/>
    <s v="Rendición de caja chica"/>
    <x v="2"/>
    <n v="14"/>
    <n v="0"/>
    <n v="0"/>
    <s v="Manual"/>
    <s v="EFICIENCIA "/>
    <x v="1"/>
    <m/>
    <m/>
    <m/>
    <m/>
    <m/>
    <m/>
    <m/>
  </r>
  <r>
    <n v="66"/>
    <s v="NEGOFIN SA"/>
    <s v="Soporte"/>
    <s v="Gestión de Tesorería"/>
    <s v="Manejo de Cheques"/>
    <s v="Confirmación de cheques en caución"/>
    <x v="2"/>
    <n v="4"/>
    <n v="0"/>
    <n v="0"/>
    <s v="Manual"/>
    <s v="EFICIENCIA "/>
    <x v="1"/>
    <m/>
    <m/>
    <m/>
    <m/>
    <m/>
    <m/>
    <m/>
  </r>
  <r>
    <n v="67"/>
    <s v="NEGOFIN SA"/>
    <s v="Soporte"/>
    <s v="Gestión de Tesorería"/>
    <s v="Manejo de Cheques"/>
    <s v="Imputación de cheques en caución"/>
    <x v="2"/>
    <n v="5"/>
    <n v="0"/>
    <n v="0"/>
    <s v="Manual"/>
    <s v="EFICIENCIA "/>
    <x v="1"/>
    <m/>
    <m/>
    <m/>
    <m/>
    <m/>
    <m/>
    <m/>
  </r>
  <r>
    <n v="68"/>
    <s v="NEGOFIN SA"/>
    <s v="Soporte"/>
    <s v="Gestión de Tesorería"/>
    <s v="Manejo de Cheques"/>
    <s v="Regularización de cheques "/>
    <x v="2"/>
    <n v="3"/>
    <n v="0"/>
    <n v="0"/>
    <s v="Manual"/>
    <s v="EFICIENCIA "/>
    <x v="1"/>
    <m/>
    <m/>
    <m/>
    <m/>
    <m/>
    <m/>
    <m/>
  </r>
  <r>
    <n v="69"/>
    <s v="NEGOFIN SA"/>
    <s v="Soporte"/>
    <s v="Gestión de Tesorería"/>
    <s v="Manejo de Cheques"/>
    <s v="Cheques devueltos codigo 405"/>
    <x v="2"/>
    <n v="4"/>
    <n v="0"/>
    <n v="0"/>
    <s v="Manual"/>
    <s v="EFICIENCIA "/>
    <x v="1"/>
    <m/>
    <m/>
    <m/>
    <m/>
    <m/>
    <m/>
    <m/>
  </r>
  <r>
    <n v="70"/>
    <s v="NEGOFIN SA"/>
    <s v="Soporte"/>
    <s v="Gestión de Tesorería"/>
    <s v="Pagos "/>
    <s v="Pagos de Intereses"/>
    <x v="2"/>
    <n v="4"/>
    <n v="0"/>
    <n v="0"/>
    <s v="Manual"/>
    <s v="EFICIENCIA "/>
    <x v="1"/>
    <m/>
    <m/>
    <m/>
    <m/>
    <m/>
    <m/>
    <m/>
  </r>
  <r>
    <n v="71"/>
    <s v="NEGOFIN SA"/>
    <s v="Soporte"/>
    <s v="Gestión de Tesorería"/>
    <s v="Pagos "/>
    <s v="Pago de prestamos bancarios "/>
    <x v="2"/>
    <n v="4"/>
    <n v="0"/>
    <n v="0"/>
    <s v="Manual"/>
    <s v="EFICIENCIA "/>
    <x v="1"/>
    <m/>
    <m/>
    <m/>
    <m/>
    <m/>
    <m/>
    <m/>
  </r>
  <r>
    <n v="72"/>
    <s v="NEGOFIN SA"/>
    <s v="Soporte"/>
    <s v="Gestión de Tesorería"/>
    <s v="Pagos "/>
    <s v="Pago a colaboradores nuevos"/>
    <x v="2"/>
    <n v="3"/>
    <n v="0"/>
    <n v="0"/>
    <s v="Manual"/>
    <s v="EFICIENCIA "/>
    <x v="1"/>
    <m/>
    <m/>
    <m/>
    <m/>
    <m/>
    <m/>
    <m/>
  </r>
  <r>
    <n v="73"/>
    <s v="NEGOFIN SA"/>
    <s v="Soporte"/>
    <s v="Gestión de Tesorería"/>
    <s v="Pagos "/>
    <s v="Fondeo y desembolso"/>
    <x v="2"/>
    <n v="3"/>
    <n v="0"/>
    <n v="0"/>
    <s v="Manual"/>
    <s v="EFICIENCIA "/>
    <x v="1"/>
    <m/>
    <m/>
    <m/>
    <m/>
    <m/>
    <m/>
    <m/>
  </r>
  <r>
    <n v="74"/>
    <s v="NEGOFIN SA"/>
    <s v="Soporte"/>
    <s v="Gestión de Tesorería"/>
    <s v="Pagos "/>
    <s v="Pago a proveedores"/>
    <x v="2"/>
    <n v="4"/>
    <n v="0"/>
    <n v="0"/>
    <s v="Manual"/>
    <s v="EFICIENCIA "/>
    <x v="1"/>
    <m/>
    <m/>
    <m/>
    <m/>
    <m/>
    <m/>
    <m/>
  </r>
  <r>
    <n v="75"/>
    <s v="NEGOFIN SA"/>
    <s v="Soporte"/>
    <s v="Gestión de Tesorería"/>
    <s v="Pagos "/>
    <s v="Pago por compensación de cartera"/>
    <x v="2"/>
    <n v="9"/>
    <n v="0"/>
    <n v="0"/>
    <s v="Manual"/>
    <s v="EFICIENCIA "/>
    <x v="1"/>
    <m/>
    <m/>
    <m/>
    <m/>
    <m/>
    <m/>
    <m/>
  </r>
  <r>
    <n v="76"/>
    <s v="NEGOFIN SA"/>
    <s v="Soporte"/>
    <s v="Gestión de Tesorería"/>
    <s v="Tesorería"/>
    <s v="Extorno de Servicios"/>
    <x v="2"/>
    <n v="6"/>
    <n v="0"/>
    <n v="0"/>
    <s v="Manual"/>
    <s v="EFICIENCIA "/>
    <x v="1"/>
    <m/>
    <m/>
    <m/>
    <m/>
    <m/>
    <m/>
    <m/>
  </r>
  <r>
    <n v="77"/>
    <s v="NEGOFIN SA"/>
    <s v="Soporte"/>
    <s v="Gestión de Tesorería"/>
    <s v="Tesorería"/>
    <s v="Control de Liquidez y Líneas de Créditos"/>
    <x v="2"/>
    <n v="1"/>
    <n v="0"/>
    <n v="0"/>
    <s v="Manual"/>
    <s v="EFICIENCIA "/>
    <x v="1"/>
    <m/>
    <m/>
    <m/>
    <m/>
    <m/>
    <m/>
    <m/>
  </r>
  <r>
    <n v="78"/>
    <s v="NEGOFIN SA"/>
    <s v="Gestión"/>
    <s v="Planificación Estratégica"/>
    <s v="Planificación Estratégica"/>
    <s v="Planificación Estratégica"/>
    <x v="3"/>
    <n v="15"/>
    <n v="0"/>
    <n v="0"/>
    <s v="Manual"/>
    <s v="EFICIENCIA "/>
    <x v="2"/>
    <m/>
    <m/>
    <m/>
    <m/>
    <m/>
    <m/>
    <m/>
  </r>
  <r>
    <n v="79"/>
    <s v="NEGOFIN SA"/>
    <s v="Gestión"/>
    <s v="Gestión de Cumplimiento y PLD"/>
    <s v="Gestión Jurídica"/>
    <s v="Elaboración y/o Revisión de Contratos"/>
    <x v="4"/>
    <n v="9"/>
    <n v="0"/>
    <n v="0"/>
    <s v="Manual"/>
    <s v="EFICIENCIA "/>
    <x v="2"/>
    <m/>
    <m/>
    <m/>
    <m/>
    <m/>
    <m/>
    <m/>
  </r>
  <r>
    <n v="80"/>
    <s v="NEGOFIN SA"/>
    <s v="Gestión"/>
    <s v="Gestión de Cumplimiento y PLD"/>
    <s v="Gestión Jurídica"/>
    <s v="Emisión de Dictámenes"/>
    <x v="4"/>
    <n v="4"/>
    <n v="0"/>
    <n v="0"/>
    <s v="Manual"/>
    <s v="EFICIENCIA "/>
    <x v="2"/>
    <m/>
    <m/>
    <m/>
    <m/>
    <m/>
    <m/>
    <m/>
  </r>
  <r>
    <n v="81"/>
    <s v="NEGOFIN SA"/>
    <s v="Gestión"/>
    <s v="Gestión de Cumplimiento y PLD"/>
    <s v="Gestión Jurídica"/>
    <s v="Gestión de Denuncias de Clientes en la SEDECO"/>
    <x v="4"/>
    <n v="9"/>
    <n v="0"/>
    <n v="0"/>
    <s v="Manual"/>
    <s v="EFICIENCIA "/>
    <x v="2"/>
    <m/>
    <m/>
    <m/>
    <m/>
    <m/>
    <m/>
    <m/>
  </r>
  <r>
    <n v="82"/>
    <s v="NEGOFIN SA"/>
    <s v="Gestión"/>
    <s v="Gestión de Cumplimiento y PLD"/>
    <s v="Gestión Jurídica"/>
    <s v="Gestión de Oficios Judiciales y Notificaciones de Entes Reguladores"/>
    <x v="4"/>
    <n v="5"/>
    <n v="0"/>
    <n v="0"/>
    <s v="Manual"/>
    <s v="EFICIENCIA "/>
    <x v="2"/>
    <m/>
    <m/>
    <m/>
    <m/>
    <m/>
    <m/>
    <m/>
  </r>
  <r>
    <n v="83"/>
    <s v="NEGOFIN SA"/>
    <s v="Gestión"/>
    <s v="Gestión de Cumplimiento y PLD"/>
    <s v="Gestión Jurídica"/>
    <s v="Usurpación de Identidad"/>
    <x v="4"/>
    <n v="18"/>
    <n v="0"/>
    <n v="0"/>
    <s v="Manual"/>
    <s v="EFICIENCIA "/>
    <x v="2"/>
    <m/>
    <m/>
    <m/>
    <m/>
    <m/>
    <m/>
    <m/>
  </r>
  <r>
    <n v="84"/>
    <s v="NEGOFIN SA"/>
    <s v="Gestión"/>
    <s v="Gestión de Auditoría"/>
    <s v="Auditoría Interna"/>
    <s v="Documentación de la Evidencia de Auditoria"/>
    <x v="5"/>
    <n v="5"/>
    <n v="0"/>
    <n v="0"/>
    <s v="Manual"/>
    <s v="EFICIENCIA "/>
    <x v="2"/>
    <m/>
    <m/>
    <m/>
    <m/>
    <m/>
    <m/>
    <m/>
  </r>
  <r>
    <n v="85"/>
    <s v="NEGOFIN SA"/>
    <s v="Gestión"/>
    <s v="Gestión de Auditoría"/>
    <s v="Auditoría Interna"/>
    <s v="Gestión de Informes y Comunicación de Hallazgos de Auditoria"/>
    <x v="5"/>
    <n v="10"/>
    <n v="0"/>
    <n v="0"/>
    <s v="Manual"/>
    <s v="EFICIENCIA "/>
    <x v="2"/>
    <m/>
    <m/>
    <m/>
    <m/>
    <m/>
    <m/>
    <m/>
  </r>
  <r>
    <n v="86"/>
    <s v="NEGOFIN SA"/>
    <s v="Gestión"/>
    <s v="Gestión de Auditoría"/>
    <s v="Auditoría Interna"/>
    <s v="Operaciones en Situación Irregular"/>
    <x v="5"/>
    <n v="8"/>
    <n v="0"/>
    <n v="0"/>
    <s v="Manual"/>
    <s v="EFICIENCIA "/>
    <x v="2"/>
    <m/>
    <m/>
    <m/>
    <m/>
    <m/>
    <m/>
    <m/>
  </r>
  <r>
    <n v="87"/>
    <s v="NEGOFIN SA"/>
    <s v="Gestión"/>
    <s v="Gestión de Auditoría"/>
    <s v="Auditoría Interna"/>
    <s v="Seguimiento de Hallazgos de Auditoria"/>
    <x v="5"/>
    <n v="12"/>
    <n v="0"/>
    <n v="0"/>
    <s v="Manual"/>
    <s v="EFICIENCIA "/>
    <x v="2"/>
    <m/>
    <m/>
    <m/>
    <m/>
    <m/>
    <m/>
    <m/>
  </r>
  <r>
    <n v="88"/>
    <s v="NEGOFIN SA"/>
    <s v="Gestión"/>
    <s v="Gestión de Auditoría"/>
    <s v="Auditoría Interna"/>
    <s v="Ejecución de Auditoria"/>
    <x v="5"/>
    <n v="9"/>
    <n v="0"/>
    <n v="0"/>
    <s v="Manual"/>
    <s v="EFICIENCIA "/>
    <x v="2"/>
    <m/>
    <m/>
    <m/>
    <m/>
    <m/>
    <m/>
    <m/>
  </r>
  <r>
    <n v="89"/>
    <s v="NEGOFIN SA"/>
    <s v="Gestión"/>
    <s v="Gestión de Auditoría"/>
    <s v="Auditoría Interna"/>
    <s v="Planificación de Auditoria"/>
    <x v="5"/>
    <n v="11"/>
    <n v="0"/>
    <n v="0"/>
    <s v="Manual"/>
    <s v="EFICIENCIA "/>
    <x v="2"/>
    <m/>
    <m/>
    <m/>
    <m/>
    <m/>
    <m/>
    <m/>
  </r>
  <r>
    <n v="90"/>
    <s v="NEGOFIN SA"/>
    <s v="Primario"/>
    <s v="Adquisición de Cartera de Créditos"/>
    <s v="Compensación de Cartera"/>
    <s v="Compensación por Compra de Cartera"/>
    <x v="6"/>
    <n v="10"/>
    <n v="0"/>
    <n v="0"/>
    <s v="Manual"/>
    <s v="EFICIENCIA "/>
    <x v="2"/>
    <m/>
    <m/>
    <m/>
    <m/>
    <m/>
    <m/>
    <m/>
  </r>
  <r>
    <n v="91"/>
    <s v="NEGOFIN SA"/>
    <s v="Soporte"/>
    <s v="Gestión Administrativa y Contable"/>
    <s v="Activo Fijo"/>
    <s v="Alta de activos fijos"/>
    <x v="6"/>
    <n v="3"/>
    <n v="0"/>
    <n v="0"/>
    <s v="Manual"/>
    <s v="EFICIENCIA "/>
    <x v="2"/>
    <m/>
    <m/>
    <m/>
    <m/>
    <m/>
    <m/>
    <m/>
  </r>
  <r>
    <n v="92"/>
    <s v="NEGOFIN SA"/>
    <s v="Soporte"/>
    <s v="Gestión Administrativa y Contable"/>
    <s v="Activo Fijo"/>
    <s v="Uso y manteniiento de activos fijos "/>
    <x v="6"/>
    <n v="7"/>
    <n v="0"/>
    <n v="0"/>
    <s v="Manual"/>
    <s v="EFICIENCIA "/>
    <x v="2"/>
    <m/>
    <m/>
    <m/>
    <m/>
    <m/>
    <m/>
    <m/>
  </r>
  <r>
    <n v="93"/>
    <s v="NEGOFIN SA"/>
    <s v="Soporte"/>
    <s v="Gestión Administrativa y Contable"/>
    <s v="Activo Fijo"/>
    <s v="Baja de activos Fijos "/>
    <x v="6"/>
    <n v="6"/>
    <n v="0"/>
    <n v="0"/>
    <s v="Manual"/>
    <s v="EFICIENCIA "/>
    <x v="2"/>
    <m/>
    <m/>
    <m/>
    <m/>
    <m/>
    <m/>
    <m/>
  </r>
  <r>
    <n v="94"/>
    <s v="NEGOFIN SA"/>
    <s v="Soporte"/>
    <s v="Gestión Administrativa y Contable"/>
    <s v="Activo Fijo"/>
    <s v="Destrucción de activos Fijos "/>
    <x v="6"/>
    <n v="3"/>
    <n v="0"/>
    <n v="0"/>
    <s v="Manual"/>
    <s v="EFICIENCIA "/>
    <x v="2"/>
    <m/>
    <m/>
    <m/>
    <m/>
    <m/>
    <m/>
    <m/>
  </r>
  <r>
    <n v="95"/>
    <s v="NEGOFIN SA"/>
    <s v="Soporte"/>
    <s v="Gestión Administrativa y Contable"/>
    <s v="Activo Fijo"/>
    <s v="Venta de activos a colaboradores"/>
    <x v="6"/>
    <n v="13"/>
    <n v="0"/>
    <n v="0"/>
    <s v="Manual"/>
    <s v="EFICIENCIA "/>
    <x v="2"/>
    <m/>
    <m/>
    <m/>
    <m/>
    <m/>
    <m/>
    <m/>
  </r>
  <r>
    <n v="96"/>
    <s v="NEGOFIN SA"/>
    <s v="Soporte"/>
    <s v="Gestión Administrativa y Contable"/>
    <s v="Activo Fijo"/>
    <s v="Venta de activos a aliados comerciales "/>
    <x v="6"/>
    <n v="9"/>
    <n v="0"/>
    <n v="0"/>
    <s v="Manual"/>
    <s v="EFICIENCIA "/>
    <x v="2"/>
    <m/>
    <m/>
    <m/>
    <m/>
    <m/>
    <m/>
    <m/>
  </r>
  <r>
    <n v="97"/>
    <s v="NEGOFIN SA"/>
    <s v="Soporte"/>
    <s v="Gestión Administrativa y Contable"/>
    <s v="Activo Fijo"/>
    <s v="Donación de activos fijos"/>
    <x v="6"/>
    <n v="7"/>
    <n v="0"/>
    <n v="0"/>
    <s v="Manual"/>
    <s v="EFICIENCIA "/>
    <x v="2"/>
    <m/>
    <m/>
    <m/>
    <m/>
    <m/>
    <m/>
    <m/>
  </r>
  <r>
    <n v="98"/>
    <s v="NEGOFIN SA"/>
    <s v="Soporte"/>
    <s v="Gestión Administrativa y Contable"/>
    <s v="Gestión Administrativa"/>
    <s v="Comunicación de las Cancelaciones Anticipadas y Consolidadas a la Entidad Aseguradora"/>
    <x v="6"/>
    <n v="2"/>
    <n v="0"/>
    <n v="0"/>
    <s v="Manual"/>
    <s v="EFICIENCIA "/>
    <x v="2"/>
    <m/>
    <m/>
    <m/>
    <m/>
    <m/>
    <m/>
    <m/>
  </r>
  <r>
    <n v="99"/>
    <s v="NEGOFIN SA"/>
    <s v="Soporte"/>
    <s v="Gestión Administrativa y Contable"/>
    <s v="Gestión Administrativa"/>
    <s v="Mantenimiento de Instalaciones"/>
    <x v="6"/>
    <n v="10"/>
    <n v="0"/>
    <n v="0"/>
    <s v="Manual"/>
    <s v="EFICIENCIA "/>
    <x v="2"/>
    <m/>
    <m/>
    <m/>
    <m/>
    <m/>
    <m/>
    <m/>
  </r>
  <r>
    <n v="100"/>
    <s v="NEGOFIN SA"/>
    <s v="Soporte"/>
    <s v="Gestión Administrativa y Contable"/>
    <s v="Gestión Administrativa"/>
    <s v="Mantenimiento correctivo de instalaciones"/>
    <x v="6"/>
    <n v="5"/>
    <n v="0"/>
    <n v="0"/>
    <s v="Manual"/>
    <s v="EFICIENCIA "/>
    <x v="2"/>
    <m/>
    <m/>
    <m/>
    <m/>
    <m/>
    <m/>
    <m/>
  </r>
  <r>
    <n v="101"/>
    <s v="NEGOFIN SA"/>
    <s v="Soporte"/>
    <s v="Gestión Administrativa y Contable"/>
    <s v="Gestión Administrativa"/>
    <s v="Uso del Seguro"/>
    <x v="6"/>
    <n v="25"/>
    <n v="0"/>
    <n v="0"/>
    <s v="Manual"/>
    <s v="EFICIENCIA "/>
    <x v="2"/>
    <m/>
    <m/>
    <m/>
    <m/>
    <m/>
    <m/>
    <m/>
  </r>
  <r>
    <n v="102"/>
    <s v="NEGOFIN SA"/>
    <s v="Soporte"/>
    <s v="Gestión Administrativa y Contable"/>
    <s v="Gestión Contable"/>
    <s v="Conciliaciones"/>
    <x v="6"/>
    <n v="7"/>
    <n v="0"/>
    <n v="0"/>
    <s v="Manual"/>
    <s v="EFICIENCIA "/>
    <x v="2"/>
    <m/>
    <m/>
    <m/>
    <m/>
    <m/>
    <m/>
    <m/>
  </r>
  <r>
    <n v="103"/>
    <s v="NEGOFIN SA"/>
    <s v="Soporte"/>
    <s v="Gestión Administrativa y Contable"/>
    <s v="Gestión Contable"/>
    <s v="Conciliaciones de cuentas transitorias"/>
    <x v="6"/>
    <n v="4"/>
    <n v="0"/>
    <n v="0"/>
    <s v="Manual"/>
    <s v="EFICIENCIA "/>
    <x v="2"/>
    <m/>
    <m/>
    <m/>
    <m/>
    <m/>
    <m/>
    <m/>
  </r>
  <r>
    <n v="104"/>
    <s v="NEGOFIN SA"/>
    <s v="Soporte"/>
    <s v="Gestión Administrativa y Contable"/>
    <s v="Control para Declaración de Impuestos"/>
    <s v="Liquidación de impuestos control diario"/>
    <x v="6"/>
    <n v="4"/>
    <n v="0"/>
    <n v="0"/>
    <s v="Manual"/>
    <s v="EFICIENCIA "/>
    <x v="2"/>
    <m/>
    <m/>
    <m/>
    <m/>
    <m/>
    <m/>
    <m/>
  </r>
  <r>
    <n v="105"/>
    <s v="NEGOFIN SA"/>
    <s v="Soporte"/>
    <s v="Gestión Administrativa y Contable"/>
    <s v="Control para Declaración de Impuestos"/>
    <s v="Liquidación de impuestos control mensual"/>
    <x v="6"/>
    <n v="7"/>
    <n v="0"/>
    <n v="0"/>
    <s v="Manual"/>
    <s v="EFICIENCIA "/>
    <x v="2"/>
    <m/>
    <m/>
    <m/>
    <m/>
    <m/>
    <m/>
    <m/>
  </r>
  <r>
    <n v="106"/>
    <s v="NEGOFIN SA"/>
    <s v="Soporte"/>
    <s v="Gestión Administrativa y Contable"/>
    <s v="Control para Declaración de Impuestos"/>
    <s v="Retención - IVA"/>
    <x v="6"/>
    <n v="8"/>
    <n v="0"/>
    <n v="0"/>
    <s v="Manual"/>
    <s v="EFICIENCIA "/>
    <x v="2"/>
    <m/>
    <m/>
    <m/>
    <m/>
    <m/>
    <m/>
    <m/>
  </r>
  <r>
    <n v="107"/>
    <s v="NEGOFIN SA"/>
    <s v="Soporte"/>
    <s v="Gestión Administrativa y Contable"/>
    <s v="Control para Declaración de Impuestos"/>
    <s v="Retención - Renta"/>
    <x v="6"/>
    <n v="8"/>
    <n v="0"/>
    <n v="0"/>
    <s v="Manual"/>
    <s v="EFICIENCIA "/>
    <x v="2"/>
    <m/>
    <m/>
    <m/>
    <m/>
    <m/>
    <m/>
    <m/>
  </r>
  <r>
    <n v="108"/>
    <s v="NEGOFIN SA"/>
    <s v="Soporte"/>
    <s v="Gestión Administrativa y Contable"/>
    <s v="Control para Declaración de Impuestos"/>
    <s v="Retención - IDU"/>
    <x v="6"/>
    <n v="9"/>
    <n v="0"/>
    <n v="0"/>
    <s v="Manual"/>
    <s v="EFICIENCIA "/>
    <x v="2"/>
    <m/>
    <m/>
    <m/>
    <m/>
    <m/>
    <m/>
    <m/>
  </r>
  <r>
    <n v="109"/>
    <s v="NEGOFIN SA"/>
    <s v="Soporte"/>
    <s v="Gestión Administrativa y Contable"/>
    <s v="Control para Declaración de Impuestos"/>
    <s v="Resolución general RG90"/>
    <x v="6"/>
    <n v="11"/>
    <n v="0"/>
    <n v="0"/>
    <s v="Manual"/>
    <s v="EFICIENCIA "/>
    <x v="2"/>
    <m/>
    <m/>
    <m/>
    <m/>
    <m/>
    <m/>
    <m/>
  </r>
  <r>
    <n v="110"/>
    <s v="NEGOFIN SA"/>
    <s v="Soporte"/>
    <s v="Gestión Administrativa y Contable"/>
    <s v="Control para Declaración de Impuestos"/>
    <s v="Pago anticipo impuesto a la renta empresarial (IRE)"/>
    <x v="6"/>
    <n v="3"/>
    <n v="0"/>
    <n v="0"/>
    <s v="Manual"/>
    <s v="EFICIENCIA "/>
    <x v="2"/>
    <m/>
    <m/>
    <m/>
    <m/>
    <m/>
    <m/>
    <m/>
  </r>
  <r>
    <n v="111"/>
    <s v="NEGOFIN SA"/>
    <s v="Soporte"/>
    <s v="Gestión Administrativa y Contable"/>
    <s v="Control para Declaración de Impuestos"/>
    <s v="Impuesto a la renta empresarial (IRE)"/>
    <x v="6"/>
    <n v="6"/>
    <n v="0"/>
    <n v="0"/>
    <s v="Manual"/>
    <s v="EFICIENCIA "/>
    <x v="2"/>
    <m/>
    <m/>
    <m/>
    <m/>
    <m/>
    <m/>
    <m/>
  </r>
  <r>
    <n v="112"/>
    <s v="NEGOFIN SA"/>
    <s v="Soporte"/>
    <s v="Gestión Administrativa y Contable"/>
    <s v="Despagos y Aplicación de Cuotas"/>
    <s v="Solicitud de despagos de cobranzas "/>
    <x v="6"/>
    <n v="12"/>
    <n v="0"/>
    <n v="0"/>
    <s v="Manual"/>
    <s v="EFICIENCIA "/>
    <x v="2"/>
    <m/>
    <m/>
    <m/>
    <m/>
    <m/>
    <m/>
    <m/>
  </r>
  <r>
    <n v="113"/>
    <s v="NEGOFIN SA"/>
    <s v="Soporte"/>
    <s v="Gestión Administrativa y Contable"/>
    <s v="Despagos y Aplicación de Cuotas"/>
    <s v="Solicitud de despagos de bocas de cobranzas"/>
    <x v="6"/>
    <n v="11"/>
    <n v="0"/>
    <n v="0"/>
    <s v="Manual"/>
    <s v="EFICIENCIA "/>
    <x v="2"/>
    <m/>
    <m/>
    <m/>
    <m/>
    <m/>
    <m/>
    <m/>
  </r>
  <r>
    <n v="114"/>
    <s v="NEGOFIN SA"/>
    <s v="Soporte"/>
    <s v="Gestión Administrativa y Contable"/>
    <s v="Gestión Contable"/>
    <s v="Recupero de Operaciones en Situación 500"/>
    <x v="6"/>
    <n v="1"/>
    <n v="0"/>
    <n v="0"/>
    <s v="Manual"/>
    <s v="EFICIENCIA "/>
    <x v="2"/>
    <m/>
    <m/>
    <m/>
    <m/>
    <m/>
    <m/>
    <m/>
  </r>
  <r>
    <n v="115"/>
    <s v="NEGOFIN SA"/>
    <s v="Soporte"/>
    <s v="Gestión Administrativa y Contable"/>
    <s v="Gestión Contable"/>
    <s v="Informe para Entidades Controladoras"/>
    <x v="6"/>
    <n v="8"/>
    <n v="0"/>
    <n v="0"/>
    <s v="Manual"/>
    <s v="EFICIENCIA "/>
    <x v="2"/>
    <m/>
    <m/>
    <m/>
    <m/>
    <m/>
    <m/>
    <m/>
  </r>
  <r>
    <n v="116"/>
    <s v="NEGOFIN SA"/>
    <s v="Soporte"/>
    <s v="Gestión Administrativa y Contable"/>
    <s v="Gestión Contable"/>
    <s v="Recepción Control y Guarda de Documentos"/>
    <x v="6"/>
    <n v="8"/>
    <n v="0"/>
    <n v="0"/>
    <s v="Manual"/>
    <s v="EFICIENCIA "/>
    <x v="2"/>
    <m/>
    <m/>
    <m/>
    <m/>
    <m/>
    <m/>
    <m/>
  </r>
  <r>
    <n v="117"/>
    <s v="NEGOFIN SA"/>
    <s v="Soporte"/>
    <s v="Gestión Administrativa y Contable"/>
    <s v="Gestión Contable"/>
    <s v="Configuración de Facturación Autoimpresa o Electrónica"/>
    <x v="6"/>
    <n v="18"/>
    <n v="0"/>
    <n v="0"/>
    <s v="Manual"/>
    <s v="EFICIENCIA "/>
    <x v="2"/>
    <m/>
    <m/>
    <m/>
    <m/>
    <m/>
    <m/>
    <m/>
  </r>
  <r>
    <n v="118"/>
    <s v="NEGOFIN SA"/>
    <s v="Soporte"/>
    <s v="Gestión Administrativa y Contable"/>
    <s v="Gestión de Adquisiciones"/>
    <s v="Autorización extraordinaria para compras no presupuestadas"/>
    <x v="6"/>
    <n v="7"/>
    <n v="0"/>
    <n v="0"/>
    <s v="Manual"/>
    <s v="EFICIENCIA "/>
    <x v="2"/>
    <m/>
    <m/>
    <m/>
    <m/>
    <m/>
    <m/>
    <m/>
  </r>
  <r>
    <n v="119"/>
    <s v="NEGOFIN SA"/>
    <s v="Soporte"/>
    <s v="Gestión Administrativa y Contable"/>
    <s v="Gestión de Adquisiciones"/>
    <s v="Selección del proveedor"/>
    <x v="6"/>
    <n v="7"/>
    <n v="0"/>
    <n v="0"/>
    <s v="Manual"/>
    <s v="EFICIENCIA "/>
    <x v="2"/>
    <m/>
    <m/>
    <m/>
    <m/>
    <m/>
    <m/>
    <m/>
  </r>
  <r>
    <n v="120"/>
    <s v="NEGOFIN SA"/>
    <s v="Soporte"/>
    <s v="Gestión Administrativa y Contable"/>
    <s v="Gestión de Adquisiciones"/>
    <s v="Recepción de compras"/>
    <x v="6"/>
    <n v="6"/>
    <n v="0"/>
    <n v="0"/>
    <s v="Manual"/>
    <s v="EFICIENCIA "/>
    <x v="2"/>
    <m/>
    <m/>
    <m/>
    <m/>
    <m/>
    <m/>
    <m/>
  </r>
  <r>
    <n v="121"/>
    <s v="NEGOFIN SA"/>
    <s v="Soporte"/>
    <s v="Gestión Administrativa y Contable"/>
    <s v="Gestión de Adquisiciones"/>
    <s v="Adquisiciones y Contratación de Servicios"/>
    <x v="6"/>
    <n v="5"/>
    <n v="0"/>
    <n v="0"/>
    <s v="Manual"/>
    <s v="EFICIENCIA "/>
    <x v="2"/>
    <m/>
    <m/>
    <m/>
    <m/>
    <m/>
    <m/>
    <m/>
  </r>
  <r>
    <n v="122"/>
    <s v="NEGOFIN SA"/>
    <s v="Gestión"/>
    <s v="Planificación Estratégica"/>
    <s v="Comunicación Interna y Externa"/>
    <s v="Comunicación Interna y Externa"/>
    <x v="7"/>
    <n v="1"/>
    <n v="0"/>
    <n v="0"/>
    <s v="Manual"/>
    <s v="EFICIENCIA "/>
    <x v="2"/>
    <m/>
    <m/>
    <m/>
    <m/>
    <m/>
    <m/>
    <m/>
  </r>
  <r>
    <n v="123"/>
    <s v="NEGOFIN SA"/>
    <s v="Gestión"/>
    <s v="Gestión de Riesgo Integral"/>
    <s v="Alcance, Contexto y Criterios de Riesgos"/>
    <s v="Definición de Alcance, Contexto y Criterios de Riesgos"/>
    <x v="8"/>
    <n v="12"/>
    <n v="0"/>
    <n v="0"/>
    <s v="Manual"/>
    <s v="EFICIENCIA "/>
    <x v="2"/>
    <m/>
    <m/>
    <m/>
    <m/>
    <m/>
    <m/>
    <m/>
  </r>
  <r>
    <n v="124"/>
    <s v="NEGOFIN SA"/>
    <s v="Gestión"/>
    <s v="Gestión de Riesgo Integral"/>
    <s v="Apreciación y Tratamiento del Riesgo"/>
    <s v="Identificación del Riesgo"/>
    <x v="8"/>
    <n v="6"/>
    <n v="0"/>
    <n v="0"/>
    <s v="Manual"/>
    <s v="EFICIENCIA "/>
    <x v="2"/>
    <m/>
    <m/>
    <m/>
    <m/>
    <m/>
    <m/>
    <m/>
  </r>
  <r>
    <n v="125"/>
    <s v="NEGOFIN SA"/>
    <s v="Gestión"/>
    <s v="Gestión de Riesgo Integral"/>
    <s v="Apreciación y Tratamiento del Riesgo"/>
    <s v="Análisis del Riesgo"/>
    <x v="8"/>
    <n v="4"/>
    <n v="0"/>
    <n v="0"/>
    <s v="Manual"/>
    <s v="EFICIENCIA "/>
    <x v="2"/>
    <m/>
    <m/>
    <m/>
    <m/>
    <m/>
    <m/>
    <m/>
  </r>
  <r>
    <n v="126"/>
    <s v="NEGOFIN SA"/>
    <s v="Gestión"/>
    <s v="Gestión de Riesgo Integral"/>
    <s v="Apreciación y Tratamiento del Riesgo"/>
    <s v="Evaluación del Riesgo"/>
    <x v="8"/>
    <n v="3"/>
    <n v="0"/>
    <n v="0"/>
    <s v="Manual"/>
    <s v="EFICIENCIA "/>
    <x v="2"/>
    <m/>
    <m/>
    <m/>
    <m/>
    <m/>
    <m/>
    <m/>
  </r>
  <r>
    <n v="127"/>
    <s v="NEGOFIN SA"/>
    <s v="Gestión"/>
    <s v="Gestión de Riesgo Integral"/>
    <s v="Apreciación y Tratamiento del Riesgo"/>
    <s v="Tratamiento del Riesgo"/>
    <x v="8"/>
    <n v="6"/>
    <n v="0"/>
    <n v="0"/>
    <s v="Manual"/>
    <s v="EFICIENCIA "/>
    <x v="2"/>
    <m/>
    <m/>
    <m/>
    <m/>
    <m/>
    <m/>
    <m/>
  </r>
  <r>
    <n v="128"/>
    <s v="NEGOFIN SA"/>
    <s v="Gestión"/>
    <s v="Gestión de Riesgo Integral"/>
    <s v="Apreciación y Tratamiento del Riesgo"/>
    <s v="Seguimiento y Revisión del Riesgo"/>
    <x v="8"/>
    <n v="8"/>
    <n v="0"/>
    <n v="0"/>
    <s v="Manual"/>
    <s v="EFICIENCIA "/>
    <x v="2"/>
    <m/>
    <m/>
    <m/>
    <m/>
    <m/>
    <m/>
    <m/>
  </r>
  <r>
    <n v="129"/>
    <s v="NEGOFIN SA"/>
    <s v="Gestión"/>
    <s v="Gestión de Riesgo Integral"/>
    <s v="Apreciación y Tratamiento del Riesgo"/>
    <s v="Comunicación y Consulta del Riesgo"/>
    <x v="8"/>
    <n v="8"/>
    <n v="0"/>
    <n v="0"/>
    <s v="Manual"/>
    <s v="EFICIENCIA "/>
    <x v="2"/>
    <m/>
    <m/>
    <m/>
    <m/>
    <m/>
    <m/>
    <m/>
  </r>
  <r>
    <n v="130"/>
    <s v="NEGOFIN SA"/>
    <s v="Gestión"/>
    <s v="Gestión de Riesgo Integral"/>
    <s v="Apreciación y Tratamiento del Riesgo"/>
    <s v="Registro e Informes del Riesgo"/>
    <x v="8"/>
    <n v="7"/>
    <n v="0"/>
    <n v="0"/>
    <s v="Manual"/>
    <s v="EFICIENCIA "/>
    <x v="2"/>
    <m/>
    <m/>
    <m/>
    <m/>
    <m/>
    <m/>
    <m/>
  </r>
  <r>
    <n v="131"/>
    <s v="NEGOFIN SA"/>
    <s v="Gestión"/>
    <s v="Gestión de Cumplimiento y PLD"/>
    <s v="Cumplimiento PLD/FT"/>
    <s v="Cancelación Anticipada de Prestamos"/>
    <x v="9"/>
    <n v="10"/>
    <n v="0"/>
    <n v="0"/>
    <s v="Manual"/>
    <s v="EFICIENCIA "/>
    <x v="2"/>
    <m/>
    <m/>
    <m/>
    <m/>
    <m/>
    <m/>
    <m/>
  </r>
  <r>
    <n v="132"/>
    <s v="NEGOFIN SA"/>
    <s v="Gestión"/>
    <s v="Gestión de Cumplimiento y PLD"/>
    <s v="Cumplimiento PLD/FT"/>
    <s v="Conocimiento de Aliados Comerciales"/>
    <x v="9"/>
    <n v="8"/>
    <n v="0"/>
    <n v="0"/>
    <s v="Manual"/>
    <s v="EFICIENCIA "/>
    <x v="2"/>
    <m/>
    <m/>
    <m/>
    <m/>
    <m/>
    <m/>
    <m/>
  </r>
  <r>
    <n v="133"/>
    <s v="NEGOFIN SA"/>
    <s v="Gestión"/>
    <s v="Gestión de Cumplimiento y PLD"/>
    <s v="Cumplimiento PLD/FT"/>
    <s v="Conocimiento del Colaborador"/>
    <x v="9"/>
    <n v="10"/>
    <n v="0"/>
    <n v="0"/>
    <s v="Manual"/>
    <s v="EFICIENCIA "/>
    <x v="2"/>
    <m/>
    <m/>
    <m/>
    <m/>
    <m/>
    <m/>
    <m/>
  </r>
  <r>
    <n v="134"/>
    <s v="NEGOFIN SA"/>
    <s v="Gestión"/>
    <s v="Gestión de Cumplimiento y PLD"/>
    <s v="Cumplimiento PLD/FT"/>
    <s v="Conocimiento de Otorgante de Préstamo"/>
    <x v="9"/>
    <n v="14"/>
    <n v="0"/>
    <n v="0"/>
    <s v="Manual"/>
    <s v="EFICIENCIA "/>
    <x v="2"/>
    <m/>
    <m/>
    <m/>
    <m/>
    <m/>
    <m/>
    <m/>
  </r>
  <r>
    <n v="135"/>
    <s v="NEGOFIN SA"/>
    <s v="Gestión"/>
    <s v="Gestión de Cumplimiento y PLD"/>
    <s v="Cumplimiento PLD/FT"/>
    <s v="Conocimiento de Proveedores"/>
    <x v="9"/>
    <n v="8"/>
    <n v="0"/>
    <n v="0"/>
    <s v="Manual"/>
    <s v="EFICIENCIA "/>
    <x v="2"/>
    <m/>
    <m/>
    <m/>
    <m/>
    <m/>
    <m/>
    <m/>
  </r>
  <r>
    <n v="136"/>
    <s v="NEGOFIN SA"/>
    <s v="Gestión"/>
    <s v="Gestión de Cumplimiento y PLD"/>
    <s v="Cumplimiento PLD/FT"/>
    <s v="Debida Diligencia de Clientes de Compra de Cartera Micro Créditos"/>
    <x v="9"/>
    <n v="3"/>
    <n v="0"/>
    <n v="0"/>
    <s v="Manual"/>
    <s v="EFICIENCIA "/>
    <x v="2"/>
    <m/>
    <m/>
    <m/>
    <m/>
    <m/>
    <m/>
    <m/>
  </r>
  <r>
    <n v="137"/>
    <s v="NEGOFIN SA"/>
    <s v="Gestión"/>
    <s v="Gestión de Cumplimiento y PLD"/>
    <s v="Cumplimiento PLD/FT"/>
    <s v="Gestión de Alertas"/>
    <x v="9"/>
    <n v="8"/>
    <n v="0"/>
    <n v="0"/>
    <s v="Manual"/>
    <s v="EFICIENCIA "/>
    <x v="2"/>
    <m/>
    <m/>
    <m/>
    <m/>
    <m/>
    <m/>
    <m/>
  </r>
  <r>
    <n v="138"/>
    <s v="NEGOFIN SA"/>
    <s v="Gestión"/>
    <s v="Gestión de Cumplimiento y PLD"/>
    <s v="Cumplimiento PLD/FT"/>
    <s v="Gestión de Inserción de Listas en Sistema Informático"/>
    <x v="9"/>
    <n v="4"/>
    <n v="0"/>
    <n v="0"/>
    <s v="Manual"/>
    <s v="EFICIENCIA "/>
    <x v="2"/>
    <m/>
    <m/>
    <m/>
    <m/>
    <m/>
    <m/>
    <m/>
  </r>
  <r>
    <n v="139"/>
    <s v="NEGOFIN SA"/>
    <s v="Gestión"/>
    <s v="Gestión de Cumplimiento y PLD"/>
    <s v="Cumplimiento PLD/FT"/>
    <s v="Listas Restrictivas"/>
    <x v="9"/>
    <n v="5"/>
    <n v="0"/>
    <n v="0"/>
    <s v="Manual"/>
    <s v="EFICIENCIA "/>
    <x v="2"/>
    <m/>
    <m/>
    <m/>
    <m/>
    <m/>
    <m/>
    <m/>
  </r>
  <r>
    <n v="140"/>
    <s v="NEGOFIN SA"/>
    <s v="Gestión"/>
    <s v="Gestión de Cumplimiento y PLD"/>
    <s v="Cumplimiento PLD/FT"/>
    <s v="Verificación del Cliente PEP"/>
    <x v="9"/>
    <n v="7"/>
    <n v="0"/>
    <n v="0"/>
    <s v="Manual"/>
    <s v="EFICIENCIA "/>
    <x v="2"/>
    <m/>
    <m/>
    <m/>
    <m/>
    <m/>
    <m/>
    <m/>
  </r>
  <r>
    <n v="141"/>
    <s v="NEGOFIN SA"/>
    <s v="Gestión"/>
    <s v="Gestión de Cumplimiento y PLD"/>
    <s v="Cumplimiento PLD/FT"/>
    <s v="Verificación en Listas Internacionales"/>
    <x v="9"/>
    <n v="6"/>
    <n v="0"/>
    <n v="0"/>
    <s v="Manual"/>
    <s v="EFICIENCIA "/>
    <x v="2"/>
    <m/>
    <m/>
    <m/>
    <m/>
    <m/>
    <m/>
    <m/>
  </r>
  <r>
    <n v="142"/>
    <s v="NEGOFIN SA"/>
    <s v="Gestión"/>
    <s v="Gestión de Cumplimiento y PLD"/>
    <s v="Cumplimiento PLD/FT"/>
    <s v="Inmovilización de Fondos y Activos Financieros"/>
    <x v="9"/>
    <n v="6"/>
    <n v="0"/>
    <n v="0"/>
    <s v="Manual"/>
    <s v="EFICIENCIA "/>
    <x v="2"/>
    <m/>
    <m/>
    <m/>
    <m/>
    <m/>
    <m/>
    <m/>
  </r>
  <r>
    <n v="143"/>
    <s v="NEGOFIN SA"/>
    <s v="Gestión"/>
    <s v="Gestión de Cumplimiento y PLD"/>
    <s v="Cumplimiento Regulatorio"/>
    <s v="Identificación y Priorización de las Normas de Cumplimiento Regulatorio"/>
    <x v="8"/>
    <n v="6"/>
    <n v="0"/>
    <n v="0"/>
    <s v="Manual"/>
    <s v="EFICIENCIA "/>
    <x v="2"/>
    <m/>
    <m/>
    <m/>
    <m/>
    <m/>
    <m/>
    <m/>
  </r>
  <r>
    <n v="144"/>
    <s v="NEGOFIN SA"/>
    <s v="Gestión"/>
    <s v="Gestión de Personas y Cultura"/>
    <s v="Desarrollo de Personas"/>
    <s v="Reclutamiento y Selección de Personas"/>
    <x v="10"/>
    <n v="12"/>
    <n v="0"/>
    <n v="0"/>
    <s v="Manual"/>
    <s v="EFICIENCIA "/>
    <x v="2"/>
    <m/>
    <m/>
    <m/>
    <m/>
    <m/>
    <m/>
    <m/>
  </r>
  <r>
    <n v="145"/>
    <s v="NEGOFIN SA"/>
    <s v="Gestión"/>
    <s v="Gestión de Personas y Cultura"/>
    <s v="Desarrollo de Personas"/>
    <s v="Contratación e Inducción a Colaboradores"/>
    <x v="10"/>
    <n v="7"/>
    <n v="0"/>
    <n v="0"/>
    <s v="Manual"/>
    <s v="EFICIENCIA "/>
    <x v="2"/>
    <m/>
    <m/>
    <m/>
    <m/>
    <m/>
    <m/>
    <m/>
  </r>
  <r>
    <n v="146"/>
    <s v="NEGOFIN SA"/>
    <s v="Gestión"/>
    <s v="Gestión de Personas y Cultura"/>
    <s v="Desarrollo de Personas"/>
    <s v="Desvinculación del Personal"/>
    <x v="10"/>
    <n v="1"/>
    <n v="0"/>
    <n v="0"/>
    <s v="Manual"/>
    <s v="EFICIENCIA "/>
    <x v="2"/>
    <m/>
    <m/>
    <m/>
    <m/>
    <m/>
    <m/>
    <m/>
  </r>
  <r>
    <n v="147"/>
    <s v="NEGOFIN SA"/>
    <s v="Gestión"/>
    <s v="Gestión de Personas y Cultura"/>
    <s v="Desarrollo de Personas"/>
    <s v="Trámites Internos"/>
    <x v="10"/>
    <n v="1"/>
    <n v="0"/>
    <n v="0"/>
    <s v="Manual"/>
    <s v="EFICIENCIA "/>
    <x v="2"/>
    <m/>
    <m/>
    <m/>
    <m/>
    <m/>
    <m/>
    <m/>
  </r>
  <r>
    <n v="149"/>
    <s v="NEGOFIN SA"/>
    <s v="Gestión"/>
    <s v="Gestión de Personas y Cultura"/>
    <s v="Cultura Organizacional"/>
    <s v="Programas de Capacitación, Formación y Entrenamiento"/>
    <x v="10"/>
    <n v="1"/>
    <n v="0"/>
    <n v="0"/>
    <s v="Manual"/>
    <s v="EFICIENCIA "/>
    <x v="2"/>
    <m/>
    <m/>
    <m/>
    <m/>
    <m/>
    <m/>
    <m/>
  </r>
  <r>
    <n v="150"/>
    <s v="NEGOFIN SA"/>
    <s v="Primario"/>
    <s v="Gestión de la Relación con el Cliente Final"/>
    <s v="Gestión de Atención al Cliente"/>
    <s v="Gestión de Clientes Registrados en Base No Molestar"/>
    <x v="11"/>
    <n v="8"/>
    <n v="0"/>
    <n v="0"/>
    <s v="Manual"/>
    <s v="EFICIENCIA "/>
    <x v="0"/>
    <m/>
    <m/>
    <m/>
    <m/>
    <m/>
    <m/>
    <m/>
  </r>
  <r>
    <n v="151"/>
    <s v="NEGOFIN SA"/>
    <s v="Primario"/>
    <s v="Gestión de la Relación con el Cliente Final"/>
    <s v="Gestión de Atención al Cliente"/>
    <s v="Gestión de Consultas y/o Reclamos"/>
    <x v="11"/>
    <n v="8"/>
    <n v="0"/>
    <n v="0"/>
    <s v="Manual"/>
    <s v="EFICIENCIA "/>
    <x v="0"/>
    <m/>
    <m/>
    <m/>
    <m/>
    <m/>
    <m/>
    <m/>
  </r>
  <r>
    <n v="152"/>
    <s v="NEGOFIN SA"/>
    <s v="Primario"/>
    <s v="Gestión de la Relación con el Cliente Final"/>
    <s v="Gestión de Atención al Cliente"/>
    <s v="Remisión de Archivos de Estadísticas y Reclamos"/>
    <x v="11"/>
    <n v="9"/>
    <n v="0"/>
    <n v="0"/>
    <s v="Manual"/>
    <s v="EFICIENCIA "/>
    <x v="0"/>
    <m/>
    <m/>
    <m/>
    <m/>
    <m/>
    <m/>
    <m/>
  </r>
  <r>
    <n v="153"/>
    <s v="NEGOFIN SA"/>
    <s v="Primario"/>
    <s v="Gestión de la Relación con el Cliente Final"/>
    <s v="Gestión de Atención al Cliente"/>
    <s v="Gestión de Validación de Satisfacción del Cliente Post Desembolso"/>
    <x v="11"/>
    <n v="7"/>
    <n v="0"/>
    <n v="0"/>
    <s v="Manual"/>
    <s v="EFICIENCIA "/>
    <x v="0"/>
    <m/>
    <m/>
    <m/>
    <m/>
    <m/>
    <m/>
    <m/>
  </r>
  <r>
    <n v="154"/>
    <s v="NEGOFIN SA"/>
    <s v="Primario"/>
    <s v="Gestión de la Tecnología e Innovación Aplicada"/>
    <s v="Desarrollo de Sistemas"/>
    <s v="Desarrollo de Sistema - Solicitud de Requerimiento de Desarrollo"/>
    <x v="12"/>
    <n v="11"/>
    <n v="0"/>
    <n v="0"/>
    <s v="Manual"/>
    <s v="EFICIENCIA "/>
    <x v="2"/>
    <m/>
    <m/>
    <m/>
    <m/>
    <m/>
    <m/>
    <m/>
  </r>
  <r>
    <n v="154"/>
    <s v="NEGOFIN SA"/>
    <s v="Primario"/>
    <s v="Gestión de la Tecnología e Innovación Aplicada"/>
    <s v="Desarrollo de Sistemas"/>
    <s v="Seguimiento del Desarrollo de Requerimientos - Solicitud de Requerimiento de Desarrollo"/>
    <x v="12"/>
    <n v="4"/>
    <n v="0"/>
    <n v="0"/>
    <s v="Manual"/>
    <s v="EFICIENCIA "/>
    <x v="2"/>
    <m/>
    <m/>
    <m/>
    <m/>
    <m/>
    <m/>
    <m/>
  </r>
  <r>
    <n v="154"/>
    <s v="NEGOFIN SA"/>
    <s v="Primario"/>
    <s v="Gestión de la Tecnología e Innovación Aplicada"/>
    <s v="Desarrollo de Sistemas"/>
    <s v="Relevamiento y Control de Desarrollo - Solicitud de Requerimiento de Desarrollo"/>
    <x v="12"/>
    <n v="17"/>
    <n v="0"/>
    <n v="0"/>
    <s v="Manual"/>
    <s v="EFICIENCIA "/>
    <x v="2"/>
    <m/>
    <m/>
    <m/>
    <m/>
    <m/>
    <m/>
    <m/>
  </r>
  <r>
    <n v="154"/>
    <s v="NEGOFIN SA"/>
    <s v="Primario"/>
    <s v="Gestión de la Tecnología e Innovación Aplicada"/>
    <s v="Desarrollo de Sistemas"/>
    <s v="finalización del Desarrollo - Solicitud de Requerimiento de Desarrollo"/>
    <x v="12"/>
    <n v="7"/>
    <n v="0"/>
    <n v="0"/>
    <s v="Manual"/>
    <s v="EFICIENCIA "/>
    <x v="2"/>
    <m/>
    <m/>
    <m/>
    <m/>
    <m/>
    <m/>
    <m/>
  </r>
  <r>
    <n v="155"/>
    <s v="NEGOFIN SA"/>
    <s v="Primario"/>
    <s v="Gestión de la Tecnología e Innovación Aplicada"/>
    <s v="Producción"/>
    <s v="Integración de Desarrollo al Entorno de Pruebas - Integ. Des. - Prod."/>
    <x v="12"/>
    <n v="6"/>
    <n v="0"/>
    <n v="0"/>
    <s v="Manual"/>
    <s v="EFICIENCIA "/>
    <x v="2"/>
    <m/>
    <m/>
    <m/>
    <m/>
    <m/>
    <m/>
    <m/>
  </r>
  <r>
    <n v="155"/>
    <s v="NEGOFIN SA"/>
    <s v="Primario"/>
    <s v="Gestión de la Tecnología e Innovación Aplicada"/>
    <s v="Producción"/>
    <s v="Integración de Desarrollo al Entorno de Producción - Integ. Des. - Prod."/>
    <x v="12"/>
    <n v="6"/>
    <n v="0"/>
    <n v="0"/>
    <s v="Manual"/>
    <s v="EFICIENCIA "/>
    <x v="2"/>
    <m/>
    <m/>
    <m/>
    <m/>
    <m/>
    <m/>
    <m/>
  </r>
  <r>
    <n v="155"/>
    <s v="NEGOFIN SA"/>
    <s v="Primario"/>
    <s v="Gestión de la Tecnología e Innovación Aplicada"/>
    <s v="Producción"/>
    <s v="Integración de Soporte al Entorno de Pruebas - Integ. Des. - Prod."/>
    <x v="12"/>
    <n v="5"/>
    <n v="0"/>
    <n v="0"/>
    <s v="Manual"/>
    <s v="EFICIENCIA "/>
    <x v="2"/>
    <m/>
    <m/>
    <m/>
    <m/>
    <m/>
    <m/>
    <m/>
  </r>
  <r>
    <n v="155"/>
    <s v="NEGOFIN SA"/>
    <s v="Primario"/>
    <s v="Gestión de la Tecnología e Innovación Aplicada"/>
    <s v="Producción"/>
    <s v="Integración de Soporte al Entorno de Producción - Integ. Des. - Prod."/>
    <x v="12"/>
    <n v="4"/>
    <n v="0"/>
    <n v="0"/>
    <s v="Manual"/>
    <s v="EFICIENCIA "/>
    <x v="2"/>
    <m/>
    <m/>
    <m/>
    <m/>
    <m/>
    <m/>
    <m/>
  </r>
  <r>
    <n v="156"/>
    <s v="NEGOFIN SA"/>
    <s v="Primario"/>
    <s v="Gestión de la Tecnología e Innovación Aplicada"/>
    <s v="Producción"/>
    <s v="Solicitud de Soporte a TI"/>
    <x v="12"/>
    <n v="4"/>
    <n v="0"/>
    <n v="0"/>
    <s v="Manual"/>
    <s v="EFICIENCIA "/>
    <x v="2"/>
    <m/>
    <m/>
    <m/>
    <m/>
    <m/>
    <m/>
    <m/>
  </r>
  <r>
    <n v="156"/>
    <s v="NEGOFIN SA"/>
    <s v="Primario"/>
    <s v="Gestión de la Tecnología e Innovación Aplicada"/>
    <s v="Producción"/>
    <s v="Solicitud de Soporte a Producción"/>
    <x v="12"/>
    <n v="3"/>
    <n v="0"/>
    <n v="0"/>
    <s v="Manual"/>
    <s v="EFICIENCIA "/>
    <x v="2"/>
    <m/>
    <m/>
    <m/>
    <m/>
    <m/>
    <m/>
    <m/>
  </r>
  <r>
    <n v="156"/>
    <s v="NEGOFIN SA"/>
    <s v="Primario"/>
    <s v="Gestión de la Tecnología e Innovación Aplicada"/>
    <s v="Producción"/>
    <s v="Solicitud de Soporte a Desarrollo GX"/>
    <x v="12"/>
    <n v="10"/>
    <n v="0"/>
    <n v="0"/>
    <s v="Manual"/>
    <s v="EFICIENCIA "/>
    <x v="2"/>
    <m/>
    <m/>
    <m/>
    <m/>
    <m/>
    <m/>
    <m/>
  </r>
  <r>
    <n v="156"/>
    <s v="NEGOFIN SA"/>
    <s v="Primario"/>
    <s v="Gestión de la Tecnología e Innovación Aplicada"/>
    <s v="Producción"/>
    <s v="Solicitud de Soporte a Infraestructura"/>
    <x v="12"/>
    <n v="3"/>
    <n v="0"/>
    <n v="0"/>
    <s v="Manual"/>
    <s v="EFICIENCIA "/>
    <x v="2"/>
    <m/>
    <m/>
    <m/>
    <m/>
    <m/>
    <m/>
    <m/>
  </r>
  <r>
    <n v="157"/>
    <s v="NEGOFIN SA"/>
    <s v="Primario"/>
    <s v="Gestión de la Tecnología e Innovación Aplicada"/>
    <s v="Producción"/>
    <s v="Alta de Usuarios en Base de Datos"/>
    <x v="12"/>
    <n v="14"/>
    <n v="0"/>
    <n v="0"/>
    <s v="Manual"/>
    <s v="EFICIENCIA "/>
    <x v="2"/>
    <m/>
    <m/>
    <m/>
    <m/>
    <m/>
    <m/>
    <m/>
  </r>
  <r>
    <n v="157"/>
    <s v="NEGOFIN SA"/>
    <s v="Primario"/>
    <s v="Gestión de la Tecnología e Innovación Aplicada"/>
    <s v="Producción"/>
    <s v="Baja de Usuarios en Base de Datos"/>
    <x v="12"/>
    <n v="6"/>
    <n v="0"/>
    <n v="0"/>
    <s v="Manual"/>
    <s v="EFICIENCIA "/>
    <x v="2"/>
    <m/>
    <m/>
    <m/>
    <m/>
    <m/>
    <m/>
    <m/>
  </r>
  <r>
    <n v="157"/>
    <s v="NEGOFIN SA"/>
    <s v="Primario"/>
    <s v="Gestión de la Tecnología e Innovación Aplicada"/>
    <s v="Producción"/>
    <s v="Modificación de Usuarios en Base de Datos"/>
    <x v="12"/>
    <n v="11"/>
    <n v="0"/>
    <n v="0"/>
    <s v="Manual"/>
    <s v="EFICIENCIA "/>
    <x v="2"/>
    <m/>
    <m/>
    <m/>
    <m/>
    <m/>
    <m/>
    <m/>
  </r>
  <r>
    <n v="158"/>
    <s v="NEGOFIN SA"/>
    <s v="Primario"/>
    <s v="Gestión de la Tecnología e Innovación Aplicada"/>
    <s v="Producción"/>
    <s v="Gestión de Consulta o Modificación en la Base de Datos"/>
    <x v="12"/>
    <n v="17"/>
    <n v="0"/>
    <n v="0"/>
    <s v="Manual"/>
    <s v="EFICIENCIA "/>
    <x v="2"/>
    <m/>
    <m/>
    <m/>
    <m/>
    <m/>
    <m/>
    <m/>
  </r>
  <r>
    <n v="159"/>
    <s v="NEGOFIN SA"/>
    <s v="Primario"/>
    <s v="Gestión de la Tecnología e Innovación Aplicada"/>
    <s v="Análisis de Datos e Información"/>
    <s v="Generación de Modelos Predictivos"/>
    <x v="12"/>
    <n v="11"/>
    <n v="0"/>
    <n v="0"/>
    <s v="Manual"/>
    <s v="EFICIENCIA "/>
    <x v="1"/>
    <m/>
    <m/>
    <m/>
    <m/>
    <m/>
    <m/>
    <m/>
  </r>
  <r>
    <n v="159"/>
    <s v="NEGOFIN SA"/>
    <s v="Primario"/>
    <s v="Gestión de la Tecnología e Innovación Aplicada"/>
    <s v="Análisis de Datos e Información"/>
    <s v="Monitoreo y Mejora continua de los Modelos Predictivos"/>
    <x v="12"/>
    <n v="3"/>
    <n v="0"/>
    <n v="0"/>
    <s v="Manual"/>
    <s v="EFICIENCIA "/>
    <x v="1"/>
    <m/>
    <m/>
    <m/>
    <m/>
    <m/>
    <m/>
    <m/>
  </r>
  <r>
    <n v="160"/>
    <s v="NEGOFIN SA"/>
    <s v="Primario"/>
    <s v="Gestión de la Tecnología e Innovación Aplicada"/>
    <s v="Análisis de Datos e Información"/>
    <s v="Generación, Almacenamiento y Automatización de Datos - Análisis de Datos e Información"/>
    <x v="12"/>
    <n v="8"/>
    <n v="0"/>
    <n v="0"/>
    <s v="Manual"/>
    <s v="EFICIENCIA "/>
    <x v="1"/>
    <m/>
    <m/>
    <m/>
    <m/>
    <m/>
    <m/>
    <m/>
  </r>
  <r>
    <n v="160"/>
    <s v="NEGOFIN SA"/>
    <s v="Primario"/>
    <s v="Gestión de la Tecnología e Innovación Aplicada"/>
    <s v="Análisis de Datos e Información"/>
    <s v="Actualización y Mantenimiento de Datos - Análisis de Datos e Información"/>
    <x v="12"/>
    <n v="2"/>
    <n v="0"/>
    <n v="0"/>
    <s v="Manual"/>
    <s v="EFICIENCIA "/>
    <x v="1"/>
    <m/>
    <m/>
    <m/>
    <m/>
    <m/>
    <m/>
    <m/>
  </r>
  <r>
    <n v="161"/>
    <s v="NEGOFIN SA"/>
    <s v="Primario"/>
    <s v="Gestión de la Tecnología e Innovación Aplicada"/>
    <s v="Gestión de Proyectos"/>
    <s v="Inicio de Proyectos"/>
    <x v="12"/>
    <n v="6"/>
    <n v="0"/>
    <n v="0"/>
    <s v="Manual"/>
    <s v="EFICIENCIA "/>
    <x v="1"/>
    <m/>
    <m/>
    <m/>
    <m/>
    <m/>
    <m/>
    <m/>
  </r>
  <r>
    <n v="162"/>
    <s v="NEGOFIN SA"/>
    <s v="Primario"/>
    <s v="Gestión de la Tecnología e Innovación Aplicada"/>
    <s v="Gestión de Proyectos"/>
    <s v="Ejecución de Proyectos"/>
    <x v="12"/>
    <n v="9"/>
    <n v="0"/>
    <n v="0"/>
    <s v="Manual"/>
    <s v="EFICIENCIA "/>
    <x v="1"/>
    <m/>
    <m/>
    <m/>
    <m/>
    <m/>
    <m/>
    <m/>
  </r>
  <r>
    <n v="163"/>
    <s v="NEGOFIN SA"/>
    <s v="Primario"/>
    <s v="Gestión de la Tecnología e Innovación Aplicada"/>
    <s v="Gestión de Proyectos"/>
    <s v="Planificación de Proyectos"/>
    <x v="12"/>
    <n v="11"/>
    <n v="0"/>
    <n v="0"/>
    <s v="Manual"/>
    <s v="EFICIENCIA "/>
    <x v="1"/>
    <m/>
    <m/>
    <m/>
    <m/>
    <m/>
    <m/>
    <m/>
  </r>
  <r>
    <n v="164"/>
    <s v="NEGOFIN SA"/>
    <s v="Primario"/>
    <s v="Gestión de la Tecnología e Innovación Aplicada"/>
    <s v="Gestión de Proyectos"/>
    <s v="Cierre de Proyectos"/>
    <x v="12"/>
    <n v="6"/>
    <n v="0"/>
    <n v="0"/>
    <s v="Manual"/>
    <s v="EFICIENCIA "/>
    <x v="1"/>
    <m/>
    <m/>
    <m/>
    <m/>
    <m/>
    <m/>
    <m/>
  </r>
  <r>
    <n v="165"/>
    <s v="NEGOFIN SA"/>
    <s v="Primario"/>
    <s v="Gestión de la Tecnología e Innovación Aplicada"/>
    <s v="Gestión de Proyectos"/>
    <s v="Seguimiento y Reportes de Proyectos"/>
    <x v="12"/>
    <n v="4"/>
    <n v="0"/>
    <n v="0"/>
    <s v="Manual"/>
    <s v="EFICIENCIA "/>
    <x v="1"/>
    <m/>
    <m/>
    <m/>
    <m/>
    <m/>
    <m/>
    <m/>
  </r>
  <r>
    <n v="166"/>
    <s v="NEGOFIN SA"/>
    <s v="Primario"/>
    <s v="Gestión de Aliados Comerciales"/>
    <s v="Gestión de Experiencia del Cliente"/>
    <s v="Costumer Journey"/>
    <x v="11"/>
    <n v="1"/>
    <n v="0"/>
    <n v="0"/>
    <s v="Manual"/>
    <s v="EFICIENCIA "/>
    <x v="0"/>
    <m/>
    <m/>
    <m/>
    <m/>
    <m/>
    <m/>
    <m/>
  </r>
  <r>
    <n v="167"/>
    <s v="NEGOFIN SA"/>
    <s v="Primario"/>
    <s v="Investigación de Mercado y Desarrollo de Productos y Canales"/>
    <s v="Gestión de Productos, Servicios y Alianzas Comerciales"/>
    <s v="Identificación, Evaluación y Selección de Ideas - Metod. Crea. de Nuevos Prod."/>
    <x v="11"/>
    <n v="10"/>
    <n v="0"/>
    <n v="0"/>
    <s v="Manual"/>
    <s v="EFICIENCIA "/>
    <x v="0"/>
    <m/>
    <m/>
    <m/>
    <m/>
    <m/>
    <m/>
    <m/>
  </r>
  <r>
    <n v="167"/>
    <s v="NEGOFIN SA"/>
    <s v="Primario"/>
    <s v="Investigación de Mercado y Desarrollo de Productos y Canales"/>
    <s v="Gestión de Productos, Servicios y Alianzas Comerciales"/>
    <s v="Planificación, Ejecución y Desarrollo de Productos Nuevos - Metod. Crea. de Nuevos Prod."/>
    <x v="11"/>
    <n v="9"/>
    <n v="0"/>
    <n v="0"/>
    <s v="Manual"/>
    <s v="EFICIENCIA "/>
    <x v="0"/>
    <m/>
    <m/>
    <m/>
    <m/>
    <m/>
    <m/>
    <m/>
  </r>
  <r>
    <n v="168"/>
    <s v="NEGOFIN SA"/>
    <s v="Primario"/>
    <s v="Investigación de Mercado y Desarrollo de Productos y Canales"/>
    <s v="Gestión de Productos, Servicios y Alianzas Comerciales"/>
    <s v="Compra de Cartera - Empresa Cedente"/>
    <x v="11"/>
    <n v="27"/>
    <n v="0"/>
    <n v="0"/>
    <s v="Manual"/>
    <s v="EFICIENCIA "/>
    <x v="0"/>
    <m/>
    <m/>
    <m/>
    <m/>
    <m/>
    <m/>
    <m/>
  </r>
  <r>
    <n v="169"/>
    <s v="NEGOFIN SA"/>
    <s v="Primario"/>
    <s v="Investigación de Mercado y Desarrollo de Productos y Canales"/>
    <s v="Gestión de Productos, Servicios y Alianzas Comerciales"/>
    <s v="Evaluación de Aliados Comerciales"/>
    <x v="11"/>
    <n v="9"/>
    <n v="0"/>
    <n v="0"/>
    <s v="Manual"/>
    <s v="EFICIENCIA "/>
    <x v="0"/>
    <m/>
    <m/>
    <m/>
    <m/>
    <m/>
    <m/>
    <m/>
  </r>
  <r>
    <n v="170"/>
    <s v="NEGOFIN SA"/>
    <s v="Primario"/>
    <s v="Investigación de Mercado y Desarrollo de Productos y Canales"/>
    <s v="Gestión de Productos, Servicios y Alianzas Comerciales"/>
    <s v="Identificación, Evaluación y Selección de Propuestas - Gestión de Productos"/>
    <x v="11"/>
    <n v="12"/>
    <n v="0"/>
    <n v="0"/>
    <s v="Manual"/>
    <s v="EFICIENCIA "/>
    <x v="0"/>
    <m/>
    <m/>
    <m/>
    <m/>
    <m/>
    <m/>
    <m/>
  </r>
  <r>
    <n v="170"/>
    <s v="NEGOFIN SA"/>
    <s v="Primario"/>
    <s v="Investigación de Mercado y Desarrollo de Productos y Canales"/>
    <s v="Gestión de Productos, Servicios y Alianzas Comerciales"/>
    <s v="Planificación, Ejecución, Desarrollo e Implementación - Gestión de Productos"/>
    <x v="11"/>
    <n v="18"/>
    <n v="0"/>
    <n v="0"/>
    <s v="Manual"/>
    <s v="EFICIENCIA "/>
    <x v="0"/>
    <m/>
    <m/>
    <m/>
    <m/>
    <m/>
    <m/>
    <m/>
  </r>
  <r>
    <n v="170"/>
    <s v="NEGOFIN SA"/>
    <s v="Primario"/>
    <s v="Investigación de Mercado y Desarrollo de Productos y Canales"/>
    <s v="Gestión de Productos, Servicios y Alianzas Comerciales"/>
    <s v="Monitoreo de Producto Implementado - Gestión de Productos"/>
    <x v="11"/>
    <n v="7"/>
    <n v="0"/>
    <n v="0"/>
    <s v="Manual"/>
    <s v="EFICIENCIA "/>
    <x v="0"/>
    <m/>
    <m/>
    <m/>
    <m/>
    <m/>
    <m/>
    <m/>
  </r>
  <r>
    <n v="171"/>
    <s v="NEGOFIN SA"/>
    <s v="Primario"/>
    <s v="Investigación de Mercado y Desarrollo de Productos y Canales"/>
    <s v="Gestión de Marketing"/>
    <s v="Gestión de Campañas para Retención de Colaboradores - Gest. de Mkt. para AC"/>
    <x v="11"/>
    <n v="11"/>
    <n v="0"/>
    <n v="0"/>
    <s v="Manual"/>
    <s v="EFICIENCIA "/>
    <x v="0"/>
    <m/>
    <m/>
    <m/>
    <m/>
    <m/>
    <m/>
    <m/>
  </r>
  <r>
    <n v="171"/>
    <s v="NEGOFIN SA"/>
    <s v="Primario"/>
    <s v="Investigación de Mercado y Desarrollo de Productos y Canales"/>
    <s v="Gestión de Marketing"/>
    <s v="Gestión de Eventos para Retención de Colaboradores - Gest. de Mkt. para AC"/>
    <x v="11"/>
    <n v="4"/>
    <n v="0"/>
    <n v="0"/>
    <s v="Manual"/>
    <s v="EFICIENCIA "/>
    <x v="0"/>
    <m/>
    <m/>
    <m/>
    <m/>
    <m/>
    <m/>
    <m/>
  </r>
  <r>
    <n v="171"/>
    <s v="NEGOFIN SA"/>
    <s v="Primario"/>
    <s v="Investigación de Mercado y Desarrollo de Productos y Canales"/>
    <s v="Gestión de Marketing"/>
    <s v="Gestión de Promoción Comercial para la Creación Dirigido a Vendedores - Gest. de Mkt. para AC"/>
    <x v="11"/>
    <n v="3"/>
    <n v="0"/>
    <n v="0"/>
    <s v="Manual"/>
    <s v="EFICIENCIA "/>
    <x v="0"/>
    <m/>
    <m/>
    <m/>
    <m/>
    <m/>
    <m/>
    <m/>
  </r>
  <r>
    <n v="172"/>
    <s v="NEGOFIN SA"/>
    <s v="Primario"/>
    <s v="Investigación de Mercado y Desarrollo de Productos y Canales"/>
    <s v="Gestión de Marketing"/>
    <s v="Gestión de Redes Sociales para Credi Ágil"/>
    <x v="11"/>
    <n v="4"/>
    <n v="0"/>
    <n v="0"/>
    <s v="Manual"/>
    <s v="EFICIENCIA "/>
    <x v="0"/>
    <m/>
    <m/>
    <m/>
    <m/>
    <m/>
    <m/>
    <m/>
  </r>
  <r>
    <n v="173"/>
    <s v="NEGOFIN SA"/>
    <s v="Primario"/>
    <s v="Investigación de Mercado y Desarrollo de Productos y Canales"/>
    <s v="Gestión de Marketing"/>
    <s v="Gestión de Sitios Web"/>
    <x v="11"/>
    <n v="6"/>
    <n v="0"/>
    <n v="0"/>
    <s v="Manual"/>
    <s v="EFICIENCIA "/>
    <x v="0"/>
    <m/>
    <m/>
    <m/>
    <m/>
    <m/>
    <m/>
    <m/>
  </r>
  <r>
    <n v="174"/>
    <s v="NEGOFIN SA"/>
    <s v="Primario"/>
    <s v="Investigación de Mercado y Desarrollo de Productos y Canales"/>
    <s v="Gestión de Marketing"/>
    <s v="Planificación, Seguimiento y Control del Presupuesto"/>
    <x v="11"/>
    <n v="12"/>
    <n v="0"/>
    <n v="0"/>
    <s v="Manual"/>
    <s v="EFICIENCIA "/>
    <x v="0"/>
    <m/>
    <m/>
    <m/>
    <m/>
    <m/>
    <m/>
    <m/>
  </r>
  <r>
    <n v="175"/>
    <s v="NEGOFIN SA"/>
    <s v="Soporte"/>
    <s v="Soporte de TI"/>
    <s v="Gestión de Infraestructura"/>
    <s v="Alta de activos fijos - Activo Fijo"/>
    <x v="12"/>
    <n v="11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Uso y manteniiento de activos fijos - Activo Fijo"/>
    <x v="12"/>
    <n v="11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Baja de activos Fijos - Activo Fijo"/>
    <x v="12"/>
    <n v="9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Destrucción de activos Fijos - Activo Fijo"/>
    <x v="12"/>
    <n v="3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Venta de activos a colaboradores - Activo Fijo"/>
    <x v="12"/>
    <n v="11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Venta de activos a aliados comerciales - Activo Fijo"/>
    <x v="12"/>
    <n v="9"/>
    <n v="0"/>
    <n v="0"/>
    <s v="Manual"/>
    <s v="EFICIENCIA "/>
    <x v="2"/>
    <m/>
    <m/>
    <m/>
    <m/>
    <m/>
    <m/>
    <m/>
  </r>
  <r>
    <n v="175"/>
    <s v="NEGOFIN SA"/>
    <s v="Soporte"/>
    <s v="Soporte de TI"/>
    <s v="Gestión de Infraestructura"/>
    <s v="Donación de activos fijos - Activo Fijo"/>
    <x v="12"/>
    <n v="7"/>
    <n v="0"/>
    <n v="0"/>
    <s v="Manual"/>
    <s v="EFICIENCIA "/>
    <x v="2"/>
    <m/>
    <m/>
    <m/>
    <m/>
    <m/>
    <m/>
    <m/>
  </r>
  <r>
    <n v="176"/>
    <s v="NEGOFIN SA"/>
    <s v="Soporte"/>
    <s v="Soporte de TI"/>
    <s v="Gestión de Infraestructura"/>
    <s v="Alta de Servidores de TI - ABM de Servidores"/>
    <x v="12"/>
    <n v="22"/>
    <n v="0"/>
    <n v="0"/>
    <s v="Manual"/>
    <s v="EFICIENCIA "/>
    <x v="2"/>
    <m/>
    <m/>
    <m/>
    <m/>
    <m/>
    <m/>
    <m/>
  </r>
  <r>
    <n v="176"/>
    <s v="NEGOFIN SA"/>
    <s v="Soporte"/>
    <s v="Soporte de TI"/>
    <s v="Gestión de Infraestructura"/>
    <s v="Baja y Modificación de Servidores de TI - ABM de Servidores"/>
    <x v="12"/>
    <n v="18"/>
    <n v="0"/>
    <n v="0"/>
    <s v="Manual"/>
    <s v="EFICIENCIA "/>
    <x v="2"/>
    <m/>
    <m/>
    <m/>
    <m/>
    <m/>
    <m/>
    <m/>
  </r>
  <r>
    <n v="177"/>
    <s v="NEGOFIN SA"/>
    <s v="Soporte"/>
    <s v="Soporte de TI"/>
    <s v="Gestión de Infraestructura"/>
    <s v="Mantenimiento de Equipos Informáticos"/>
    <x v="12"/>
    <n v="8"/>
    <n v="0"/>
    <n v="0"/>
    <s v="Manual"/>
    <s v="EFICIENCIA "/>
    <x v="2"/>
    <m/>
    <m/>
    <m/>
    <m/>
    <m/>
    <m/>
    <m/>
  </r>
  <r>
    <n v="178"/>
    <s v="NEGOFIN SA"/>
    <s v="Soporte"/>
    <s v="Soporte de TI"/>
    <s v="Gestión de Infraestructura"/>
    <s v="Monitoreo Diario de Servicios de TI"/>
    <x v="12"/>
    <n v="9"/>
    <n v="0"/>
    <n v="0"/>
    <s v="Manual"/>
    <s v="EFICIENCIA "/>
    <x v="2"/>
    <m/>
    <m/>
    <m/>
    <m/>
    <m/>
    <m/>
    <m/>
  </r>
  <r>
    <n v="179"/>
    <s v="NEGOFIN SA"/>
    <s v="Soporte"/>
    <s v="Gestión Administrativa de Nómina"/>
    <s v="Compensación y Beneficios"/>
    <s v="Otorgamiento de Préstamo a Colaboradores"/>
    <x v="10"/>
    <n v="10"/>
    <n v="0"/>
    <n v="0"/>
    <s v="Manual"/>
    <s v="EFICIENCIA "/>
    <x v="2"/>
    <m/>
    <m/>
    <m/>
    <m/>
    <m/>
    <m/>
    <m/>
  </r>
  <r>
    <n v="180"/>
    <s v="NEGOFIN SA"/>
    <s v="Soporte"/>
    <s v="Gestión Administrativa de Nómina"/>
    <s v="Compensación y Beneficios"/>
    <s v="Descuentos y Pago de Salario"/>
    <x v="10"/>
    <n v="1"/>
    <n v="0"/>
    <n v="0"/>
    <s v="Manual"/>
    <s v="EFICIENCIA "/>
    <x v="2"/>
    <m/>
    <m/>
    <m/>
    <m/>
    <m/>
    <m/>
    <m/>
  </r>
  <r>
    <n v="181"/>
    <s v="NEGOFIN SA"/>
    <s v="Soporte"/>
    <s v="Gestión de Seguridad de la Información"/>
    <s v="Seguridad de la Información "/>
    <s v="Protección Contra Software Malicioso"/>
    <x v="13"/>
    <n v="14"/>
    <n v="0"/>
    <n v="0"/>
    <s v="Manual"/>
    <s v="EFICIENCIA "/>
    <x v="1"/>
    <m/>
    <m/>
    <m/>
    <m/>
    <m/>
    <m/>
    <m/>
  </r>
  <r>
    <n v="182"/>
    <s v="NEGOFIN SA"/>
    <s v="Soporte"/>
    <s v="Gestión de Seguridad de la Información"/>
    <s v="Seguridad de la Información "/>
    <s v="Autorización de Acceso a Colaboradores Externos a la Sala de Servidores"/>
    <x v="13"/>
    <n v="4"/>
    <n v="0"/>
    <n v="0"/>
    <s v="Manual"/>
    <s v="EFICIENCIA "/>
    <x v="1"/>
    <m/>
    <m/>
    <m/>
    <m/>
    <m/>
    <m/>
    <m/>
  </r>
  <r>
    <n v="183"/>
    <s v="NEGOFIN SA"/>
    <s v="Soporte"/>
    <s v="Gestión de Seguridad de la Información"/>
    <s v="Seguridad de la Información "/>
    <s v="Gestión de Perfiles y Acceso de Sistema Informático"/>
    <x v="13"/>
    <n v="13"/>
    <n v="0"/>
    <n v="0"/>
    <s v="Manual"/>
    <s v="EFICIENCIA "/>
    <x v="1"/>
    <m/>
    <m/>
    <m/>
    <m/>
    <m/>
    <m/>
    <m/>
  </r>
  <r>
    <n v="184"/>
    <s v="NEGOFIN SA"/>
    <s v="Soporte"/>
    <s v="Gestión de Seguridad de la Información"/>
    <s v="Seguridad de la Información "/>
    <s v="Gestión de Contraseñas"/>
    <x v="13"/>
    <n v="7"/>
    <n v="0"/>
    <n v="0"/>
    <s v="Manual"/>
    <s v="EFICIENCIA "/>
    <x v="1"/>
    <m/>
    <m/>
    <m/>
    <m/>
    <m/>
    <m/>
    <m/>
  </r>
  <r>
    <n v="185"/>
    <s v="NEGOFIN SA"/>
    <s v="Soporte"/>
    <s v="Gestión de Seguridad de la Información"/>
    <s v="Seguridad de la Información "/>
    <s v="Gestión de Seguridad de Redes y Conexiones"/>
    <x v="13"/>
    <n v="8"/>
    <n v="0"/>
    <n v="0"/>
    <s v="Manual"/>
    <s v="EFICIENCIA "/>
    <x v="1"/>
    <m/>
    <m/>
    <m/>
    <m/>
    <m/>
    <m/>
    <m/>
  </r>
  <r>
    <n v="186"/>
    <s v="NEGOFIN SA"/>
    <s v="Soporte"/>
    <s v="Gestión de Seguridad de la Información"/>
    <s v="Seguridad de la Información "/>
    <s v="Gestión de Usuarios "/>
    <x v="13"/>
    <n v="8"/>
    <n v="0"/>
    <n v="0"/>
    <s v="Manual"/>
    <s v="EFICIENCIA "/>
    <x v="1"/>
    <m/>
    <m/>
    <m/>
    <m/>
    <m/>
    <m/>
    <m/>
  </r>
  <r>
    <n v="187"/>
    <s v="NEGOFIN SA"/>
    <s v="Soporte"/>
    <s v="Gestión de Seguridad de la Información"/>
    <s v="Seguridad de la Información "/>
    <s v="Gestión de Pentest"/>
    <x v="13"/>
    <n v="5"/>
    <n v="0"/>
    <n v="0"/>
    <s v="Manual"/>
    <s v="EFICIENCIA "/>
    <x v="1"/>
    <m/>
    <m/>
    <m/>
    <m/>
    <m/>
    <m/>
    <m/>
  </r>
  <r>
    <n v="187"/>
    <s v="NEGOFIN SA"/>
    <s v="Soporte"/>
    <s v="Gestión de Seguridad de la Información"/>
    <s v="Seguridad de la Información "/>
    <s v="Gestión de Vulnerabilidades"/>
    <x v="13"/>
    <n v="10"/>
    <n v="0"/>
    <n v="0"/>
    <s v="Manual"/>
    <s v="EFICIENCIA "/>
    <x v="1"/>
    <m/>
    <m/>
    <m/>
    <m/>
    <m/>
    <m/>
    <m/>
  </r>
  <r>
    <n v="188"/>
    <s v="NEGOFIN SA"/>
    <s v="Soporte"/>
    <s v="Gestión de Seguridad de la Información"/>
    <s v="Seguridad de la Información "/>
    <s v="Licencias de Sistemas Informáticos"/>
    <x v="13"/>
    <n v="4"/>
    <n v="0"/>
    <n v="0"/>
    <s v="Manual"/>
    <s v="EFICIENCIA "/>
    <x v="1"/>
    <m/>
    <m/>
    <m/>
    <m/>
    <m/>
    <m/>
    <m/>
  </r>
  <r>
    <n v="188"/>
    <s v="NEGOFIN SA"/>
    <s v="Soporte"/>
    <s v="Gestión de Seguridad de la Información"/>
    <s v="Seguridad de la Información "/>
    <s v="Renovación de Licencias de Sistemas Informáticos"/>
    <x v="13"/>
    <n v="9"/>
    <n v="0"/>
    <n v="0"/>
    <s v="Manual"/>
    <s v="EFICIENCIA "/>
    <x v="1"/>
    <m/>
    <m/>
    <m/>
    <m/>
    <m/>
    <m/>
    <m/>
  </r>
  <r>
    <n v="189"/>
    <s v="NEGOFIN SA"/>
    <s v="Soporte"/>
    <s v="Gestión de Seguridad de la Información"/>
    <s v="Seguridad de la Información "/>
    <s v="Retiro de Equipo de la Entidad"/>
    <x v="13"/>
    <n v="12"/>
    <n v="0"/>
    <n v="0"/>
    <s v="Manual"/>
    <s v="EFICIENCIA "/>
    <x v="1"/>
    <m/>
    <m/>
    <m/>
    <m/>
    <m/>
    <m/>
    <m/>
  </r>
  <r>
    <n v="189"/>
    <s v="NEGOFIN SA"/>
    <s v="Soporte"/>
    <s v="Gestión de Seguridad de la Información"/>
    <s v="Seguridad de la Información "/>
    <s v="Retiro de Equipo para Modalidad de Trabajo Remoto (Home Office)"/>
    <x v="13"/>
    <n v="13"/>
    <n v="0"/>
    <n v="0"/>
    <s v="Manual"/>
    <s v="EFICIENCIA "/>
    <x v="1"/>
    <m/>
    <m/>
    <m/>
    <m/>
    <m/>
    <m/>
    <m/>
  </r>
  <r>
    <n v="190"/>
    <s v="NEGOFIN SA"/>
    <s v="Soporte"/>
    <s v="Gestión de Procesos"/>
    <s v="Organización y Procesos"/>
    <s v="Elaboración y/o Actualización de Procedimientos"/>
    <x v="14"/>
    <n v="14"/>
    <n v="0"/>
    <n v="0"/>
    <s v="Manual"/>
    <s v="EFICIENCIA "/>
    <x v="2"/>
    <m/>
    <m/>
    <m/>
    <m/>
    <m/>
    <m/>
    <m/>
  </r>
  <r>
    <n v="191"/>
    <s v="NEGOFIN SA"/>
    <s v="Soporte"/>
    <s v="Gestión de Procesos"/>
    <s v="Elaboración y/o Actualización de Documentos"/>
    <s v="Elaboración y/o Actualización de politicas, reglamentos, planes y manuales"/>
    <x v="14"/>
    <n v="12"/>
    <n v="0"/>
    <n v="0"/>
    <s v="Manual"/>
    <s v="EFICIENCIA "/>
    <x v="2"/>
    <m/>
    <m/>
    <m/>
    <m/>
    <m/>
    <m/>
    <m/>
  </r>
  <r>
    <n v="192"/>
    <s v="NEGOFIN SA"/>
    <s v="Soporte"/>
    <s v="Gestión de Procesos"/>
    <s v="Elaboración y/o Actualización de Documentos"/>
    <s v="Elaboración y/o Actualización de instructivos y formularios"/>
    <x v="14"/>
    <n v="10"/>
    <n v="0"/>
    <n v="0"/>
    <s v="Manual"/>
    <s v="EFICIENCIA "/>
    <x v="2"/>
    <m/>
    <m/>
    <m/>
    <m/>
    <m/>
    <m/>
    <m/>
  </r>
  <r>
    <n v="193"/>
    <s v="NEGOFIN SA"/>
    <s v="Soporte"/>
    <s v="Gestión de Procesos"/>
    <s v="Organización y Procesos"/>
    <s v="Rediseño de Estructura Organizacional - Organigramas"/>
    <x v="14"/>
    <n v="16"/>
    <n v="0"/>
    <n v="0"/>
    <s v="Manual"/>
    <s v="EFICIENCIA "/>
    <x v="2"/>
    <m/>
    <m/>
    <m/>
    <m/>
    <m/>
    <m/>
    <m/>
  </r>
  <r>
    <n v="194"/>
    <s v="ALIADOS COMERCIALES"/>
    <s v="Primario"/>
    <s v="Gestión de la Relación con el Cliente Final"/>
    <s v="Ventas"/>
    <s v="Prospección de clientes"/>
    <x v="11"/>
    <n v="10"/>
    <n v="0"/>
    <n v="0"/>
    <s v="Manual"/>
    <s v="EFICIENCIA "/>
    <x v="0"/>
    <m/>
    <m/>
    <m/>
    <m/>
    <m/>
    <m/>
    <m/>
  </r>
  <r>
    <n v="195"/>
    <s v="ALIADOS COMERCIALES"/>
    <s v="Primario"/>
    <s v="Gestión de la Relación con el Cliente Final"/>
    <s v="Ventas"/>
    <s v="Inserción de operaciones"/>
    <x v="11"/>
    <n v="1"/>
    <n v="0"/>
    <n v="0"/>
    <s v="Manual"/>
    <s v="EFICIENCIA "/>
    <x v="0"/>
    <s v="Mejorar la calidad"/>
    <s v="En proceso"/>
    <s v="SEPT"/>
    <s v="Scarley"/>
    <s v="Sabrina"/>
    <s v="Solucred"/>
    <s v="12 Meses"/>
  </r>
  <r>
    <n v="196"/>
    <s v="ALIADOS COMERCIALES"/>
    <s v="Primario"/>
    <s v="Gestión de la Relación con el Cliente Final"/>
    <s v="Desembolso "/>
    <s v="Desembolso de créditos"/>
    <x v="11"/>
    <n v="17"/>
    <n v="0"/>
    <n v="0"/>
    <s v="Manual"/>
    <s v="EFICIENCIA "/>
    <x v="0"/>
    <s v="Reducción de tiempo"/>
    <s v="En proceso"/>
    <s v="NOV"/>
    <s v="Scarley"/>
    <s v="Jessica"/>
    <s v="Req. TI  (SGC)"/>
    <s v="3 Meses"/>
  </r>
  <r>
    <n v="196"/>
    <s v="ALIADOS COMERCIALES"/>
    <s v="Primario"/>
    <s v="Gestión de la Relación con el Cliente Final"/>
    <s v="Desembolso "/>
    <s v="Desembolso de créditos - IN SITU"/>
    <x v="11"/>
    <n v="8"/>
    <n v="0"/>
    <n v="0"/>
    <s v="Manual"/>
    <s v="EFICIENCIA "/>
    <x v="0"/>
    <s v="Reducción de tiempo"/>
    <s v="En proceso"/>
    <s v="NOV"/>
    <s v="Scarley"/>
    <s v="Jessica"/>
    <s v="Req. TI  (SGC)"/>
    <s v="3 Meses"/>
  </r>
  <r>
    <n v="197"/>
    <s v="ALIADOS COMERCIALES"/>
    <s v="Primario"/>
    <s v="Gestión de la Relación con el Cliente Final"/>
    <s v="Desembolso "/>
    <s v="Desembolso de créditos funcionario"/>
    <x v="11"/>
    <n v="1"/>
    <n v="0"/>
    <n v="0"/>
    <s v="Manual"/>
    <s v="EFICIENCIA "/>
    <x v="0"/>
    <s v="Reducción de tiempo"/>
    <s v="En proceso"/>
    <s v="OCT"/>
    <s v="Scarley"/>
    <s v="Jessica"/>
    <s v="Ajuste procedimiento"/>
    <s v="- Mes"/>
  </r>
  <r>
    <n v="198"/>
    <s v="ALIADOS COMERCIALES"/>
    <s v="Primario"/>
    <s v="Gestión de la Relación con el Cliente Final"/>
    <s v="Gestión de cajas"/>
    <s v="Gestión de cajas en sucursales "/>
    <x v="11"/>
    <n v="1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Carga de Solicitud de Crédito de Colaboradores - Asist. Oper. para AC"/>
    <x v="11"/>
    <n v="4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Vinculación de Cuentas - Asist. Oper. para AC"/>
    <x v="11"/>
    <n v="5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Anulación de Operaciones - Asist. Oper. para AC"/>
    <x v="11"/>
    <n v="5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Modificación de Operaciones - Asist. Oper. para AC"/>
    <x v="11"/>
    <n v="5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Liberación de Operaciones - Asist. Oper. para AC"/>
    <x v="11"/>
    <n v="4"/>
    <n v="0"/>
    <n v="0"/>
    <s v="Manual"/>
    <s v="EFICIENCIA "/>
    <x v="0"/>
    <m/>
    <m/>
    <m/>
    <m/>
    <m/>
    <m/>
    <m/>
  </r>
  <r>
    <n v="199"/>
    <s v="ALIADOS COMERCIALES"/>
    <s v="Primario"/>
    <s v="Gestión de Aliados Comerciales"/>
    <s v="Asistencia operativa para aliados comerciales "/>
    <s v="Creación de Ficha de Informconf - Asist. Oper. para AC"/>
    <x v="11"/>
    <n v="4"/>
    <n v="0"/>
    <n v="0"/>
    <s v="Manual"/>
    <s v="EFICIENCIA "/>
    <x v="0"/>
    <m/>
    <m/>
    <m/>
    <m/>
    <m/>
    <m/>
    <m/>
  </r>
  <r>
    <n v="200"/>
    <s v="ALIADOS COMERCIALES"/>
    <s v="Primario"/>
    <s v="Gestión de Aliados Comerciales"/>
    <s v="Atención al cliente"/>
    <s v="Operaciones Refinanciadas"/>
    <x v="11"/>
    <n v="1"/>
    <n v="0"/>
    <n v="0"/>
    <s v="Manual"/>
    <s v="EFICIENCIA "/>
    <x v="0"/>
    <m/>
    <m/>
    <m/>
    <m/>
    <m/>
    <m/>
    <m/>
  </r>
  <r>
    <n v="201"/>
    <s v="ALIADOS COMERCIALES"/>
    <s v="Primario"/>
    <s v="Gestión de Aliados Comerciales"/>
    <s v="Cumplimiento "/>
    <s v="Verificación en Listas Internacionales"/>
    <x v="11"/>
    <n v="6"/>
    <n v="0"/>
    <n v="0"/>
    <s v="Manual"/>
    <s v="EFICIENCIA "/>
    <x v="0"/>
    <m/>
    <m/>
    <m/>
    <m/>
    <m/>
    <m/>
    <m/>
  </r>
  <r>
    <n v="202"/>
    <s v="ALIADOS COMERCIALES"/>
    <s v="Primario"/>
    <s v="Gestión de Aliados Comerciales"/>
    <s v="Supervisión activa"/>
    <s v="Gestión de indicadores"/>
    <x v="11"/>
    <n v="1"/>
    <n v="0"/>
    <n v="0"/>
    <s v="Manual"/>
    <s v="EFICIENCIA "/>
    <x v="0"/>
    <m/>
    <m/>
    <m/>
    <m/>
    <m/>
    <m/>
    <m/>
  </r>
  <r>
    <n v="203"/>
    <s v="ALIADOS COMERCIALES"/>
    <s v="Primario"/>
    <s v="Gestión de Aliados Comerciales"/>
    <s v="Supervisión activa"/>
    <s v="Supervisión activa "/>
    <x v="11"/>
    <n v="1"/>
    <n v="0"/>
    <n v="0"/>
    <s v="Manual"/>
    <s v="EFICIENCIA 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5" cacheId="1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outline="1" outlineData="1" multipleFieldFilters="0" rowHeaderCaption="Área (Gerencia)">
  <location ref="F2:G19" firstHeaderRow="1" firstDataRow="1" firstDataCol="1"/>
  <pivotFields count="2">
    <pivotField axis="axisRow" allDrilled="1" showAll="0" sortType="descending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17">
    <i>
      <x v="5"/>
    </i>
    <i>
      <x v="4"/>
    </i>
    <i>
      <x v="10"/>
    </i>
    <i>
      <x v="3"/>
    </i>
    <i>
      <x v="15"/>
    </i>
    <i>
      <x v="6"/>
    </i>
    <i>
      <x v="14"/>
    </i>
    <i>
      <x v="13"/>
    </i>
    <i>
      <x v="11"/>
    </i>
    <i>
      <x v="12"/>
    </i>
    <i>
      <x v="1"/>
    </i>
    <i>
      <x/>
    </i>
    <i>
      <x v="8"/>
    </i>
    <i>
      <x v="9"/>
    </i>
    <i>
      <x v="2"/>
    </i>
    <i>
      <x v="7"/>
    </i>
    <i t="grand">
      <x/>
    </i>
  </rowItems>
  <colItems count="1">
    <i/>
  </colItems>
  <dataFields count="1">
    <dataField name="PROCEDIMIENTO" fld="1" subtotal="count" baseField="0" baseItem="0"/>
  </dataField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MACROPROCESO"/>
    <pivotHierarchy dragToData="1"/>
    <pivotHierarchy dragToData="1" caption="PROCESO"/>
    <pivotHierarchy dragToData="1" caption="PROCEDIMIENT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5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triz!$A$1:$H$143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aDinámica4" cacheId="1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outline="1" outlineData="1" multipleFieldFilters="0" rowHeaderCaption="TIPO DE MACRO">
  <location ref="A2:D4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CROPROCESO" fld="3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PROCESO" fld="1" subtotal="count" baseField="0" baseItem="2">
      <extLst>
        <ext xmlns:x15="http://schemas.microsoft.com/office/spreadsheetml/2010/11/main" uri="{FABC7310-3BB5-11E1-824E-6D434824019B}">
          <x15:dataField isCountDistinct="1"/>
        </ext>
      </extLst>
    </dataField>
    <dataField name="PROCEDIMIENTO" fld="2" subtotal="count" baseField="0" baseItem="0"/>
  </dataFields>
  <formats count="1">
    <format dxfId="90">
      <pivotArea dataOnly="0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Recuento de MACROPROCESO"/>
    <pivotHierarchy dragToData="1" caption="MACROPROCESO"/>
    <pivotHierarchy dragToData="1" caption="PROCESO"/>
    <pivotHierarchy dragToData="1" caption="PROCESO"/>
    <pivotHierarchy dragToData="1" caption="PROCEDIMIENTO"/>
    <pivotHierarchy dragToData="1" caption="PROCEDIMIENTO"/>
    <pivotHierarchy dragToData="1"/>
    <pivotHierarchy dragToData="1"/>
    <pivotHierarchy dragToData="1"/>
    <pivotHierarchy dragToData="1"/>
    <pivotHierarchy dragToData="1"/>
  </pivotHierarchies>
  <pivotTableStyleInfo name="PivotStyleLight15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triz!$A$1:$H$143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88901-7A8A-41F3-901B-5A0E7383DC0A}" name="TablaDinámica6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D23" firstHeaderRow="0" firstDataRow="1" firstDataCol="2"/>
  <pivotFields count="2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5">
        <item x="4"/>
        <item x="5"/>
        <item x="3"/>
        <item x="6"/>
        <item x="1"/>
        <item x="11"/>
        <item x="2"/>
        <item x="7"/>
        <item x="14"/>
        <item x="0"/>
        <item x="8"/>
        <item x="10"/>
        <item x="12"/>
        <item x="13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6"/>
  </rowFields>
  <rowItems count="20">
    <i>
      <x/>
      <x v="5"/>
    </i>
    <i r="1">
      <x v="4"/>
    </i>
    <i r="1">
      <x v="9"/>
    </i>
    <i t="default">
      <x/>
    </i>
    <i>
      <x v="1"/>
      <x v="3"/>
    </i>
    <i r="1">
      <x v="12"/>
    </i>
    <i r="1">
      <x v="14"/>
    </i>
    <i r="1">
      <x v="10"/>
    </i>
    <i r="1">
      <x v="1"/>
    </i>
    <i r="1">
      <x v="8"/>
    </i>
    <i r="1">
      <x/>
    </i>
    <i r="1">
      <x v="11"/>
    </i>
    <i r="1">
      <x v="2"/>
    </i>
    <i r="1">
      <x v="7"/>
    </i>
    <i t="default">
      <x v="1"/>
    </i>
    <i>
      <x v="2"/>
      <x v="6"/>
    </i>
    <i r="1">
      <x v="13"/>
    </i>
    <i r="1">
      <x v="12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Procedimientos" fld="5" subtotal="count" baseField="0" baseItem="0"/>
    <dataField name="Total Pasos " fld="7" baseField="0" baseItem="0"/>
  </dataFields>
  <formats count="14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6" type="button" dataOnly="0" labelOnly="1" outline="0" axis="axisRow" fieldPosition="1"/>
    </format>
    <format dxfId="86">
      <pivotArea dataOnly="0" labelOnly="1" outline="0" fieldPosition="0">
        <references count="1">
          <reference field="6" count="0"/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field="6" type="button" dataOnly="0" labelOnly="1" outline="0" axis="axisRow" fieldPosition="1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">
      <pivotArea field="6" type="button" dataOnly="0" labelOnly="1" outline="0" axis="axisRow" fieldPosition="1"/>
    </format>
    <format dxfId="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9">
      <pivotArea grandRow="1" outline="0" collapsedLevelsAreSubtotals="1" fieldPosition="0"/>
    </format>
    <format dxfId="78">
      <pivotArea dataOnly="0" labelOnly="1" grandRow="1" outline="0" fieldPosition="0"/>
    </format>
    <format dxfId="77">
      <pivotArea field="12" type="button" dataOnly="0" labelOnly="1" outline="0" axis="axisRow" fieldPosition="0"/>
    </format>
    <format dxfId="76">
      <pivotArea dataOnly="0" labelOnly="1" outline="0" fieldPosition="0">
        <references count="2">
          <reference field="6" count="8">
            <x v="0"/>
            <x v="1"/>
            <x v="2"/>
            <x v="7"/>
            <x v="8"/>
            <x v="10"/>
            <x v="11"/>
            <x v="14"/>
          </reference>
          <reference field="12" count="1" selected="0">
            <x v="1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9CE66-478C-482B-A7B4-2FA34489A15A}" name="TablaDinámica11" cacheId="1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11:C13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2">
    <i>
      <x v="1"/>
    </i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Cobranzas]" cap="Gerencia Cobranzas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Cobranza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7F5C4-F182-41D1-A9B4-D25CB926AC41}" name="TablaDinámica5" cacheId="9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35:C36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Administrativa]" cap="Gerencia Administrativa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Administrativ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F6ABAD-BA2A-49EA-9FD5-D66FF431BF31}" name="TablaDinámica8" cacheId="5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51:C52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Organización y Procesos]" cap="Gerencia Organización y Procesos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Organización y Proceso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68CEA1-23FE-4133-B1C1-CCCE2148097A}" name="TablaDinámica6" cacheId="7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3:C6" firstHeaderRow="0" firstDataRow="1" firstDataCol="1"/>
  <pivotFields count="3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3">
    <i>
      <x v="1"/>
    </i>
    <i>
      <x/>
    </i>
    <i>
      <x v="2"/>
    </i>
  </rowItems>
  <colFields count="1">
    <field x="-2"/>
  </colFields>
  <colItems count="2">
    <i>
      <x/>
    </i>
    <i i="1">
      <x v="1"/>
    </i>
  </colItems>
  <dataFields count="2">
    <dataField name="Cant. Procesos" fld="1" subtotal="count" baseField="0" baseItem="0"/>
    <dataField name="%" fld="2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4E9A3-94FD-4AF6-BD30-B9F8FACF34E2}" name="TablaDinámica3" cacheId="10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19:C22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3">
    <i>
      <x v="1"/>
    </i>
    <i>
      <x/>
    </i>
    <i>
      <x v="2"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Riesgo Crediticio]" cap="Gerencia Riesgo Crediticio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Riesgo Creditic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006DE7-BF65-4E8F-9BE6-44A77387EFCA}" name="TablaDinámica12" cacheId="13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72:C73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TI]" cap="Gerencia TI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TI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88FBF-EFE3-4FE9-AE9E-F2A20BF769AC}" name="TablaDinámica4" cacheId="6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27:C28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Comercial]" cap="Gerencia Comercial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Comerci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943183-84DC-4DC7-96BE-C76A43ACFF63}" name="TablaDinámica7" cacheId="1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43:C44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Financiera]" cap="Gerencia Financiera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Financier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001337-9E50-4BE5-A771-ED1ADB84D45A}" name="TablaDinámica10" cacheId="8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65:C66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Riesgo Integral]" cap="Gerencia Riesgo Integral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Riesgo Integr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090D1-F0E8-42D9-B535-838EA3A66B8A}" name="TablaDinámica9" cacheId="4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chartFormat="9">
  <location ref="A58:C59" firstHeaderRow="0" firstDataRow="1" firstDataCol="1" rowPageCount="1" colPageCount="1"/>
  <pivotFields count="4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2" hier="12" name="[Rango 1].[Responsable].&amp;[Gerencia RR.HH.]" cap="Gerencia RR.HH."/>
  </pageFields>
  <dataFields count="2">
    <dataField name="Cant. Procesos" fld="1" subtotal="count" baseField="0" baseItem="0"/>
    <dataField name="%" fld="3" subtotal="count" showDataAs="percentOfTotal" baseField="0" baseItem="0" numFmtId="9">
      <extLst>
        <ext xmlns:x14="http://schemas.microsoft.com/office/spreadsheetml/2009/9/main" uri="{E15A36E0-9728-4e99-A89B-3F7291B0FE68}">
          <x14:dataField sourceField="1" uniqueName="[__Xl2].[Measures].[Recuento de Clase]"/>
        </ext>
      </extLst>
    </dataField>
  </dataFields>
  <formats count="2"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1].[Responsable].&amp;[Gerencia RR.HH.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. Procesos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Q$204">
        <x15:activeTabTopLevelEntity name="[Rango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979AFB-BDA2-4DBA-A709-EAD96D5D683B}" name="TablaDinámica27" cacheId="3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18:Z19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Administrativa y Contable]" cap="Gestión Administrativa y Contable"/>
  </pageFields>
  <dataFields count="1">
    <dataField name="%" fld="1" subtotal="count" showDataAs="percentOfTotal" baseField="0" baseItem="0" numFmtId="9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Administrativa y Contabl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9E05C-AC0B-4892-AD52-562CC68806BE}" name="TablaDinámica22" cacheId="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46:R47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Investigación de Mercado y Desarrollo de Productos y Canales]" cap="Investigación de Mercado y Desarrollo de Productos y Canales"/>
  </pageFields>
  <dataFields count="1">
    <dataField name="%" fld="1" subtotal="count" showDataAs="percentOfTotal" baseField="0" baseItem="0" numFmtId="9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Investigación de Mercado y Desarrollo de Productos y Canal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466A98-5C1E-479F-9887-B5F954B71EF5}" name="TablaDinámica24" cacheId="3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53:R54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Investigación de Mercado y Desarrollo de Productos y Canales]" cap="Investigación de Mercado y Desarrollo de Productos y Canales"/>
  </pageFields>
  <dataFields count="1">
    <dataField name="%" fld="1" subtotal="count" showDataAs="percentOfTotal" baseField="0" baseItem="0" numFmtId="9"/>
  </dataFields>
  <formats count="2">
    <format dxfId="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Investigación de Mercado y Desarrollo de Productos y Canal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B01F3-C504-4692-9ACB-43FDDECEED23}" name="TablaDinámica5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21:B24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1"/>
  </rowFields>
  <rowItems count="3">
    <i>
      <x v="1"/>
    </i>
    <i>
      <x/>
    </i>
    <i>
      <x v="2"/>
    </i>
  </rowItems>
  <colItems count="1">
    <i/>
  </colItems>
  <pageFields count="1">
    <pageField fld="0" hier="27" name="[Rango 2].[Tipo de Macro].&amp;[Primario]" cap="Primario"/>
  </pageFields>
  <dataFields count="1">
    <dataField name="%" fld="2" subtotal="count" showDataAs="percentOfTotal" baseField="0" baseItem="0" numFmtId="9"/>
  </dataFields>
  <formats count="1"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2].[Tipo de Macro].&amp;[Primar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AA0F9-760D-4BEB-BDAF-3308CF85AD64}" name="TablaDinámica25" cacheId="3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4:Z5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Soporte de TI]" cap="Soporte de TI"/>
  </pageFields>
  <dataFields count="1">
    <dataField name="%" fld="1" subtotal="count" showDataAs="percentOfTotal" baseField="0" baseItem="0" numFmtId="9"/>
  </dataFields>
  <formats count="2"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Soporte de TI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081124-9254-496C-ADD6-A16A1821A71D}" name="TablaDinámica12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39:J40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Personas y Cultura]" cap="Gestión de Personas y Cultura"/>
  </pageFields>
  <dataFields count="1">
    <dataField name="%" fld="1" subtotal="count" showDataAs="percentOfTotal" baseField="0" baseItem="0" numFmtId="9"/>
  </dataFields>
  <formats count="1">
    <format dxfId="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Personas y Cultur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9C334-00C8-44DF-9804-EE2588C78147}" name="TablaDinámica29" cacheId="3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32:Z33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Seguridad de la Información]" cap="Gestión de Seguridad de la Información"/>
  </pageFields>
  <dataFields count="1">
    <dataField name="%" fld="1" subtotal="count" showDataAs="percentOfTotal" baseField="0" baseItem="0" numFmtId="9"/>
  </dataFields>
  <formats count="2"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Seguridad de la Información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275DD-90C1-4B12-B0A5-7B40AD0890BE}" name="TablaDinámica6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29:B30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axis="axisRow" allDrilled="1" subtotalTop="0" showAll="0" defaultSubtotal="0" defaultAttributeDrillState="1">
      <items count="1">
        <item x="0"/>
      </items>
    </pivotField>
    <pivotField dataField="1" subtotalTop="0" showAll="0" defaultSubtotal="0"/>
  </pivotFields>
  <rowFields count="1">
    <field x="1"/>
  </rowFields>
  <rowItems count="1">
    <i>
      <x/>
    </i>
  </rowItems>
  <colItems count="1">
    <i/>
  </colItems>
  <pageFields count="1">
    <pageField fld="0" hier="27" name="[Rango 2].[Tipo de Macro].&amp;[Soporte]" cap="Soporte"/>
  </pageFields>
  <dataFields count="1">
    <dataField name="%" fld="2" subtotal="count" showDataAs="percentOfTotal" baseField="0" baseItem="0" numFmtId="9"/>
  </dataFields>
  <formats count="1">
    <format dxfId="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2].[Tipo de Macro].&amp;[Soport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C6ED3-AE0A-42B6-9F9A-D6E56DDAED8C}" name="TablaDinámica21" cacheId="2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39:R40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Aliados Comerciales]" cap="Gestión de Aliados Comerciales"/>
  </pageFields>
  <dataFields count="1">
    <dataField name="%" fld="1" subtotal="count" showDataAs="percentOfTotal" baseField="0" baseItem="0" numFmtId="9"/>
  </dataFields>
  <formats count="2"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Aliados Comercial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72018A-E4C4-48AB-97C8-F14F2BE57848}" name="TablaDinámica7" cacheId="1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18:J19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Riesgo Integral]" cap="Gestión de Riesgo Integral"/>
  </pageFields>
  <dataFields count="1">
    <dataField name="%" fld="1" subtotal="count" showDataAs="percentOfTotal" baseField="0" baseItem="0" numFmtId="9"/>
  </dataFields>
  <formats count="2"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Riesgo Integr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8624C-94BC-40D2-A76D-C3900320B3FD}" name="TablaDinámica13" cacheId="2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4:R5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la Relación con el Cliente Final]" cap="Gestión de la Relación con el Cliente Final"/>
  </pageFields>
  <dataFields count="1">
    <dataField name="%" fld="1" subtotal="count" showDataAs="percentOfTotal" baseField="0" baseItem="0" numFmtId="9"/>
  </dataFields>
  <formats count="2">
    <format dxfId="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la Relación con el Cliente Fina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A71744-C713-43AD-9EC5-8F4E16348135}" name="TablaDinámica26" cacheId="3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11:Z12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Custodio de Valores]" cap="Custodio de Valores"/>
  </pageFields>
  <dataFields count="1">
    <dataField name="%" fld="1" subtotal="count" showDataAs="percentOfTotal" baseField="0" baseItem="0" numFmtId="9"/>
  </dataFields>
  <formats count="2">
    <format dxfId="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Custodio de Valor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D7604-E47A-4B30-8FC8-A6E3A2411A02}" name="TablaDinámica11" cacheId="2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32:J33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Auditoría]" cap="Gestión de Auditoría"/>
  </pageFields>
  <dataFields count="1">
    <dataField name="%" fld="1" subtotal="count" showDataAs="percentOfTotal" baseField="0" baseItem="0" numFmtId="9"/>
  </dataFields>
  <formats count="1">
    <format dxfId="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Auditorí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55E2B-6A34-421B-A417-EAFB43CE5A67}" name="TablaDiná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4:B7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1"/>
  </rowFields>
  <rowItems count="3">
    <i>
      <x v="1"/>
    </i>
    <i>
      <x/>
    </i>
    <i>
      <x v="2"/>
    </i>
  </rowItems>
  <colItems count="1">
    <i/>
  </colItems>
  <pageFields count="1">
    <pageField fld="0" hier="27" name="[Rango 2].[Tipo de Macro].[All]" cap="All"/>
  </pageFields>
  <dataFields count="1">
    <dataField name="%" fld="2" subtotal="count" showDataAs="percentOfTotal" baseField="0" baseItem="0" numFmtId="9"/>
  </dataFields>
  <formats count="1"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CD4D9C-086D-4E04-BD81-29A7EC226428}" name="TablaDinámica28" cacheId="3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25:Z26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Administrativa de Nómina]" cap="Gestión Administrativa de Nómina"/>
  </pageFields>
  <dataFields count="1">
    <dataField name="%" fld="1" subtotal="count" showDataAs="percentOfTotal" baseField="0" baseItem="0" numFmtId="9"/>
  </dataFields>
  <formats count="2">
    <format dxfId="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Administrativa de Nómin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EE85CF-A8E3-4D1A-A998-1CB13ED2B984}" name="TablaDinámica31" cacheId="3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46:Z47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Procesos]" cap="Gestión de Procesos"/>
  </pageFields>
  <dataFields count="1">
    <dataField name="%" fld="1" subtotal="count" showDataAs="percentOfTotal" baseField="0" baseItem="0" numFmtId="9"/>
  </dataFields>
  <formats count="2"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Proceso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00A57E-BCBC-4842-B24E-87F995D4779D}" name="TablaDinámica15" cacheId="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4:J5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Planificación Estratégica]" cap="Planificación Estratégica"/>
  </pageFields>
  <dataFields count="1">
    <dataField name="%" fld="1" subtotal="count" showDataAs="percentOfTotal" baseField="0" baseItem="0" numFmtId="9"/>
  </dataFields>
  <formats count="2"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Planificación Estratégic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287A54-43FB-43E2-A662-2F96F77EA592}" name="TablaDinámica23" cacheId="1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11:J12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Financiera]" cap="Gestión Financiera"/>
  </pageFields>
  <dataFields count="1">
    <dataField name="%" fld="1" subtotal="count" showDataAs="percentOfTotal" baseField="0" baseItem="0" numFmtId="9"/>
  </dataFields>
  <formats count="2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Financier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436A6-B7FA-4F42-8D30-FF17761E498F}" name="TablaDinámica14" cacheId="2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11:R14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3">
    <i>
      <x v="1"/>
    </i>
    <i>
      <x/>
    </i>
    <i>
      <x v="2"/>
    </i>
  </rowItems>
  <colItems count="1">
    <i/>
  </colItems>
  <pageFields count="1">
    <pageField fld="2" hier="28" name="[Rango 2].[Macroproceso].&amp;[Análisis y Evaluación de Solicitudes]" cap="Análisis y Evaluación de Solicitudes"/>
  </pageFields>
  <dataFields count="1">
    <dataField name="%" fld="1" subtotal="count" showDataAs="percentOfTotal" baseField="0" baseItem="0" numFmtId="9"/>
  </dataFields>
  <formats count="2"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1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Análisis y Evaluación de Solicitud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22451-A4AD-4A0E-BC80-0E4BD3B49203}" name="TablaDinámica8" cacheId="2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I25:J26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Cumplimiento y PLD]" cap="Gestión de Cumplimiento y PLD"/>
  </pageFields>
  <dataFields count="1">
    <dataField name="%" fld="1" subtotal="count" showDataAs="percentOfTotal" baseField="0" baseItem="0" numFmtId="9"/>
  </dataFields>
  <formats count="2">
    <format dxfId="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Cumplimiento y PLD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37BA8-8E5D-4FD3-9CDC-7C6AD59C706B}" name="TablaDinámica4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2:B13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axis="axisRow" allDrilled="1" subtotalTop="0" showAll="0" defaultSubtotal="0" defaultAttributeDrillState="1">
      <items count="1">
        <item x="0"/>
      </items>
    </pivotField>
    <pivotField dataField="1" subtotalTop="0" showAll="0" defaultSubtotal="0"/>
  </pivotFields>
  <rowFields count="1">
    <field x="1"/>
  </rowFields>
  <rowItems count="1">
    <i>
      <x/>
    </i>
  </rowItems>
  <colItems count="1">
    <i/>
  </colItems>
  <pageFields count="1">
    <pageField fld="0" hier="27" name="[Rango 2].[Tipo de Macro].&amp;[Gestión]" cap="Gestión"/>
  </pageFields>
  <dataFields count="1">
    <dataField name="%" fld="2" subtotal="count" showDataAs="percentOfTotal" baseField="0" baseItem="0" numFmtId="9"/>
  </dataFields>
  <formats count="1"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ango 2].[Tipo de Macro].&amp;[Gestión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48BBF-44B0-4B4D-A4F6-A5F640262DE5}" name="TablaDinámica19" cacheId="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25:R27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2">
    <i>
      <x v="1"/>
    </i>
    <i>
      <x/>
    </i>
  </rowItems>
  <colItems count="1">
    <i/>
  </colItems>
  <pageFields count="1">
    <pageField fld="2" hier="28" name="[Rango 2].[Macroproceso].&amp;[Gestión Integral de la Cartera (Cobranzas)]" cap="Gestión Integral de la Cartera (Cobranzas)"/>
  </pageFields>
  <dataFields count="1">
    <dataField name="%" fld="1" subtotal="count" showDataAs="percentOfTotal" baseField="0" baseItem="0" numFmtId="9"/>
  </dataFields>
  <formats count="2">
    <format dxfId="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6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Integral de la Cartera (Cobranzas)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381345-BCF3-4652-A55B-BB19E62F28FA}" name="TablaDinámica30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Y39:Z40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Tesorería]" cap="Gestión de Tesorería"/>
  </pageFields>
  <dataFields count="1">
    <dataField name="%" fld="1" subtotal="count" showDataAs="percentOfTotal" baseField="0" baseItem="0" numFmtId="9"/>
  </dataFields>
  <formats count="2"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Tesorerí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B1124A-FAAB-4BCB-8693-6BFAF6FECA86}" name="TablaDinámica16" cacheId="2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18:R19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s="1"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Adquisición de Cartera de Créditos]" cap="Adquisición de Cartera de Créditos"/>
  </pageFields>
  <dataFields count="1">
    <dataField name="%" fld="1" subtotal="count" showDataAs="percentOfTotal" baseField="0" baseItem="0" numFmtId="9"/>
  </dataFields>
  <formats count="2">
    <format dxfId="4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F0762-0C37-4E7A-8138-2B5AB9F3B7EB}" name="TablaDinámica20" cacheId="2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Q32:R33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>
      <items count="1">
        <item x="0"/>
      </items>
    </pivotField>
  </pivotFields>
  <rowFields count="1">
    <field x="0"/>
  </rowFields>
  <rowItems count="1">
    <i>
      <x/>
    </i>
  </rowItems>
  <colItems count="1">
    <i/>
  </colItems>
  <pageFields count="1">
    <pageField fld="2" hier="28" name="[Rango 2].[Macroproceso].&amp;[Gestión de la Tecnología e Innovación Aplicada]" cap="Gestión de la Tecnología e Innovación Aplicada"/>
  </pageFields>
  <dataFields count="1">
    <dataField name="%" fld="1" subtotal="count" showDataAs="percentOfTotal" baseField="0" baseItem="0" numFmtId="9"/>
  </dataFields>
  <formats count="2"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">
      <pivotArea outline="0" collapsedLevelsAreSubtotals="1" fieldPosition="0"/>
    </format>
  </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Rango 2].[Macroproceso].&amp;[Gestión de la Tecnología e Innovación Aplicad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cesos!$A$1:$T$237">
        <x15:activeTabTopLevelEntity name="[Rango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5-09-02T14:06:12.27" personId="{96A3EDA7-1D3C-4D6C-80F4-F9F50B49269A}" id="{EF761A7E-1E00-42A6-91F8-0CBEC6B67817}">
    <text>No cuenta con flujograma</text>
  </threadedComment>
  <threadedComment ref="E38" dT="2025-09-02T17:40:25.41" personId="{96A3EDA7-1D3C-4D6C-80F4-F9F50B49269A}" id="{30BF10D8-4766-4FA1-8413-38460BA6B4E8}">
    <text>Pendiente</text>
  </threadedComment>
  <threadedComment ref="E105" dT="2025-09-10T12:50:55.32" personId="{96A3EDA7-1D3C-4D6C-80F4-F9F50B49269A}" id="{AA565FF1-D3F3-4478-8B5B-E3085BD9966F}">
    <text>Pendiente de asociar el procedimiento de descuento de salario; Adquisiciones y Contratación de Servicios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drawing" Target="../drawings/drawing4.xml"/><Relationship Id="rId5" Type="http://schemas.openxmlformats.org/officeDocument/2006/relationships/pivotTable" Target="../pivotTables/pivotTable8.xml"/><Relationship Id="rId10" Type="http://schemas.openxmlformats.org/officeDocument/2006/relationships/pivotTable" Target="../pivotTables/pivotTable13.xml"/><Relationship Id="rId4" Type="http://schemas.openxmlformats.org/officeDocument/2006/relationships/pivotTable" Target="../pivotTables/pivotTable7.xml"/><Relationship Id="rId9" Type="http://schemas.openxmlformats.org/officeDocument/2006/relationships/pivotTable" Target="../pivotTables/pivot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1.xml"/><Relationship Id="rId13" Type="http://schemas.openxmlformats.org/officeDocument/2006/relationships/pivotTable" Target="../pivotTables/pivotTable26.xml"/><Relationship Id="rId18" Type="http://schemas.openxmlformats.org/officeDocument/2006/relationships/pivotTable" Target="../pivotTables/pivotTable31.xml"/><Relationship Id="rId26" Type="http://schemas.openxmlformats.org/officeDocument/2006/relationships/drawing" Target="../drawings/drawing6.xml"/><Relationship Id="rId3" Type="http://schemas.openxmlformats.org/officeDocument/2006/relationships/pivotTable" Target="../pivotTables/pivotTable16.xml"/><Relationship Id="rId21" Type="http://schemas.openxmlformats.org/officeDocument/2006/relationships/pivotTable" Target="../pivotTables/pivotTable34.xml"/><Relationship Id="rId7" Type="http://schemas.openxmlformats.org/officeDocument/2006/relationships/pivotTable" Target="../pivotTables/pivotTable20.xml"/><Relationship Id="rId12" Type="http://schemas.openxmlformats.org/officeDocument/2006/relationships/pivotTable" Target="../pivotTables/pivotTable25.xml"/><Relationship Id="rId17" Type="http://schemas.openxmlformats.org/officeDocument/2006/relationships/pivotTable" Target="../pivotTables/pivotTable30.xml"/><Relationship Id="rId25" Type="http://schemas.openxmlformats.org/officeDocument/2006/relationships/pivotTable" Target="../pivotTables/pivotTable38.xml"/><Relationship Id="rId2" Type="http://schemas.openxmlformats.org/officeDocument/2006/relationships/pivotTable" Target="../pivotTables/pivotTable15.xml"/><Relationship Id="rId16" Type="http://schemas.openxmlformats.org/officeDocument/2006/relationships/pivotTable" Target="../pivotTables/pivotTable29.xml"/><Relationship Id="rId20" Type="http://schemas.openxmlformats.org/officeDocument/2006/relationships/pivotTable" Target="../pivotTables/pivotTable33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11" Type="http://schemas.openxmlformats.org/officeDocument/2006/relationships/pivotTable" Target="../pivotTables/pivotTable24.xml"/><Relationship Id="rId24" Type="http://schemas.openxmlformats.org/officeDocument/2006/relationships/pivotTable" Target="../pivotTables/pivotTable37.xml"/><Relationship Id="rId5" Type="http://schemas.openxmlformats.org/officeDocument/2006/relationships/pivotTable" Target="../pivotTables/pivotTable18.xml"/><Relationship Id="rId15" Type="http://schemas.openxmlformats.org/officeDocument/2006/relationships/pivotTable" Target="../pivotTables/pivotTable28.xml"/><Relationship Id="rId23" Type="http://schemas.openxmlformats.org/officeDocument/2006/relationships/pivotTable" Target="../pivotTables/pivotTable36.xml"/><Relationship Id="rId10" Type="http://schemas.openxmlformats.org/officeDocument/2006/relationships/pivotTable" Target="../pivotTables/pivotTable23.xml"/><Relationship Id="rId19" Type="http://schemas.openxmlformats.org/officeDocument/2006/relationships/pivotTable" Target="../pivotTables/pivotTable32.xml"/><Relationship Id="rId4" Type="http://schemas.openxmlformats.org/officeDocument/2006/relationships/pivotTable" Target="../pivotTables/pivotTable17.xml"/><Relationship Id="rId9" Type="http://schemas.openxmlformats.org/officeDocument/2006/relationships/pivotTable" Target="../pivotTables/pivotTable22.xml"/><Relationship Id="rId14" Type="http://schemas.openxmlformats.org/officeDocument/2006/relationships/pivotTable" Target="../pivotTables/pivotTable27.xml"/><Relationship Id="rId22" Type="http://schemas.openxmlformats.org/officeDocument/2006/relationships/pivotTable" Target="../pivotTables/pivotTable3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G19"/>
  <sheetViews>
    <sheetView showGridLines="0" workbookViewId="0">
      <selection activeCell="B15" sqref="B15"/>
    </sheetView>
  </sheetViews>
  <sheetFormatPr baseColWidth="10" defaultRowHeight="14.4" x14ac:dyDescent="0.3"/>
  <cols>
    <col min="1" max="1" width="17.44140625" bestFit="1" customWidth="1"/>
    <col min="2" max="2" width="16.33203125" bestFit="1" customWidth="1"/>
    <col min="3" max="3" width="9.33203125" bestFit="1" customWidth="1"/>
    <col min="4" max="4" width="16.109375" bestFit="1" customWidth="1"/>
    <col min="5" max="5" width="4.5546875" customWidth="1"/>
    <col min="6" max="6" width="30.88671875" bestFit="1" customWidth="1"/>
    <col min="7" max="7" width="16.109375" bestFit="1" customWidth="1"/>
    <col min="8" max="8" width="5.33203125" customWidth="1"/>
    <col min="9" max="9" width="15.33203125" bestFit="1" customWidth="1"/>
    <col min="10" max="10" width="22" customWidth="1"/>
    <col min="11" max="11" width="30.33203125" customWidth="1"/>
    <col min="12" max="12" width="9.6640625" bestFit="1" customWidth="1"/>
    <col min="13" max="13" width="22.6640625" bestFit="1" customWidth="1"/>
    <col min="14" max="14" width="24.109375" bestFit="1" customWidth="1"/>
    <col min="15" max="15" width="28.109375" bestFit="1" customWidth="1"/>
    <col min="16" max="16" width="20" bestFit="1" customWidth="1"/>
    <col min="17" max="17" width="19.44140625" bestFit="1" customWidth="1"/>
    <col min="18" max="18" width="23.33203125" bestFit="1" customWidth="1"/>
    <col min="19" max="19" width="18.33203125" bestFit="1" customWidth="1"/>
    <col min="20" max="20" width="17.6640625" bestFit="1" customWidth="1"/>
    <col min="21" max="21" width="20.109375" bestFit="1" customWidth="1"/>
    <col min="22" max="22" width="19.88671875" bestFit="1" customWidth="1"/>
    <col min="23" max="23" width="7.33203125" bestFit="1" customWidth="1"/>
    <col min="24" max="24" width="20.109375" bestFit="1" customWidth="1"/>
    <col min="25" max="25" width="16.33203125" bestFit="1" customWidth="1"/>
    <col min="26" max="26" width="15.33203125" bestFit="1" customWidth="1"/>
    <col min="27" max="27" width="26.33203125" bestFit="1" customWidth="1"/>
    <col min="28" max="28" width="29.44140625" bestFit="1" customWidth="1"/>
    <col min="29" max="29" width="19.109375" bestFit="1" customWidth="1"/>
    <col min="30" max="30" width="47.33203125" bestFit="1" customWidth="1"/>
    <col min="31" max="31" width="18.6640625" bestFit="1" customWidth="1"/>
    <col min="32" max="32" width="17.109375" bestFit="1" customWidth="1"/>
    <col min="33" max="33" width="14.109375" bestFit="1" customWidth="1"/>
    <col min="34" max="34" width="11.44140625" bestFit="1" customWidth="1"/>
    <col min="35" max="36" width="21.44140625" bestFit="1" customWidth="1"/>
    <col min="37" max="37" width="10.5546875" bestFit="1" customWidth="1"/>
    <col min="38" max="38" width="16.6640625" bestFit="1" customWidth="1"/>
    <col min="39" max="39" width="24.88671875" bestFit="1" customWidth="1"/>
    <col min="40" max="40" width="8.6640625" bestFit="1" customWidth="1"/>
    <col min="41" max="41" width="12.6640625" bestFit="1" customWidth="1"/>
    <col min="42" max="42" width="11.88671875" bestFit="1" customWidth="1"/>
  </cols>
  <sheetData>
    <row r="2" spans="1:7" x14ac:dyDescent="0.3">
      <c r="A2" s="4" t="s">
        <v>180</v>
      </c>
      <c r="B2" s="6" t="s">
        <v>19</v>
      </c>
      <c r="C2" s="6" t="s">
        <v>204</v>
      </c>
      <c r="D2" s="6" t="s">
        <v>20</v>
      </c>
      <c r="F2" s="4" t="s">
        <v>205</v>
      </c>
      <c r="G2" t="s">
        <v>20</v>
      </c>
    </row>
    <row r="3" spans="1:7" x14ac:dyDescent="0.3">
      <c r="A3" s="5" t="s">
        <v>221</v>
      </c>
      <c r="B3" s="6">
        <v>20</v>
      </c>
      <c r="C3" s="6">
        <v>38</v>
      </c>
      <c r="D3" s="6">
        <v>140</v>
      </c>
      <c r="F3" s="5" t="s">
        <v>275</v>
      </c>
      <c r="G3">
        <v>17</v>
      </c>
    </row>
    <row r="4" spans="1:7" x14ac:dyDescent="0.3">
      <c r="A4" s="5" t="s">
        <v>203</v>
      </c>
      <c r="B4" s="6">
        <v>20</v>
      </c>
      <c r="C4" s="6">
        <v>38</v>
      </c>
      <c r="D4" s="6">
        <v>140</v>
      </c>
      <c r="F4" s="5" t="s">
        <v>179</v>
      </c>
      <c r="G4">
        <v>17</v>
      </c>
    </row>
    <row r="5" spans="1:7" x14ac:dyDescent="0.3">
      <c r="F5" s="5" t="s">
        <v>153</v>
      </c>
      <c r="G5">
        <v>14</v>
      </c>
    </row>
    <row r="6" spans="1:7" x14ac:dyDescent="0.3">
      <c r="F6" s="5" t="s">
        <v>132</v>
      </c>
      <c r="G6">
        <v>13</v>
      </c>
    </row>
    <row r="7" spans="1:7" x14ac:dyDescent="0.3">
      <c r="F7" s="5" t="s">
        <v>137</v>
      </c>
      <c r="G7">
        <v>12</v>
      </c>
    </row>
    <row r="8" spans="1:7" x14ac:dyDescent="0.3">
      <c r="F8" s="5" t="s">
        <v>131</v>
      </c>
      <c r="G8">
        <v>12</v>
      </c>
    </row>
    <row r="9" spans="1:7" x14ac:dyDescent="0.3">
      <c r="F9" s="5" t="s">
        <v>128</v>
      </c>
      <c r="G9">
        <v>9</v>
      </c>
    </row>
    <row r="10" spans="1:7" x14ac:dyDescent="0.3">
      <c r="F10" s="5" t="s">
        <v>162</v>
      </c>
      <c r="G10">
        <v>9</v>
      </c>
    </row>
    <row r="11" spans="1:7" x14ac:dyDescent="0.3">
      <c r="F11" s="5" t="s">
        <v>135</v>
      </c>
      <c r="G11">
        <v>9</v>
      </c>
    </row>
    <row r="12" spans="1:7" x14ac:dyDescent="0.3">
      <c r="F12" s="5" t="s">
        <v>133</v>
      </c>
      <c r="G12">
        <v>8</v>
      </c>
    </row>
    <row r="13" spans="1:7" x14ac:dyDescent="0.3">
      <c r="F13" s="5" t="s">
        <v>28</v>
      </c>
      <c r="G13">
        <v>6</v>
      </c>
    </row>
    <row r="14" spans="1:7" x14ac:dyDescent="0.3">
      <c r="F14" s="5" t="s">
        <v>136</v>
      </c>
      <c r="G14">
        <v>5</v>
      </c>
    </row>
    <row r="15" spans="1:7" x14ac:dyDescent="0.3">
      <c r="F15" s="5" t="s">
        <v>163</v>
      </c>
      <c r="G15">
        <v>4</v>
      </c>
    </row>
    <row r="16" spans="1:7" x14ac:dyDescent="0.3">
      <c r="F16" s="5" t="s">
        <v>134</v>
      </c>
      <c r="G16">
        <v>3</v>
      </c>
    </row>
    <row r="17" spans="6:7" x14ac:dyDescent="0.3">
      <c r="F17" s="5" t="s">
        <v>197</v>
      </c>
      <c r="G17">
        <v>1</v>
      </c>
    </row>
    <row r="18" spans="6:7" x14ac:dyDescent="0.3">
      <c r="F18" s="5" t="s">
        <v>130</v>
      </c>
      <c r="G18">
        <v>1</v>
      </c>
    </row>
    <row r="19" spans="6:7" x14ac:dyDescent="0.3">
      <c r="F19" s="5" t="s">
        <v>203</v>
      </c>
      <c r="G19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1:L145"/>
  <sheetViews>
    <sheetView showGridLines="0" zoomScale="80" zoomScaleNormal="80" workbookViewId="0">
      <pane ySplit="1" topLeftCell="A3" activePane="bottomLeft" state="frozen"/>
      <selection pane="bottomLeft" activeCell="F142" sqref="A3:F142"/>
    </sheetView>
  </sheetViews>
  <sheetFormatPr baseColWidth="10" defaultColWidth="11.44140625" defaultRowHeight="15" customHeight="1" x14ac:dyDescent="0.25"/>
  <cols>
    <col min="1" max="1" width="7.5546875" style="3" bestFit="1" customWidth="1"/>
    <col min="2" max="2" width="23.33203125" style="3" customWidth="1"/>
    <col min="3" max="3" width="36.109375" style="1" customWidth="1"/>
    <col min="4" max="4" width="40.6640625" style="1" customWidth="1"/>
    <col min="5" max="5" width="50" style="1" customWidth="1"/>
    <col min="6" max="6" width="32" style="1" bestFit="1" customWidth="1"/>
    <col min="7" max="7" width="15.44140625" style="1" customWidth="1"/>
    <col min="8" max="8" width="7.88671875" style="1" bestFit="1" customWidth="1"/>
    <col min="9" max="9" width="13" style="1" bestFit="1" customWidth="1"/>
    <col min="10" max="10" width="14.88671875" style="1" customWidth="1"/>
    <col min="11" max="11" width="15.109375" style="1" customWidth="1"/>
    <col min="12" max="16384" width="11.44140625" style="1"/>
  </cols>
  <sheetData>
    <row r="1" spans="1:11" s="2" customFormat="1" ht="15" customHeight="1" x14ac:dyDescent="0.25">
      <c r="A1" s="8" t="s">
        <v>196</v>
      </c>
      <c r="B1" s="8" t="s">
        <v>220</v>
      </c>
      <c r="C1" s="9" t="s">
        <v>19</v>
      </c>
      <c r="D1" s="9" t="s">
        <v>204</v>
      </c>
      <c r="E1" s="9" t="s">
        <v>20</v>
      </c>
      <c r="F1" s="9" t="s">
        <v>129</v>
      </c>
      <c r="G1" s="9" t="s">
        <v>214</v>
      </c>
      <c r="H1" s="9" t="s">
        <v>218</v>
      </c>
      <c r="I1" s="9" t="s">
        <v>219</v>
      </c>
      <c r="J1" s="9" t="s">
        <v>217</v>
      </c>
      <c r="K1" s="9" t="s">
        <v>210</v>
      </c>
    </row>
    <row r="2" spans="1:11" ht="15" hidden="1" customHeight="1" x14ac:dyDescent="0.25">
      <c r="A2" s="10">
        <v>1</v>
      </c>
      <c r="B2" s="10" t="s">
        <v>221</v>
      </c>
      <c r="C2" s="11" t="s">
        <v>0</v>
      </c>
      <c r="D2" s="11" t="s">
        <v>0</v>
      </c>
      <c r="E2" s="11" t="s">
        <v>0</v>
      </c>
      <c r="F2" s="11" t="s">
        <v>197</v>
      </c>
      <c r="G2" s="12"/>
      <c r="H2" s="12"/>
      <c r="I2" s="12"/>
      <c r="J2" s="12"/>
      <c r="K2" s="12"/>
    </row>
    <row r="3" spans="1:11" ht="15" customHeight="1" x14ac:dyDescent="0.25">
      <c r="A3" s="10">
        <v>2</v>
      </c>
      <c r="B3" s="10" t="s">
        <v>221</v>
      </c>
      <c r="C3" s="11" t="s">
        <v>0</v>
      </c>
      <c r="D3" s="11" t="s">
        <v>21</v>
      </c>
      <c r="E3" s="11" t="s">
        <v>21</v>
      </c>
      <c r="F3" s="11" t="s">
        <v>130</v>
      </c>
      <c r="G3" s="12"/>
      <c r="H3" s="12"/>
      <c r="I3" s="12"/>
      <c r="J3" s="12"/>
      <c r="K3" s="12"/>
    </row>
    <row r="4" spans="1:11" ht="15" hidden="1" customHeight="1" x14ac:dyDescent="0.25">
      <c r="A4" s="10">
        <v>3</v>
      </c>
      <c r="B4" s="10" t="s">
        <v>221</v>
      </c>
      <c r="C4" s="11" t="s">
        <v>1</v>
      </c>
      <c r="D4" s="11" t="s">
        <v>22</v>
      </c>
      <c r="E4" s="11" t="s">
        <v>53</v>
      </c>
      <c r="F4" s="11" t="s">
        <v>131</v>
      </c>
      <c r="G4" s="12"/>
      <c r="H4" s="12"/>
      <c r="I4" s="12"/>
      <c r="J4" s="12"/>
      <c r="K4" s="12"/>
    </row>
    <row r="5" spans="1:11" ht="15" hidden="1" customHeight="1" x14ac:dyDescent="0.25">
      <c r="A5" s="10">
        <v>4</v>
      </c>
      <c r="B5" s="10" t="s">
        <v>221</v>
      </c>
      <c r="C5" s="11" t="s">
        <v>1</v>
      </c>
      <c r="D5" s="11" t="s">
        <v>22</v>
      </c>
      <c r="E5" s="11" t="s">
        <v>54</v>
      </c>
      <c r="F5" s="11" t="s">
        <v>131</v>
      </c>
      <c r="G5" s="12"/>
      <c r="H5" s="12"/>
      <c r="I5" s="12"/>
      <c r="J5" s="12"/>
      <c r="K5" s="12"/>
    </row>
    <row r="6" spans="1:11" ht="15" hidden="1" customHeight="1" x14ac:dyDescent="0.25">
      <c r="A6" s="10">
        <v>5</v>
      </c>
      <c r="B6" s="10" t="s">
        <v>221</v>
      </c>
      <c r="C6" s="11" t="s">
        <v>1</v>
      </c>
      <c r="D6" s="11" t="s">
        <v>22</v>
      </c>
      <c r="E6" s="11" t="s">
        <v>55</v>
      </c>
      <c r="F6" s="11" t="s">
        <v>131</v>
      </c>
      <c r="G6" s="12"/>
      <c r="H6" s="12"/>
      <c r="I6" s="12"/>
      <c r="J6" s="12"/>
      <c r="K6" s="12"/>
    </row>
    <row r="7" spans="1:11" ht="15" customHeight="1" x14ac:dyDescent="0.25">
      <c r="A7" s="10">
        <v>6</v>
      </c>
      <c r="B7" s="10" t="s">
        <v>221</v>
      </c>
      <c r="C7" s="11" t="s">
        <v>2</v>
      </c>
      <c r="D7" s="11" t="s">
        <v>23</v>
      </c>
      <c r="E7" s="11" t="s">
        <v>56</v>
      </c>
      <c r="F7" s="11" t="s">
        <v>135</v>
      </c>
      <c r="G7" s="12"/>
      <c r="H7" s="12"/>
      <c r="I7" s="12"/>
      <c r="J7" s="12"/>
      <c r="K7" s="12"/>
    </row>
    <row r="8" spans="1:11" ht="15" customHeight="1" x14ac:dyDescent="0.25">
      <c r="A8" s="10">
        <v>7</v>
      </c>
      <c r="B8" s="10" t="s">
        <v>221</v>
      </c>
      <c r="C8" s="11" t="s">
        <v>2</v>
      </c>
      <c r="D8" s="11" t="s">
        <v>24</v>
      </c>
      <c r="E8" s="11" t="s">
        <v>58</v>
      </c>
      <c r="F8" s="11" t="s">
        <v>135</v>
      </c>
      <c r="G8" s="12"/>
      <c r="H8" s="12"/>
      <c r="I8" s="12"/>
      <c r="J8" s="12"/>
      <c r="K8" s="12"/>
    </row>
    <row r="9" spans="1:11" ht="15" customHeight="1" x14ac:dyDescent="0.25">
      <c r="A9" s="10">
        <v>8</v>
      </c>
      <c r="B9" s="10" t="s">
        <v>221</v>
      </c>
      <c r="C9" s="11" t="s">
        <v>2</v>
      </c>
      <c r="D9" s="11" t="s">
        <v>24</v>
      </c>
      <c r="E9" s="11" t="s">
        <v>57</v>
      </c>
      <c r="F9" s="11" t="s">
        <v>135</v>
      </c>
      <c r="G9" s="12"/>
      <c r="H9" s="12"/>
      <c r="I9" s="12"/>
      <c r="J9" s="12"/>
      <c r="K9" s="12"/>
    </row>
    <row r="10" spans="1:11" ht="15" customHeight="1" x14ac:dyDescent="0.25">
      <c r="A10" s="10">
        <v>9</v>
      </c>
      <c r="B10" s="10" t="s">
        <v>221</v>
      </c>
      <c r="C10" s="11" t="s">
        <v>2</v>
      </c>
      <c r="D10" s="11" t="s">
        <v>24</v>
      </c>
      <c r="E10" s="11" t="s">
        <v>59</v>
      </c>
      <c r="F10" s="11" t="s">
        <v>135</v>
      </c>
      <c r="G10" s="12"/>
      <c r="H10" s="12"/>
      <c r="I10" s="12"/>
      <c r="J10" s="12"/>
      <c r="K10" s="12"/>
    </row>
    <row r="11" spans="1:11" ht="15" customHeight="1" x14ac:dyDescent="0.25">
      <c r="A11" s="10">
        <v>10</v>
      </c>
      <c r="B11" s="10" t="s">
        <v>221</v>
      </c>
      <c r="C11" s="11" t="s">
        <v>2</v>
      </c>
      <c r="D11" s="11" t="s">
        <v>24</v>
      </c>
      <c r="E11" s="11" t="s">
        <v>60</v>
      </c>
      <c r="F11" s="11" t="s">
        <v>135</v>
      </c>
      <c r="G11" s="12"/>
      <c r="H11" s="12"/>
      <c r="I11" s="12"/>
      <c r="J11" s="12"/>
      <c r="K11" s="12"/>
    </row>
    <row r="12" spans="1:11" ht="15" customHeight="1" x14ac:dyDescent="0.25">
      <c r="A12" s="10">
        <v>11</v>
      </c>
      <c r="B12" s="10" t="s">
        <v>221</v>
      </c>
      <c r="C12" s="11" t="s">
        <v>2</v>
      </c>
      <c r="D12" s="11" t="s">
        <v>24</v>
      </c>
      <c r="E12" s="11" t="s">
        <v>61</v>
      </c>
      <c r="F12" s="11" t="s">
        <v>135</v>
      </c>
      <c r="G12" s="12"/>
      <c r="H12" s="12"/>
      <c r="I12" s="12"/>
      <c r="J12" s="12"/>
      <c r="K12" s="12"/>
    </row>
    <row r="13" spans="1:11" ht="15" customHeight="1" x14ac:dyDescent="0.25">
      <c r="A13" s="10">
        <v>12</v>
      </c>
      <c r="B13" s="10" t="s">
        <v>221</v>
      </c>
      <c r="C13" s="11" t="s">
        <v>2</v>
      </c>
      <c r="D13" s="11" t="s">
        <v>24</v>
      </c>
      <c r="E13" s="11" t="s">
        <v>62</v>
      </c>
      <c r="F13" s="11" t="s">
        <v>135</v>
      </c>
      <c r="G13" s="12"/>
      <c r="H13" s="12"/>
      <c r="I13" s="12"/>
      <c r="J13" s="12"/>
      <c r="K13" s="12"/>
    </row>
    <row r="14" spans="1:11" ht="15" customHeight="1" x14ac:dyDescent="0.25">
      <c r="A14" s="10">
        <v>13</v>
      </c>
      <c r="B14" s="10" t="s">
        <v>221</v>
      </c>
      <c r="C14" s="11" t="s">
        <v>2</v>
      </c>
      <c r="D14" s="11" t="s">
        <v>24</v>
      </c>
      <c r="E14" s="11" t="s">
        <v>63</v>
      </c>
      <c r="F14" s="11" t="s">
        <v>135</v>
      </c>
      <c r="G14" s="12"/>
      <c r="H14" s="12"/>
      <c r="I14" s="12"/>
      <c r="J14" s="12"/>
      <c r="K14" s="12"/>
    </row>
    <row r="15" spans="1:11" ht="15" hidden="1" customHeight="1" x14ac:dyDescent="0.25">
      <c r="A15" s="10">
        <v>14</v>
      </c>
      <c r="B15" s="10" t="s">
        <v>221</v>
      </c>
      <c r="C15" s="11" t="s">
        <v>3</v>
      </c>
      <c r="D15" s="11" t="s">
        <v>25</v>
      </c>
      <c r="E15" s="11" t="s">
        <v>64</v>
      </c>
      <c r="F15" s="11" t="s">
        <v>136</v>
      </c>
      <c r="G15" s="12"/>
      <c r="H15" s="12"/>
      <c r="I15" s="12"/>
      <c r="J15" s="12"/>
      <c r="K15" s="12"/>
    </row>
    <row r="16" spans="1:11" ht="15" hidden="1" customHeight="1" x14ac:dyDescent="0.25">
      <c r="A16" s="10">
        <v>15</v>
      </c>
      <c r="B16" s="10" t="s">
        <v>221</v>
      </c>
      <c r="C16" s="11" t="s">
        <v>3</v>
      </c>
      <c r="D16" s="11" t="s">
        <v>25</v>
      </c>
      <c r="E16" s="11" t="s">
        <v>65</v>
      </c>
      <c r="F16" s="11" t="s">
        <v>136</v>
      </c>
      <c r="G16" s="12"/>
      <c r="H16" s="12"/>
      <c r="I16" s="12"/>
      <c r="J16" s="12"/>
      <c r="K16" s="12"/>
    </row>
    <row r="17" spans="1:11" ht="15" hidden="1" customHeight="1" x14ac:dyDescent="0.25">
      <c r="A17" s="10">
        <v>16</v>
      </c>
      <c r="B17" s="10" t="s">
        <v>221</v>
      </c>
      <c r="C17" s="11" t="s">
        <v>3</v>
      </c>
      <c r="D17" s="11" t="s">
        <v>25</v>
      </c>
      <c r="E17" s="11" t="s">
        <v>66</v>
      </c>
      <c r="F17" s="11" t="s">
        <v>136</v>
      </c>
      <c r="G17" s="12"/>
      <c r="H17" s="12"/>
      <c r="I17" s="12"/>
      <c r="J17" s="12"/>
      <c r="K17" s="12"/>
    </row>
    <row r="18" spans="1:11" ht="15" hidden="1" customHeight="1" x14ac:dyDescent="0.25">
      <c r="A18" s="10">
        <v>17</v>
      </c>
      <c r="B18" s="10" t="s">
        <v>221</v>
      </c>
      <c r="C18" s="11" t="s">
        <v>3</v>
      </c>
      <c r="D18" s="11" t="s">
        <v>25</v>
      </c>
      <c r="E18" s="11" t="s">
        <v>67</v>
      </c>
      <c r="F18" s="11" t="s">
        <v>136</v>
      </c>
      <c r="G18" s="12"/>
      <c r="H18" s="12"/>
      <c r="I18" s="12"/>
      <c r="J18" s="12"/>
      <c r="K18" s="12"/>
    </row>
    <row r="19" spans="1:11" ht="15" hidden="1" customHeight="1" x14ac:dyDescent="0.25">
      <c r="A19" s="10">
        <v>18</v>
      </c>
      <c r="B19" s="10" t="s">
        <v>221</v>
      </c>
      <c r="C19" s="11" t="s">
        <v>3</v>
      </c>
      <c r="D19" s="11" t="s">
        <v>25</v>
      </c>
      <c r="E19" s="11" t="s">
        <v>68</v>
      </c>
      <c r="F19" s="11" t="s">
        <v>136</v>
      </c>
      <c r="G19" s="11"/>
      <c r="H19" s="11"/>
      <c r="I19" s="11"/>
      <c r="J19" s="11"/>
      <c r="K19" s="12"/>
    </row>
    <row r="20" spans="1:11" ht="15" customHeight="1" x14ac:dyDescent="0.25">
      <c r="A20" s="10">
        <v>19</v>
      </c>
      <c r="B20" s="10" t="s">
        <v>221</v>
      </c>
      <c r="C20" s="11" t="s">
        <v>3</v>
      </c>
      <c r="D20" s="11" t="s">
        <v>26</v>
      </c>
      <c r="E20" s="11" t="s">
        <v>69</v>
      </c>
      <c r="F20" s="11" t="s">
        <v>137</v>
      </c>
      <c r="G20" s="11"/>
      <c r="H20" s="11"/>
      <c r="I20" s="11"/>
      <c r="J20" s="11"/>
      <c r="K20" s="12"/>
    </row>
    <row r="21" spans="1:11" ht="15" customHeight="1" x14ac:dyDescent="0.25">
      <c r="A21" s="10">
        <v>20</v>
      </c>
      <c r="B21" s="10" t="s">
        <v>221</v>
      </c>
      <c r="C21" s="11" t="s">
        <v>3</v>
      </c>
      <c r="D21" s="11" t="s">
        <v>26</v>
      </c>
      <c r="E21" s="11" t="s">
        <v>70</v>
      </c>
      <c r="F21" s="11" t="s">
        <v>137</v>
      </c>
      <c r="G21" s="11"/>
      <c r="H21" s="11"/>
      <c r="I21" s="11"/>
      <c r="J21" s="11"/>
      <c r="K21" s="12"/>
    </row>
    <row r="22" spans="1:11" ht="15" customHeight="1" x14ac:dyDescent="0.25">
      <c r="A22" s="10">
        <v>21</v>
      </c>
      <c r="B22" s="10" t="s">
        <v>221</v>
      </c>
      <c r="C22" s="11" t="s">
        <v>3</v>
      </c>
      <c r="D22" s="11" t="s">
        <v>26</v>
      </c>
      <c r="E22" s="11" t="s">
        <v>71</v>
      </c>
      <c r="F22" s="11" t="s">
        <v>137</v>
      </c>
      <c r="G22" s="11"/>
      <c r="H22" s="11"/>
      <c r="I22" s="11"/>
      <c r="J22" s="11"/>
      <c r="K22" s="12"/>
    </row>
    <row r="23" spans="1:11" ht="15" customHeight="1" x14ac:dyDescent="0.25">
      <c r="A23" s="10">
        <v>22</v>
      </c>
      <c r="B23" s="10" t="s">
        <v>221</v>
      </c>
      <c r="C23" s="11" t="s">
        <v>3</v>
      </c>
      <c r="D23" s="11" t="s">
        <v>26</v>
      </c>
      <c r="E23" s="11" t="s">
        <v>72</v>
      </c>
      <c r="F23" s="11" t="s">
        <v>137</v>
      </c>
      <c r="G23" s="11"/>
      <c r="H23" s="11"/>
      <c r="I23" s="11"/>
      <c r="J23" s="11"/>
      <c r="K23" s="12"/>
    </row>
    <row r="24" spans="1:11" ht="15" customHeight="1" x14ac:dyDescent="0.25">
      <c r="A24" s="10">
        <v>23</v>
      </c>
      <c r="B24" s="10" t="s">
        <v>221</v>
      </c>
      <c r="C24" s="11" t="s">
        <v>3</v>
      </c>
      <c r="D24" s="11" t="s">
        <v>26</v>
      </c>
      <c r="E24" s="11" t="s">
        <v>73</v>
      </c>
      <c r="F24" s="11" t="s">
        <v>137</v>
      </c>
      <c r="G24" s="11"/>
      <c r="H24" s="11"/>
      <c r="I24" s="11"/>
      <c r="J24" s="11"/>
      <c r="K24" s="12"/>
    </row>
    <row r="25" spans="1:11" ht="15" customHeight="1" x14ac:dyDescent="0.25">
      <c r="A25" s="10">
        <v>24</v>
      </c>
      <c r="B25" s="10" t="s">
        <v>221</v>
      </c>
      <c r="C25" s="11" t="s">
        <v>3</v>
      </c>
      <c r="D25" s="11" t="s">
        <v>26</v>
      </c>
      <c r="E25" s="11" t="s">
        <v>74</v>
      </c>
      <c r="F25" s="11" t="s">
        <v>137</v>
      </c>
      <c r="G25" s="11"/>
      <c r="H25" s="11"/>
      <c r="I25" s="11"/>
      <c r="J25" s="11"/>
      <c r="K25" s="12"/>
    </row>
    <row r="26" spans="1:11" ht="15" customHeight="1" x14ac:dyDescent="0.25">
      <c r="A26" s="10">
        <v>25</v>
      </c>
      <c r="B26" s="10" t="s">
        <v>221</v>
      </c>
      <c r="C26" s="11" t="s">
        <v>3</v>
      </c>
      <c r="D26" s="11" t="s">
        <v>26</v>
      </c>
      <c r="E26" s="11" t="s">
        <v>75</v>
      </c>
      <c r="F26" s="11" t="s">
        <v>137</v>
      </c>
      <c r="G26" s="11"/>
      <c r="H26" s="11"/>
      <c r="I26" s="11"/>
      <c r="J26" s="11"/>
      <c r="K26" s="12"/>
    </row>
    <row r="27" spans="1:11" ht="15" customHeight="1" x14ac:dyDescent="0.25">
      <c r="A27" s="10">
        <v>26</v>
      </c>
      <c r="B27" s="10" t="s">
        <v>221</v>
      </c>
      <c r="C27" s="11" t="s">
        <v>3</v>
      </c>
      <c r="D27" s="11" t="s">
        <v>26</v>
      </c>
      <c r="E27" s="11" t="s">
        <v>76</v>
      </c>
      <c r="F27" s="11" t="s">
        <v>137</v>
      </c>
      <c r="G27" s="11"/>
      <c r="H27" s="11"/>
      <c r="I27" s="11"/>
      <c r="J27" s="11"/>
      <c r="K27" s="12"/>
    </row>
    <row r="28" spans="1:11" ht="15" customHeight="1" x14ac:dyDescent="0.25">
      <c r="A28" s="10">
        <v>27</v>
      </c>
      <c r="B28" s="10" t="s">
        <v>221</v>
      </c>
      <c r="C28" s="11" t="s">
        <v>3</v>
      </c>
      <c r="D28" s="11" t="s">
        <v>26</v>
      </c>
      <c r="E28" s="11" t="s">
        <v>77</v>
      </c>
      <c r="F28" s="11" t="s">
        <v>137</v>
      </c>
      <c r="G28" s="11"/>
      <c r="H28" s="11"/>
      <c r="I28" s="11"/>
      <c r="J28" s="11"/>
      <c r="K28" s="12"/>
    </row>
    <row r="29" spans="1:11" ht="15" customHeight="1" x14ac:dyDescent="0.25">
      <c r="A29" s="10">
        <v>28</v>
      </c>
      <c r="B29" s="10" t="s">
        <v>221</v>
      </c>
      <c r="C29" s="11" t="s">
        <v>3</v>
      </c>
      <c r="D29" s="11" t="s">
        <v>26</v>
      </c>
      <c r="E29" s="11" t="s">
        <v>78</v>
      </c>
      <c r="F29" s="11" t="s">
        <v>137</v>
      </c>
      <c r="G29" s="11"/>
      <c r="H29" s="11"/>
      <c r="I29" s="11"/>
      <c r="J29" s="11"/>
      <c r="K29" s="12"/>
    </row>
    <row r="30" spans="1:11" ht="15" customHeight="1" x14ac:dyDescent="0.25">
      <c r="A30" s="10">
        <v>29</v>
      </c>
      <c r="B30" s="10" t="s">
        <v>221</v>
      </c>
      <c r="C30" s="11" t="s">
        <v>3</v>
      </c>
      <c r="D30" s="11" t="s">
        <v>26</v>
      </c>
      <c r="E30" s="11" t="s">
        <v>79</v>
      </c>
      <c r="F30" s="11" t="s">
        <v>137</v>
      </c>
      <c r="G30" s="11"/>
      <c r="H30" s="11"/>
      <c r="I30" s="11"/>
      <c r="J30" s="11"/>
      <c r="K30" s="12"/>
    </row>
    <row r="31" spans="1:11" ht="15" customHeight="1" x14ac:dyDescent="0.25">
      <c r="A31" s="10">
        <v>30</v>
      </c>
      <c r="B31" s="10" t="s">
        <v>221</v>
      </c>
      <c r="C31" s="11" t="s">
        <v>3</v>
      </c>
      <c r="D31" s="11" t="s">
        <v>26</v>
      </c>
      <c r="E31" s="11" t="s">
        <v>138</v>
      </c>
      <c r="F31" s="11" t="s">
        <v>137</v>
      </c>
      <c r="G31" s="11"/>
      <c r="H31" s="11"/>
      <c r="I31" s="11"/>
      <c r="J31" s="11"/>
      <c r="K31" s="12"/>
    </row>
    <row r="32" spans="1:11" ht="15" customHeight="1" x14ac:dyDescent="0.25">
      <c r="A32" s="10">
        <v>31</v>
      </c>
      <c r="B32" s="10" t="s">
        <v>221</v>
      </c>
      <c r="C32" s="11" t="s">
        <v>3</v>
      </c>
      <c r="D32" s="11" t="s">
        <v>27</v>
      </c>
      <c r="E32" s="11" t="s">
        <v>80</v>
      </c>
      <c r="F32" s="11" t="s">
        <v>135</v>
      </c>
      <c r="G32" s="11"/>
      <c r="H32" s="11"/>
      <c r="I32" s="11"/>
      <c r="J32" s="11"/>
      <c r="K32" s="12"/>
    </row>
    <row r="33" spans="1:11" ht="15" hidden="1" customHeight="1" x14ac:dyDescent="0.25">
      <c r="A33" s="10">
        <v>32</v>
      </c>
      <c r="B33" s="10" t="s">
        <v>221</v>
      </c>
      <c r="C33" s="11" t="s">
        <v>4</v>
      </c>
      <c r="D33" s="11" t="s">
        <v>28</v>
      </c>
      <c r="E33" s="11" t="s">
        <v>81</v>
      </c>
      <c r="F33" s="11" t="s">
        <v>28</v>
      </c>
      <c r="G33" s="11"/>
      <c r="H33" s="11"/>
      <c r="I33" s="11"/>
      <c r="J33" s="11"/>
      <c r="K33" s="12"/>
    </row>
    <row r="34" spans="1:11" ht="15" hidden="1" customHeight="1" x14ac:dyDescent="0.25">
      <c r="A34" s="10">
        <v>33</v>
      </c>
      <c r="B34" s="10" t="s">
        <v>221</v>
      </c>
      <c r="C34" s="11" t="s">
        <v>4</v>
      </c>
      <c r="D34" s="11" t="s">
        <v>28</v>
      </c>
      <c r="E34" s="11" t="s">
        <v>82</v>
      </c>
      <c r="F34" s="11" t="s">
        <v>28</v>
      </c>
      <c r="G34" s="11"/>
      <c r="H34" s="11"/>
      <c r="I34" s="11"/>
      <c r="J34" s="11"/>
      <c r="K34" s="12"/>
    </row>
    <row r="35" spans="1:11" ht="15" hidden="1" customHeight="1" x14ac:dyDescent="0.25">
      <c r="A35" s="10">
        <v>34</v>
      </c>
      <c r="B35" s="10" t="s">
        <v>221</v>
      </c>
      <c r="C35" s="11" t="s">
        <v>4</v>
      </c>
      <c r="D35" s="11" t="s">
        <v>28</v>
      </c>
      <c r="E35" s="11" t="s">
        <v>83</v>
      </c>
      <c r="F35" s="11" t="s">
        <v>28</v>
      </c>
      <c r="G35" s="11"/>
      <c r="H35" s="11"/>
      <c r="I35" s="11"/>
      <c r="J35" s="11"/>
      <c r="K35" s="12"/>
    </row>
    <row r="36" spans="1:11" ht="15" hidden="1" customHeight="1" x14ac:dyDescent="0.25">
      <c r="A36" s="10">
        <v>35</v>
      </c>
      <c r="B36" s="10" t="s">
        <v>221</v>
      </c>
      <c r="C36" s="11" t="s">
        <v>4</v>
      </c>
      <c r="D36" s="11" t="s">
        <v>28</v>
      </c>
      <c r="E36" s="11" t="s">
        <v>84</v>
      </c>
      <c r="F36" s="11" t="s">
        <v>28</v>
      </c>
      <c r="G36" s="11"/>
      <c r="H36" s="11"/>
      <c r="I36" s="11"/>
      <c r="J36" s="11"/>
      <c r="K36" s="12"/>
    </row>
    <row r="37" spans="1:11" ht="15" hidden="1" customHeight="1" x14ac:dyDescent="0.25">
      <c r="A37" s="10">
        <v>36</v>
      </c>
      <c r="B37" s="10" t="s">
        <v>221</v>
      </c>
      <c r="C37" s="11" t="s">
        <v>4</v>
      </c>
      <c r="D37" s="11" t="s">
        <v>28</v>
      </c>
      <c r="E37" s="11" t="s">
        <v>85</v>
      </c>
      <c r="F37" s="11" t="s">
        <v>28</v>
      </c>
      <c r="G37" s="11"/>
      <c r="H37" s="11"/>
      <c r="I37" s="11"/>
      <c r="J37" s="11"/>
      <c r="K37" s="12"/>
    </row>
    <row r="38" spans="1:11" ht="15" hidden="1" customHeight="1" x14ac:dyDescent="0.25">
      <c r="A38" s="10">
        <v>37</v>
      </c>
      <c r="B38" s="10" t="s">
        <v>221</v>
      </c>
      <c r="C38" s="11" t="s">
        <v>4</v>
      </c>
      <c r="D38" s="11" t="s">
        <v>28</v>
      </c>
      <c r="E38" s="11" t="s">
        <v>86</v>
      </c>
      <c r="F38" s="11" t="s">
        <v>28</v>
      </c>
      <c r="G38" s="11"/>
      <c r="H38" s="11"/>
      <c r="I38" s="11"/>
      <c r="J38" s="11"/>
      <c r="K38" s="12"/>
    </row>
    <row r="39" spans="1:11" ht="15" customHeight="1" x14ac:dyDescent="0.25">
      <c r="A39" s="10">
        <v>38</v>
      </c>
      <c r="B39" s="10" t="s">
        <v>221</v>
      </c>
      <c r="C39" s="11" t="s">
        <v>5</v>
      </c>
      <c r="D39" s="11" t="s">
        <v>29</v>
      </c>
      <c r="E39" s="11" t="s">
        <v>87</v>
      </c>
      <c r="F39" s="11" t="s">
        <v>133</v>
      </c>
      <c r="G39" s="11"/>
      <c r="H39" s="11"/>
      <c r="I39" s="11"/>
      <c r="J39" s="11"/>
      <c r="K39" s="12"/>
    </row>
    <row r="40" spans="1:11" ht="15" customHeight="1" x14ac:dyDescent="0.25">
      <c r="A40" s="10">
        <v>39</v>
      </c>
      <c r="B40" s="10" t="s">
        <v>221</v>
      </c>
      <c r="C40" s="11" t="s">
        <v>5</v>
      </c>
      <c r="D40" s="11" t="s">
        <v>29</v>
      </c>
      <c r="E40" s="11" t="s">
        <v>88</v>
      </c>
      <c r="F40" s="11" t="s">
        <v>133</v>
      </c>
      <c r="G40" s="11"/>
      <c r="H40" s="11"/>
      <c r="I40" s="11"/>
      <c r="J40" s="11"/>
      <c r="K40" s="12"/>
    </row>
    <row r="41" spans="1:11" ht="15" customHeight="1" x14ac:dyDescent="0.25">
      <c r="A41" s="10">
        <v>40</v>
      </c>
      <c r="B41" s="10" t="s">
        <v>221</v>
      </c>
      <c r="C41" s="11" t="s">
        <v>5</v>
      </c>
      <c r="D41" s="11" t="s">
        <v>29</v>
      </c>
      <c r="E41" s="11" t="s">
        <v>191</v>
      </c>
      <c r="F41" s="11" t="s">
        <v>133</v>
      </c>
      <c r="G41" s="11"/>
      <c r="H41" s="11"/>
      <c r="I41" s="11"/>
      <c r="J41" s="11"/>
      <c r="K41" s="12"/>
    </row>
    <row r="42" spans="1:11" ht="15" customHeight="1" x14ac:dyDescent="0.25">
      <c r="A42" s="10">
        <v>41</v>
      </c>
      <c r="B42" s="10" t="s">
        <v>221</v>
      </c>
      <c r="C42" s="11" t="s">
        <v>5</v>
      </c>
      <c r="D42" s="11" t="s">
        <v>29</v>
      </c>
      <c r="E42" s="11" t="s">
        <v>193</v>
      </c>
      <c r="F42" s="11" t="s">
        <v>133</v>
      </c>
      <c r="G42" s="11"/>
      <c r="H42" s="11"/>
      <c r="I42" s="11"/>
      <c r="J42" s="11"/>
      <c r="K42" s="12"/>
    </row>
    <row r="43" spans="1:11" ht="15" customHeight="1" x14ac:dyDescent="0.25">
      <c r="A43" s="10">
        <v>42</v>
      </c>
      <c r="B43" s="10" t="s">
        <v>221</v>
      </c>
      <c r="C43" s="11" t="s">
        <v>5</v>
      </c>
      <c r="D43" s="11" t="s">
        <v>29</v>
      </c>
      <c r="E43" s="11" t="s">
        <v>194</v>
      </c>
      <c r="F43" s="11" t="s">
        <v>133</v>
      </c>
      <c r="G43" s="11"/>
      <c r="H43" s="11"/>
      <c r="I43" s="11"/>
      <c r="J43" s="11"/>
      <c r="K43" s="12"/>
    </row>
    <row r="44" spans="1:11" ht="15" customHeight="1" x14ac:dyDescent="0.25">
      <c r="A44" s="10">
        <v>43</v>
      </c>
      <c r="B44" s="10" t="s">
        <v>221</v>
      </c>
      <c r="C44" s="11" t="s">
        <v>5</v>
      </c>
      <c r="D44" s="11" t="s">
        <v>52</v>
      </c>
      <c r="E44" s="11" t="s">
        <v>194</v>
      </c>
      <c r="F44" s="11" t="s">
        <v>133</v>
      </c>
      <c r="G44" s="11"/>
      <c r="H44" s="11"/>
      <c r="I44" s="11"/>
      <c r="J44" s="11"/>
      <c r="K44" s="12"/>
    </row>
    <row r="45" spans="1:11" ht="15" customHeight="1" x14ac:dyDescent="0.25">
      <c r="A45" s="10">
        <v>44</v>
      </c>
      <c r="B45" s="10" t="s">
        <v>221</v>
      </c>
      <c r="C45" s="11" t="s">
        <v>6</v>
      </c>
      <c r="D45" s="11" t="s">
        <v>189</v>
      </c>
      <c r="E45" s="11" t="s">
        <v>190</v>
      </c>
      <c r="F45" s="11" t="s">
        <v>275</v>
      </c>
      <c r="G45" s="11"/>
      <c r="H45" s="11"/>
      <c r="I45" s="11"/>
      <c r="J45" s="11"/>
      <c r="K45" s="12"/>
    </row>
    <row r="46" spans="1:11" ht="15" customHeight="1" x14ac:dyDescent="0.25">
      <c r="A46" s="10">
        <v>45</v>
      </c>
      <c r="B46" s="10" t="s">
        <v>221</v>
      </c>
      <c r="C46" s="11" t="s">
        <v>6</v>
      </c>
      <c r="D46" s="11" t="s">
        <v>189</v>
      </c>
      <c r="E46" s="11" t="s">
        <v>36</v>
      </c>
      <c r="F46" s="11" t="s">
        <v>275</v>
      </c>
      <c r="G46" s="11"/>
      <c r="H46" s="11"/>
      <c r="I46" s="11"/>
      <c r="J46" s="11"/>
      <c r="K46" s="12"/>
    </row>
    <row r="47" spans="1:11" ht="15" customHeight="1" x14ac:dyDescent="0.25">
      <c r="A47" s="10">
        <v>46</v>
      </c>
      <c r="B47" s="10" t="s">
        <v>221</v>
      </c>
      <c r="C47" s="11" t="s">
        <v>6</v>
      </c>
      <c r="D47" s="11" t="s">
        <v>188</v>
      </c>
      <c r="E47" s="11" t="s">
        <v>94</v>
      </c>
      <c r="F47" s="11" t="s">
        <v>163</v>
      </c>
      <c r="G47" s="11"/>
      <c r="H47" s="11"/>
      <c r="I47" s="11"/>
      <c r="J47" s="11"/>
      <c r="K47" s="12"/>
    </row>
    <row r="48" spans="1:11" ht="15" customHeight="1" x14ac:dyDescent="0.25">
      <c r="A48" s="10">
        <v>47</v>
      </c>
      <c r="B48" s="10" t="s">
        <v>221</v>
      </c>
      <c r="C48" s="11" t="s">
        <v>6</v>
      </c>
      <c r="D48" s="11" t="s">
        <v>188</v>
      </c>
      <c r="E48" s="11" t="s">
        <v>95</v>
      </c>
      <c r="F48" s="11" t="s">
        <v>163</v>
      </c>
      <c r="G48" s="11"/>
      <c r="H48" s="11"/>
      <c r="I48" s="11"/>
      <c r="J48" s="11"/>
      <c r="K48" s="12"/>
    </row>
    <row r="49" spans="1:11" ht="15" customHeight="1" x14ac:dyDescent="0.25">
      <c r="A49" s="10">
        <v>48</v>
      </c>
      <c r="B49" s="10" t="s">
        <v>221</v>
      </c>
      <c r="C49" s="11" t="s">
        <v>6</v>
      </c>
      <c r="D49" s="11" t="s">
        <v>188</v>
      </c>
      <c r="E49" s="11" t="s">
        <v>96</v>
      </c>
      <c r="F49" s="11" t="s">
        <v>163</v>
      </c>
      <c r="G49" s="11"/>
      <c r="H49" s="11"/>
      <c r="I49" s="11"/>
      <c r="J49" s="11"/>
      <c r="K49" s="12"/>
    </row>
    <row r="50" spans="1:11" ht="15" customHeight="1" x14ac:dyDescent="0.25">
      <c r="A50" s="10">
        <v>49</v>
      </c>
      <c r="B50" s="10" t="s">
        <v>221</v>
      </c>
      <c r="C50" s="11" t="s">
        <v>6</v>
      </c>
      <c r="D50" s="11" t="s">
        <v>188</v>
      </c>
      <c r="E50" s="11" t="s">
        <v>97</v>
      </c>
      <c r="F50" s="11" t="s">
        <v>163</v>
      </c>
      <c r="G50" s="11"/>
      <c r="H50" s="11"/>
      <c r="I50" s="11"/>
      <c r="J50" s="11"/>
      <c r="K50" s="12"/>
    </row>
    <row r="51" spans="1:11" ht="15" hidden="1" customHeight="1" x14ac:dyDescent="0.25">
      <c r="A51" s="10">
        <v>51</v>
      </c>
      <c r="B51" s="10" t="s">
        <v>221</v>
      </c>
      <c r="C51" s="11" t="s">
        <v>7</v>
      </c>
      <c r="D51" s="11" t="s">
        <v>37</v>
      </c>
      <c r="E51" s="11" t="s">
        <v>139</v>
      </c>
      <c r="F51" s="11" t="s">
        <v>153</v>
      </c>
      <c r="G51" s="11"/>
      <c r="H51" s="11"/>
      <c r="I51" s="11"/>
      <c r="J51" s="11"/>
      <c r="K51" s="12"/>
    </row>
    <row r="52" spans="1:11" ht="15" hidden="1" customHeight="1" x14ac:dyDescent="0.25">
      <c r="A52" s="10">
        <v>52</v>
      </c>
      <c r="B52" s="10" t="s">
        <v>221</v>
      </c>
      <c r="C52" s="11" t="s">
        <v>7</v>
      </c>
      <c r="D52" s="11" t="s">
        <v>37</v>
      </c>
      <c r="E52" s="11" t="s">
        <v>140</v>
      </c>
      <c r="F52" s="11" t="s">
        <v>153</v>
      </c>
      <c r="G52" s="11"/>
      <c r="H52" s="11"/>
      <c r="I52" s="11"/>
      <c r="J52" s="11"/>
      <c r="K52" s="12"/>
    </row>
    <row r="53" spans="1:11" ht="15" hidden="1" customHeight="1" x14ac:dyDescent="0.25">
      <c r="A53" s="10">
        <v>53</v>
      </c>
      <c r="B53" s="10" t="s">
        <v>221</v>
      </c>
      <c r="C53" s="11" t="s">
        <v>7</v>
      </c>
      <c r="D53" s="11" t="s">
        <v>37</v>
      </c>
      <c r="E53" s="11" t="s">
        <v>141</v>
      </c>
      <c r="F53" s="11" t="s">
        <v>153</v>
      </c>
      <c r="G53" s="11"/>
      <c r="H53" s="11"/>
      <c r="I53" s="11"/>
      <c r="J53" s="11"/>
      <c r="K53" s="12"/>
    </row>
    <row r="54" spans="1:11" ht="15" hidden="1" customHeight="1" x14ac:dyDescent="0.25">
      <c r="A54" s="10">
        <v>54</v>
      </c>
      <c r="B54" s="10" t="s">
        <v>221</v>
      </c>
      <c r="C54" s="11" t="s">
        <v>7</v>
      </c>
      <c r="D54" s="11" t="s">
        <v>37</v>
      </c>
      <c r="E54" s="11" t="s">
        <v>142</v>
      </c>
      <c r="F54" s="11" t="s">
        <v>153</v>
      </c>
      <c r="G54" s="11"/>
      <c r="H54" s="11"/>
      <c r="I54" s="11"/>
      <c r="J54" s="11"/>
      <c r="K54" s="12"/>
    </row>
    <row r="55" spans="1:11" ht="15" hidden="1" customHeight="1" x14ac:dyDescent="0.25">
      <c r="A55" s="10">
        <v>55</v>
      </c>
      <c r="B55" s="10" t="s">
        <v>221</v>
      </c>
      <c r="C55" s="11" t="s">
        <v>7</v>
      </c>
      <c r="D55" s="11" t="s">
        <v>38</v>
      </c>
      <c r="E55" s="11" t="s">
        <v>143</v>
      </c>
      <c r="F55" s="11" t="s">
        <v>153</v>
      </c>
      <c r="G55" s="11"/>
      <c r="H55" s="11"/>
      <c r="I55" s="11"/>
      <c r="J55" s="11"/>
      <c r="K55" s="12"/>
    </row>
    <row r="56" spans="1:11" ht="15" hidden="1" customHeight="1" x14ac:dyDescent="0.25">
      <c r="A56" s="10">
        <v>56</v>
      </c>
      <c r="B56" s="10" t="s">
        <v>221</v>
      </c>
      <c r="C56" s="11" t="s">
        <v>7</v>
      </c>
      <c r="D56" s="11" t="s">
        <v>39</v>
      </c>
      <c r="E56" s="11" t="s">
        <v>144</v>
      </c>
      <c r="F56" s="11" t="s">
        <v>153</v>
      </c>
      <c r="G56" s="11"/>
      <c r="H56" s="11"/>
      <c r="I56" s="11"/>
      <c r="J56" s="11"/>
      <c r="K56" s="12"/>
    </row>
    <row r="57" spans="1:11" ht="15" hidden="1" customHeight="1" x14ac:dyDescent="0.25">
      <c r="A57" s="10">
        <v>57</v>
      </c>
      <c r="B57" s="10" t="s">
        <v>221</v>
      </c>
      <c r="C57" s="11" t="s">
        <v>7</v>
      </c>
      <c r="D57" s="11" t="s">
        <v>39</v>
      </c>
      <c r="E57" s="11" t="s">
        <v>145</v>
      </c>
      <c r="F57" s="11" t="s">
        <v>153</v>
      </c>
      <c r="G57" s="11"/>
      <c r="H57" s="11"/>
      <c r="I57" s="11"/>
      <c r="J57" s="11"/>
      <c r="K57" s="12"/>
    </row>
    <row r="58" spans="1:11" ht="15" hidden="1" customHeight="1" x14ac:dyDescent="0.25">
      <c r="A58" s="10">
        <v>58</v>
      </c>
      <c r="B58" s="10" t="s">
        <v>221</v>
      </c>
      <c r="C58" s="11" t="s">
        <v>7</v>
      </c>
      <c r="D58" s="11" t="s">
        <v>39</v>
      </c>
      <c r="E58" s="11" t="s">
        <v>146</v>
      </c>
      <c r="F58" s="11" t="s">
        <v>153</v>
      </c>
      <c r="G58" s="11"/>
      <c r="H58" s="11"/>
      <c r="I58" s="11"/>
      <c r="J58" s="11"/>
      <c r="K58" s="12"/>
    </row>
    <row r="59" spans="1:11" ht="15" hidden="1" customHeight="1" x14ac:dyDescent="0.25">
      <c r="A59" s="10">
        <v>59</v>
      </c>
      <c r="B59" s="10" t="s">
        <v>221</v>
      </c>
      <c r="C59" s="11" t="s">
        <v>7</v>
      </c>
      <c r="D59" s="11" t="s">
        <v>39</v>
      </c>
      <c r="E59" s="11" t="s">
        <v>147</v>
      </c>
      <c r="F59" s="11" t="s">
        <v>153</v>
      </c>
      <c r="G59" s="11"/>
      <c r="H59" s="11"/>
      <c r="I59" s="11"/>
      <c r="J59" s="11"/>
      <c r="K59" s="12"/>
    </row>
    <row r="60" spans="1:11" ht="15" hidden="1" customHeight="1" x14ac:dyDescent="0.25">
      <c r="A60" s="10">
        <v>60</v>
      </c>
      <c r="B60" s="10" t="s">
        <v>221</v>
      </c>
      <c r="C60" s="11" t="s">
        <v>7</v>
      </c>
      <c r="D60" s="11" t="s">
        <v>39</v>
      </c>
      <c r="E60" s="11" t="s">
        <v>148</v>
      </c>
      <c r="F60" s="11" t="s">
        <v>153</v>
      </c>
      <c r="G60" s="11"/>
      <c r="H60" s="11"/>
      <c r="I60" s="11"/>
      <c r="J60" s="11"/>
      <c r="K60" s="12"/>
    </row>
    <row r="61" spans="1:11" ht="15" hidden="1" customHeight="1" x14ac:dyDescent="0.25">
      <c r="A61" s="10">
        <v>61</v>
      </c>
      <c r="B61" s="10" t="s">
        <v>221</v>
      </c>
      <c r="C61" s="11" t="s">
        <v>7</v>
      </c>
      <c r="D61" s="11" t="s">
        <v>198</v>
      </c>
      <c r="E61" s="11" t="s">
        <v>149</v>
      </c>
      <c r="F61" s="11" t="s">
        <v>153</v>
      </c>
      <c r="G61" s="11"/>
      <c r="H61" s="11"/>
      <c r="I61" s="11"/>
      <c r="J61" s="11"/>
      <c r="K61" s="12"/>
    </row>
    <row r="62" spans="1:11" ht="15" hidden="1" customHeight="1" x14ac:dyDescent="0.25">
      <c r="A62" s="10">
        <v>62</v>
      </c>
      <c r="B62" s="10" t="s">
        <v>221</v>
      </c>
      <c r="C62" s="11" t="s">
        <v>7</v>
      </c>
      <c r="D62" s="11" t="s">
        <v>198</v>
      </c>
      <c r="E62" s="11" t="s">
        <v>150</v>
      </c>
      <c r="F62" s="11" t="s">
        <v>153</v>
      </c>
      <c r="G62" s="11"/>
      <c r="H62" s="11"/>
      <c r="I62" s="11"/>
      <c r="J62" s="11"/>
      <c r="K62" s="12"/>
    </row>
    <row r="63" spans="1:11" ht="15" hidden="1" customHeight="1" x14ac:dyDescent="0.25">
      <c r="A63" s="10">
        <v>63</v>
      </c>
      <c r="B63" s="10" t="s">
        <v>221</v>
      </c>
      <c r="C63" s="11" t="s">
        <v>7</v>
      </c>
      <c r="D63" s="11" t="s">
        <v>198</v>
      </c>
      <c r="E63" s="11" t="s">
        <v>151</v>
      </c>
      <c r="F63" s="11" t="s">
        <v>153</v>
      </c>
      <c r="G63" s="11"/>
      <c r="H63" s="11"/>
      <c r="I63" s="11"/>
      <c r="J63" s="11"/>
      <c r="K63" s="12"/>
    </row>
    <row r="64" spans="1:11" ht="15" hidden="1" customHeight="1" x14ac:dyDescent="0.25">
      <c r="A64" s="10">
        <v>64</v>
      </c>
      <c r="B64" s="10" t="s">
        <v>221</v>
      </c>
      <c r="C64" s="11" t="s">
        <v>7</v>
      </c>
      <c r="D64" s="11" t="s">
        <v>198</v>
      </c>
      <c r="E64" s="11" t="s">
        <v>152</v>
      </c>
      <c r="F64" s="11" t="s">
        <v>153</v>
      </c>
      <c r="G64" s="11"/>
      <c r="H64" s="11"/>
      <c r="I64" s="11"/>
      <c r="J64" s="11"/>
      <c r="K64" s="12"/>
    </row>
    <row r="65" spans="1:11" ht="15" hidden="1" customHeight="1" x14ac:dyDescent="0.25">
      <c r="A65" s="10">
        <v>65</v>
      </c>
      <c r="B65" s="10" t="s">
        <v>221</v>
      </c>
      <c r="C65" s="11" t="s">
        <v>8</v>
      </c>
      <c r="D65" s="11" t="s">
        <v>40</v>
      </c>
      <c r="E65" s="11" t="s">
        <v>110</v>
      </c>
      <c r="F65" s="11" t="s">
        <v>132</v>
      </c>
      <c r="G65" s="11"/>
      <c r="H65" s="11"/>
      <c r="I65" s="11"/>
      <c r="J65" s="11"/>
      <c r="K65" s="12"/>
    </row>
    <row r="66" spans="1:11" ht="15" hidden="1" customHeight="1" x14ac:dyDescent="0.25">
      <c r="A66" s="10">
        <v>66</v>
      </c>
      <c r="B66" s="10" t="s">
        <v>221</v>
      </c>
      <c r="C66" s="11" t="s">
        <v>8</v>
      </c>
      <c r="D66" s="11" t="s">
        <v>181</v>
      </c>
      <c r="E66" s="11" t="s">
        <v>100</v>
      </c>
      <c r="F66" s="11" t="s">
        <v>131</v>
      </c>
      <c r="G66" s="11"/>
      <c r="H66" s="11"/>
      <c r="I66" s="11"/>
      <c r="J66" s="11"/>
      <c r="K66" s="12"/>
    </row>
    <row r="67" spans="1:11" ht="15" hidden="1" customHeight="1" x14ac:dyDescent="0.3">
      <c r="A67" s="10">
        <v>67</v>
      </c>
      <c r="B67" s="10" t="s">
        <v>221</v>
      </c>
      <c r="C67" s="11" t="s">
        <v>9</v>
      </c>
      <c r="D67" s="11" t="s">
        <v>41</v>
      </c>
      <c r="E67" s="11" t="s">
        <v>215</v>
      </c>
      <c r="F67" s="11" t="s">
        <v>179</v>
      </c>
      <c r="G67" s="11">
        <v>15</v>
      </c>
      <c r="H67" s="18">
        <v>1</v>
      </c>
      <c r="I67">
        <v>12</v>
      </c>
      <c r="J67" s="17">
        <f>I67/G67</f>
        <v>0.8</v>
      </c>
      <c r="K67" s="12" t="s">
        <v>212</v>
      </c>
    </row>
    <row r="68" spans="1:11" ht="15" hidden="1" customHeight="1" x14ac:dyDescent="0.25">
      <c r="A68" s="10"/>
      <c r="B68" s="10" t="s">
        <v>221</v>
      </c>
      <c r="C68" s="11" t="s">
        <v>9</v>
      </c>
      <c r="D68" s="11" t="s">
        <v>41</v>
      </c>
      <c r="E68" s="11" t="s">
        <v>216</v>
      </c>
      <c r="F68" s="11" t="s">
        <v>179</v>
      </c>
      <c r="G68" s="11">
        <v>3</v>
      </c>
      <c r="H68" s="18">
        <v>1</v>
      </c>
      <c r="I68" s="11">
        <v>3</v>
      </c>
      <c r="J68" s="17">
        <f t="shared" ref="J68:J83" si="0">I68/G68</f>
        <v>1</v>
      </c>
      <c r="K68" s="12" t="s">
        <v>212</v>
      </c>
    </row>
    <row r="69" spans="1:11" ht="15" hidden="1" customHeight="1" x14ac:dyDescent="0.25">
      <c r="A69" s="10">
        <v>68</v>
      </c>
      <c r="B69" s="10" t="s">
        <v>221</v>
      </c>
      <c r="C69" s="11" t="s">
        <v>9</v>
      </c>
      <c r="D69" s="11" t="s">
        <v>41</v>
      </c>
      <c r="E69" s="11" t="s">
        <v>166</v>
      </c>
      <c r="F69" s="11" t="s">
        <v>179</v>
      </c>
      <c r="G69" s="11">
        <v>18</v>
      </c>
      <c r="H69" s="18">
        <v>1</v>
      </c>
      <c r="I69" s="11">
        <v>7</v>
      </c>
      <c r="J69" s="17">
        <f t="shared" si="0"/>
        <v>0.3888888888888889</v>
      </c>
      <c r="K69" s="12" t="s">
        <v>211</v>
      </c>
    </row>
    <row r="70" spans="1:11" ht="15" hidden="1" customHeight="1" x14ac:dyDescent="0.25">
      <c r="A70" s="10">
        <v>69</v>
      </c>
      <c r="B70" s="10" t="s">
        <v>221</v>
      </c>
      <c r="C70" s="11" t="s">
        <v>9</v>
      </c>
      <c r="D70" s="11" t="s">
        <v>41</v>
      </c>
      <c r="E70" s="11" t="s">
        <v>167</v>
      </c>
      <c r="F70" s="11" t="s">
        <v>179</v>
      </c>
      <c r="G70" s="11">
        <v>17</v>
      </c>
      <c r="H70" s="18">
        <v>1</v>
      </c>
      <c r="I70" s="11">
        <v>12</v>
      </c>
      <c r="J70" s="17">
        <f t="shared" si="0"/>
        <v>0.70588235294117652</v>
      </c>
      <c r="K70" s="12" t="s">
        <v>213</v>
      </c>
    </row>
    <row r="71" spans="1:11" ht="15" hidden="1" customHeight="1" x14ac:dyDescent="0.25">
      <c r="A71" s="10">
        <v>70</v>
      </c>
      <c r="B71" s="10" t="s">
        <v>221</v>
      </c>
      <c r="C71" s="11" t="s">
        <v>9</v>
      </c>
      <c r="D71" s="11" t="s">
        <v>41</v>
      </c>
      <c r="E71" s="11" t="s">
        <v>168</v>
      </c>
      <c r="F71" s="11" t="s">
        <v>179</v>
      </c>
      <c r="G71" s="11">
        <v>5</v>
      </c>
      <c r="H71" s="18">
        <v>1</v>
      </c>
      <c r="I71" s="11">
        <v>4</v>
      </c>
      <c r="J71" s="17">
        <f t="shared" si="0"/>
        <v>0.8</v>
      </c>
      <c r="K71" s="12" t="s">
        <v>213</v>
      </c>
    </row>
    <row r="72" spans="1:11" ht="15" hidden="1" customHeight="1" x14ac:dyDescent="0.25">
      <c r="A72" s="10">
        <v>71</v>
      </c>
      <c r="B72" s="10" t="s">
        <v>221</v>
      </c>
      <c r="C72" s="11" t="s">
        <v>9</v>
      </c>
      <c r="D72" s="11" t="s">
        <v>41</v>
      </c>
      <c r="E72" s="11" t="s">
        <v>169</v>
      </c>
      <c r="F72" s="11" t="s">
        <v>179</v>
      </c>
      <c r="G72" s="11">
        <v>12</v>
      </c>
      <c r="H72" s="18">
        <v>1</v>
      </c>
      <c r="I72" s="11">
        <v>8</v>
      </c>
      <c r="J72" s="17">
        <f t="shared" si="0"/>
        <v>0.66666666666666663</v>
      </c>
      <c r="K72" s="12" t="s">
        <v>213</v>
      </c>
    </row>
    <row r="73" spans="1:11" ht="15" hidden="1" customHeight="1" x14ac:dyDescent="0.25">
      <c r="A73" s="10">
        <v>72</v>
      </c>
      <c r="B73" s="10" t="s">
        <v>221</v>
      </c>
      <c r="C73" s="11" t="s">
        <v>9</v>
      </c>
      <c r="D73" s="11" t="s">
        <v>41</v>
      </c>
      <c r="E73" s="11" t="s">
        <v>170</v>
      </c>
      <c r="F73" s="11" t="s">
        <v>179</v>
      </c>
      <c r="G73" s="11">
        <v>15</v>
      </c>
      <c r="H73" s="18">
        <v>1</v>
      </c>
      <c r="I73" s="11">
        <v>10</v>
      </c>
      <c r="J73" s="17">
        <f t="shared" si="0"/>
        <v>0.66666666666666663</v>
      </c>
      <c r="K73" s="12" t="s">
        <v>213</v>
      </c>
    </row>
    <row r="74" spans="1:11" ht="15" hidden="1" customHeight="1" x14ac:dyDescent="0.25">
      <c r="A74" s="10">
        <v>73</v>
      </c>
      <c r="B74" s="10" t="s">
        <v>221</v>
      </c>
      <c r="C74" s="11" t="s">
        <v>9</v>
      </c>
      <c r="D74" s="11" t="s">
        <v>41</v>
      </c>
      <c r="E74" s="11" t="s">
        <v>171</v>
      </c>
      <c r="F74" s="11" t="s">
        <v>179</v>
      </c>
      <c r="G74" s="11">
        <v>11</v>
      </c>
      <c r="H74" s="18">
        <v>1</v>
      </c>
      <c r="I74" s="11">
        <v>10</v>
      </c>
      <c r="J74" s="17">
        <f t="shared" si="0"/>
        <v>0.90909090909090906</v>
      </c>
      <c r="K74" s="12" t="s">
        <v>211</v>
      </c>
    </row>
    <row r="75" spans="1:11" ht="15" hidden="1" customHeight="1" x14ac:dyDescent="0.25">
      <c r="A75" s="10">
        <v>74</v>
      </c>
      <c r="B75" s="10" t="s">
        <v>221</v>
      </c>
      <c r="C75" s="11" t="s">
        <v>9</v>
      </c>
      <c r="D75" s="11" t="s">
        <v>41</v>
      </c>
      <c r="E75" s="11" t="s">
        <v>172</v>
      </c>
      <c r="F75" s="11" t="s">
        <v>179</v>
      </c>
      <c r="G75" s="11">
        <v>11</v>
      </c>
      <c r="H75" s="18">
        <v>1</v>
      </c>
      <c r="I75" s="11">
        <v>9</v>
      </c>
      <c r="J75" s="17">
        <f t="shared" si="0"/>
        <v>0.81818181818181823</v>
      </c>
      <c r="K75" s="12" t="s">
        <v>213</v>
      </c>
    </row>
    <row r="76" spans="1:11" ht="15" hidden="1" customHeight="1" x14ac:dyDescent="0.25">
      <c r="A76" s="10">
        <v>75</v>
      </c>
      <c r="B76" s="10" t="s">
        <v>221</v>
      </c>
      <c r="C76" s="11" t="s">
        <v>9</v>
      </c>
      <c r="D76" s="11" t="s">
        <v>41</v>
      </c>
      <c r="E76" s="11" t="s">
        <v>173</v>
      </c>
      <c r="F76" s="11" t="s">
        <v>179</v>
      </c>
      <c r="G76" s="11">
        <v>7</v>
      </c>
      <c r="H76" s="18">
        <v>1</v>
      </c>
      <c r="I76" s="11">
        <v>6</v>
      </c>
      <c r="J76" s="17">
        <f t="shared" si="0"/>
        <v>0.8571428571428571</v>
      </c>
      <c r="K76" s="12" t="s">
        <v>213</v>
      </c>
    </row>
    <row r="77" spans="1:11" ht="15" hidden="1" customHeight="1" x14ac:dyDescent="0.25">
      <c r="A77" s="10">
        <v>76</v>
      </c>
      <c r="B77" s="10" t="s">
        <v>221</v>
      </c>
      <c r="C77" s="11" t="s">
        <v>9</v>
      </c>
      <c r="D77" s="11" t="s">
        <v>41</v>
      </c>
      <c r="E77" s="11" t="s">
        <v>174</v>
      </c>
      <c r="F77" s="11" t="s">
        <v>179</v>
      </c>
      <c r="G77" s="11">
        <v>13</v>
      </c>
      <c r="H77" s="18">
        <v>1</v>
      </c>
      <c r="I77" s="11">
        <v>13</v>
      </c>
      <c r="J77" s="17">
        <f t="shared" si="0"/>
        <v>1</v>
      </c>
      <c r="K77" s="12" t="s">
        <v>213</v>
      </c>
    </row>
    <row r="78" spans="1:11" ht="15" hidden="1" customHeight="1" x14ac:dyDescent="0.25">
      <c r="A78" s="10">
        <v>77</v>
      </c>
      <c r="B78" s="10" t="s">
        <v>221</v>
      </c>
      <c r="C78" s="11" t="s">
        <v>9</v>
      </c>
      <c r="D78" s="11" t="s">
        <v>41</v>
      </c>
      <c r="E78" s="11" t="s">
        <v>175</v>
      </c>
      <c r="F78" s="11" t="s">
        <v>179</v>
      </c>
      <c r="G78" s="11">
        <v>12</v>
      </c>
      <c r="H78" s="18">
        <v>1</v>
      </c>
      <c r="I78" s="11">
        <v>11</v>
      </c>
      <c r="J78" s="17">
        <f t="shared" si="0"/>
        <v>0.91666666666666663</v>
      </c>
      <c r="K78" s="12" t="s">
        <v>213</v>
      </c>
    </row>
    <row r="79" spans="1:11" ht="15" hidden="1" customHeight="1" x14ac:dyDescent="0.25">
      <c r="A79" s="10">
        <v>78</v>
      </c>
      <c r="B79" s="10" t="s">
        <v>221</v>
      </c>
      <c r="C79" s="11" t="s">
        <v>9</v>
      </c>
      <c r="D79" s="11" t="s">
        <v>42</v>
      </c>
      <c r="E79" s="11" t="s">
        <v>42</v>
      </c>
      <c r="F79" s="11" t="s">
        <v>179</v>
      </c>
      <c r="G79" s="11">
        <v>14</v>
      </c>
      <c r="H79" s="18">
        <v>1</v>
      </c>
      <c r="I79" s="11">
        <v>13</v>
      </c>
      <c r="J79" s="17">
        <f t="shared" si="0"/>
        <v>0.9285714285714286</v>
      </c>
      <c r="K79" s="12" t="s">
        <v>211</v>
      </c>
    </row>
    <row r="80" spans="1:11" ht="15" hidden="1" customHeight="1" x14ac:dyDescent="0.25">
      <c r="A80" s="10">
        <v>79</v>
      </c>
      <c r="B80" s="10" t="s">
        <v>221</v>
      </c>
      <c r="C80" s="11" t="s">
        <v>9</v>
      </c>
      <c r="D80" s="11" t="s">
        <v>42</v>
      </c>
      <c r="E80" s="11" t="s">
        <v>176</v>
      </c>
      <c r="F80" s="11" t="s">
        <v>179</v>
      </c>
      <c r="G80" s="11">
        <v>15</v>
      </c>
      <c r="H80" s="18">
        <v>1</v>
      </c>
      <c r="I80" s="11">
        <v>13</v>
      </c>
      <c r="J80" s="17">
        <f t="shared" si="0"/>
        <v>0.8666666666666667</v>
      </c>
      <c r="K80" s="12" t="s">
        <v>213</v>
      </c>
    </row>
    <row r="81" spans="1:11" ht="15" hidden="1" customHeight="1" x14ac:dyDescent="0.25">
      <c r="A81" s="10">
        <v>80</v>
      </c>
      <c r="B81" s="10" t="s">
        <v>221</v>
      </c>
      <c r="C81" s="11" t="s">
        <v>9</v>
      </c>
      <c r="D81" s="11" t="s">
        <v>43</v>
      </c>
      <c r="E81" s="11" t="s">
        <v>43</v>
      </c>
      <c r="F81" s="11" t="s">
        <v>179</v>
      </c>
      <c r="G81" s="11">
        <v>7</v>
      </c>
      <c r="H81" s="18">
        <v>1</v>
      </c>
      <c r="I81" s="11">
        <v>6</v>
      </c>
      <c r="J81" s="17">
        <f t="shared" si="0"/>
        <v>0.8571428571428571</v>
      </c>
      <c r="K81" s="12" t="s">
        <v>211</v>
      </c>
    </row>
    <row r="82" spans="1:11" ht="15" hidden="1" customHeight="1" x14ac:dyDescent="0.25">
      <c r="A82" s="10">
        <v>81</v>
      </c>
      <c r="B82" s="10" t="s">
        <v>221</v>
      </c>
      <c r="C82" s="11" t="s">
        <v>9</v>
      </c>
      <c r="D82" s="11" t="s">
        <v>43</v>
      </c>
      <c r="E82" s="11" t="s">
        <v>177</v>
      </c>
      <c r="F82" s="11" t="s">
        <v>179</v>
      </c>
      <c r="G82" s="11">
        <v>6</v>
      </c>
      <c r="H82" s="18">
        <v>1</v>
      </c>
      <c r="I82" s="11">
        <v>5</v>
      </c>
      <c r="J82" s="17">
        <f t="shared" si="0"/>
        <v>0.83333333333333337</v>
      </c>
      <c r="K82" s="12" t="s">
        <v>213</v>
      </c>
    </row>
    <row r="83" spans="1:11" ht="15" hidden="1" customHeight="1" x14ac:dyDescent="0.25">
      <c r="A83" s="10">
        <v>82</v>
      </c>
      <c r="B83" s="10" t="s">
        <v>221</v>
      </c>
      <c r="C83" s="11" t="s">
        <v>9</v>
      </c>
      <c r="D83" s="11" t="s">
        <v>43</v>
      </c>
      <c r="E83" s="11" t="s">
        <v>178</v>
      </c>
      <c r="F83" s="11" t="s">
        <v>179</v>
      </c>
      <c r="G83" s="11">
        <v>9</v>
      </c>
      <c r="H83" s="18">
        <v>1</v>
      </c>
      <c r="I83" s="11">
        <v>8</v>
      </c>
      <c r="J83" s="17">
        <f t="shared" si="0"/>
        <v>0.88888888888888884</v>
      </c>
      <c r="K83" s="12" t="s">
        <v>213</v>
      </c>
    </row>
    <row r="84" spans="1:11" ht="15" customHeight="1" x14ac:dyDescent="0.25">
      <c r="A84" s="10">
        <v>83</v>
      </c>
      <c r="B84" s="10" t="s">
        <v>221</v>
      </c>
      <c r="C84" s="11" t="s">
        <v>18</v>
      </c>
      <c r="D84" s="11" t="s">
        <v>47</v>
      </c>
      <c r="E84" s="11" t="s">
        <v>154</v>
      </c>
      <c r="F84" s="11" t="s">
        <v>162</v>
      </c>
      <c r="G84" s="11"/>
      <c r="H84" s="11"/>
      <c r="I84" s="11"/>
      <c r="J84" s="11"/>
      <c r="K84" s="12"/>
    </row>
    <row r="85" spans="1:11" ht="15" customHeight="1" x14ac:dyDescent="0.25">
      <c r="A85" s="10">
        <v>84</v>
      </c>
      <c r="B85" s="10" t="s">
        <v>221</v>
      </c>
      <c r="C85" s="11" t="s">
        <v>18</v>
      </c>
      <c r="D85" s="11" t="s">
        <v>48</v>
      </c>
      <c r="E85" s="11" t="s">
        <v>155</v>
      </c>
      <c r="F85" s="11" t="s">
        <v>162</v>
      </c>
      <c r="G85" s="11"/>
      <c r="H85" s="11"/>
      <c r="I85" s="11"/>
      <c r="J85" s="11"/>
      <c r="K85" s="12"/>
    </row>
    <row r="86" spans="1:11" ht="15" customHeight="1" x14ac:dyDescent="0.25">
      <c r="A86" s="10">
        <v>85</v>
      </c>
      <c r="B86" s="10" t="s">
        <v>221</v>
      </c>
      <c r="C86" s="11" t="s">
        <v>18</v>
      </c>
      <c r="D86" s="11" t="s">
        <v>48</v>
      </c>
      <c r="E86" s="11" t="s">
        <v>156</v>
      </c>
      <c r="F86" s="11" t="s">
        <v>162</v>
      </c>
      <c r="G86" s="11"/>
      <c r="H86" s="11"/>
      <c r="I86" s="11"/>
      <c r="J86" s="11"/>
      <c r="K86" s="12"/>
    </row>
    <row r="87" spans="1:11" ht="15" customHeight="1" x14ac:dyDescent="0.25">
      <c r="A87" s="10">
        <v>86</v>
      </c>
      <c r="B87" s="10" t="s">
        <v>221</v>
      </c>
      <c r="C87" s="11" t="s">
        <v>18</v>
      </c>
      <c r="D87" s="11" t="s">
        <v>48</v>
      </c>
      <c r="E87" s="11" t="s">
        <v>157</v>
      </c>
      <c r="F87" s="11" t="s">
        <v>162</v>
      </c>
      <c r="G87" s="11"/>
      <c r="H87" s="11"/>
      <c r="I87" s="11"/>
      <c r="J87" s="11"/>
      <c r="K87" s="12"/>
    </row>
    <row r="88" spans="1:11" ht="15" customHeight="1" x14ac:dyDescent="0.25">
      <c r="A88" s="10">
        <v>87</v>
      </c>
      <c r="B88" s="10" t="s">
        <v>221</v>
      </c>
      <c r="C88" s="11" t="s">
        <v>18</v>
      </c>
      <c r="D88" s="11" t="s">
        <v>48</v>
      </c>
      <c r="E88" s="11" t="s">
        <v>158</v>
      </c>
      <c r="F88" s="11" t="s">
        <v>162</v>
      </c>
      <c r="G88" s="11"/>
      <c r="H88" s="11"/>
      <c r="I88" s="11"/>
      <c r="J88" s="11"/>
      <c r="K88" s="12"/>
    </row>
    <row r="89" spans="1:11" ht="15" customHeight="1" x14ac:dyDescent="0.25">
      <c r="A89" s="10">
        <v>88</v>
      </c>
      <c r="B89" s="10" t="s">
        <v>221</v>
      </c>
      <c r="C89" s="11" t="s">
        <v>18</v>
      </c>
      <c r="D89" s="11" t="s">
        <v>46</v>
      </c>
      <c r="E89" s="11" t="s">
        <v>165</v>
      </c>
      <c r="F89" s="11" t="s">
        <v>275</v>
      </c>
      <c r="G89" s="11"/>
      <c r="H89" s="11"/>
      <c r="I89" s="11"/>
      <c r="J89" s="11"/>
      <c r="K89" s="12"/>
    </row>
    <row r="90" spans="1:11" ht="15" customHeight="1" x14ac:dyDescent="0.25">
      <c r="A90" s="10">
        <v>89</v>
      </c>
      <c r="B90" s="10" t="s">
        <v>221</v>
      </c>
      <c r="C90" s="11" t="s">
        <v>18</v>
      </c>
      <c r="D90" s="11" t="s">
        <v>46</v>
      </c>
      <c r="E90" s="11" t="s">
        <v>46</v>
      </c>
      <c r="F90" s="11" t="s">
        <v>275</v>
      </c>
      <c r="G90" s="11"/>
      <c r="H90" s="11"/>
      <c r="I90" s="11"/>
      <c r="J90" s="11"/>
      <c r="K90" s="12"/>
    </row>
    <row r="91" spans="1:11" ht="15" customHeight="1" x14ac:dyDescent="0.25">
      <c r="A91" s="10">
        <v>90</v>
      </c>
      <c r="B91" s="10" t="s">
        <v>221</v>
      </c>
      <c r="C91" s="11" t="s">
        <v>18</v>
      </c>
      <c r="D91" s="11" t="s">
        <v>45</v>
      </c>
      <c r="E91" s="11" t="s">
        <v>183</v>
      </c>
      <c r="F91" s="11" t="s">
        <v>275</v>
      </c>
      <c r="G91" s="11"/>
      <c r="H91" s="11"/>
      <c r="I91" s="11"/>
      <c r="J91" s="11"/>
      <c r="K91" s="12"/>
    </row>
    <row r="92" spans="1:11" ht="15" customHeight="1" x14ac:dyDescent="0.25">
      <c r="A92" s="10">
        <v>91</v>
      </c>
      <c r="B92" s="10" t="s">
        <v>221</v>
      </c>
      <c r="C92" s="11" t="s">
        <v>18</v>
      </c>
      <c r="D92" s="11" t="s">
        <v>45</v>
      </c>
      <c r="E92" s="11" t="s">
        <v>184</v>
      </c>
      <c r="F92" s="11" t="s">
        <v>275</v>
      </c>
      <c r="G92" s="11"/>
      <c r="H92" s="11"/>
      <c r="I92" s="11"/>
      <c r="J92" s="11"/>
      <c r="K92" s="12"/>
    </row>
    <row r="93" spans="1:11" ht="15" customHeight="1" x14ac:dyDescent="0.25">
      <c r="A93" s="10">
        <v>92</v>
      </c>
      <c r="B93" s="10" t="s">
        <v>221</v>
      </c>
      <c r="C93" s="11" t="s">
        <v>18</v>
      </c>
      <c r="D93" s="11" t="s">
        <v>45</v>
      </c>
      <c r="E93" s="11" t="s">
        <v>185</v>
      </c>
      <c r="F93" s="11" t="s">
        <v>275</v>
      </c>
      <c r="G93" s="11"/>
      <c r="H93" s="11"/>
      <c r="I93" s="11"/>
      <c r="J93" s="11"/>
      <c r="K93" s="12"/>
    </row>
    <row r="94" spans="1:11" ht="15" customHeight="1" x14ac:dyDescent="0.25">
      <c r="A94" s="10">
        <v>93</v>
      </c>
      <c r="B94" s="10" t="s">
        <v>221</v>
      </c>
      <c r="C94" s="11" t="s">
        <v>18</v>
      </c>
      <c r="D94" s="11" t="s">
        <v>45</v>
      </c>
      <c r="E94" s="11" t="s">
        <v>186</v>
      </c>
      <c r="F94" s="11" t="s">
        <v>275</v>
      </c>
      <c r="G94" s="11"/>
      <c r="H94" s="11"/>
      <c r="I94" s="11"/>
      <c r="J94" s="11"/>
      <c r="K94" s="12"/>
    </row>
    <row r="95" spans="1:11" ht="15" customHeight="1" x14ac:dyDescent="0.25">
      <c r="A95" s="10">
        <v>94</v>
      </c>
      <c r="B95" s="10" t="s">
        <v>221</v>
      </c>
      <c r="C95" s="11" t="s">
        <v>18</v>
      </c>
      <c r="D95" s="11" t="s">
        <v>45</v>
      </c>
      <c r="E95" s="11" t="s">
        <v>187</v>
      </c>
      <c r="F95" s="11" t="s">
        <v>275</v>
      </c>
      <c r="G95" s="11"/>
      <c r="H95" s="11"/>
      <c r="I95" s="11"/>
      <c r="J95" s="11"/>
      <c r="K95" s="12"/>
    </row>
    <row r="96" spans="1:11" ht="15" customHeight="1" x14ac:dyDescent="0.25">
      <c r="A96" s="10">
        <v>95</v>
      </c>
      <c r="B96" s="10" t="s">
        <v>221</v>
      </c>
      <c r="C96" s="11" t="s">
        <v>10</v>
      </c>
      <c r="D96" s="11" t="s">
        <v>49</v>
      </c>
      <c r="E96" s="11"/>
      <c r="F96" s="11" t="s">
        <v>275</v>
      </c>
      <c r="G96" s="11"/>
      <c r="H96" s="11"/>
      <c r="I96" s="11"/>
      <c r="J96" s="11"/>
      <c r="K96" s="12"/>
    </row>
    <row r="97" spans="1:11" ht="15" customHeight="1" x14ac:dyDescent="0.25">
      <c r="A97" s="10">
        <v>96</v>
      </c>
      <c r="B97" s="10" t="s">
        <v>221</v>
      </c>
      <c r="C97" s="11" t="s">
        <v>11</v>
      </c>
      <c r="D97" s="11" t="s">
        <v>44</v>
      </c>
      <c r="E97" s="11" t="s">
        <v>89</v>
      </c>
      <c r="F97" s="11" t="s">
        <v>275</v>
      </c>
      <c r="G97" s="11"/>
      <c r="H97" s="11"/>
      <c r="I97" s="11"/>
      <c r="J97" s="11"/>
      <c r="K97" s="12"/>
    </row>
    <row r="98" spans="1:11" ht="15" customHeight="1" x14ac:dyDescent="0.25">
      <c r="A98" s="10">
        <v>97</v>
      </c>
      <c r="B98" s="10" t="s">
        <v>221</v>
      </c>
      <c r="C98" s="11" t="s">
        <v>11</v>
      </c>
      <c r="D98" s="11" t="s">
        <v>44</v>
      </c>
      <c r="E98" s="11" t="s">
        <v>164</v>
      </c>
      <c r="F98" s="11" t="s">
        <v>275</v>
      </c>
      <c r="G98" s="11"/>
      <c r="H98" s="11"/>
      <c r="I98" s="11"/>
      <c r="J98" s="11"/>
      <c r="K98" s="12"/>
    </row>
    <row r="99" spans="1:11" ht="15" customHeight="1" x14ac:dyDescent="0.25">
      <c r="A99" s="10">
        <v>98</v>
      </c>
      <c r="B99" s="10" t="s">
        <v>221</v>
      </c>
      <c r="C99" s="11" t="s">
        <v>11</v>
      </c>
      <c r="D99" s="11" t="s">
        <v>44</v>
      </c>
      <c r="E99" s="11" t="s">
        <v>90</v>
      </c>
      <c r="F99" s="11" t="s">
        <v>275</v>
      </c>
      <c r="G99" s="11"/>
      <c r="H99" s="11"/>
      <c r="I99" s="11"/>
      <c r="J99" s="11"/>
      <c r="K99" s="12"/>
    </row>
    <row r="100" spans="1:11" ht="15" customHeight="1" x14ac:dyDescent="0.25">
      <c r="A100" s="10">
        <v>99</v>
      </c>
      <c r="B100" s="10" t="s">
        <v>221</v>
      </c>
      <c r="C100" s="11" t="s">
        <v>11</v>
      </c>
      <c r="D100" s="11" t="s">
        <v>44</v>
      </c>
      <c r="E100" s="11" t="s">
        <v>206</v>
      </c>
      <c r="F100" s="11" t="s">
        <v>275</v>
      </c>
      <c r="G100" s="11"/>
      <c r="H100" s="11"/>
      <c r="I100" s="11"/>
      <c r="J100" s="11"/>
      <c r="K100" s="12"/>
    </row>
    <row r="101" spans="1:11" ht="15" customHeight="1" x14ac:dyDescent="0.25">
      <c r="A101" s="10">
        <v>100</v>
      </c>
      <c r="B101" s="10" t="s">
        <v>221</v>
      </c>
      <c r="C101" s="11" t="s">
        <v>11</v>
      </c>
      <c r="D101" s="11" t="s">
        <v>50</v>
      </c>
      <c r="E101" s="11" t="s">
        <v>199</v>
      </c>
      <c r="F101" s="11" t="s">
        <v>275</v>
      </c>
      <c r="G101" s="11"/>
      <c r="H101" s="11"/>
      <c r="I101" s="11"/>
      <c r="J101" s="11"/>
      <c r="K101" s="12"/>
    </row>
    <row r="102" spans="1:11" ht="15" customHeight="1" x14ac:dyDescent="0.25">
      <c r="A102" s="10">
        <v>101</v>
      </c>
      <c r="B102" s="10" t="s">
        <v>221</v>
      </c>
      <c r="C102" s="11" t="s">
        <v>11</v>
      </c>
      <c r="D102" s="11" t="s">
        <v>50</v>
      </c>
      <c r="E102" s="11" t="s">
        <v>91</v>
      </c>
      <c r="F102" s="11" t="s">
        <v>275</v>
      </c>
      <c r="G102" s="11"/>
      <c r="H102" s="11"/>
      <c r="I102" s="11"/>
      <c r="J102" s="11"/>
      <c r="K102" s="12"/>
    </row>
    <row r="103" spans="1:11" ht="15" customHeight="1" x14ac:dyDescent="0.25">
      <c r="A103" s="10">
        <v>102</v>
      </c>
      <c r="B103" s="10" t="s">
        <v>221</v>
      </c>
      <c r="C103" s="11" t="s">
        <v>11</v>
      </c>
      <c r="D103" s="11" t="s">
        <v>50</v>
      </c>
      <c r="E103" s="11" t="s">
        <v>92</v>
      </c>
      <c r="F103" s="11" t="s">
        <v>275</v>
      </c>
      <c r="G103" s="11"/>
      <c r="H103" s="11"/>
      <c r="I103" s="11"/>
      <c r="J103" s="11"/>
      <c r="K103" s="12"/>
    </row>
    <row r="104" spans="1:11" ht="15" customHeight="1" x14ac:dyDescent="0.25">
      <c r="A104" s="10">
        <v>103</v>
      </c>
      <c r="B104" s="10" t="s">
        <v>221</v>
      </c>
      <c r="C104" s="11" t="s">
        <v>11</v>
      </c>
      <c r="D104" s="11" t="s">
        <v>50</v>
      </c>
      <c r="E104" s="11" t="s">
        <v>93</v>
      </c>
      <c r="F104" s="11" t="s">
        <v>275</v>
      </c>
      <c r="G104" s="11"/>
      <c r="H104" s="11"/>
      <c r="I104" s="11"/>
      <c r="J104" s="11"/>
      <c r="K104" s="12"/>
    </row>
    <row r="105" spans="1:11" ht="15" customHeight="1" x14ac:dyDescent="0.25">
      <c r="A105" s="10">
        <v>105</v>
      </c>
      <c r="B105" s="10" t="s">
        <v>221</v>
      </c>
      <c r="C105" s="11" t="s">
        <v>12</v>
      </c>
      <c r="D105" s="11" t="s">
        <v>207</v>
      </c>
      <c r="E105" s="11" t="s">
        <v>208</v>
      </c>
      <c r="F105" s="11" t="s">
        <v>162</v>
      </c>
      <c r="G105" s="11"/>
      <c r="H105" s="11"/>
      <c r="I105" s="11"/>
      <c r="J105" s="11"/>
      <c r="K105" s="12"/>
    </row>
    <row r="106" spans="1:11" ht="15" customHeight="1" x14ac:dyDescent="0.25">
      <c r="A106" s="10">
        <v>106</v>
      </c>
      <c r="B106" s="10" t="s">
        <v>221</v>
      </c>
      <c r="C106" s="11" t="s">
        <v>12</v>
      </c>
      <c r="D106" s="11" t="s">
        <v>207</v>
      </c>
      <c r="E106" s="11" t="s">
        <v>160</v>
      </c>
      <c r="F106" s="11" t="s">
        <v>162</v>
      </c>
      <c r="G106" s="11"/>
      <c r="H106" s="11"/>
      <c r="I106" s="11"/>
      <c r="J106" s="11"/>
      <c r="K106" s="12"/>
    </row>
    <row r="107" spans="1:11" ht="15" customHeight="1" x14ac:dyDescent="0.25">
      <c r="A107" s="10">
        <v>107</v>
      </c>
      <c r="B107" s="10" t="s">
        <v>221</v>
      </c>
      <c r="C107" s="11" t="s">
        <v>12</v>
      </c>
      <c r="D107" s="11" t="s">
        <v>207</v>
      </c>
      <c r="E107" s="11" t="s">
        <v>161</v>
      </c>
      <c r="F107" s="11" t="s">
        <v>162</v>
      </c>
      <c r="G107" s="11"/>
      <c r="H107" s="11"/>
      <c r="I107" s="11"/>
      <c r="J107" s="11"/>
      <c r="K107" s="12"/>
    </row>
    <row r="108" spans="1:11" ht="15" customHeight="1" x14ac:dyDescent="0.25">
      <c r="A108" s="10">
        <v>108</v>
      </c>
      <c r="B108" s="10" t="s">
        <v>221</v>
      </c>
      <c r="C108" s="11" t="s">
        <v>12</v>
      </c>
      <c r="D108" s="11" t="s">
        <v>207</v>
      </c>
      <c r="E108" s="11" t="s">
        <v>159</v>
      </c>
      <c r="F108" s="11" t="s">
        <v>162</v>
      </c>
      <c r="G108" s="11"/>
      <c r="H108" s="11"/>
      <c r="I108" s="11"/>
      <c r="J108" s="11"/>
      <c r="K108" s="12"/>
    </row>
    <row r="109" spans="1:11" ht="15" hidden="1" customHeight="1" x14ac:dyDescent="0.25">
      <c r="A109" s="10">
        <v>109</v>
      </c>
      <c r="B109" s="10" t="s">
        <v>221</v>
      </c>
      <c r="C109" s="11" t="s">
        <v>13</v>
      </c>
      <c r="D109" s="11" t="s">
        <v>13</v>
      </c>
      <c r="E109" s="11" t="s">
        <v>98</v>
      </c>
      <c r="F109" s="11" t="s">
        <v>131</v>
      </c>
      <c r="G109" s="11"/>
      <c r="H109" s="11"/>
      <c r="I109" s="11"/>
      <c r="J109" s="11"/>
      <c r="K109" s="12"/>
    </row>
    <row r="110" spans="1:11" s="7" customFormat="1" ht="15" hidden="1" customHeight="1" x14ac:dyDescent="0.25">
      <c r="A110" s="10">
        <v>110</v>
      </c>
      <c r="B110" s="10" t="s">
        <v>221</v>
      </c>
      <c r="C110" s="11" t="s">
        <v>13</v>
      </c>
      <c r="D110" s="11" t="s">
        <v>13</v>
      </c>
      <c r="E110" s="11" t="s">
        <v>182</v>
      </c>
      <c r="F110" s="11" t="s">
        <v>131</v>
      </c>
      <c r="G110" s="11"/>
      <c r="H110" s="11"/>
      <c r="I110" s="11"/>
      <c r="J110" s="11"/>
      <c r="K110" s="13"/>
    </row>
    <row r="111" spans="1:11" ht="15" hidden="1" customHeight="1" x14ac:dyDescent="0.25">
      <c r="A111" s="10">
        <v>111</v>
      </c>
      <c r="B111" s="10" t="s">
        <v>221</v>
      </c>
      <c r="C111" s="11" t="s">
        <v>13</v>
      </c>
      <c r="D111" s="11" t="s">
        <v>13</v>
      </c>
      <c r="E111" s="11" t="s">
        <v>99</v>
      </c>
      <c r="F111" s="11" t="s">
        <v>131</v>
      </c>
      <c r="G111" s="11"/>
      <c r="H111" s="11"/>
      <c r="I111" s="11"/>
      <c r="J111" s="11"/>
      <c r="K111" s="12"/>
    </row>
    <row r="112" spans="1:11" ht="15" hidden="1" customHeight="1" x14ac:dyDescent="0.25">
      <c r="A112" s="10">
        <v>112</v>
      </c>
      <c r="B112" s="10" t="s">
        <v>221</v>
      </c>
      <c r="C112" s="11" t="s">
        <v>51</v>
      </c>
      <c r="D112" s="11" t="s">
        <v>30</v>
      </c>
      <c r="E112" s="11" t="s">
        <v>101</v>
      </c>
      <c r="F112" s="11" t="s">
        <v>132</v>
      </c>
      <c r="G112" s="11"/>
      <c r="H112" s="11"/>
      <c r="I112" s="11"/>
      <c r="J112" s="11"/>
      <c r="K112" s="12"/>
    </row>
    <row r="113" spans="1:11" ht="15" hidden="1" customHeight="1" x14ac:dyDescent="0.25">
      <c r="A113" s="10">
        <v>113</v>
      </c>
      <c r="B113" s="10" t="s">
        <v>221</v>
      </c>
      <c r="C113" s="11" t="s">
        <v>51</v>
      </c>
      <c r="D113" s="11" t="s">
        <v>30</v>
      </c>
      <c r="E113" s="11" t="s">
        <v>102</v>
      </c>
      <c r="F113" s="11" t="s">
        <v>132</v>
      </c>
      <c r="G113" s="11"/>
      <c r="H113" s="11"/>
      <c r="I113" s="11"/>
      <c r="J113" s="11"/>
      <c r="K113" s="12"/>
    </row>
    <row r="114" spans="1:11" ht="15" hidden="1" customHeight="1" x14ac:dyDescent="0.25">
      <c r="A114" s="10">
        <v>114</v>
      </c>
      <c r="B114" s="10" t="s">
        <v>221</v>
      </c>
      <c r="C114" s="11" t="s">
        <v>51</v>
      </c>
      <c r="D114" s="11" t="s">
        <v>30</v>
      </c>
      <c r="E114" s="11" t="s">
        <v>103</v>
      </c>
      <c r="F114" s="11" t="s">
        <v>132</v>
      </c>
      <c r="G114" s="11"/>
      <c r="H114" s="11"/>
      <c r="I114" s="11"/>
      <c r="J114" s="11"/>
      <c r="K114" s="12"/>
    </row>
    <row r="115" spans="1:11" ht="15" hidden="1" customHeight="1" x14ac:dyDescent="0.25">
      <c r="A115" s="10">
        <v>115</v>
      </c>
      <c r="B115" s="10" t="s">
        <v>221</v>
      </c>
      <c r="C115" s="11" t="s">
        <v>51</v>
      </c>
      <c r="D115" s="11" t="s">
        <v>30</v>
      </c>
      <c r="E115" s="11" t="s">
        <v>104</v>
      </c>
      <c r="F115" s="11" t="s">
        <v>132</v>
      </c>
      <c r="G115" s="11"/>
      <c r="H115" s="11"/>
      <c r="I115" s="11"/>
      <c r="J115" s="11"/>
      <c r="K115" s="12"/>
    </row>
    <row r="116" spans="1:11" ht="15" hidden="1" customHeight="1" x14ac:dyDescent="0.25">
      <c r="A116" s="10">
        <v>116</v>
      </c>
      <c r="B116" s="10" t="s">
        <v>221</v>
      </c>
      <c r="C116" s="11" t="s">
        <v>51</v>
      </c>
      <c r="D116" s="11" t="s">
        <v>31</v>
      </c>
      <c r="E116" s="11" t="s">
        <v>105</v>
      </c>
      <c r="F116" s="11" t="s">
        <v>132</v>
      </c>
      <c r="G116" s="11"/>
      <c r="H116" s="11"/>
      <c r="I116" s="11"/>
      <c r="J116" s="11"/>
      <c r="K116" s="12"/>
    </row>
    <row r="117" spans="1:11" ht="15" hidden="1" customHeight="1" x14ac:dyDescent="0.25">
      <c r="A117" s="10">
        <v>117</v>
      </c>
      <c r="B117" s="10" t="s">
        <v>221</v>
      </c>
      <c r="C117" s="11" t="s">
        <v>51</v>
      </c>
      <c r="D117" s="11" t="s">
        <v>31</v>
      </c>
      <c r="E117" s="11" t="s">
        <v>106</v>
      </c>
      <c r="F117" s="11" t="s">
        <v>132</v>
      </c>
      <c r="G117" s="11"/>
      <c r="H117" s="11"/>
      <c r="I117" s="11"/>
      <c r="J117" s="11"/>
      <c r="K117" s="12"/>
    </row>
    <row r="118" spans="1:11" ht="15" hidden="1" customHeight="1" x14ac:dyDescent="0.25">
      <c r="A118" s="10">
        <v>118</v>
      </c>
      <c r="B118" s="10" t="s">
        <v>221</v>
      </c>
      <c r="C118" s="11" t="s">
        <v>51</v>
      </c>
      <c r="D118" s="11" t="s">
        <v>31</v>
      </c>
      <c r="E118" s="11" t="s">
        <v>107</v>
      </c>
      <c r="F118" s="11" t="s">
        <v>132</v>
      </c>
      <c r="G118" s="11"/>
      <c r="H118" s="11"/>
      <c r="I118" s="11"/>
      <c r="J118" s="11"/>
      <c r="K118" s="12"/>
    </row>
    <row r="119" spans="1:11" ht="15" hidden="1" customHeight="1" x14ac:dyDescent="0.25">
      <c r="A119" s="10">
        <v>119</v>
      </c>
      <c r="B119" s="10" t="s">
        <v>221</v>
      </c>
      <c r="C119" s="11" t="s">
        <v>51</v>
      </c>
      <c r="D119" s="11" t="s">
        <v>31</v>
      </c>
      <c r="E119" s="11" t="s">
        <v>108</v>
      </c>
      <c r="F119" s="11" t="s">
        <v>132</v>
      </c>
      <c r="G119" s="11"/>
      <c r="H119" s="11"/>
      <c r="I119" s="11"/>
      <c r="J119" s="11"/>
      <c r="K119" s="12"/>
    </row>
    <row r="120" spans="1:11" ht="15" hidden="1" customHeight="1" x14ac:dyDescent="0.25">
      <c r="A120" s="10">
        <v>120</v>
      </c>
      <c r="B120" s="10" t="s">
        <v>221</v>
      </c>
      <c r="C120" s="11" t="s">
        <v>51</v>
      </c>
      <c r="D120" s="11" t="s">
        <v>31</v>
      </c>
      <c r="E120" s="11" t="s">
        <v>111</v>
      </c>
      <c r="F120" s="11" t="s">
        <v>132</v>
      </c>
      <c r="G120" s="11"/>
      <c r="H120" s="11"/>
      <c r="I120" s="11"/>
      <c r="J120" s="11"/>
      <c r="K120" s="12"/>
    </row>
    <row r="121" spans="1:11" ht="15" hidden="1" customHeight="1" x14ac:dyDescent="0.25">
      <c r="A121" s="10">
        <v>121</v>
      </c>
      <c r="B121" s="10" t="s">
        <v>221</v>
      </c>
      <c r="C121" s="11" t="s">
        <v>51</v>
      </c>
      <c r="D121" s="11" t="s">
        <v>31</v>
      </c>
      <c r="E121" s="11" t="s">
        <v>112</v>
      </c>
      <c r="F121" s="11" t="s">
        <v>132</v>
      </c>
      <c r="G121" s="11"/>
      <c r="H121" s="11"/>
      <c r="I121" s="11"/>
      <c r="J121" s="11"/>
      <c r="K121" s="12"/>
    </row>
    <row r="122" spans="1:11" ht="15" hidden="1" customHeight="1" x14ac:dyDescent="0.25">
      <c r="A122" s="10">
        <v>122</v>
      </c>
      <c r="B122" s="10" t="s">
        <v>221</v>
      </c>
      <c r="C122" s="11" t="s">
        <v>51</v>
      </c>
      <c r="D122" s="11" t="s">
        <v>31</v>
      </c>
      <c r="E122" s="11" t="s">
        <v>200</v>
      </c>
      <c r="F122" s="11" t="s">
        <v>132</v>
      </c>
      <c r="G122" s="11"/>
      <c r="H122" s="11"/>
      <c r="I122" s="11"/>
      <c r="J122" s="11"/>
      <c r="K122" s="12"/>
    </row>
    <row r="123" spans="1:11" ht="15" hidden="1" customHeight="1" x14ac:dyDescent="0.25">
      <c r="A123" s="10">
        <v>123</v>
      </c>
      <c r="B123" s="10" t="s">
        <v>221</v>
      </c>
      <c r="C123" s="11" t="s">
        <v>51</v>
      </c>
      <c r="D123" s="11" t="s">
        <v>209</v>
      </c>
      <c r="E123" s="11" t="s">
        <v>109</v>
      </c>
      <c r="F123" s="11" t="s">
        <v>132</v>
      </c>
      <c r="G123" s="11"/>
      <c r="H123" s="11"/>
      <c r="I123" s="11"/>
      <c r="J123" s="11"/>
      <c r="K123" s="12"/>
    </row>
    <row r="124" spans="1:11" ht="15" customHeight="1" x14ac:dyDescent="0.25">
      <c r="A124" s="10">
        <v>124</v>
      </c>
      <c r="B124" s="10" t="s">
        <v>221</v>
      </c>
      <c r="C124" s="11" t="s">
        <v>14</v>
      </c>
      <c r="D124" s="11" t="s">
        <v>32</v>
      </c>
      <c r="E124" s="11" t="s">
        <v>113</v>
      </c>
      <c r="F124" s="11" t="s">
        <v>133</v>
      </c>
      <c r="G124" s="11"/>
      <c r="H124" s="11"/>
      <c r="I124" s="11"/>
      <c r="J124" s="11"/>
      <c r="K124" s="12"/>
    </row>
    <row r="125" spans="1:11" ht="15" customHeight="1" x14ac:dyDescent="0.25">
      <c r="A125" s="10">
        <v>125</v>
      </c>
      <c r="B125" s="10" t="s">
        <v>221</v>
      </c>
      <c r="C125" s="11" t="s">
        <v>14</v>
      </c>
      <c r="D125" s="11" t="s">
        <v>32</v>
      </c>
      <c r="E125" s="11" t="s">
        <v>192</v>
      </c>
      <c r="F125" s="11" t="s">
        <v>133</v>
      </c>
      <c r="G125" s="11"/>
      <c r="H125" s="11"/>
      <c r="I125" s="11"/>
      <c r="J125" s="11"/>
      <c r="K125" s="12"/>
    </row>
    <row r="126" spans="1:11" ht="15" customHeight="1" x14ac:dyDescent="0.25">
      <c r="A126" s="10">
        <v>126</v>
      </c>
      <c r="B126" s="10" t="s">
        <v>221</v>
      </c>
      <c r="C126" s="11" t="s">
        <v>15</v>
      </c>
      <c r="D126" s="11" t="s">
        <v>33</v>
      </c>
      <c r="E126" s="11" t="s">
        <v>114</v>
      </c>
      <c r="F126" s="11" t="s">
        <v>128</v>
      </c>
      <c r="G126" s="11"/>
      <c r="H126" s="11"/>
      <c r="I126" s="11"/>
      <c r="J126" s="11"/>
      <c r="K126" s="12"/>
    </row>
    <row r="127" spans="1:11" ht="15" customHeight="1" x14ac:dyDescent="0.25">
      <c r="A127" s="10">
        <v>127</v>
      </c>
      <c r="B127" s="10" t="s">
        <v>221</v>
      </c>
      <c r="C127" s="11" t="s">
        <v>15</v>
      </c>
      <c r="D127" s="11" t="s">
        <v>33</v>
      </c>
      <c r="E127" s="11" t="s">
        <v>115</v>
      </c>
      <c r="F127" s="11" t="s">
        <v>128</v>
      </c>
      <c r="G127" s="11"/>
      <c r="H127" s="11"/>
      <c r="I127" s="11"/>
      <c r="J127" s="11"/>
      <c r="K127" s="12"/>
    </row>
    <row r="128" spans="1:11" ht="15" customHeight="1" x14ac:dyDescent="0.25">
      <c r="A128" s="10">
        <v>128</v>
      </c>
      <c r="B128" s="10" t="s">
        <v>221</v>
      </c>
      <c r="C128" s="11" t="s">
        <v>15</v>
      </c>
      <c r="D128" s="11" t="s">
        <v>33</v>
      </c>
      <c r="E128" s="11" t="s">
        <v>116</v>
      </c>
      <c r="F128" s="11" t="s">
        <v>128</v>
      </c>
      <c r="G128" s="11"/>
      <c r="H128" s="11"/>
      <c r="I128" s="11"/>
      <c r="J128" s="11"/>
      <c r="K128" s="12"/>
    </row>
    <row r="129" spans="1:11" ht="15" customHeight="1" x14ac:dyDescent="0.25">
      <c r="A129" s="10">
        <v>129</v>
      </c>
      <c r="B129" s="10" t="s">
        <v>221</v>
      </c>
      <c r="C129" s="11" t="s">
        <v>15</v>
      </c>
      <c r="D129" s="11" t="s">
        <v>33</v>
      </c>
      <c r="E129" s="11" t="s">
        <v>117</v>
      </c>
      <c r="F129" s="11" t="s">
        <v>128</v>
      </c>
      <c r="G129" s="11"/>
      <c r="H129" s="11"/>
      <c r="I129" s="11"/>
      <c r="J129" s="11"/>
      <c r="K129" s="12"/>
    </row>
    <row r="130" spans="1:11" ht="15" customHeight="1" x14ac:dyDescent="0.25">
      <c r="A130" s="10">
        <v>130</v>
      </c>
      <c r="B130" s="10" t="s">
        <v>221</v>
      </c>
      <c r="C130" s="11" t="s">
        <v>15</v>
      </c>
      <c r="D130" s="11" t="s">
        <v>33</v>
      </c>
      <c r="E130" s="11" t="s">
        <v>118</v>
      </c>
      <c r="F130" s="11" t="s">
        <v>128</v>
      </c>
      <c r="G130" s="11"/>
      <c r="H130" s="11"/>
      <c r="I130" s="11"/>
      <c r="J130" s="11"/>
      <c r="K130" s="12"/>
    </row>
    <row r="131" spans="1:11" ht="15" customHeight="1" x14ac:dyDescent="0.25">
      <c r="A131" s="10">
        <v>131</v>
      </c>
      <c r="B131" s="10" t="s">
        <v>221</v>
      </c>
      <c r="C131" s="11" t="s">
        <v>15</v>
      </c>
      <c r="D131" s="11" t="s">
        <v>33</v>
      </c>
      <c r="E131" s="11" t="s">
        <v>119</v>
      </c>
      <c r="F131" s="11" t="s">
        <v>128</v>
      </c>
      <c r="G131" s="11"/>
      <c r="H131" s="11"/>
      <c r="I131" s="11"/>
      <c r="J131" s="11"/>
      <c r="K131" s="12"/>
    </row>
    <row r="132" spans="1:11" ht="15" customHeight="1" x14ac:dyDescent="0.25">
      <c r="A132" s="10">
        <v>132</v>
      </c>
      <c r="B132" s="10" t="s">
        <v>221</v>
      </c>
      <c r="C132" s="11" t="s">
        <v>15</v>
      </c>
      <c r="D132" s="11" t="s">
        <v>33</v>
      </c>
      <c r="E132" s="11" t="s">
        <v>120</v>
      </c>
      <c r="F132" s="11" t="s">
        <v>128</v>
      </c>
      <c r="G132" s="11"/>
      <c r="H132" s="11"/>
      <c r="I132" s="11"/>
      <c r="J132" s="11"/>
      <c r="K132" s="12"/>
    </row>
    <row r="133" spans="1:11" ht="15" customHeight="1" x14ac:dyDescent="0.25">
      <c r="A133" s="10">
        <v>133</v>
      </c>
      <c r="B133" s="10" t="s">
        <v>221</v>
      </c>
      <c r="C133" s="11" t="s">
        <v>15</v>
      </c>
      <c r="D133" s="11" t="s">
        <v>33</v>
      </c>
      <c r="E133" s="11" t="s">
        <v>201</v>
      </c>
      <c r="F133" s="11" t="s">
        <v>128</v>
      </c>
      <c r="G133" s="11"/>
      <c r="H133" s="11"/>
      <c r="I133" s="11"/>
      <c r="J133" s="11"/>
      <c r="K133" s="12"/>
    </row>
    <row r="134" spans="1:11" ht="15" customHeight="1" x14ac:dyDescent="0.25">
      <c r="A134" s="10">
        <v>134</v>
      </c>
      <c r="B134" s="10" t="s">
        <v>221</v>
      </c>
      <c r="C134" s="11" t="s">
        <v>15</v>
      </c>
      <c r="D134" s="11" t="s">
        <v>33</v>
      </c>
      <c r="E134" s="11" t="s">
        <v>202</v>
      </c>
      <c r="F134" s="11" t="s">
        <v>128</v>
      </c>
      <c r="G134" s="11"/>
      <c r="H134" s="11"/>
      <c r="I134" s="11"/>
      <c r="J134" s="11"/>
      <c r="K134" s="12"/>
    </row>
    <row r="135" spans="1:11" ht="15" hidden="1" customHeight="1" x14ac:dyDescent="0.25">
      <c r="A135" s="10">
        <v>135</v>
      </c>
      <c r="B135" s="10" t="s">
        <v>221</v>
      </c>
      <c r="C135" s="11" t="s">
        <v>16</v>
      </c>
      <c r="D135" s="11" t="s">
        <v>34</v>
      </c>
      <c r="E135" s="11" t="s">
        <v>121</v>
      </c>
      <c r="F135" s="11" t="s">
        <v>131</v>
      </c>
      <c r="G135" s="11"/>
      <c r="H135" s="11"/>
      <c r="I135" s="11"/>
      <c r="J135" s="11"/>
      <c r="K135" s="12"/>
    </row>
    <row r="136" spans="1:11" ht="15" hidden="1" customHeight="1" x14ac:dyDescent="0.25">
      <c r="A136" s="10">
        <v>136</v>
      </c>
      <c r="B136" s="10" t="s">
        <v>221</v>
      </c>
      <c r="C136" s="11" t="s">
        <v>16</v>
      </c>
      <c r="D136" s="11" t="s">
        <v>34</v>
      </c>
      <c r="E136" s="11" t="s">
        <v>122</v>
      </c>
      <c r="F136" s="11" t="s">
        <v>131</v>
      </c>
      <c r="G136" s="11"/>
      <c r="H136" s="11"/>
      <c r="I136" s="11"/>
      <c r="J136" s="11"/>
      <c r="K136" s="12"/>
    </row>
    <row r="137" spans="1:11" ht="15" hidden="1" customHeight="1" x14ac:dyDescent="0.25">
      <c r="A137" s="10">
        <v>137</v>
      </c>
      <c r="B137" s="10" t="s">
        <v>221</v>
      </c>
      <c r="C137" s="11" t="s">
        <v>16</v>
      </c>
      <c r="D137" s="11" t="s">
        <v>34</v>
      </c>
      <c r="E137" s="11" t="s">
        <v>123</v>
      </c>
      <c r="F137" s="11" t="s">
        <v>131</v>
      </c>
      <c r="G137" s="11"/>
      <c r="H137" s="11"/>
      <c r="I137" s="11"/>
      <c r="J137" s="11"/>
      <c r="K137" s="12"/>
    </row>
    <row r="138" spans="1:11" ht="15" hidden="1" customHeight="1" x14ac:dyDescent="0.25">
      <c r="A138" s="10">
        <v>138</v>
      </c>
      <c r="B138" s="10" t="s">
        <v>221</v>
      </c>
      <c r="C138" s="11" t="s">
        <v>16</v>
      </c>
      <c r="D138" s="11" t="s">
        <v>34</v>
      </c>
      <c r="E138" s="11" t="s">
        <v>124</v>
      </c>
      <c r="F138" s="11" t="s">
        <v>131</v>
      </c>
      <c r="G138" s="11"/>
      <c r="H138" s="11"/>
      <c r="I138" s="11"/>
      <c r="J138" s="11"/>
      <c r="K138" s="12"/>
    </row>
    <row r="139" spans="1:11" ht="15" hidden="1" customHeight="1" x14ac:dyDescent="0.25">
      <c r="A139" s="10">
        <v>139</v>
      </c>
      <c r="B139" s="10" t="s">
        <v>221</v>
      </c>
      <c r="C139" s="11" t="s">
        <v>16</v>
      </c>
      <c r="D139" s="11" t="s">
        <v>34</v>
      </c>
      <c r="E139" s="11" t="s">
        <v>195</v>
      </c>
      <c r="F139" s="11" t="s">
        <v>131</v>
      </c>
      <c r="G139" s="11"/>
      <c r="H139" s="11"/>
      <c r="I139" s="11"/>
      <c r="J139" s="11"/>
      <c r="K139" s="12"/>
    </row>
    <row r="140" spans="1:11" ht="15" customHeight="1" x14ac:dyDescent="0.25">
      <c r="A140" s="10">
        <v>140</v>
      </c>
      <c r="B140" s="10" t="s">
        <v>221</v>
      </c>
      <c r="C140" s="11" t="s">
        <v>17</v>
      </c>
      <c r="D140" s="11" t="s">
        <v>35</v>
      </c>
      <c r="E140" s="11" t="s">
        <v>125</v>
      </c>
      <c r="F140" s="11" t="s">
        <v>134</v>
      </c>
      <c r="G140" s="11"/>
      <c r="H140" s="11"/>
      <c r="I140" s="11"/>
      <c r="J140" s="11"/>
      <c r="K140" s="12"/>
    </row>
    <row r="141" spans="1:11" ht="15" customHeight="1" x14ac:dyDescent="0.25">
      <c r="A141" s="10">
        <v>141</v>
      </c>
      <c r="B141" s="10" t="s">
        <v>221</v>
      </c>
      <c r="C141" s="11" t="s">
        <v>17</v>
      </c>
      <c r="D141" s="11" t="s">
        <v>35</v>
      </c>
      <c r="E141" s="11" t="s">
        <v>126</v>
      </c>
      <c r="F141" s="11" t="s">
        <v>134</v>
      </c>
      <c r="G141" s="11"/>
      <c r="H141" s="11"/>
      <c r="I141" s="11"/>
      <c r="J141" s="11"/>
      <c r="K141" s="12"/>
    </row>
    <row r="142" spans="1:11" ht="15" customHeight="1" x14ac:dyDescent="0.25">
      <c r="A142" s="10">
        <v>142</v>
      </c>
      <c r="B142" s="10" t="s">
        <v>221</v>
      </c>
      <c r="C142" s="11" t="s">
        <v>17</v>
      </c>
      <c r="D142" s="11" t="s">
        <v>35</v>
      </c>
      <c r="E142" s="11" t="s">
        <v>127</v>
      </c>
      <c r="F142" s="11" t="s">
        <v>134</v>
      </c>
      <c r="G142" s="11"/>
      <c r="H142" s="11"/>
      <c r="I142" s="11"/>
      <c r="J142" s="11"/>
      <c r="K142" s="12"/>
    </row>
    <row r="145" spans="11:12" ht="15" customHeight="1" x14ac:dyDescent="0.25">
      <c r="K145" s="14"/>
      <c r="L145" s="15"/>
    </row>
  </sheetData>
  <autoFilter ref="A1:F142" xr:uid="{00000000-0009-0000-0000-000001000000}">
    <filterColumn colId="5">
      <filters blank="1">
        <filter val="Gerencia General"/>
        <filter val="Gerencia Innovación y Proyectos"/>
        <filter val="Gerencia Organización y Procesos"/>
        <filter val="Gerencia Riesgo Integral"/>
        <filter val="Gerencia RR.HH."/>
        <filter val="Gerencia TI"/>
        <filter val="Seguridad de la Información"/>
        <filter val="Unidad Cumplimiento PLD/FT"/>
        <filter val="Unidad de Desarrollo Comercial"/>
      </filters>
    </filterColumn>
  </autoFilter>
  <conditionalFormatting sqref="J67:J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K67:K83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I5:AH5"/>
  <sheetViews>
    <sheetView showGridLines="0" zoomScale="25" zoomScaleNormal="25" workbookViewId="0">
      <selection activeCell="AR19" sqref="AR19"/>
    </sheetView>
  </sheetViews>
  <sheetFormatPr baseColWidth="10" defaultRowHeight="14.4" x14ac:dyDescent="0.3"/>
  <sheetData>
    <row r="5" spans="9:34" ht="66.599999999999994" x14ac:dyDescent="1.3">
      <c r="I5" s="79" t="s">
        <v>243</v>
      </c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19"/>
      <c r="AD5" s="19"/>
      <c r="AE5" s="19"/>
      <c r="AF5" s="19"/>
      <c r="AG5" s="19"/>
      <c r="AH5" s="19"/>
    </row>
  </sheetData>
  <mergeCells count="1">
    <mergeCell ref="I5:AB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174D-1143-4D51-A8EA-0734F889D8AC}">
  <sheetPr>
    <tabColor rgb="FF008080"/>
  </sheetPr>
  <dimension ref="A3"/>
  <sheetViews>
    <sheetView showGridLines="0" zoomScale="25" zoomScaleNormal="25" workbookViewId="0">
      <selection activeCell="BM65" sqref="BM65"/>
    </sheetView>
  </sheetViews>
  <sheetFormatPr baseColWidth="10" defaultRowHeight="14.4" x14ac:dyDescent="0.3"/>
  <cols>
    <col min="1" max="1" width="17.6640625" customWidth="1"/>
    <col min="10" max="10" width="2.33203125" customWidth="1"/>
    <col min="11" max="11" width="6.88671875" customWidth="1"/>
  </cols>
  <sheetData>
    <row r="3" ht="21.75" customHeight="1" x14ac:dyDescent="0.3"/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8" tint="-0.499984740745262"/>
  </sheetPr>
  <dimension ref="S5:BM35"/>
  <sheetViews>
    <sheetView showGridLines="0" topLeftCell="B1" zoomScale="25" zoomScaleNormal="25" workbookViewId="0">
      <selection activeCell="N98" sqref="N98"/>
    </sheetView>
  </sheetViews>
  <sheetFormatPr baseColWidth="10" defaultRowHeight="14.4" x14ac:dyDescent="0.3"/>
  <cols>
    <col min="40" max="40" width="20.109375" customWidth="1"/>
    <col min="41" max="41" width="3.6640625" customWidth="1"/>
    <col min="42" max="42" width="41.44140625" customWidth="1"/>
    <col min="43" max="43" width="3.6640625" customWidth="1"/>
    <col min="44" max="44" width="31.44140625" customWidth="1"/>
    <col min="56" max="62" width="0" hidden="1" customWidth="1"/>
  </cols>
  <sheetData>
    <row r="5" spans="19:65" ht="15" customHeight="1" x14ac:dyDescent="0.3">
      <c r="Z5" s="78" t="s">
        <v>243</v>
      </c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</row>
    <row r="6" spans="19:65" ht="66.75" customHeight="1" x14ac:dyDescent="0.3">
      <c r="S6" s="58"/>
      <c r="T6" s="58"/>
      <c r="U6" s="58"/>
      <c r="V6" s="58"/>
      <c r="W6" s="58"/>
      <c r="X6" s="58"/>
      <c r="Y6" s="5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</row>
    <row r="7" spans="19:65" x14ac:dyDescent="0.3"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</row>
    <row r="28" ht="58.5" customHeight="1" x14ac:dyDescent="0.3"/>
    <row r="33" spans="57:61" ht="15" thickBot="1" x14ac:dyDescent="0.35"/>
    <row r="34" spans="57:61" ht="32.4" thickTop="1" thickBot="1" x14ac:dyDescent="0.65">
      <c r="BE34" s="54" t="s">
        <v>396</v>
      </c>
      <c r="BF34" s="36"/>
      <c r="BG34" s="55" t="s">
        <v>397</v>
      </c>
      <c r="BH34" s="56"/>
      <c r="BI34" s="57" t="s">
        <v>398</v>
      </c>
    </row>
    <row r="35" spans="57:61" ht="15" thickTop="1" x14ac:dyDescent="0.3"/>
  </sheetData>
  <mergeCells count="1">
    <mergeCell ref="Z5:BM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CA4DC-F426-44EA-978E-D32203AFDFBE}">
  <sheetPr codeName="Hoja6">
    <tabColor theme="8" tint="-0.499984740745262"/>
  </sheetPr>
  <dimension ref="A3:D23"/>
  <sheetViews>
    <sheetView showGridLines="0" workbookViewId="0">
      <selection activeCell="H22" sqref="H22"/>
    </sheetView>
  </sheetViews>
  <sheetFormatPr baseColWidth="10" defaultRowHeight="14.4" x14ac:dyDescent="0.3"/>
  <cols>
    <col min="1" max="1" width="28.6640625" customWidth="1"/>
    <col min="2" max="2" width="34.109375" bestFit="1" customWidth="1"/>
    <col min="3" max="3" width="22.88671875" bestFit="1" customWidth="1"/>
    <col min="4" max="4" width="13.44140625" bestFit="1" customWidth="1"/>
  </cols>
  <sheetData>
    <row r="3" spans="1:4" x14ac:dyDescent="0.3">
      <c r="A3" s="63" t="s">
        <v>404</v>
      </c>
      <c r="B3" s="63" t="s">
        <v>227</v>
      </c>
      <c r="C3" s="63" t="s">
        <v>421</v>
      </c>
      <c r="D3" s="63" t="s">
        <v>422</v>
      </c>
    </row>
    <row r="4" spans="1:4" x14ac:dyDescent="0.3">
      <c r="A4" s="62" t="s">
        <v>414</v>
      </c>
      <c r="B4" s="62" t="s">
        <v>364</v>
      </c>
      <c r="C4" s="62">
        <v>34</v>
      </c>
      <c r="D4" s="62">
        <v>239</v>
      </c>
    </row>
    <row r="5" spans="1:4" x14ac:dyDescent="0.3">
      <c r="A5" s="62" t="s">
        <v>414</v>
      </c>
      <c r="B5" s="62" t="s">
        <v>179</v>
      </c>
      <c r="C5" s="62">
        <v>28</v>
      </c>
      <c r="D5" s="62">
        <v>221</v>
      </c>
    </row>
    <row r="6" spans="1:4" x14ac:dyDescent="0.3">
      <c r="A6" s="62" t="s">
        <v>414</v>
      </c>
      <c r="B6" s="62" t="s">
        <v>153</v>
      </c>
      <c r="C6" s="62">
        <v>26</v>
      </c>
      <c r="D6" s="62">
        <v>189</v>
      </c>
    </row>
    <row r="7" spans="1:4" x14ac:dyDescent="0.3">
      <c r="A7" s="62" t="s">
        <v>418</v>
      </c>
      <c r="B7" s="62"/>
      <c r="C7" s="62">
        <v>88</v>
      </c>
      <c r="D7" s="62">
        <v>649</v>
      </c>
    </row>
    <row r="8" spans="1:4" x14ac:dyDescent="0.3">
      <c r="A8" s="62" t="s">
        <v>406</v>
      </c>
      <c r="B8" s="62" t="s">
        <v>132</v>
      </c>
      <c r="C8" s="62">
        <v>32</v>
      </c>
      <c r="D8" s="62">
        <v>250</v>
      </c>
    </row>
    <row r="9" spans="1:4" x14ac:dyDescent="0.3">
      <c r="A9" s="62" t="s">
        <v>406</v>
      </c>
      <c r="B9" s="62" t="s">
        <v>162</v>
      </c>
      <c r="C9" s="62">
        <v>27</v>
      </c>
      <c r="D9" s="62">
        <v>246</v>
      </c>
    </row>
    <row r="10" spans="1:4" x14ac:dyDescent="0.3">
      <c r="A10" s="62" t="s">
        <v>406</v>
      </c>
      <c r="B10" s="62" t="s">
        <v>137</v>
      </c>
      <c r="C10" s="62">
        <v>12</v>
      </c>
      <c r="D10" s="62">
        <v>89</v>
      </c>
    </row>
    <row r="11" spans="1:4" x14ac:dyDescent="0.3">
      <c r="A11" s="62" t="s">
        <v>406</v>
      </c>
      <c r="B11" s="62" t="s">
        <v>135</v>
      </c>
      <c r="C11" s="62">
        <v>9</v>
      </c>
      <c r="D11" s="62">
        <v>60</v>
      </c>
    </row>
    <row r="12" spans="1:4" x14ac:dyDescent="0.3">
      <c r="A12" s="62" t="s">
        <v>406</v>
      </c>
      <c r="B12" s="62" t="s">
        <v>28</v>
      </c>
      <c r="C12" s="62">
        <v>6</v>
      </c>
      <c r="D12" s="62">
        <v>55</v>
      </c>
    </row>
    <row r="13" spans="1:4" x14ac:dyDescent="0.3">
      <c r="A13" s="62" t="s">
        <v>406</v>
      </c>
      <c r="B13" s="62" t="s">
        <v>134</v>
      </c>
      <c r="C13" s="62">
        <v>4</v>
      </c>
      <c r="D13" s="62">
        <v>52</v>
      </c>
    </row>
    <row r="14" spans="1:4" x14ac:dyDescent="0.3">
      <c r="A14" s="62" t="s">
        <v>406</v>
      </c>
      <c r="B14" s="62" t="s">
        <v>136</v>
      </c>
      <c r="C14" s="62">
        <v>5</v>
      </c>
      <c r="D14" s="62">
        <v>45</v>
      </c>
    </row>
    <row r="15" spans="1:4" x14ac:dyDescent="0.3">
      <c r="A15" s="62" t="s">
        <v>406</v>
      </c>
      <c r="B15" s="62" t="s">
        <v>133</v>
      </c>
      <c r="C15" s="62">
        <v>7</v>
      </c>
      <c r="D15" s="62">
        <v>33</v>
      </c>
    </row>
    <row r="16" spans="1:4" x14ac:dyDescent="0.3">
      <c r="A16" s="62" t="s">
        <v>406</v>
      </c>
      <c r="B16" s="62" t="s">
        <v>197</v>
      </c>
      <c r="C16" s="62">
        <v>1</v>
      </c>
      <c r="D16" s="62">
        <v>15</v>
      </c>
    </row>
    <row r="17" spans="1:4" x14ac:dyDescent="0.3">
      <c r="A17" s="62" t="s">
        <v>406</v>
      </c>
      <c r="B17" s="62" t="s">
        <v>130</v>
      </c>
      <c r="C17" s="62">
        <v>1</v>
      </c>
      <c r="D17" s="62">
        <v>1</v>
      </c>
    </row>
    <row r="18" spans="1:4" x14ac:dyDescent="0.3">
      <c r="A18" s="62" t="s">
        <v>419</v>
      </c>
      <c r="B18" s="62"/>
      <c r="C18" s="62">
        <v>104</v>
      </c>
      <c r="D18" s="62">
        <v>846</v>
      </c>
    </row>
    <row r="19" spans="1:4" x14ac:dyDescent="0.3">
      <c r="A19" s="62" t="s">
        <v>405</v>
      </c>
      <c r="B19" s="62" t="s">
        <v>131</v>
      </c>
      <c r="C19" s="62">
        <v>23</v>
      </c>
      <c r="D19" s="62">
        <v>200</v>
      </c>
    </row>
    <row r="20" spans="1:4" x14ac:dyDescent="0.3">
      <c r="A20" s="62" t="s">
        <v>405</v>
      </c>
      <c r="B20" s="62" t="s">
        <v>128</v>
      </c>
      <c r="C20" s="62">
        <v>12</v>
      </c>
      <c r="D20" s="62">
        <v>107</v>
      </c>
    </row>
    <row r="21" spans="1:4" x14ac:dyDescent="0.3">
      <c r="A21" s="62" t="s">
        <v>405</v>
      </c>
      <c r="B21" s="62" t="s">
        <v>162</v>
      </c>
      <c r="C21" s="62">
        <v>9</v>
      </c>
      <c r="D21" s="62">
        <v>60</v>
      </c>
    </row>
    <row r="22" spans="1:4" x14ac:dyDescent="0.3">
      <c r="A22" s="62" t="s">
        <v>420</v>
      </c>
      <c r="B22" s="62"/>
      <c r="C22" s="62">
        <v>44</v>
      </c>
      <c r="D22" s="62">
        <v>367</v>
      </c>
    </row>
    <row r="23" spans="1:4" x14ac:dyDescent="0.3">
      <c r="A23" s="63" t="s">
        <v>203</v>
      </c>
      <c r="B23" s="63"/>
      <c r="C23" s="63">
        <v>236</v>
      </c>
      <c r="D23" s="63">
        <v>1862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8" tint="-0.499984740745262"/>
  </sheetPr>
  <dimension ref="A1:V239"/>
  <sheetViews>
    <sheetView showGridLines="0" tabSelected="1" zoomScale="83" zoomScaleNormal="83" zoomScaleSheetLayoutView="50" workbookViewId="0">
      <pane ySplit="1" topLeftCell="A2" activePane="bottomLeft" state="frozen"/>
      <selection pane="bottomLeft" activeCell="G12" sqref="G12"/>
    </sheetView>
  </sheetViews>
  <sheetFormatPr baseColWidth="10" defaultRowHeight="14.4" x14ac:dyDescent="0.3"/>
  <cols>
    <col min="1" max="1" width="4.6640625" style="42" bestFit="1" customWidth="1"/>
    <col min="2" max="2" width="24.6640625" customWidth="1"/>
    <col min="3" max="3" width="19.88671875" hidden="1" customWidth="1"/>
    <col min="4" max="4" width="41.6640625" customWidth="1"/>
    <col min="5" max="5" width="17.6640625" customWidth="1"/>
    <col min="6" max="6" width="47.77734375" customWidth="1"/>
    <col min="7" max="7" width="27" customWidth="1"/>
    <col min="8" max="8" width="11.77734375" customWidth="1"/>
    <col min="9" max="9" width="19.6640625" bestFit="1" customWidth="1"/>
    <col min="10" max="10" width="15.109375" style="68" hidden="1" customWidth="1"/>
    <col min="11" max="11" width="17" hidden="1" customWidth="1"/>
    <col min="12" max="12" width="14.109375" style="39" customWidth="1"/>
    <col min="13" max="13" width="13.21875" style="31" customWidth="1"/>
    <col min="14" max="14" width="18" style="31" customWidth="1"/>
    <col min="15" max="15" width="10.88671875" style="31" customWidth="1"/>
    <col min="16" max="16" width="22.6640625" style="31" customWidth="1"/>
    <col min="17" max="17" width="19.44140625" style="31" hidden="1" customWidth="1"/>
    <col min="18" max="18" width="8.44140625" style="31" hidden="1" customWidth="1"/>
    <col min="19" max="19" width="7.77734375" style="31" hidden="1" customWidth="1"/>
    <col min="20" max="20" width="10.44140625" style="31" hidden="1" customWidth="1"/>
    <col min="21" max="21" width="11" style="31" hidden="1" customWidth="1"/>
    <col min="22" max="22" width="14.6640625" hidden="1" customWidth="1"/>
  </cols>
  <sheetData>
    <row r="1" spans="1:22" s="34" customFormat="1" ht="18.600000000000001" customHeight="1" thickBot="1" x14ac:dyDescent="0.4">
      <c r="A1" s="40" t="s">
        <v>196</v>
      </c>
      <c r="B1" s="40" t="s">
        <v>226</v>
      </c>
      <c r="C1" s="40" t="s">
        <v>470</v>
      </c>
      <c r="D1" s="40" t="s">
        <v>224</v>
      </c>
      <c r="E1" s="40" t="s">
        <v>223</v>
      </c>
      <c r="F1" s="40" t="s">
        <v>222</v>
      </c>
      <c r="G1" s="40" t="s">
        <v>227</v>
      </c>
      <c r="H1" s="40" t="s">
        <v>476</v>
      </c>
      <c r="I1" s="40" t="s">
        <v>477</v>
      </c>
      <c r="J1" s="69" t="s">
        <v>474</v>
      </c>
      <c r="K1" s="70" t="s">
        <v>475</v>
      </c>
      <c r="L1" s="40" t="s">
        <v>417</v>
      </c>
      <c r="M1" s="40" t="s">
        <v>334</v>
      </c>
      <c r="N1" s="51" t="s">
        <v>356</v>
      </c>
      <c r="O1" s="51" t="s">
        <v>404</v>
      </c>
      <c r="P1" s="51" t="s">
        <v>480</v>
      </c>
      <c r="Q1" s="51" t="s">
        <v>335</v>
      </c>
      <c r="R1" s="51" t="s">
        <v>339</v>
      </c>
      <c r="S1" s="51" t="s">
        <v>345</v>
      </c>
      <c r="T1" s="51" t="s">
        <v>358</v>
      </c>
      <c r="U1" s="51" t="s">
        <v>380</v>
      </c>
      <c r="V1" s="51" t="s">
        <v>245</v>
      </c>
    </row>
    <row r="2" spans="1:22" ht="14.4" customHeight="1" x14ac:dyDescent="0.3">
      <c r="A2" s="41">
        <v>199</v>
      </c>
      <c r="B2" s="37" t="s">
        <v>365</v>
      </c>
      <c r="C2" s="37" t="s">
        <v>471</v>
      </c>
      <c r="D2" s="37" t="s">
        <v>10</v>
      </c>
      <c r="E2" s="37" t="s">
        <v>373</v>
      </c>
      <c r="F2" s="37" t="s">
        <v>464</v>
      </c>
      <c r="G2" s="32" t="s">
        <v>364</v>
      </c>
      <c r="H2" s="38">
        <v>5</v>
      </c>
      <c r="I2" s="32">
        <v>0</v>
      </c>
      <c r="J2" s="38"/>
      <c r="K2" s="32"/>
      <c r="L2" s="33">
        <f t="shared" ref="L2:L46" si="0">I2/H2</f>
        <v>0</v>
      </c>
      <c r="M2" s="43" t="str">
        <f t="shared" ref="M2:M65" si="1">IF(L2&gt;=70%,"Automático",IF(L2&gt;=50%,"Semiautomático","Manual"))</f>
        <v>Manual</v>
      </c>
      <c r="N2" s="32" t="s">
        <v>357</v>
      </c>
      <c r="O2" s="47" t="s">
        <v>414</v>
      </c>
      <c r="P2" s="46"/>
      <c r="Q2" s="46"/>
      <c r="R2" s="47"/>
      <c r="S2" s="48"/>
      <c r="T2" s="48"/>
      <c r="U2" s="48"/>
      <c r="V2" s="48"/>
    </row>
    <row r="3" spans="1:22" ht="15" customHeight="1" x14ac:dyDescent="0.3">
      <c r="A3" s="41">
        <v>19</v>
      </c>
      <c r="B3" s="37" t="s">
        <v>221</v>
      </c>
      <c r="C3" s="37" t="s">
        <v>471</v>
      </c>
      <c r="D3" s="37" t="s">
        <v>225</v>
      </c>
      <c r="E3" s="37" t="s">
        <v>198</v>
      </c>
      <c r="F3" s="37" t="s">
        <v>237</v>
      </c>
      <c r="G3" s="32" t="s">
        <v>153</v>
      </c>
      <c r="H3" s="38">
        <v>5</v>
      </c>
      <c r="I3" s="32">
        <v>0</v>
      </c>
      <c r="J3" s="38"/>
      <c r="K3" s="32"/>
      <c r="L3" s="33">
        <f t="shared" si="0"/>
        <v>0</v>
      </c>
      <c r="M3" s="43" t="str">
        <f t="shared" si="1"/>
        <v>Manual</v>
      </c>
      <c r="N3" s="32" t="s">
        <v>357</v>
      </c>
      <c r="O3" s="47" t="s">
        <v>414</v>
      </c>
      <c r="P3" s="33" t="s">
        <v>473</v>
      </c>
      <c r="Q3" s="49"/>
      <c r="R3" s="48"/>
      <c r="S3" s="48"/>
      <c r="T3" s="48"/>
      <c r="U3" s="48"/>
      <c r="V3" s="47"/>
    </row>
    <row r="4" spans="1:22" x14ac:dyDescent="0.3">
      <c r="A4" s="41">
        <v>7</v>
      </c>
      <c r="B4" s="37" t="s">
        <v>221</v>
      </c>
      <c r="C4" s="37" t="s">
        <v>471</v>
      </c>
      <c r="D4" s="37" t="s">
        <v>225</v>
      </c>
      <c r="E4" s="37" t="s">
        <v>37</v>
      </c>
      <c r="F4" s="37" t="s">
        <v>235</v>
      </c>
      <c r="G4" s="32" t="s">
        <v>153</v>
      </c>
      <c r="H4" s="38">
        <v>12</v>
      </c>
      <c r="I4" s="32">
        <v>0</v>
      </c>
      <c r="J4" s="38"/>
      <c r="K4" s="32"/>
      <c r="L4" s="33">
        <f t="shared" si="0"/>
        <v>0</v>
      </c>
      <c r="M4" s="44" t="str">
        <f t="shared" si="1"/>
        <v>Manual</v>
      </c>
      <c r="N4" s="32" t="s">
        <v>357</v>
      </c>
      <c r="O4" s="47" t="s">
        <v>414</v>
      </c>
      <c r="P4" s="33" t="s">
        <v>478</v>
      </c>
      <c r="Q4" s="47"/>
      <c r="R4" s="47"/>
      <c r="S4" s="48"/>
      <c r="T4" s="48"/>
      <c r="U4" s="48"/>
      <c r="V4" s="47"/>
    </row>
    <row r="5" spans="1:22" x14ac:dyDescent="0.3">
      <c r="A5" s="41">
        <v>6</v>
      </c>
      <c r="B5" s="37" t="s">
        <v>221</v>
      </c>
      <c r="C5" s="37" t="s">
        <v>471</v>
      </c>
      <c r="D5" s="37" t="s">
        <v>225</v>
      </c>
      <c r="E5" s="37" t="s">
        <v>37</v>
      </c>
      <c r="F5" s="37" t="s">
        <v>141</v>
      </c>
      <c r="G5" s="32" t="s">
        <v>153</v>
      </c>
      <c r="H5" s="38">
        <v>19</v>
      </c>
      <c r="I5" s="32">
        <v>0</v>
      </c>
      <c r="J5" s="38"/>
      <c r="K5" s="32"/>
      <c r="L5" s="33">
        <f t="shared" si="0"/>
        <v>0</v>
      </c>
      <c r="M5" s="43" t="str">
        <f t="shared" si="1"/>
        <v>Manual</v>
      </c>
      <c r="N5" s="32" t="s">
        <v>357</v>
      </c>
      <c r="O5" s="47" t="s">
        <v>414</v>
      </c>
      <c r="P5" s="33" t="s">
        <v>478</v>
      </c>
      <c r="Q5" s="48" t="s">
        <v>336</v>
      </c>
      <c r="R5" s="47" t="s">
        <v>340</v>
      </c>
      <c r="S5" s="48" t="s">
        <v>403</v>
      </c>
      <c r="T5" s="48" t="s">
        <v>360</v>
      </c>
      <c r="U5" s="48" t="s">
        <v>381</v>
      </c>
      <c r="V5" s="48" t="s">
        <v>344</v>
      </c>
    </row>
    <row r="6" spans="1:22" x14ac:dyDescent="0.3">
      <c r="A6" s="41">
        <v>141</v>
      </c>
      <c r="B6" s="37" t="s">
        <v>221</v>
      </c>
      <c r="C6" s="37" t="s">
        <v>472</v>
      </c>
      <c r="D6" s="37" t="s">
        <v>3</v>
      </c>
      <c r="E6" s="37" t="s">
        <v>26</v>
      </c>
      <c r="F6" s="37" t="s">
        <v>79</v>
      </c>
      <c r="G6" s="32" t="s">
        <v>137</v>
      </c>
      <c r="H6" s="38">
        <v>6</v>
      </c>
      <c r="I6" s="32">
        <v>0</v>
      </c>
      <c r="J6" s="38"/>
      <c r="K6" s="32"/>
      <c r="L6" s="33">
        <f t="shared" si="0"/>
        <v>0</v>
      </c>
      <c r="M6" s="44" t="str">
        <f t="shared" si="1"/>
        <v>Manual</v>
      </c>
      <c r="N6" s="32" t="s">
        <v>357</v>
      </c>
      <c r="O6" s="47" t="s">
        <v>406</v>
      </c>
      <c r="P6" s="33"/>
      <c r="Q6" s="47"/>
      <c r="R6" s="48"/>
      <c r="S6" s="48"/>
      <c r="T6" s="48"/>
      <c r="U6" s="48"/>
      <c r="V6" s="47"/>
    </row>
    <row r="7" spans="1:22" x14ac:dyDescent="0.3">
      <c r="A7" s="41">
        <v>201</v>
      </c>
      <c r="B7" s="37" t="s">
        <v>365</v>
      </c>
      <c r="C7" s="37" t="s">
        <v>471</v>
      </c>
      <c r="D7" s="37" t="s">
        <v>10</v>
      </c>
      <c r="E7" s="37" t="s">
        <v>376</v>
      </c>
      <c r="F7" s="37" t="s">
        <v>79</v>
      </c>
      <c r="G7" s="32" t="s">
        <v>364</v>
      </c>
      <c r="H7" s="38">
        <v>6</v>
      </c>
      <c r="I7" s="32">
        <v>0</v>
      </c>
      <c r="J7" s="38"/>
      <c r="K7" s="32"/>
      <c r="L7" s="33">
        <f t="shared" si="0"/>
        <v>0</v>
      </c>
      <c r="M7" s="44" t="str">
        <f t="shared" si="1"/>
        <v>Manual</v>
      </c>
      <c r="N7" s="32" t="s">
        <v>357</v>
      </c>
      <c r="O7" s="47" t="s">
        <v>414</v>
      </c>
      <c r="P7" s="33"/>
      <c r="Q7" s="47"/>
      <c r="R7" s="47"/>
      <c r="S7" s="48"/>
      <c r="T7" s="48"/>
      <c r="U7" s="48"/>
      <c r="V7" s="47"/>
    </row>
    <row r="8" spans="1:22" x14ac:dyDescent="0.3">
      <c r="A8" s="41">
        <v>140</v>
      </c>
      <c r="B8" s="37" t="s">
        <v>221</v>
      </c>
      <c r="C8" s="37" t="s">
        <v>472</v>
      </c>
      <c r="D8" s="37" t="s">
        <v>3</v>
      </c>
      <c r="E8" s="37" t="s">
        <v>26</v>
      </c>
      <c r="F8" s="37" t="s">
        <v>78</v>
      </c>
      <c r="G8" s="32" t="s">
        <v>137</v>
      </c>
      <c r="H8" s="38">
        <v>7</v>
      </c>
      <c r="I8" s="32">
        <v>0</v>
      </c>
      <c r="J8" s="38"/>
      <c r="K8" s="32"/>
      <c r="L8" s="33">
        <f t="shared" si="0"/>
        <v>0</v>
      </c>
      <c r="M8" s="44" t="str">
        <f t="shared" si="1"/>
        <v>Manual</v>
      </c>
      <c r="N8" s="32" t="s">
        <v>357</v>
      </c>
      <c r="O8" s="47" t="s">
        <v>406</v>
      </c>
      <c r="P8" s="33"/>
      <c r="Q8" s="47"/>
      <c r="R8" s="47"/>
      <c r="S8" s="48"/>
      <c r="T8" s="48"/>
      <c r="U8" s="48"/>
      <c r="V8" s="48"/>
    </row>
    <row r="9" spans="1:22" x14ac:dyDescent="0.3">
      <c r="A9" s="41">
        <v>5</v>
      </c>
      <c r="B9" s="37" t="s">
        <v>221</v>
      </c>
      <c r="C9" s="37" t="s">
        <v>471</v>
      </c>
      <c r="D9" s="37" t="s">
        <v>225</v>
      </c>
      <c r="E9" s="37" t="s">
        <v>37</v>
      </c>
      <c r="F9" s="37" t="s">
        <v>140</v>
      </c>
      <c r="G9" s="32" t="s">
        <v>153</v>
      </c>
      <c r="H9" s="38">
        <v>20</v>
      </c>
      <c r="I9" s="32">
        <v>0</v>
      </c>
      <c r="J9" s="38"/>
      <c r="K9" s="32"/>
      <c r="L9" s="33">
        <f t="shared" si="0"/>
        <v>0</v>
      </c>
      <c r="M9" s="44" t="str">
        <f t="shared" si="1"/>
        <v>Manual</v>
      </c>
      <c r="N9" s="32" t="s">
        <v>357</v>
      </c>
      <c r="O9" s="47" t="s">
        <v>414</v>
      </c>
      <c r="P9" s="33" t="s">
        <v>478</v>
      </c>
      <c r="Q9" s="47" t="s">
        <v>336</v>
      </c>
      <c r="R9" s="48" t="s">
        <v>340</v>
      </c>
      <c r="S9" s="48" t="s">
        <v>403</v>
      </c>
      <c r="T9" s="48" t="s">
        <v>360</v>
      </c>
      <c r="U9" s="48" t="s">
        <v>381</v>
      </c>
      <c r="V9" s="48" t="s">
        <v>344</v>
      </c>
    </row>
    <row r="10" spans="1:22" x14ac:dyDescent="0.3">
      <c r="A10" s="41">
        <v>1</v>
      </c>
      <c r="B10" s="37" t="s">
        <v>221</v>
      </c>
      <c r="C10" s="37" t="s">
        <v>471</v>
      </c>
      <c r="D10" s="37" t="s">
        <v>225</v>
      </c>
      <c r="E10" s="37" t="s">
        <v>37</v>
      </c>
      <c r="F10" s="37" t="s">
        <v>271</v>
      </c>
      <c r="G10" s="32" t="s">
        <v>153</v>
      </c>
      <c r="H10" s="38">
        <v>13</v>
      </c>
      <c r="I10" s="32">
        <v>0</v>
      </c>
      <c r="J10" s="38"/>
      <c r="K10" s="32"/>
      <c r="L10" s="33">
        <f t="shared" si="0"/>
        <v>0</v>
      </c>
      <c r="M10" s="45" t="str">
        <f t="shared" si="1"/>
        <v>Manual</v>
      </c>
      <c r="N10" s="32" t="s">
        <v>357</v>
      </c>
      <c r="O10" s="47" t="s">
        <v>414</v>
      </c>
      <c r="P10" s="33" t="s">
        <v>478</v>
      </c>
      <c r="Q10" s="50" t="s">
        <v>336</v>
      </c>
      <c r="R10" s="47" t="s">
        <v>340</v>
      </c>
      <c r="S10" s="48" t="s">
        <v>403</v>
      </c>
      <c r="T10" s="48" t="s">
        <v>360</v>
      </c>
      <c r="U10" s="48" t="s">
        <v>381</v>
      </c>
      <c r="V10" s="47" t="s">
        <v>344</v>
      </c>
    </row>
    <row r="11" spans="1:22" x14ac:dyDescent="0.3">
      <c r="A11" s="41">
        <v>2</v>
      </c>
      <c r="B11" s="37" t="s">
        <v>221</v>
      </c>
      <c r="C11" s="37" t="s">
        <v>471</v>
      </c>
      <c r="D11" s="37" t="s">
        <v>225</v>
      </c>
      <c r="E11" s="37" t="s">
        <v>37</v>
      </c>
      <c r="F11" s="37" t="s">
        <v>272</v>
      </c>
      <c r="G11" s="32" t="s">
        <v>153</v>
      </c>
      <c r="H11" s="38">
        <v>3</v>
      </c>
      <c r="I11" s="32">
        <v>2</v>
      </c>
      <c r="J11" s="38"/>
      <c r="K11" s="32"/>
      <c r="L11" s="33">
        <f t="shared" si="0"/>
        <v>0.66666666666666663</v>
      </c>
      <c r="M11" s="43" t="str">
        <f t="shared" si="1"/>
        <v>Semiautomático</v>
      </c>
      <c r="N11" s="32" t="s">
        <v>357</v>
      </c>
      <c r="O11" s="47" t="s">
        <v>414</v>
      </c>
      <c r="P11" s="33" t="s">
        <v>478</v>
      </c>
      <c r="Q11" s="49" t="s">
        <v>336</v>
      </c>
      <c r="R11" s="47" t="s">
        <v>340</v>
      </c>
      <c r="S11" s="48" t="s">
        <v>403</v>
      </c>
      <c r="T11" s="48" t="s">
        <v>360</v>
      </c>
      <c r="U11" s="48" t="s">
        <v>381</v>
      </c>
      <c r="V11" s="47" t="s">
        <v>344</v>
      </c>
    </row>
    <row r="12" spans="1:22" x14ac:dyDescent="0.3">
      <c r="A12" s="41">
        <v>36</v>
      </c>
      <c r="B12" s="37" t="s">
        <v>221</v>
      </c>
      <c r="C12" s="37" t="s">
        <v>471</v>
      </c>
      <c r="D12" s="37" t="s">
        <v>9</v>
      </c>
      <c r="E12" s="37" t="s">
        <v>41</v>
      </c>
      <c r="F12" s="74" t="s">
        <v>170</v>
      </c>
      <c r="G12" s="32" t="s">
        <v>179</v>
      </c>
      <c r="H12" s="38">
        <v>23</v>
      </c>
      <c r="I12" s="32">
        <v>0</v>
      </c>
      <c r="J12" s="38"/>
      <c r="K12" s="32"/>
      <c r="L12" s="33">
        <f t="shared" si="0"/>
        <v>0</v>
      </c>
      <c r="M12" s="44" t="str">
        <f t="shared" si="1"/>
        <v>Manual</v>
      </c>
      <c r="N12" s="32" t="s">
        <v>357</v>
      </c>
      <c r="O12" s="47" t="s">
        <v>414</v>
      </c>
      <c r="P12" s="33"/>
      <c r="Q12" s="47"/>
      <c r="R12" s="48"/>
      <c r="S12" s="48"/>
      <c r="T12" s="48"/>
      <c r="U12" s="48"/>
      <c r="V12" s="48"/>
    </row>
    <row r="13" spans="1:22" x14ac:dyDescent="0.3">
      <c r="A13" s="41">
        <v>175</v>
      </c>
      <c r="B13" s="37" t="s">
        <v>221</v>
      </c>
      <c r="C13" s="37" t="s">
        <v>473</v>
      </c>
      <c r="D13" s="37" t="s">
        <v>12</v>
      </c>
      <c r="E13" s="37" t="s">
        <v>207</v>
      </c>
      <c r="F13" s="37" t="s">
        <v>452</v>
      </c>
      <c r="G13" s="32" t="s">
        <v>162</v>
      </c>
      <c r="H13" s="38">
        <v>11</v>
      </c>
      <c r="I13" s="32">
        <v>0</v>
      </c>
      <c r="J13" s="38"/>
      <c r="K13" s="32"/>
      <c r="L13" s="33">
        <f t="shared" si="0"/>
        <v>0</v>
      </c>
      <c r="M13" s="43" t="str">
        <f t="shared" si="1"/>
        <v>Manual</v>
      </c>
      <c r="N13" s="32" t="s">
        <v>357</v>
      </c>
      <c r="O13" s="47" t="s">
        <v>406</v>
      </c>
      <c r="P13" s="33"/>
      <c r="Q13" s="48"/>
      <c r="R13" s="47"/>
      <c r="S13" s="48"/>
      <c r="T13" s="48"/>
      <c r="U13" s="48"/>
      <c r="V13" s="47"/>
    </row>
    <row r="14" spans="1:22" x14ac:dyDescent="0.3">
      <c r="A14" s="41">
        <v>95</v>
      </c>
      <c r="B14" s="37" t="s">
        <v>221</v>
      </c>
      <c r="C14" s="37" t="s">
        <v>473</v>
      </c>
      <c r="D14" s="37" t="s">
        <v>51</v>
      </c>
      <c r="E14" s="37" t="s">
        <v>292</v>
      </c>
      <c r="F14" s="37" t="s">
        <v>297</v>
      </c>
      <c r="G14" s="32" t="s">
        <v>132</v>
      </c>
      <c r="H14" s="38">
        <v>13</v>
      </c>
      <c r="I14" s="32">
        <v>0</v>
      </c>
      <c r="J14" s="38"/>
      <c r="K14" s="32"/>
      <c r="L14" s="33">
        <f t="shared" si="0"/>
        <v>0</v>
      </c>
      <c r="M14" s="44" t="str">
        <f t="shared" si="1"/>
        <v>Manual</v>
      </c>
      <c r="N14" s="32" t="s">
        <v>357</v>
      </c>
      <c r="O14" s="47" t="s">
        <v>406</v>
      </c>
      <c r="P14" s="33"/>
      <c r="Q14" s="47"/>
      <c r="R14" s="47"/>
      <c r="S14" s="48"/>
      <c r="T14" s="48"/>
      <c r="U14" s="48"/>
      <c r="V14" s="47"/>
    </row>
    <row r="15" spans="1:22" x14ac:dyDescent="0.3">
      <c r="A15" s="41">
        <v>175</v>
      </c>
      <c r="B15" s="37" t="s">
        <v>221</v>
      </c>
      <c r="C15" s="37" t="s">
        <v>473</v>
      </c>
      <c r="D15" s="37" t="s">
        <v>12</v>
      </c>
      <c r="E15" s="37" t="s">
        <v>207</v>
      </c>
      <c r="F15" s="37" t="s">
        <v>453</v>
      </c>
      <c r="G15" s="32" t="s">
        <v>162</v>
      </c>
      <c r="H15" s="38">
        <v>9</v>
      </c>
      <c r="I15" s="32">
        <v>0</v>
      </c>
      <c r="J15" s="38"/>
      <c r="K15" s="32"/>
      <c r="L15" s="33">
        <f t="shared" si="0"/>
        <v>0</v>
      </c>
      <c r="M15" s="44" t="str">
        <f t="shared" si="1"/>
        <v>Manual</v>
      </c>
      <c r="N15" s="32" t="s">
        <v>357</v>
      </c>
      <c r="O15" s="47" t="s">
        <v>406</v>
      </c>
      <c r="P15" s="33"/>
      <c r="Q15" s="47"/>
      <c r="R15" s="48"/>
      <c r="S15" s="48"/>
      <c r="T15" s="48"/>
      <c r="U15" s="48"/>
      <c r="V15" s="48"/>
    </row>
    <row r="16" spans="1:22" x14ac:dyDescent="0.3">
      <c r="A16" s="41">
        <v>96</v>
      </c>
      <c r="B16" s="37" t="s">
        <v>221</v>
      </c>
      <c r="C16" s="37" t="s">
        <v>473</v>
      </c>
      <c r="D16" s="37" t="s">
        <v>51</v>
      </c>
      <c r="E16" s="37" t="s">
        <v>292</v>
      </c>
      <c r="F16" s="37" t="s">
        <v>298</v>
      </c>
      <c r="G16" s="32" t="s">
        <v>132</v>
      </c>
      <c r="H16" s="38">
        <v>9</v>
      </c>
      <c r="I16" s="32">
        <v>0</v>
      </c>
      <c r="J16" s="38"/>
      <c r="K16" s="32"/>
      <c r="L16" s="33">
        <f t="shared" si="0"/>
        <v>0</v>
      </c>
      <c r="M16" s="44" t="str">
        <f t="shared" si="1"/>
        <v>Manual</v>
      </c>
      <c r="N16" s="32" t="s">
        <v>357</v>
      </c>
      <c r="O16" s="47" t="s">
        <v>406</v>
      </c>
      <c r="P16" s="33"/>
      <c r="Q16" s="46"/>
      <c r="R16" s="47"/>
      <c r="S16" s="48"/>
      <c r="T16" s="48"/>
      <c r="U16" s="48"/>
      <c r="V16" s="48"/>
    </row>
    <row r="17" spans="1:22" x14ac:dyDescent="0.3">
      <c r="A17" s="41">
        <v>64</v>
      </c>
      <c r="B17" s="37" t="s">
        <v>221</v>
      </c>
      <c r="C17" s="37" t="s">
        <v>473</v>
      </c>
      <c r="D17" s="37" t="s">
        <v>16</v>
      </c>
      <c r="E17" s="37" t="s">
        <v>121</v>
      </c>
      <c r="F17" s="37" t="s">
        <v>317</v>
      </c>
      <c r="G17" s="32" t="s">
        <v>131</v>
      </c>
      <c r="H17" s="38">
        <v>11</v>
      </c>
      <c r="I17" s="32">
        <v>0</v>
      </c>
      <c r="J17" s="38"/>
      <c r="K17" s="32"/>
      <c r="L17" s="33">
        <f t="shared" si="0"/>
        <v>0</v>
      </c>
      <c r="M17" s="44" t="str">
        <f t="shared" si="1"/>
        <v>Manual</v>
      </c>
      <c r="N17" s="32" t="s">
        <v>357</v>
      </c>
      <c r="O17" s="47" t="s">
        <v>405</v>
      </c>
      <c r="P17" s="33"/>
      <c r="Q17" s="49"/>
      <c r="R17" s="47"/>
      <c r="S17" s="48"/>
      <c r="T17" s="48"/>
      <c r="U17" s="48"/>
      <c r="V17" s="47"/>
    </row>
    <row r="18" spans="1:22" x14ac:dyDescent="0.3">
      <c r="A18" s="41">
        <v>83</v>
      </c>
      <c r="B18" s="37" t="s">
        <v>221</v>
      </c>
      <c r="C18" s="37" t="s">
        <v>472</v>
      </c>
      <c r="D18" s="37" t="s">
        <v>3</v>
      </c>
      <c r="E18" s="37" t="s">
        <v>25</v>
      </c>
      <c r="F18" s="37" t="s">
        <v>68</v>
      </c>
      <c r="G18" s="32" t="s">
        <v>136</v>
      </c>
      <c r="H18" s="38">
        <v>18</v>
      </c>
      <c r="I18" s="32">
        <v>0</v>
      </c>
      <c r="J18" s="38"/>
      <c r="K18" s="32"/>
      <c r="L18" s="33">
        <f t="shared" si="0"/>
        <v>0</v>
      </c>
      <c r="M18" s="45" t="str">
        <f t="shared" si="1"/>
        <v>Manual</v>
      </c>
      <c r="N18" s="32" t="s">
        <v>357</v>
      </c>
      <c r="O18" s="47" t="s">
        <v>406</v>
      </c>
      <c r="P18" s="33"/>
      <c r="Q18" s="47"/>
      <c r="R18" s="48"/>
      <c r="S18" s="48"/>
      <c r="T18" s="48"/>
      <c r="U18" s="48"/>
      <c r="V18" s="47"/>
    </row>
    <row r="19" spans="1:22" x14ac:dyDescent="0.3">
      <c r="A19" s="41">
        <v>175</v>
      </c>
      <c r="B19" s="37" t="s">
        <v>221</v>
      </c>
      <c r="C19" s="37" t="s">
        <v>473</v>
      </c>
      <c r="D19" s="37" t="s">
        <v>12</v>
      </c>
      <c r="E19" s="37" t="s">
        <v>207</v>
      </c>
      <c r="F19" s="37" t="s">
        <v>449</v>
      </c>
      <c r="G19" s="32" t="s">
        <v>162</v>
      </c>
      <c r="H19" s="38">
        <v>11</v>
      </c>
      <c r="I19" s="32">
        <v>0</v>
      </c>
      <c r="J19" s="38"/>
      <c r="K19" s="32"/>
      <c r="L19" s="33">
        <f t="shared" si="0"/>
        <v>0</v>
      </c>
      <c r="M19" s="43" t="str">
        <f t="shared" si="1"/>
        <v>Manual</v>
      </c>
      <c r="N19" s="32" t="s">
        <v>357</v>
      </c>
      <c r="O19" s="47" t="s">
        <v>406</v>
      </c>
      <c r="P19" s="33"/>
      <c r="Q19" s="48"/>
      <c r="R19" s="47"/>
      <c r="S19" s="48"/>
      <c r="T19" s="48"/>
      <c r="U19" s="48"/>
      <c r="V19" s="48"/>
    </row>
    <row r="20" spans="1:22" x14ac:dyDescent="0.3">
      <c r="A20" s="41">
        <v>92</v>
      </c>
      <c r="B20" s="37" t="s">
        <v>221</v>
      </c>
      <c r="C20" s="37" t="s">
        <v>473</v>
      </c>
      <c r="D20" s="37" t="s">
        <v>51</v>
      </c>
      <c r="E20" s="37" t="s">
        <v>292</v>
      </c>
      <c r="F20" s="37" t="s">
        <v>294</v>
      </c>
      <c r="G20" s="32" t="s">
        <v>132</v>
      </c>
      <c r="H20" s="38">
        <v>7</v>
      </c>
      <c r="I20" s="32">
        <v>0</v>
      </c>
      <c r="J20" s="38"/>
      <c r="K20" s="32"/>
      <c r="L20" s="33">
        <f t="shared" si="0"/>
        <v>0</v>
      </c>
      <c r="M20" s="44" t="str">
        <f t="shared" si="1"/>
        <v>Manual</v>
      </c>
      <c r="N20" s="32" t="s">
        <v>357</v>
      </c>
      <c r="O20" s="47" t="s">
        <v>406</v>
      </c>
      <c r="P20" s="33"/>
      <c r="Q20" s="47"/>
      <c r="R20" s="47"/>
      <c r="S20" s="48"/>
      <c r="T20" s="48"/>
      <c r="U20" s="48"/>
      <c r="V20" s="47"/>
    </row>
    <row r="21" spans="1:22" x14ac:dyDescent="0.3">
      <c r="A21" s="41">
        <v>101</v>
      </c>
      <c r="B21" s="37" t="s">
        <v>221</v>
      </c>
      <c r="C21" s="37" t="s">
        <v>473</v>
      </c>
      <c r="D21" s="37" t="s">
        <v>51</v>
      </c>
      <c r="E21" s="37" t="s">
        <v>30</v>
      </c>
      <c r="F21" s="37" t="s">
        <v>104</v>
      </c>
      <c r="G21" s="32" t="s">
        <v>132</v>
      </c>
      <c r="H21" s="38">
        <v>25</v>
      </c>
      <c r="I21" s="32">
        <v>0</v>
      </c>
      <c r="J21" s="38"/>
      <c r="K21" s="32"/>
      <c r="L21" s="33">
        <f t="shared" si="0"/>
        <v>0</v>
      </c>
      <c r="M21" s="43" t="str">
        <f t="shared" si="1"/>
        <v>Manual</v>
      </c>
      <c r="N21" s="32" t="s">
        <v>357</v>
      </c>
      <c r="O21" s="47" t="s">
        <v>406</v>
      </c>
      <c r="P21" s="33"/>
      <c r="Q21" s="47"/>
      <c r="R21" s="48"/>
      <c r="S21" s="48"/>
      <c r="T21" s="48"/>
      <c r="U21" s="48"/>
      <c r="V21" s="47"/>
    </row>
    <row r="22" spans="1:22" x14ac:dyDescent="0.3">
      <c r="A22" s="41">
        <v>127</v>
      </c>
      <c r="B22" s="37" t="s">
        <v>221</v>
      </c>
      <c r="C22" s="37" t="s">
        <v>472</v>
      </c>
      <c r="D22" s="37" t="s">
        <v>2</v>
      </c>
      <c r="E22" s="37" t="s">
        <v>24</v>
      </c>
      <c r="F22" s="37" t="s">
        <v>60</v>
      </c>
      <c r="G22" s="32" t="s">
        <v>135</v>
      </c>
      <c r="H22" s="38">
        <v>6</v>
      </c>
      <c r="I22" s="32">
        <v>0</v>
      </c>
      <c r="J22" s="38"/>
      <c r="K22" s="32"/>
      <c r="L22" s="33">
        <f t="shared" si="0"/>
        <v>0</v>
      </c>
      <c r="M22" s="44" t="str">
        <f t="shared" si="1"/>
        <v>Manual</v>
      </c>
      <c r="N22" s="32" t="s">
        <v>357</v>
      </c>
      <c r="O22" s="47" t="s">
        <v>406</v>
      </c>
      <c r="P22" s="33"/>
      <c r="Q22" s="47"/>
      <c r="R22" s="47"/>
      <c r="S22" s="48"/>
      <c r="T22" s="48"/>
      <c r="U22" s="48"/>
      <c r="V22" s="48"/>
    </row>
    <row r="23" spans="1:22" x14ac:dyDescent="0.3">
      <c r="A23" s="41">
        <v>147</v>
      </c>
      <c r="B23" s="37" t="s">
        <v>221</v>
      </c>
      <c r="C23" s="37" t="s">
        <v>472</v>
      </c>
      <c r="D23" s="37" t="s">
        <v>5</v>
      </c>
      <c r="E23" s="37" t="s">
        <v>29</v>
      </c>
      <c r="F23" s="37" t="s">
        <v>193</v>
      </c>
      <c r="G23" s="32" t="s">
        <v>133</v>
      </c>
      <c r="H23" s="53">
        <v>1</v>
      </c>
      <c r="I23" s="32">
        <v>0</v>
      </c>
      <c r="J23" s="53"/>
      <c r="K23" s="32"/>
      <c r="L23" s="33">
        <f t="shared" si="0"/>
        <v>0</v>
      </c>
      <c r="M23" s="44" t="str">
        <f t="shared" si="1"/>
        <v>Manual</v>
      </c>
      <c r="N23" s="32" t="s">
        <v>357</v>
      </c>
      <c r="O23" s="47" t="s">
        <v>406</v>
      </c>
      <c r="P23" s="33"/>
      <c r="Q23" s="47"/>
      <c r="R23" s="47"/>
      <c r="S23" s="48"/>
      <c r="T23" s="48"/>
      <c r="U23" s="48"/>
      <c r="V23" s="48"/>
    </row>
    <row r="24" spans="1:22" x14ac:dyDescent="0.3">
      <c r="A24" s="41">
        <v>203</v>
      </c>
      <c r="B24" s="37" t="s">
        <v>365</v>
      </c>
      <c r="C24" s="37" t="s">
        <v>471</v>
      </c>
      <c r="D24" s="37" t="s">
        <v>10</v>
      </c>
      <c r="E24" s="37" t="s">
        <v>244</v>
      </c>
      <c r="F24" s="37" t="s">
        <v>377</v>
      </c>
      <c r="G24" s="32" t="s">
        <v>364</v>
      </c>
      <c r="H24" s="38">
        <v>1</v>
      </c>
      <c r="I24" s="32">
        <v>0</v>
      </c>
      <c r="J24" s="38"/>
      <c r="K24" s="32"/>
      <c r="L24" s="33">
        <f t="shared" si="0"/>
        <v>0</v>
      </c>
      <c r="M24" s="44" t="str">
        <f t="shared" si="1"/>
        <v>Manual</v>
      </c>
      <c r="N24" s="32" t="s">
        <v>357</v>
      </c>
      <c r="O24" s="47" t="s">
        <v>414</v>
      </c>
      <c r="P24" s="33"/>
      <c r="Q24" s="50"/>
      <c r="R24" s="48"/>
      <c r="S24" s="48"/>
      <c r="T24" s="48"/>
      <c r="U24" s="48"/>
      <c r="V24" s="47"/>
    </row>
    <row r="25" spans="1:22" x14ac:dyDescent="0.3">
      <c r="A25" s="41">
        <v>12</v>
      </c>
      <c r="B25" s="37" t="s">
        <v>221</v>
      </c>
      <c r="C25" s="37" t="s">
        <v>471</v>
      </c>
      <c r="D25" s="37" t="s">
        <v>225</v>
      </c>
      <c r="E25" s="37" t="s">
        <v>244</v>
      </c>
      <c r="F25" s="37" t="s">
        <v>244</v>
      </c>
      <c r="G25" s="32" t="s">
        <v>153</v>
      </c>
      <c r="H25" s="38">
        <v>6</v>
      </c>
      <c r="I25" s="32">
        <v>0</v>
      </c>
      <c r="J25" s="38"/>
      <c r="K25" s="32"/>
      <c r="L25" s="33">
        <f t="shared" si="0"/>
        <v>0</v>
      </c>
      <c r="M25" s="44" t="str">
        <f t="shared" si="1"/>
        <v>Manual</v>
      </c>
      <c r="N25" s="32" t="s">
        <v>357</v>
      </c>
      <c r="O25" s="47" t="s">
        <v>414</v>
      </c>
      <c r="P25" s="33" t="s">
        <v>479</v>
      </c>
      <c r="Q25" s="49"/>
      <c r="R25" s="47"/>
      <c r="S25" s="48"/>
      <c r="T25" s="48"/>
      <c r="U25" s="48"/>
      <c r="V25" s="47"/>
    </row>
    <row r="26" spans="1:22" x14ac:dyDescent="0.3">
      <c r="A26" s="41">
        <v>43</v>
      </c>
      <c r="B26" s="37" t="s">
        <v>221</v>
      </c>
      <c r="C26" s="37" t="s">
        <v>471</v>
      </c>
      <c r="D26" s="37" t="s">
        <v>9</v>
      </c>
      <c r="E26" s="37" t="s">
        <v>41</v>
      </c>
      <c r="F26" s="37" t="s">
        <v>244</v>
      </c>
      <c r="G26" s="32" t="s">
        <v>179</v>
      </c>
      <c r="H26" s="38">
        <v>11</v>
      </c>
      <c r="I26" s="32">
        <v>1</v>
      </c>
      <c r="J26" s="38"/>
      <c r="K26" s="32"/>
      <c r="L26" s="33">
        <f t="shared" si="0"/>
        <v>9.0909090909090912E-2</v>
      </c>
      <c r="M26" s="45" t="str">
        <f t="shared" si="1"/>
        <v>Manual</v>
      </c>
      <c r="N26" s="32" t="s">
        <v>357</v>
      </c>
      <c r="O26" s="47" t="s">
        <v>414</v>
      </c>
      <c r="P26" s="33"/>
      <c r="Q26" s="47"/>
      <c r="R26" s="47"/>
      <c r="S26" s="48"/>
      <c r="T26" s="48"/>
      <c r="U26" s="48"/>
      <c r="V26" s="48"/>
    </row>
    <row r="27" spans="1:22" x14ac:dyDescent="0.3">
      <c r="A27" s="41">
        <v>156</v>
      </c>
      <c r="B27" s="37" t="s">
        <v>221</v>
      </c>
      <c r="C27" s="37" t="s">
        <v>471</v>
      </c>
      <c r="D27" s="37" t="s">
        <v>18</v>
      </c>
      <c r="E27" s="37" t="s">
        <v>48</v>
      </c>
      <c r="F27" s="37" t="s">
        <v>156</v>
      </c>
      <c r="G27" s="32" t="s">
        <v>162</v>
      </c>
      <c r="H27" s="38">
        <v>4</v>
      </c>
      <c r="I27" s="32">
        <v>0</v>
      </c>
      <c r="J27" s="38"/>
      <c r="K27" s="32"/>
      <c r="L27" s="33">
        <f t="shared" si="0"/>
        <v>0</v>
      </c>
      <c r="M27" s="43" t="str">
        <f t="shared" si="1"/>
        <v>Manual</v>
      </c>
      <c r="N27" s="32" t="s">
        <v>357</v>
      </c>
      <c r="O27" s="47" t="s">
        <v>406</v>
      </c>
      <c r="P27" s="33"/>
      <c r="Q27" s="48"/>
      <c r="R27" s="48"/>
      <c r="S27" s="48"/>
      <c r="T27" s="48"/>
      <c r="U27" s="48"/>
      <c r="V27" s="47"/>
    </row>
    <row r="28" spans="1:22" x14ac:dyDescent="0.3">
      <c r="A28" s="41">
        <v>156</v>
      </c>
      <c r="B28" s="37" t="s">
        <v>221</v>
      </c>
      <c r="C28" s="37" t="s">
        <v>471</v>
      </c>
      <c r="D28" s="37" t="s">
        <v>18</v>
      </c>
      <c r="E28" s="37" t="s">
        <v>48</v>
      </c>
      <c r="F28" s="37" t="s">
        <v>431</v>
      </c>
      <c r="G28" s="32" t="s">
        <v>162</v>
      </c>
      <c r="H28" s="38">
        <v>3</v>
      </c>
      <c r="I28" s="32">
        <v>0</v>
      </c>
      <c r="J28" s="38"/>
      <c r="K28" s="32"/>
      <c r="L28" s="33">
        <f t="shared" si="0"/>
        <v>0</v>
      </c>
      <c r="M28" s="44" t="str">
        <f t="shared" si="1"/>
        <v>Manual</v>
      </c>
      <c r="N28" s="32" t="s">
        <v>357</v>
      </c>
      <c r="O28" s="47" t="s">
        <v>406</v>
      </c>
      <c r="P28" s="33"/>
      <c r="Q28" s="47"/>
      <c r="R28" s="47"/>
      <c r="S28" s="48"/>
      <c r="T28" s="48"/>
      <c r="U28" s="48"/>
      <c r="V28" s="47"/>
    </row>
    <row r="29" spans="1:22" x14ac:dyDescent="0.3">
      <c r="A29" s="41">
        <v>156</v>
      </c>
      <c r="B29" s="37" t="s">
        <v>221</v>
      </c>
      <c r="C29" s="37" t="s">
        <v>471</v>
      </c>
      <c r="D29" s="37" t="s">
        <v>18</v>
      </c>
      <c r="E29" s="37" t="s">
        <v>48</v>
      </c>
      <c r="F29" s="37" t="s">
        <v>433</v>
      </c>
      <c r="G29" s="32" t="s">
        <v>162</v>
      </c>
      <c r="H29" s="38">
        <v>3</v>
      </c>
      <c r="I29" s="32">
        <v>0</v>
      </c>
      <c r="J29" s="38"/>
      <c r="K29" s="32"/>
      <c r="L29" s="33">
        <f t="shared" si="0"/>
        <v>0</v>
      </c>
      <c r="M29" s="44" t="str">
        <f t="shared" si="1"/>
        <v>Manual</v>
      </c>
      <c r="N29" s="32" t="s">
        <v>357</v>
      </c>
      <c r="O29" s="47" t="s">
        <v>406</v>
      </c>
      <c r="P29" s="33"/>
      <c r="Q29" s="47"/>
      <c r="R29" s="47"/>
      <c r="S29" s="48"/>
      <c r="T29" s="48"/>
      <c r="U29" s="48"/>
      <c r="V29" s="48"/>
    </row>
    <row r="30" spans="1:22" x14ac:dyDescent="0.3">
      <c r="A30" s="41">
        <v>156</v>
      </c>
      <c r="B30" s="37" t="s">
        <v>221</v>
      </c>
      <c r="C30" s="37" t="s">
        <v>471</v>
      </c>
      <c r="D30" s="37" t="s">
        <v>18</v>
      </c>
      <c r="E30" s="37" t="s">
        <v>48</v>
      </c>
      <c r="F30" s="37" t="s">
        <v>432</v>
      </c>
      <c r="G30" s="32" t="s">
        <v>162</v>
      </c>
      <c r="H30" s="38">
        <v>10</v>
      </c>
      <c r="I30" s="32">
        <v>0</v>
      </c>
      <c r="J30" s="38"/>
      <c r="K30" s="32"/>
      <c r="L30" s="33">
        <f t="shared" si="0"/>
        <v>0</v>
      </c>
      <c r="M30" s="44" t="str">
        <f t="shared" si="1"/>
        <v>Manual</v>
      </c>
      <c r="N30" s="32" t="s">
        <v>357</v>
      </c>
      <c r="O30" s="47" t="s">
        <v>406</v>
      </c>
      <c r="P30" s="33"/>
      <c r="Q30" s="46"/>
      <c r="R30" s="48"/>
      <c r="S30" s="48"/>
      <c r="T30" s="48"/>
      <c r="U30" s="48"/>
      <c r="V30" s="48"/>
    </row>
    <row r="31" spans="1:22" x14ac:dyDescent="0.3">
      <c r="A31" s="41">
        <v>112</v>
      </c>
      <c r="B31" s="37" t="s">
        <v>221</v>
      </c>
      <c r="C31" s="37" t="s">
        <v>473</v>
      </c>
      <c r="D31" s="37" t="s">
        <v>51</v>
      </c>
      <c r="E31" s="37" t="s">
        <v>107</v>
      </c>
      <c r="F31" s="37" t="s">
        <v>310</v>
      </c>
      <c r="G31" s="32" t="s">
        <v>132</v>
      </c>
      <c r="H31" s="38">
        <v>12</v>
      </c>
      <c r="I31" s="32">
        <v>0</v>
      </c>
      <c r="J31" s="38"/>
      <c r="K31" s="32"/>
      <c r="L31" s="33">
        <f t="shared" si="0"/>
        <v>0</v>
      </c>
      <c r="M31" s="44" t="str">
        <f t="shared" si="1"/>
        <v>Manual</v>
      </c>
      <c r="N31" s="32" t="s">
        <v>357</v>
      </c>
      <c r="O31" s="47" t="s">
        <v>406</v>
      </c>
      <c r="P31" s="33"/>
      <c r="Q31" s="49"/>
      <c r="R31" s="47"/>
      <c r="S31" s="48"/>
      <c r="T31" s="48"/>
      <c r="U31" s="48"/>
      <c r="V31" s="47"/>
    </row>
    <row r="32" spans="1:22" x14ac:dyDescent="0.3">
      <c r="A32" s="41">
        <v>113</v>
      </c>
      <c r="B32" s="37" t="s">
        <v>221</v>
      </c>
      <c r="C32" s="37" t="s">
        <v>473</v>
      </c>
      <c r="D32" s="37" t="s">
        <v>51</v>
      </c>
      <c r="E32" s="37" t="s">
        <v>107</v>
      </c>
      <c r="F32" s="37" t="s">
        <v>311</v>
      </c>
      <c r="G32" s="32" t="s">
        <v>132</v>
      </c>
      <c r="H32" s="38">
        <v>11</v>
      </c>
      <c r="I32" s="32">
        <v>0</v>
      </c>
      <c r="J32" s="38"/>
      <c r="K32" s="32"/>
      <c r="L32" s="33">
        <f t="shared" si="0"/>
        <v>0</v>
      </c>
      <c r="M32" s="44" t="str">
        <f t="shared" si="1"/>
        <v>Manual</v>
      </c>
      <c r="N32" s="32" t="s">
        <v>357</v>
      </c>
      <c r="O32" s="47" t="s">
        <v>406</v>
      </c>
      <c r="P32" s="33"/>
      <c r="Q32" s="47"/>
      <c r="R32" s="47"/>
      <c r="S32" s="48"/>
      <c r="T32" s="48"/>
      <c r="U32" s="48"/>
      <c r="V32" s="47"/>
    </row>
    <row r="33" spans="1:22" x14ac:dyDescent="0.3">
      <c r="A33" s="41">
        <v>119</v>
      </c>
      <c r="B33" s="37" t="s">
        <v>221</v>
      </c>
      <c r="C33" s="37" t="s">
        <v>473</v>
      </c>
      <c r="D33" s="37" t="s">
        <v>51</v>
      </c>
      <c r="E33" s="37" t="s">
        <v>209</v>
      </c>
      <c r="F33" s="37" t="s">
        <v>313</v>
      </c>
      <c r="G33" s="32" t="s">
        <v>132</v>
      </c>
      <c r="H33" s="38">
        <v>7</v>
      </c>
      <c r="I33" s="32">
        <v>0</v>
      </c>
      <c r="J33" s="38"/>
      <c r="K33" s="32"/>
      <c r="L33" s="33">
        <f t="shared" si="0"/>
        <v>0</v>
      </c>
      <c r="M33" s="45" t="str">
        <f t="shared" si="1"/>
        <v>Manual</v>
      </c>
      <c r="N33" s="32" t="s">
        <v>357</v>
      </c>
      <c r="O33" s="47" t="s">
        <v>406</v>
      </c>
      <c r="P33" s="33"/>
      <c r="Q33" s="48"/>
      <c r="R33" s="48"/>
      <c r="S33" s="48"/>
      <c r="T33" s="48"/>
      <c r="U33" s="48"/>
      <c r="V33" s="48"/>
    </row>
    <row r="34" spans="1:22" x14ac:dyDescent="0.3">
      <c r="A34" s="41">
        <v>128</v>
      </c>
      <c r="B34" s="37" t="s">
        <v>221</v>
      </c>
      <c r="C34" s="37" t="s">
        <v>472</v>
      </c>
      <c r="D34" s="37" t="s">
        <v>2</v>
      </c>
      <c r="E34" s="37" t="s">
        <v>24</v>
      </c>
      <c r="F34" s="37" t="s">
        <v>61</v>
      </c>
      <c r="G34" s="32" t="s">
        <v>135</v>
      </c>
      <c r="H34" s="38">
        <v>8</v>
      </c>
      <c r="I34" s="32">
        <v>0</v>
      </c>
      <c r="J34" s="38"/>
      <c r="K34" s="32"/>
      <c r="L34" s="33">
        <f t="shared" si="0"/>
        <v>0</v>
      </c>
      <c r="M34" s="43" t="str">
        <f t="shared" si="1"/>
        <v>Manual</v>
      </c>
      <c r="N34" s="32" t="s">
        <v>357</v>
      </c>
      <c r="O34" s="47" t="s">
        <v>406</v>
      </c>
      <c r="P34" s="33"/>
      <c r="Q34" s="47"/>
      <c r="R34" s="47"/>
      <c r="S34" s="48"/>
      <c r="T34" s="48"/>
      <c r="U34" s="48"/>
      <c r="V34" s="47"/>
    </row>
    <row r="35" spans="1:22" x14ac:dyDescent="0.3">
      <c r="A35" s="41">
        <v>165</v>
      </c>
      <c r="B35" s="37" t="s">
        <v>221</v>
      </c>
      <c r="C35" s="37" t="s">
        <v>471</v>
      </c>
      <c r="D35" s="37" t="s">
        <v>18</v>
      </c>
      <c r="E35" s="37" t="s">
        <v>45</v>
      </c>
      <c r="F35" s="37" t="s">
        <v>187</v>
      </c>
      <c r="G35" s="32" t="s">
        <v>162</v>
      </c>
      <c r="H35" s="38">
        <v>4</v>
      </c>
      <c r="I35" s="32">
        <v>0</v>
      </c>
      <c r="J35" s="38"/>
      <c r="K35" s="32"/>
      <c r="L35" s="33">
        <f t="shared" si="0"/>
        <v>0</v>
      </c>
      <c r="M35" s="44" t="str">
        <f t="shared" si="1"/>
        <v>Manual</v>
      </c>
      <c r="N35" s="32" t="s">
        <v>357</v>
      </c>
      <c r="O35" s="47" t="s">
        <v>405</v>
      </c>
      <c r="P35" s="33"/>
      <c r="Q35" s="47"/>
      <c r="R35" s="47"/>
      <c r="S35" s="48"/>
      <c r="T35" s="48"/>
      <c r="U35" s="48"/>
      <c r="V35" s="47"/>
    </row>
    <row r="36" spans="1:22" x14ac:dyDescent="0.3">
      <c r="A36" s="41">
        <v>154</v>
      </c>
      <c r="B36" s="37" t="s">
        <v>221</v>
      </c>
      <c r="C36" s="37" t="s">
        <v>471</v>
      </c>
      <c r="D36" s="37" t="s">
        <v>18</v>
      </c>
      <c r="E36" s="37" t="s">
        <v>47</v>
      </c>
      <c r="F36" s="37" t="s">
        <v>424</v>
      </c>
      <c r="G36" s="32" t="s">
        <v>162</v>
      </c>
      <c r="H36" s="38">
        <v>4</v>
      </c>
      <c r="I36" s="32">
        <v>0</v>
      </c>
      <c r="J36" s="38"/>
      <c r="K36" s="32"/>
      <c r="L36" s="33">
        <f t="shared" si="0"/>
        <v>0</v>
      </c>
      <c r="M36" s="44" t="str">
        <f t="shared" si="1"/>
        <v>Manual</v>
      </c>
      <c r="N36" s="32" t="s">
        <v>357</v>
      </c>
      <c r="O36" s="47" t="s">
        <v>406</v>
      </c>
      <c r="P36" s="33"/>
      <c r="Q36" s="47"/>
      <c r="R36" s="48"/>
      <c r="S36" s="48"/>
      <c r="T36" s="48"/>
      <c r="U36" s="48"/>
      <c r="V36" s="48"/>
    </row>
    <row r="37" spans="1:22" x14ac:dyDescent="0.3">
      <c r="A37" s="41">
        <v>87</v>
      </c>
      <c r="B37" s="37" t="s">
        <v>221</v>
      </c>
      <c r="C37" s="37" t="s">
        <v>472</v>
      </c>
      <c r="D37" s="37" t="s">
        <v>4</v>
      </c>
      <c r="E37" s="37" t="s">
        <v>28</v>
      </c>
      <c r="F37" s="37" t="s">
        <v>84</v>
      </c>
      <c r="G37" s="32" t="s">
        <v>28</v>
      </c>
      <c r="H37" s="38">
        <v>12</v>
      </c>
      <c r="I37" s="32">
        <v>0</v>
      </c>
      <c r="J37" s="38"/>
      <c r="K37" s="32"/>
      <c r="L37" s="33">
        <f t="shared" si="0"/>
        <v>0</v>
      </c>
      <c r="M37" s="44" t="str">
        <f t="shared" si="1"/>
        <v>Manual</v>
      </c>
      <c r="N37" s="32" t="s">
        <v>357</v>
      </c>
      <c r="O37" s="47" t="s">
        <v>406</v>
      </c>
      <c r="P37" s="33"/>
      <c r="Q37" s="47"/>
      <c r="R37" s="47"/>
      <c r="S37" s="48"/>
      <c r="T37" s="48"/>
      <c r="U37" s="48"/>
      <c r="V37" s="48"/>
    </row>
    <row r="38" spans="1:22" x14ac:dyDescent="0.3">
      <c r="A38" s="41">
        <v>189</v>
      </c>
      <c r="B38" s="37" t="s">
        <v>221</v>
      </c>
      <c r="C38" s="37" t="s">
        <v>473</v>
      </c>
      <c r="D38" s="37" t="s">
        <v>15</v>
      </c>
      <c r="E38" s="37" t="s">
        <v>33</v>
      </c>
      <c r="F38" s="37" t="s">
        <v>461</v>
      </c>
      <c r="G38" s="32" t="s">
        <v>128</v>
      </c>
      <c r="H38" s="38">
        <v>13</v>
      </c>
      <c r="I38" s="32">
        <v>0</v>
      </c>
      <c r="J38" s="38"/>
      <c r="K38" s="32"/>
      <c r="L38" s="33">
        <f t="shared" si="0"/>
        <v>0</v>
      </c>
      <c r="M38" s="44" t="str">
        <f t="shared" si="1"/>
        <v>Manual</v>
      </c>
      <c r="N38" s="32" t="s">
        <v>357</v>
      </c>
      <c r="O38" s="47" t="s">
        <v>405</v>
      </c>
      <c r="P38" s="33"/>
      <c r="Q38" s="50"/>
      <c r="R38" s="47"/>
      <c r="S38" s="48"/>
      <c r="T38" s="48"/>
      <c r="U38" s="48"/>
      <c r="V38" s="47"/>
    </row>
    <row r="39" spans="1:22" x14ac:dyDescent="0.3">
      <c r="A39" s="41">
        <v>189</v>
      </c>
      <c r="B39" s="37" t="s">
        <v>221</v>
      </c>
      <c r="C39" s="37" t="s">
        <v>473</v>
      </c>
      <c r="D39" s="37" t="s">
        <v>15</v>
      </c>
      <c r="E39" s="37" t="s">
        <v>33</v>
      </c>
      <c r="F39" s="37" t="s">
        <v>460</v>
      </c>
      <c r="G39" s="32" t="s">
        <v>128</v>
      </c>
      <c r="H39" s="38">
        <v>12</v>
      </c>
      <c r="I39" s="32">
        <v>0</v>
      </c>
      <c r="J39" s="38"/>
      <c r="K39" s="32"/>
      <c r="L39" s="33">
        <f t="shared" si="0"/>
        <v>0</v>
      </c>
      <c r="M39" s="44" t="str">
        <f t="shared" si="1"/>
        <v>Manual</v>
      </c>
      <c r="N39" s="32" t="s">
        <v>357</v>
      </c>
      <c r="O39" s="47" t="s">
        <v>405</v>
      </c>
      <c r="P39" s="33"/>
      <c r="Q39" s="49"/>
      <c r="R39" s="48"/>
      <c r="S39" s="48"/>
      <c r="T39" s="48"/>
      <c r="U39" s="48"/>
      <c r="V39" s="47"/>
    </row>
    <row r="40" spans="1:22" x14ac:dyDescent="0.3">
      <c r="A40" s="41">
        <v>107</v>
      </c>
      <c r="B40" s="37" t="s">
        <v>221</v>
      </c>
      <c r="C40" s="37" t="s">
        <v>473</v>
      </c>
      <c r="D40" s="37" t="s">
        <v>51</v>
      </c>
      <c r="E40" s="37" t="s">
        <v>106</v>
      </c>
      <c r="F40" s="37" t="s">
        <v>306</v>
      </c>
      <c r="G40" s="32" t="s">
        <v>132</v>
      </c>
      <c r="H40" s="38">
        <v>8</v>
      </c>
      <c r="I40" s="32">
        <v>0</v>
      </c>
      <c r="J40" s="38"/>
      <c r="K40" s="32"/>
      <c r="L40" s="33">
        <f t="shared" si="0"/>
        <v>0</v>
      </c>
      <c r="M40" s="45" t="str">
        <f t="shared" si="1"/>
        <v>Manual</v>
      </c>
      <c r="N40" s="32" t="s">
        <v>357</v>
      </c>
      <c r="O40" s="47" t="s">
        <v>406</v>
      </c>
      <c r="P40" s="33"/>
      <c r="Q40" s="47"/>
      <c r="R40" s="47"/>
      <c r="S40" s="48"/>
      <c r="T40" s="48"/>
      <c r="U40" s="48"/>
      <c r="V40" s="48"/>
    </row>
    <row r="41" spans="1:22" x14ac:dyDescent="0.3">
      <c r="A41" s="41">
        <v>106</v>
      </c>
      <c r="B41" s="37" t="s">
        <v>221</v>
      </c>
      <c r="C41" s="37" t="s">
        <v>473</v>
      </c>
      <c r="D41" s="37" t="s">
        <v>51</v>
      </c>
      <c r="E41" s="37" t="s">
        <v>106</v>
      </c>
      <c r="F41" s="37" t="s">
        <v>304</v>
      </c>
      <c r="G41" s="32" t="s">
        <v>132</v>
      </c>
      <c r="H41" s="38">
        <v>8</v>
      </c>
      <c r="I41" s="32">
        <v>0</v>
      </c>
      <c r="J41" s="38"/>
      <c r="K41" s="32"/>
      <c r="L41" s="33">
        <f t="shared" si="0"/>
        <v>0</v>
      </c>
      <c r="M41" s="43" t="str">
        <f t="shared" si="1"/>
        <v>Manual</v>
      </c>
      <c r="N41" s="32" t="s">
        <v>357</v>
      </c>
      <c r="O41" s="47" t="s">
        <v>406</v>
      </c>
      <c r="P41" s="33"/>
      <c r="Q41" s="48"/>
      <c r="R41" s="47"/>
      <c r="S41" s="48"/>
      <c r="T41" s="48"/>
      <c r="U41" s="48"/>
      <c r="V41" s="47"/>
    </row>
    <row r="42" spans="1:22" x14ac:dyDescent="0.3">
      <c r="A42" s="41">
        <v>108</v>
      </c>
      <c r="B42" s="37" t="s">
        <v>221</v>
      </c>
      <c r="C42" s="37" t="s">
        <v>473</v>
      </c>
      <c r="D42" s="37" t="s">
        <v>51</v>
      </c>
      <c r="E42" s="37" t="s">
        <v>106</v>
      </c>
      <c r="F42" s="37" t="s">
        <v>305</v>
      </c>
      <c r="G42" s="32" t="s">
        <v>132</v>
      </c>
      <c r="H42" s="38">
        <v>9</v>
      </c>
      <c r="I42" s="32">
        <v>0</v>
      </c>
      <c r="J42" s="38"/>
      <c r="K42" s="32"/>
      <c r="L42" s="33">
        <f t="shared" si="0"/>
        <v>0</v>
      </c>
      <c r="M42" s="44" t="str">
        <f t="shared" si="1"/>
        <v>Manual</v>
      </c>
      <c r="N42" s="32" t="s">
        <v>357</v>
      </c>
      <c r="O42" s="47" t="s">
        <v>406</v>
      </c>
      <c r="P42" s="33"/>
      <c r="Q42" s="47"/>
      <c r="R42" s="48"/>
      <c r="S42" s="48"/>
      <c r="T42" s="48"/>
      <c r="U42" s="48"/>
      <c r="V42" s="47"/>
    </row>
    <row r="43" spans="1:22" x14ac:dyDescent="0.3">
      <c r="A43" s="41">
        <v>109</v>
      </c>
      <c r="B43" s="37" t="s">
        <v>221</v>
      </c>
      <c r="C43" s="37" t="s">
        <v>473</v>
      </c>
      <c r="D43" s="37" t="s">
        <v>51</v>
      </c>
      <c r="E43" s="37" t="s">
        <v>106</v>
      </c>
      <c r="F43" s="37" t="s">
        <v>307</v>
      </c>
      <c r="G43" s="32" t="s">
        <v>132</v>
      </c>
      <c r="H43" s="38">
        <v>11</v>
      </c>
      <c r="I43" s="32">
        <v>0</v>
      </c>
      <c r="J43" s="38"/>
      <c r="K43" s="32"/>
      <c r="L43" s="33">
        <f t="shared" si="0"/>
        <v>0</v>
      </c>
      <c r="M43" s="44" t="str">
        <f t="shared" si="1"/>
        <v>Manual</v>
      </c>
      <c r="N43" s="32" t="s">
        <v>357</v>
      </c>
      <c r="O43" s="47" t="s">
        <v>406</v>
      </c>
      <c r="P43" s="33"/>
      <c r="Q43" s="47"/>
      <c r="R43" s="48"/>
      <c r="S43" s="48"/>
      <c r="T43" s="48"/>
      <c r="U43" s="48"/>
      <c r="V43" s="48"/>
    </row>
    <row r="44" spans="1:22" x14ac:dyDescent="0.3">
      <c r="A44" s="41">
        <v>62</v>
      </c>
      <c r="B44" s="37" t="s">
        <v>221</v>
      </c>
      <c r="C44" s="37" t="s">
        <v>473</v>
      </c>
      <c r="D44" s="37" t="s">
        <v>13</v>
      </c>
      <c r="E44" s="37" t="s">
        <v>13</v>
      </c>
      <c r="F44" s="37" t="s">
        <v>182</v>
      </c>
      <c r="G44" s="32" t="s">
        <v>131</v>
      </c>
      <c r="H44" s="38">
        <v>12</v>
      </c>
      <c r="I44" s="32">
        <v>0</v>
      </c>
      <c r="J44" s="38"/>
      <c r="K44" s="32"/>
      <c r="L44" s="33">
        <f t="shared" si="0"/>
        <v>0</v>
      </c>
      <c r="M44" s="44" t="str">
        <f t="shared" si="1"/>
        <v>Manual</v>
      </c>
      <c r="N44" s="32" t="s">
        <v>357</v>
      </c>
      <c r="O44" s="47" t="s">
        <v>405</v>
      </c>
      <c r="P44" s="33"/>
      <c r="Q44" s="47"/>
      <c r="R44" s="47"/>
      <c r="S44" s="48"/>
      <c r="T44" s="48"/>
      <c r="U44" s="48"/>
      <c r="V44" s="48"/>
    </row>
    <row r="45" spans="1:22" x14ac:dyDescent="0.3">
      <c r="A45" s="41">
        <v>58</v>
      </c>
      <c r="B45" s="37" t="s">
        <v>221</v>
      </c>
      <c r="C45" s="37" t="s">
        <v>472</v>
      </c>
      <c r="D45" s="37" t="s">
        <v>1</v>
      </c>
      <c r="E45" s="37" t="s">
        <v>22</v>
      </c>
      <c r="F45" s="37" t="s">
        <v>316</v>
      </c>
      <c r="G45" s="32" t="s">
        <v>131</v>
      </c>
      <c r="H45" s="38">
        <v>15</v>
      </c>
      <c r="I45" s="32">
        <v>0</v>
      </c>
      <c r="J45" s="38"/>
      <c r="K45" s="32"/>
      <c r="L45" s="33">
        <f t="shared" si="0"/>
        <v>0</v>
      </c>
      <c r="M45" s="44" t="str">
        <f t="shared" si="1"/>
        <v>Manual</v>
      </c>
      <c r="N45" s="32" t="s">
        <v>357</v>
      </c>
      <c r="O45" s="47" t="s">
        <v>405</v>
      </c>
      <c r="P45" s="33"/>
      <c r="Q45" s="46"/>
      <c r="R45" s="47"/>
      <c r="S45" s="48"/>
      <c r="T45" s="48"/>
      <c r="U45" s="48"/>
      <c r="V45" s="48"/>
    </row>
    <row r="46" spans="1:22" x14ac:dyDescent="0.3">
      <c r="A46" s="41">
        <v>188</v>
      </c>
      <c r="B46" s="37" t="s">
        <v>221</v>
      </c>
      <c r="C46" s="37" t="s">
        <v>473</v>
      </c>
      <c r="D46" s="37" t="s">
        <v>15</v>
      </c>
      <c r="E46" s="37" t="s">
        <v>33</v>
      </c>
      <c r="F46" s="37" t="s">
        <v>459</v>
      </c>
      <c r="G46" s="32" t="s">
        <v>128</v>
      </c>
      <c r="H46" s="38">
        <v>9</v>
      </c>
      <c r="I46" s="32">
        <v>0</v>
      </c>
      <c r="J46" s="38"/>
      <c r="K46" s="32"/>
      <c r="L46" s="33">
        <f t="shared" si="0"/>
        <v>0</v>
      </c>
      <c r="M46" s="44" t="str">
        <f t="shared" si="1"/>
        <v>Manual</v>
      </c>
      <c r="N46" s="32" t="s">
        <v>357</v>
      </c>
      <c r="O46" s="47" t="s">
        <v>405</v>
      </c>
      <c r="P46" s="33"/>
      <c r="Q46" s="49"/>
      <c r="R46" s="48"/>
      <c r="S46" s="48"/>
      <c r="T46" s="48"/>
      <c r="U46" s="48"/>
      <c r="V46" s="47"/>
    </row>
    <row r="47" spans="1:22" x14ac:dyDescent="0.3">
      <c r="A47" s="41">
        <v>39</v>
      </c>
      <c r="B47" s="37" t="s">
        <v>221</v>
      </c>
      <c r="C47" s="37" t="s">
        <v>471</v>
      </c>
      <c r="D47" s="37" t="s">
        <v>9</v>
      </c>
      <c r="E47" s="37" t="s">
        <v>171</v>
      </c>
      <c r="F47" s="37" t="s">
        <v>280</v>
      </c>
      <c r="G47" s="32" t="s">
        <v>179</v>
      </c>
      <c r="H47" s="38">
        <v>6</v>
      </c>
      <c r="I47" s="32">
        <v>0</v>
      </c>
      <c r="J47" s="67">
        <v>0</v>
      </c>
      <c r="K47" s="32">
        <v>0</v>
      </c>
      <c r="L47" s="33">
        <f>IF(J47="Eliminado", 0, (I47 + K47) / IFERROR(IF(VALUE(J47)=0, H47, VALUE(J47)), H47)
)</f>
        <v>0</v>
      </c>
      <c r="M47" s="44" t="str">
        <f t="shared" si="1"/>
        <v>Manual</v>
      </c>
      <c r="N47" s="32" t="s">
        <v>357</v>
      </c>
      <c r="O47" s="47" t="s">
        <v>414</v>
      </c>
      <c r="P47" s="33"/>
      <c r="Q47" s="47" t="s">
        <v>337</v>
      </c>
      <c r="R47" s="47" t="s">
        <v>340</v>
      </c>
      <c r="S47" s="48" t="s">
        <v>347</v>
      </c>
      <c r="T47" s="48" t="s">
        <v>359</v>
      </c>
      <c r="U47" s="48" t="s">
        <v>386</v>
      </c>
      <c r="V47" s="47" t="s">
        <v>343</v>
      </c>
    </row>
    <row r="48" spans="1:22" x14ac:dyDescent="0.3">
      <c r="A48" s="41">
        <v>65</v>
      </c>
      <c r="B48" s="37" t="s">
        <v>221</v>
      </c>
      <c r="C48" s="37" t="s">
        <v>473</v>
      </c>
      <c r="D48" s="37" t="s">
        <v>16</v>
      </c>
      <c r="E48" s="37" t="s">
        <v>121</v>
      </c>
      <c r="F48" s="37" t="s">
        <v>318</v>
      </c>
      <c r="G48" s="32" t="s">
        <v>131</v>
      </c>
      <c r="H48" s="38">
        <v>14</v>
      </c>
      <c r="I48" s="32">
        <v>0</v>
      </c>
      <c r="J48" s="38"/>
      <c r="K48" s="32"/>
      <c r="L48" s="33">
        <f t="shared" ref="L48:L84" si="2">I48/H48</f>
        <v>0</v>
      </c>
      <c r="M48" s="45" t="str">
        <f t="shared" si="1"/>
        <v>Manual</v>
      </c>
      <c r="N48" s="32" t="s">
        <v>357</v>
      </c>
      <c r="O48" s="47" t="s">
        <v>405</v>
      </c>
      <c r="P48" s="33"/>
      <c r="Q48" s="48"/>
      <c r="R48" s="47"/>
      <c r="S48" s="48"/>
      <c r="T48" s="48"/>
      <c r="U48" s="48"/>
      <c r="V48" s="48"/>
    </row>
    <row r="49" spans="1:22" x14ac:dyDescent="0.3">
      <c r="A49" s="41">
        <v>152</v>
      </c>
      <c r="B49" s="37" t="s">
        <v>221</v>
      </c>
      <c r="C49" s="37" t="s">
        <v>471</v>
      </c>
      <c r="D49" s="37" t="s">
        <v>6</v>
      </c>
      <c r="E49" s="37" t="s">
        <v>188</v>
      </c>
      <c r="F49" s="37" t="s">
        <v>96</v>
      </c>
      <c r="G49" s="32" t="s">
        <v>364</v>
      </c>
      <c r="H49" s="38">
        <v>9</v>
      </c>
      <c r="I49" s="32">
        <v>0</v>
      </c>
      <c r="J49" s="38"/>
      <c r="K49" s="32"/>
      <c r="L49" s="33">
        <f t="shared" si="2"/>
        <v>0</v>
      </c>
      <c r="M49" s="43" t="str">
        <f t="shared" si="1"/>
        <v>Manual</v>
      </c>
      <c r="N49" s="32" t="s">
        <v>357</v>
      </c>
      <c r="O49" s="47" t="s">
        <v>414</v>
      </c>
      <c r="P49" s="33"/>
      <c r="Q49" s="47"/>
      <c r="R49" s="48"/>
      <c r="S49" s="48"/>
      <c r="T49" s="48"/>
      <c r="U49" s="48"/>
      <c r="V49" s="47"/>
    </row>
    <row r="50" spans="1:22" x14ac:dyDescent="0.3">
      <c r="A50" s="41">
        <v>154</v>
      </c>
      <c r="B50" s="37" t="s">
        <v>221</v>
      </c>
      <c r="C50" s="37" t="s">
        <v>471</v>
      </c>
      <c r="D50" s="37" t="s">
        <v>18</v>
      </c>
      <c r="E50" s="37" t="s">
        <v>47</v>
      </c>
      <c r="F50" s="37" t="s">
        <v>425</v>
      </c>
      <c r="G50" s="32" t="s">
        <v>162</v>
      </c>
      <c r="H50" s="38">
        <v>17</v>
      </c>
      <c r="I50" s="32">
        <v>0</v>
      </c>
      <c r="J50" s="38"/>
      <c r="K50" s="32"/>
      <c r="L50" s="33">
        <f t="shared" si="2"/>
        <v>0</v>
      </c>
      <c r="M50" s="44" t="str">
        <f t="shared" si="1"/>
        <v>Manual</v>
      </c>
      <c r="N50" s="32" t="s">
        <v>357</v>
      </c>
      <c r="O50" s="47" t="s">
        <v>406</v>
      </c>
      <c r="P50" s="33"/>
      <c r="Q50" s="47"/>
      <c r="R50" s="47"/>
      <c r="S50" s="48"/>
      <c r="T50" s="48"/>
      <c r="U50" s="48"/>
      <c r="V50" s="47"/>
    </row>
    <row r="51" spans="1:22" x14ac:dyDescent="0.3">
      <c r="A51" s="41">
        <v>68</v>
      </c>
      <c r="B51" s="37" t="s">
        <v>221</v>
      </c>
      <c r="C51" s="37" t="s">
        <v>473</v>
      </c>
      <c r="D51" s="37" t="s">
        <v>16</v>
      </c>
      <c r="E51" s="37" t="s">
        <v>322</v>
      </c>
      <c r="F51" s="37" t="s">
        <v>321</v>
      </c>
      <c r="G51" s="32" t="s">
        <v>131</v>
      </c>
      <c r="H51" s="38">
        <v>3</v>
      </c>
      <c r="I51" s="32">
        <v>0</v>
      </c>
      <c r="J51" s="38"/>
      <c r="K51" s="32"/>
      <c r="L51" s="33">
        <f t="shared" si="2"/>
        <v>0</v>
      </c>
      <c r="M51" s="44" t="str">
        <f t="shared" si="1"/>
        <v>Manual</v>
      </c>
      <c r="N51" s="32" t="s">
        <v>357</v>
      </c>
      <c r="O51" s="47" t="s">
        <v>405</v>
      </c>
      <c r="P51" s="33"/>
      <c r="Q51" s="47"/>
      <c r="R51" s="47"/>
      <c r="S51" s="48"/>
      <c r="T51" s="48"/>
      <c r="U51" s="48"/>
      <c r="V51" s="48"/>
    </row>
    <row r="52" spans="1:22" x14ac:dyDescent="0.3">
      <c r="A52" s="41">
        <v>130</v>
      </c>
      <c r="B52" s="37" t="s">
        <v>221</v>
      </c>
      <c r="C52" s="37" t="s">
        <v>472</v>
      </c>
      <c r="D52" s="37" t="s">
        <v>2</v>
      </c>
      <c r="E52" s="37" t="s">
        <v>24</v>
      </c>
      <c r="F52" s="37" t="s">
        <v>63</v>
      </c>
      <c r="G52" s="32" t="s">
        <v>135</v>
      </c>
      <c r="H52" s="38">
        <v>7</v>
      </c>
      <c r="I52" s="32">
        <v>0</v>
      </c>
      <c r="J52" s="38"/>
      <c r="K52" s="32"/>
      <c r="L52" s="33">
        <f t="shared" si="2"/>
        <v>0</v>
      </c>
      <c r="M52" s="44" t="str">
        <f t="shared" si="1"/>
        <v>Manual</v>
      </c>
      <c r="N52" s="32" t="s">
        <v>357</v>
      </c>
      <c r="O52" s="47" t="s">
        <v>406</v>
      </c>
      <c r="P52" s="33"/>
      <c r="Q52" s="47"/>
      <c r="R52" s="48"/>
      <c r="S52" s="48"/>
      <c r="T52" s="48"/>
      <c r="U52" s="48"/>
      <c r="V52" s="48"/>
    </row>
    <row r="53" spans="1:22" x14ac:dyDescent="0.3">
      <c r="A53" s="41">
        <v>14</v>
      </c>
      <c r="B53" s="37" t="s">
        <v>221</v>
      </c>
      <c r="C53" s="37" t="s">
        <v>471</v>
      </c>
      <c r="D53" s="37" t="s">
        <v>225</v>
      </c>
      <c r="E53" s="37" t="s">
        <v>39</v>
      </c>
      <c r="F53" s="37" t="s">
        <v>145</v>
      </c>
      <c r="G53" s="32" t="s">
        <v>153</v>
      </c>
      <c r="H53" s="38">
        <v>7</v>
      </c>
      <c r="I53" s="32">
        <v>0</v>
      </c>
      <c r="J53" s="38"/>
      <c r="K53" s="32"/>
      <c r="L53" s="33">
        <f t="shared" si="2"/>
        <v>0</v>
      </c>
      <c r="M53" s="44" t="str">
        <f t="shared" si="1"/>
        <v>Manual</v>
      </c>
      <c r="N53" s="32" t="s">
        <v>357</v>
      </c>
      <c r="O53" s="47" t="s">
        <v>414</v>
      </c>
      <c r="P53" s="33" t="s">
        <v>473</v>
      </c>
      <c r="Q53" s="50"/>
      <c r="R53" s="47"/>
      <c r="S53" s="48"/>
      <c r="T53" s="48"/>
      <c r="U53" s="48"/>
      <c r="V53" s="47"/>
    </row>
    <row r="54" spans="1:22" x14ac:dyDescent="0.3">
      <c r="A54" s="41">
        <v>193</v>
      </c>
      <c r="B54" s="37" t="s">
        <v>221</v>
      </c>
      <c r="C54" s="37" t="s">
        <v>473</v>
      </c>
      <c r="D54" s="37" t="s">
        <v>17</v>
      </c>
      <c r="E54" s="37" t="s">
        <v>35</v>
      </c>
      <c r="F54" s="37" t="s">
        <v>127</v>
      </c>
      <c r="G54" s="32" t="s">
        <v>134</v>
      </c>
      <c r="H54" s="38">
        <v>16</v>
      </c>
      <c r="I54" s="32">
        <v>0</v>
      </c>
      <c r="J54" s="38"/>
      <c r="K54" s="32"/>
      <c r="L54" s="33">
        <f t="shared" si="2"/>
        <v>0</v>
      </c>
      <c r="M54" s="44" t="str">
        <f t="shared" si="1"/>
        <v>Manual</v>
      </c>
      <c r="N54" s="32" t="s">
        <v>357</v>
      </c>
      <c r="O54" s="47" t="s">
        <v>406</v>
      </c>
      <c r="P54" s="33"/>
      <c r="Q54" s="49"/>
      <c r="R54" s="47"/>
      <c r="S54" s="48"/>
      <c r="T54" s="48"/>
      <c r="U54" s="48"/>
      <c r="V54" s="47"/>
    </row>
    <row r="55" spans="1:22" x14ac:dyDescent="0.3">
      <c r="A55" s="41">
        <v>114</v>
      </c>
      <c r="B55" s="37" t="s">
        <v>221</v>
      </c>
      <c r="C55" s="37" t="s">
        <v>473</v>
      </c>
      <c r="D55" s="37" t="s">
        <v>51</v>
      </c>
      <c r="E55" s="37" t="s">
        <v>31</v>
      </c>
      <c r="F55" s="37" t="s">
        <v>108</v>
      </c>
      <c r="G55" s="32" t="s">
        <v>132</v>
      </c>
      <c r="H55" s="38">
        <v>1</v>
      </c>
      <c r="I55" s="32">
        <v>0</v>
      </c>
      <c r="J55" s="38"/>
      <c r="K55" s="32"/>
      <c r="L55" s="33">
        <f t="shared" si="2"/>
        <v>0</v>
      </c>
      <c r="M55" s="45" t="str">
        <f t="shared" si="1"/>
        <v>Manual</v>
      </c>
      <c r="N55" s="32" t="s">
        <v>357</v>
      </c>
      <c r="O55" s="47" t="s">
        <v>406</v>
      </c>
      <c r="P55" s="33"/>
      <c r="Q55" s="47"/>
      <c r="R55" s="48"/>
      <c r="S55" s="48"/>
      <c r="T55" s="48"/>
      <c r="U55" s="48"/>
      <c r="V55" s="48"/>
    </row>
    <row r="56" spans="1:22" x14ac:dyDescent="0.3">
      <c r="A56" s="41">
        <v>35</v>
      </c>
      <c r="B56" s="37" t="s">
        <v>221</v>
      </c>
      <c r="C56" s="37" t="s">
        <v>471</v>
      </c>
      <c r="D56" s="37" t="s">
        <v>9</v>
      </c>
      <c r="E56" s="37" t="s">
        <v>41</v>
      </c>
      <c r="F56" s="74" t="s">
        <v>169</v>
      </c>
      <c r="G56" s="32" t="s">
        <v>179</v>
      </c>
      <c r="H56" s="38">
        <v>10</v>
      </c>
      <c r="I56" s="32">
        <v>0</v>
      </c>
      <c r="J56" s="73">
        <v>8</v>
      </c>
      <c r="K56" s="32"/>
      <c r="L56" s="33">
        <f t="shared" si="2"/>
        <v>0</v>
      </c>
      <c r="M56" s="43" t="str">
        <f t="shared" si="1"/>
        <v>Manual</v>
      </c>
      <c r="N56" s="32" t="s">
        <v>357</v>
      </c>
      <c r="O56" s="47" t="s">
        <v>414</v>
      </c>
      <c r="P56" s="33"/>
      <c r="Q56" s="48"/>
      <c r="R56" s="47"/>
      <c r="S56" s="48"/>
      <c r="T56" s="48"/>
      <c r="U56" s="48"/>
      <c r="V56" s="47"/>
    </row>
    <row r="57" spans="1:22" x14ac:dyDescent="0.3">
      <c r="A57" s="41">
        <v>144</v>
      </c>
      <c r="B57" s="37" t="s">
        <v>221</v>
      </c>
      <c r="C57" s="37" t="s">
        <v>472</v>
      </c>
      <c r="D57" s="37" t="s">
        <v>5</v>
      </c>
      <c r="E57" s="37" t="s">
        <v>29</v>
      </c>
      <c r="F57" s="37" t="s">
        <v>87</v>
      </c>
      <c r="G57" s="32" t="s">
        <v>133</v>
      </c>
      <c r="H57" s="38">
        <v>12</v>
      </c>
      <c r="I57" s="32">
        <v>0</v>
      </c>
      <c r="J57" s="38"/>
      <c r="K57" s="32"/>
      <c r="L57" s="33">
        <f t="shared" si="2"/>
        <v>0</v>
      </c>
      <c r="M57" s="44" t="str">
        <f t="shared" si="1"/>
        <v>Manual</v>
      </c>
      <c r="N57" s="32" t="s">
        <v>357</v>
      </c>
      <c r="O57" s="47" t="s">
        <v>406</v>
      </c>
      <c r="P57" s="33"/>
      <c r="Q57" s="47"/>
      <c r="R57" s="47"/>
      <c r="S57" s="48"/>
      <c r="T57" s="48"/>
      <c r="U57" s="48"/>
      <c r="V57" s="47"/>
    </row>
    <row r="58" spans="1:22" x14ac:dyDescent="0.3">
      <c r="A58" s="41">
        <v>60</v>
      </c>
      <c r="B58" s="37" t="s">
        <v>221</v>
      </c>
      <c r="C58" s="37" t="s">
        <v>471</v>
      </c>
      <c r="D58" s="37" t="s">
        <v>291</v>
      </c>
      <c r="E58" s="37" t="s">
        <v>181</v>
      </c>
      <c r="F58" s="37" t="s">
        <v>100</v>
      </c>
      <c r="G58" s="32" t="s">
        <v>131</v>
      </c>
      <c r="H58" s="38">
        <v>13</v>
      </c>
      <c r="I58" s="32">
        <v>0</v>
      </c>
      <c r="J58" s="38"/>
      <c r="K58" s="32"/>
      <c r="L58" s="33">
        <f t="shared" si="2"/>
        <v>0</v>
      </c>
      <c r="M58" s="44" t="str">
        <f t="shared" si="1"/>
        <v>Manual</v>
      </c>
      <c r="N58" s="32" t="s">
        <v>357</v>
      </c>
      <c r="O58" s="47" t="s">
        <v>405</v>
      </c>
      <c r="P58" s="33"/>
      <c r="Q58" s="47" t="s">
        <v>337</v>
      </c>
      <c r="R58" s="48" t="s">
        <v>342</v>
      </c>
      <c r="S58" s="48" t="s">
        <v>351</v>
      </c>
      <c r="T58" s="48" t="s">
        <v>360</v>
      </c>
      <c r="U58" s="48" t="s">
        <v>383</v>
      </c>
      <c r="V58" s="48" t="s">
        <v>343</v>
      </c>
    </row>
    <row r="59" spans="1:22" x14ac:dyDescent="0.3">
      <c r="A59" s="41">
        <v>120</v>
      </c>
      <c r="B59" s="37" t="s">
        <v>221</v>
      </c>
      <c r="C59" s="37" t="s">
        <v>473</v>
      </c>
      <c r="D59" s="37" t="s">
        <v>51</v>
      </c>
      <c r="E59" s="37" t="s">
        <v>209</v>
      </c>
      <c r="F59" s="37" t="s">
        <v>314</v>
      </c>
      <c r="G59" s="32" t="s">
        <v>132</v>
      </c>
      <c r="H59" s="38">
        <v>6</v>
      </c>
      <c r="I59" s="32">
        <v>0</v>
      </c>
      <c r="J59" s="38"/>
      <c r="K59" s="32"/>
      <c r="L59" s="33">
        <f t="shared" si="2"/>
        <v>0</v>
      </c>
      <c r="M59" s="44" t="str">
        <f t="shared" si="1"/>
        <v>Manual</v>
      </c>
      <c r="N59" s="32" t="s">
        <v>357</v>
      </c>
      <c r="O59" s="47" t="s">
        <v>406</v>
      </c>
      <c r="P59" s="33"/>
      <c r="Q59" s="46"/>
      <c r="R59" s="47"/>
      <c r="S59" s="48"/>
      <c r="T59" s="48"/>
      <c r="U59" s="48"/>
      <c r="V59" s="48"/>
    </row>
    <row r="60" spans="1:22" x14ac:dyDescent="0.3">
      <c r="A60" s="41">
        <v>116</v>
      </c>
      <c r="B60" s="37" t="s">
        <v>221</v>
      </c>
      <c r="C60" s="37" t="s">
        <v>473</v>
      </c>
      <c r="D60" s="37" t="s">
        <v>51</v>
      </c>
      <c r="E60" s="37" t="s">
        <v>31</v>
      </c>
      <c r="F60" s="37" t="s">
        <v>112</v>
      </c>
      <c r="G60" s="32" t="s">
        <v>132</v>
      </c>
      <c r="H60" s="38">
        <v>8</v>
      </c>
      <c r="I60" s="32">
        <v>0</v>
      </c>
      <c r="J60" s="38"/>
      <c r="K60" s="32"/>
      <c r="L60" s="33">
        <f t="shared" si="2"/>
        <v>0</v>
      </c>
      <c r="M60" s="44" t="str">
        <f t="shared" si="1"/>
        <v>Manual</v>
      </c>
      <c r="N60" s="32" t="s">
        <v>357</v>
      </c>
      <c r="O60" s="47" t="s">
        <v>406</v>
      </c>
      <c r="P60" s="33"/>
      <c r="Q60" s="49"/>
      <c r="R60" s="47"/>
      <c r="S60" s="48"/>
      <c r="T60" s="48"/>
      <c r="U60" s="48"/>
      <c r="V60" s="47"/>
    </row>
    <row r="61" spans="1:22" x14ac:dyDescent="0.3">
      <c r="A61" s="41">
        <v>181</v>
      </c>
      <c r="B61" s="37" t="s">
        <v>221</v>
      </c>
      <c r="C61" s="37" t="s">
        <v>473</v>
      </c>
      <c r="D61" s="37" t="s">
        <v>15</v>
      </c>
      <c r="E61" s="37" t="s">
        <v>33</v>
      </c>
      <c r="F61" s="37" t="s">
        <v>114</v>
      </c>
      <c r="G61" s="32" t="s">
        <v>128</v>
      </c>
      <c r="H61" s="38">
        <v>14</v>
      </c>
      <c r="I61" s="32">
        <v>0</v>
      </c>
      <c r="J61" s="38"/>
      <c r="K61" s="32"/>
      <c r="L61" s="33">
        <f t="shared" si="2"/>
        <v>0</v>
      </c>
      <c r="M61" s="44" t="str">
        <f t="shared" si="1"/>
        <v>Manual</v>
      </c>
      <c r="N61" s="32" t="s">
        <v>357</v>
      </c>
      <c r="O61" s="47" t="s">
        <v>405</v>
      </c>
      <c r="P61" s="33"/>
      <c r="Q61" s="47"/>
      <c r="R61" s="48"/>
      <c r="S61" s="48"/>
      <c r="T61" s="48"/>
      <c r="U61" s="48"/>
      <c r="V61" s="47"/>
    </row>
    <row r="62" spans="1:22" x14ac:dyDescent="0.3">
      <c r="A62" s="41">
        <v>194</v>
      </c>
      <c r="B62" s="37" t="s">
        <v>365</v>
      </c>
      <c r="C62" s="37" t="s">
        <v>471</v>
      </c>
      <c r="D62" s="37" t="s">
        <v>6</v>
      </c>
      <c r="E62" s="37" t="s">
        <v>366</v>
      </c>
      <c r="F62" s="37" t="s">
        <v>368</v>
      </c>
      <c r="G62" s="32" t="s">
        <v>364</v>
      </c>
      <c r="H62" s="38">
        <v>10</v>
      </c>
      <c r="I62" s="32">
        <v>0</v>
      </c>
      <c r="J62" s="38"/>
      <c r="K62" s="32"/>
      <c r="L62" s="33">
        <f t="shared" si="2"/>
        <v>0</v>
      </c>
      <c r="M62" s="45" t="str">
        <f t="shared" si="1"/>
        <v>Manual</v>
      </c>
      <c r="N62" s="32" t="s">
        <v>357</v>
      </c>
      <c r="O62" s="47" t="s">
        <v>414</v>
      </c>
      <c r="P62" s="33"/>
      <c r="Q62" s="48"/>
      <c r="R62" s="47"/>
      <c r="S62" s="48"/>
      <c r="T62" s="48"/>
      <c r="U62" s="48"/>
      <c r="V62" s="48"/>
    </row>
    <row r="63" spans="1:22" x14ac:dyDescent="0.3">
      <c r="A63" s="41">
        <v>149</v>
      </c>
      <c r="B63" s="37" t="s">
        <v>221</v>
      </c>
      <c r="C63" s="37" t="s">
        <v>472</v>
      </c>
      <c r="D63" s="37" t="s">
        <v>5</v>
      </c>
      <c r="E63" s="37" t="s">
        <v>52</v>
      </c>
      <c r="F63" s="37" t="s">
        <v>194</v>
      </c>
      <c r="G63" s="32" t="s">
        <v>133</v>
      </c>
      <c r="H63" s="53">
        <v>1</v>
      </c>
      <c r="I63" s="32">
        <v>0</v>
      </c>
      <c r="J63" s="53"/>
      <c r="K63" s="32"/>
      <c r="L63" s="33">
        <f t="shared" si="2"/>
        <v>0</v>
      </c>
      <c r="M63" s="43" t="str">
        <f t="shared" si="1"/>
        <v>Manual</v>
      </c>
      <c r="N63" s="32" t="s">
        <v>357</v>
      </c>
      <c r="O63" s="47" t="s">
        <v>406</v>
      </c>
      <c r="P63" s="33"/>
      <c r="Q63" s="47"/>
      <c r="R63" s="47"/>
      <c r="S63" s="48"/>
      <c r="T63" s="48"/>
      <c r="U63" s="48"/>
      <c r="V63" s="47"/>
    </row>
    <row r="64" spans="1:22" x14ac:dyDescent="0.3">
      <c r="A64" s="41">
        <v>59</v>
      </c>
      <c r="B64" s="37" t="s">
        <v>221</v>
      </c>
      <c r="C64" s="37" t="s">
        <v>472</v>
      </c>
      <c r="D64" s="37" t="s">
        <v>1</v>
      </c>
      <c r="E64" s="37" t="s">
        <v>22</v>
      </c>
      <c r="F64" s="37" t="s">
        <v>55</v>
      </c>
      <c r="G64" s="32" t="s">
        <v>131</v>
      </c>
      <c r="H64" s="38">
        <v>11</v>
      </c>
      <c r="I64" s="32">
        <v>0</v>
      </c>
      <c r="J64" s="38"/>
      <c r="K64" s="32"/>
      <c r="L64" s="33">
        <f t="shared" si="2"/>
        <v>0</v>
      </c>
      <c r="M64" s="44" t="str">
        <f t="shared" si="1"/>
        <v>Manual</v>
      </c>
      <c r="N64" s="32" t="s">
        <v>357</v>
      </c>
      <c r="O64" s="47" t="s">
        <v>405</v>
      </c>
      <c r="P64" s="33"/>
      <c r="Q64" s="47"/>
      <c r="R64" s="48"/>
      <c r="S64" s="48"/>
      <c r="T64" s="48"/>
      <c r="U64" s="48"/>
      <c r="V64" s="47"/>
    </row>
    <row r="65" spans="1:22" x14ac:dyDescent="0.3">
      <c r="A65" s="41">
        <v>174</v>
      </c>
      <c r="B65" s="37" t="s">
        <v>221</v>
      </c>
      <c r="C65" s="37" t="s">
        <v>471</v>
      </c>
      <c r="D65" s="37" t="s">
        <v>11</v>
      </c>
      <c r="E65" s="37" t="s">
        <v>50</v>
      </c>
      <c r="F65" s="37" t="s">
        <v>93</v>
      </c>
      <c r="G65" s="32" t="s">
        <v>364</v>
      </c>
      <c r="H65" s="38">
        <v>12</v>
      </c>
      <c r="I65" s="32">
        <v>0</v>
      </c>
      <c r="J65" s="38"/>
      <c r="K65" s="32"/>
      <c r="L65" s="33">
        <f t="shared" si="2"/>
        <v>0</v>
      </c>
      <c r="M65" s="44" t="str">
        <f t="shared" si="1"/>
        <v>Manual</v>
      </c>
      <c r="N65" s="32" t="s">
        <v>357</v>
      </c>
      <c r="O65" s="47" t="s">
        <v>414</v>
      </c>
      <c r="P65" s="33"/>
      <c r="Q65" s="47"/>
      <c r="R65" s="47"/>
      <c r="S65" s="48"/>
      <c r="T65" s="48"/>
      <c r="U65" s="48"/>
      <c r="V65" s="48"/>
    </row>
    <row r="66" spans="1:22" x14ac:dyDescent="0.3">
      <c r="A66" s="41">
        <v>170</v>
      </c>
      <c r="B66" s="37" t="s">
        <v>221</v>
      </c>
      <c r="C66" s="37" t="s">
        <v>471</v>
      </c>
      <c r="D66" s="37" t="s">
        <v>11</v>
      </c>
      <c r="E66" s="37" t="s">
        <v>44</v>
      </c>
      <c r="F66" s="37" t="s">
        <v>443</v>
      </c>
      <c r="G66" s="32" t="s">
        <v>364</v>
      </c>
      <c r="H66" s="38">
        <v>18</v>
      </c>
      <c r="I66" s="32">
        <v>0</v>
      </c>
      <c r="J66" s="38"/>
      <c r="K66" s="32"/>
      <c r="L66" s="33">
        <f t="shared" si="2"/>
        <v>0</v>
      </c>
      <c r="M66" s="44" t="str">
        <f t="shared" ref="M66:M129" si="3">IF(L66&gt;=70%,"Automático",IF(L66&gt;=50%,"Semiautomático","Manual"))</f>
        <v>Manual</v>
      </c>
      <c r="N66" s="32" t="s">
        <v>357</v>
      </c>
      <c r="O66" s="47" t="s">
        <v>414</v>
      </c>
      <c r="P66" s="33"/>
      <c r="Q66" s="47"/>
      <c r="R66" s="47"/>
      <c r="S66" s="48"/>
      <c r="T66" s="48"/>
      <c r="U66" s="48"/>
      <c r="V66" s="48"/>
    </row>
    <row r="67" spans="1:22" x14ac:dyDescent="0.3">
      <c r="A67" s="41">
        <v>167</v>
      </c>
      <c r="B67" s="37" t="s">
        <v>221</v>
      </c>
      <c r="C67" s="37" t="s">
        <v>471</v>
      </c>
      <c r="D67" s="37" t="s">
        <v>11</v>
      </c>
      <c r="E67" s="37" t="s">
        <v>44</v>
      </c>
      <c r="F67" s="37" t="s">
        <v>441</v>
      </c>
      <c r="G67" s="32" t="s">
        <v>364</v>
      </c>
      <c r="H67" s="38">
        <v>9</v>
      </c>
      <c r="I67" s="32">
        <v>0</v>
      </c>
      <c r="J67" s="38"/>
      <c r="K67" s="32"/>
      <c r="L67" s="33">
        <f t="shared" si="2"/>
        <v>0</v>
      </c>
      <c r="M67" s="44" t="str">
        <f t="shared" si="3"/>
        <v>Manual</v>
      </c>
      <c r="N67" s="32" t="s">
        <v>357</v>
      </c>
      <c r="O67" s="47" t="s">
        <v>414</v>
      </c>
      <c r="P67" s="33"/>
      <c r="Q67" s="50"/>
      <c r="R67" s="48"/>
      <c r="S67" s="48"/>
      <c r="T67" s="48"/>
      <c r="U67" s="48"/>
      <c r="V67" s="47"/>
    </row>
    <row r="68" spans="1:22" x14ac:dyDescent="0.3">
      <c r="A68" s="41">
        <v>78</v>
      </c>
      <c r="B68" s="37" t="s">
        <v>221</v>
      </c>
      <c r="C68" s="37" t="s">
        <v>472</v>
      </c>
      <c r="D68" s="37" t="s">
        <v>0</v>
      </c>
      <c r="E68" s="37" t="s">
        <v>0</v>
      </c>
      <c r="F68" s="37" t="s">
        <v>0</v>
      </c>
      <c r="G68" s="32" t="s">
        <v>197</v>
      </c>
      <c r="H68" s="38">
        <v>15</v>
      </c>
      <c r="I68" s="32">
        <v>0</v>
      </c>
      <c r="J68" s="38"/>
      <c r="K68" s="32"/>
      <c r="L68" s="33">
        <f t="shared" si="2"/>
        <v>0</v>
      </c>
      <c r="M68" s="44" t="str">
        <f t="shared" si="3"/>
        <v>Manual</v>
      </c>
      <c r="N68" s="32" t="s">
        <v>357</v>
      </c>
      <c r="O68" s="47" t="s">
        <v>406</v>
      </c>
      <c r="P68" s="33"/>
      <c r="Q68" s="49"/>
      <c r="R68" s="47"/>
      <c r="S68" s="48"/>
      <c r="T68" s="48"/>
      <c r="U68" s="48"/>
      <c r="V68" s="47"/>
    </row>
    <row r="69" spans="1:22" x14ac:dyDescent="0.3">
      <c r="A69" s="41">
        <v>163</v>
      </c>
      <c r="B69" s="37" t="s">
        <v>221</v>
      </c>
      <c r="C69" s="37" t="s">
        <v>471</v>
      </c>
      <c r="D69" s="37" t="s">
        <v>18</v>
      </c>
      <c r="E69" s="37" t="s">
        <v>45</v>
      </c>
      <c r="F69" s="37" t="s">
        <v>185</v>
      </c>
      <c r="G69" s="32" t="s">
        <v>162</v>
      </c>
      <c r="H69" s="38">
        <v>11</v>
      </c>
      <c r="I69" s="32">
        <v>0</v>
      </c>
      <c r="J69" s="38"/>
      <c r="K69" s="32"/>
      <c r="L69" s="33">
        <f t="shared" si="2"/>
        <v>0</v>
      </c>
      <c r="M69" s="45" t="str">
        <f t="shared" si="3"/>
        <v>Manual</v>
      </c>
      <c r="N69" s="32" t="s">
        <v>357</v>
      </c>
      <c r="O69" s="47" t="s">
        <v>405</v>
      </c>
      <c r="P69" s="33"/>
      <c r="Q69" s="47"/>
      <c r="R69" s="47"/>
      <c r="S69" s="48"/>
      <c r="T69" s="48"/>
      <c r="U69" s="48"/>
      <c r="V69" s="48"/>
    </row>
    <row r="70" spans="1:22" x14ac:dyDescent="0.3">
      <c r="A70" s="41">
        <v>89</v>
      </c>
      <c r="B70" s="37" t="s">
        <v>221</v>
      </c>
      <c r="C70" s="37" t="s">
        <v>472</v>
      </c>
      <c r="D70" s="37" t="s">
        <v>4</v>
      </c>
      <c r="E70" s="37" t="s">
        <v>28</v>
      </c>
      <c r="F70" s="37" t="s">
        <v>86</v>
      </c>
      <c r="G70" s="32" t="s">
        <v>28</v>
      </c>
      <c r="H70" s="38">
        <v>11</v>
      </c>
      <c r="I70" s="32">
        <v>0</v>
      </c>
      <c r="J70" s="38"/>
      <c r="K70" s="32"/>
      <c r="L70" s="33">
        <f t="shared" si="2"/>
        <v>0</v>
      </c>
      <c r="M70" s="43" t="str">
        <f t="shared" si="3"/>
        <v>Manual</v>
      </c>
      <c r="N70" s="32" t="s">
        <v>357</v>
      </c>
      <c r="O70" s="47" t="s">
        <v>406</v>
      </c>
      <c r="P70" s="33"/>
      <c r="Q70" s="48"/>
      <c r="R70" s="48"/>
      <c r="S70" s="48"/>
      <c r="T70" s="48"/>
      <c r="U70" s="48"/>
      <c r="V70" s="47"/>
    </row>
    <row r="71" spans="1:22" x14ac:dyDescent="0.3">
      <c r="A71" s="41">
        <v>70</v>
      </c>
      <c r="B71" s="37" t="s">
        <v>221</v>
      </c>
      <c r="C71" s="37" t="s">
        <v>473</v>
      </c>
      <c r="D71" s="37" t="s">
        <v>16</v>
      </c>
      <c r="E71" s="37" t="s">
        <v>324</v>
      </c>
      <c r="F71" s="37" t="s">
        <v>325</v>
      </c>
      <c r="G71" s="32" t="s">
        <v>131</v>
      </c>
      <c r="H71" s="38">
        <v>4</v>
      </c>
      <c r="I71" s="32">
        <v>0</v>
      </c>
      <c r="J71" s="38"/>
      <c r="K71" s="32"/>
      <c r="L71" s="33">
        <f t="shared" si="2"/>
        <v>0</v>
      </c>
      <c r="M71" s="44" t="str">
        <f t="shared" si="3"/>
        <v>Manual</v>
      </c>
      <c r="N71" s="32" t="s">
        <v>357</v>
      </c>
      <c r="O71" s="47" t="s">
        <v>405</v>
      </c>
      <c r="P71" s="33"/>
      <c r="Q71" s="47"/>
      <c r="R71" s="47"/>
      <c r="S71" s="48"/>
      <c r="T71" s="48"/>
      <c r="U71" s="48"/>
      <c r="V71" s="47"/>
    </row>
    <row r="72" spans="1:22" x14ac:dyDescent="0.3">
      <c r="A72" s="41">
        <v>75</v>
      </c>
      <c r="B72" s="37" t="s">
        <v>221</v>
      </c>
      <c r="C72" s="37" t="s">
        <v>473</v>
      </c>
      <c r="D72" s="37" t="s">
        <v>16</v>
      </c>
      <c r="E72" s="37" t="s">
        <v>324</v>
      </c>
      <c r="F72" s="37" t="s">
        <v>330</v>
      </c>
      <c r="G72" s="32" t="s">
        <v>131</v>
      </c>
      <c r="H72" s="38">
        <v>9</v>
      </c>
      <c r="I72" s="32">
        <v>0</v>
      </c>
      <c r="J72" s="38"/>
      <c r="K72" s="32"/>
      <c r="L72" s="33">
        <f t="shared" si="2"/>
        <v>0</v>
      </c>
      <c r="M72" s="44" t="str">
        <f t="shared" si="3"/>
        <v>Manual</v>
      </c>
      <c r="N72" s="32" t="s">
        <v>357</v>
      </c>
      <c r="O72" s="47" t="s">
        <v>405</v>
      </c>
      <c r="P72" s="33"/>
      <c r="Q72" s="47"/>
      <c r="R72" s="47"/>
      <c r="S72" s="48"/>
      <c r="T72" s="48"/>
      <c r="U72" s="48"/>
      <c r="V72" s="48"/>
    </row>
    <row r="73" spans="1:22" x14ac:dyDescent="0.3">
      <c r="A73" s="41">
        <v>71</v>
      </c>
      <c r="B73" s="37" t="s">
        <v>221</v>
      </c>
      <c r="C73" s="37" t="s">
        <v>473</v>
      </c>
      <c r="D73" s="37" t="s">
        <v>16</v>
      </c>
      <c r="E73" s="37" t="s">
        <v>324</v>
      </c>
      <c r="F73" s="37" t="s">
        <v>326</v>
      </c>
      <c r="G73" s="32" t="s">
        <v>131</v>
      </c>
      <c r="H73" s="38">
        <v>4</v>
      </c>
      <c r="I73" s="32">
        <v>0</v>
      </c>
      <c r="J73" s="38"/>
      <c r="K73" s="32"/>
      <c r="L73" s="33">
        <f t="shared" si="2"/>
        <v>0</v>
      </c>
      <c r="M73" s="44" t="str">
        <f t="shared" si="3"/>
        <v>Manual</v>
      </c>
      <c r="N73" s="32" t="s">
        <v>357</v>
      </c>
      <c r="O73" s="47" t="s">
        <v>405</v>
      </c>
      <c r="P73" s="33"/>
      <c r="Q73" s="46"/>
      <c r="R73" s="48"/>
      <c r="S73" s="48"/>
      <c r="T73" s="48"/>
      <c r="U73" s="48"/>
      <c r="V73" s="48"/>
    </row>
    <row r="74" spans="1:22" x14ac:dyDescent="0.3">
      <c r="A74" s="41">
        <v>110</v>
      </c>
      <c r="B74" s="37" t="s">
        <v>221</v>
      </c>
      <c r="C74" s="37" t="s">
        <v>473</v>
      </c>
      <c r="D74" s="37" t="s">
        <v>51</v>
      </c>
      <c r="E74" s="37" t="s">
        <v>106</v>
      </c>
      <c r="F74" s="37" t="s">
        <v>309</v>
      </c>
      <c r="G74" s="32" t="s">
        <v>132</v>
      </c>
      <c r="H74" s="38">
        <v>3</v>
      </c>
      <c r="I74" s="32">
        <v>0</v>
      </c>
      <c r="J74" s="38"/>
      <c r="K74" s="32"/>
      <c r="L74" s="33">
        <f t="shared" si="2"/>
        <v>0</v>
      </c>
      <c r="M74" s="44" t="str">
        <f t="shared" si="3"/>
        <v>Manual</v>
      </c>
      <c r="N74" s="32" t="s">
        <v>357</v>
      </c>
      <c r="O74" s="47" t="s">
        <v>406</v>
      </c>
      <c r="P74" s="33"/>
      <c r="Q74" s="49"/>
      <c r="R74" s="47"/>
      <c r="S74" s="48"/>
      <c r="T74" s="48"/>
      <c r="U74" s="48"/>
      <c r="V74" s="47"/>
    </row>
    <row r="75" spans="1:22" x14ac:dyDescent="0.3">
      <c r="A75" s="41">
        <v>74</v>
      </c>
      <c r="B75" s="37" t="s">
        <v>221</v>
      </c>
      <c r="C75" s="37" t="s">
        <v>473</v>
      </c>
      <c r="D75" s="37" t="s">
        <v>16</v>
      </c>
      <c r="E75" s="37" t="s">
        <v>324</v>
      </c>
      <c r="F75" s="37" t="s">
        <v>329</v>
      </c>
      <c r="G75" s="32" t="s">
        <v>131</v>
      </c>
      <c r="H75" s="38">
        <v>4</v>
      </c>
      <c r="I75" s="32">
        <v>0</v>
      </c>
      <c r="J75" s="38"/>
      <c r="K75" s="32"/>
      <c r="L75" s="33">
        <f t="shared" si="2"/>
        <v>0</v>
      </c>
      <c r="M75" s="44" t="str">
        <f t="shared" si="3"/>
        <v>Manual</v>
      </c>
      <c r="N75" s="32" t="s">
        <v>357</v>
      </c>
      <c r="O75" s="47" t="s">
        <v>405</v>
      </c>
      <c r="P75" s="33"/>
      <c r="Q75" s="47"/>
      <c r="R75" s="47"/>
      <c r="S75" s="48"/>
      <c r="T75" s="48"/>
      <c r="U75" s="48"/>
      <c r="V75" s="47"/>
    </row>
    <row r="76" spans="1:22" x14ac:dyDescent="0.3">
      <c r="A76" s="41">
        <v>72</v>
      </c>
      <c r="B76" s="37" t="s">
        <v>221</v>
      </c>
      <c r="C76" s="37" t="s">
        <v>473</v>
      </c>
      <c r="D76" s="37" t="s">
        <v>16</v>
      </c>
      <c r="E76" s="37" t="s">
        <v>324</v>
      </c>
      <c r="F76" s="37" t="s">
        <v>327</v>
      </c>
      <c r="G76" s="32" t="s">
        <v>131</v>
      </c>
      <c r="H76" s="38">
        <v>3</v>
      </c>
      <c r="I76" s="32">
        <v>0</v>
      </c>
      <c r="J76" s="38"/>
      <c r="K76" s="32"/>
      <c r="L76" s="33">
        <f t="shared" si="2"/>
        <v>0</v>
      </c>
      <c r="M76" s="45" t="str">
        <f t="shared" si="3"/>
        <v>Manual</v>
      </c>
      <c r="N76" s="32" t="s">
        <v>357</v>
      </c>
      <c r="O76" s="47" t="s">
        <v>405</v>
      </c>
      <c r="P76" s="33"/>
      <c r="Q76" s="48"/>
      <c r="R76" s="48"/>
      <c r="S76" s="48"/>
      <c r="T76" s="48"/>
      <c r="U76" s="48"/>
      <c r="V76" s="48"/>
    </row>
    <row r="77" spans="1:22" x14ac:dyDescent="0.3">
      <c r="A77" s="41">
        <v>179</v>
      </c>
      <c r="B77" s="37" t="s">
        <v>221</v>
      </c>
      <c r="C77" s="37" t="s">
        <v>473</v>
      </c>
      <c r="D77" s="37" t="s">
        <v>14</v>
      </c>
      <c r="E77" s="37" t="s">
        <v>32</v>
      </c>
      <c r="F77" s="37" t="s">
        <v>113</v>
      </c>
      <c r="G77" s="32" t="s">
        <v>133</v>
      </c>
      <c r="H77" s="38">
        <v>10</v>
      </c>
      <c r="I77" s="32">
        <v>0</v>
      </c>
      <c r="J77" s="38"/>
      <c r="K77" s="32"/>
      <c r="L77" s="33">
        <f t="shared" si="2"/>
        <v>0</v>
      </c>
      <c r="M77" s="43" t="str">
        <f t="shared" si="3"/>
        <v>Manual</v>
      </c>
      <c r="N77" s="32" t="s">
        <v>357</v>
      </c>
      <c r="O77" s="47" t="s">
        <v>406</v>
      </c>
      <c r="P77" s="33"/>
      <c r="Q77" s="47"/>
      <c r="R77" s="47"/>
      <c r="S77" s="48"/>
      <c r="T77" s="48"/>
      <c r="U77" s="48"/>
      <c r="V77" s="47"/>
    </row>
    <row r="78" spans="1:22" x14ac:dyDescent="0.3">
      <c r="A78" s="41">
        <v>200</v>
      </c>
      <c r="B78" s="37" t="s">
        <v>365</v>
      </c>
      <c r="C78" s="37" t="s">
        <v>471</v>
      </c>
      <c r="D78" s="37" t="s">
        <v>10</v>
      </c>
      <c r="E78" s="37" t="s">
        <v>374</v>
      </c>
      <c r="F78" s="37" t="s">
        <v>375</v>
      </c>
      <c r="G78" s="32" t="s">
        <v>364</v>
      </c>
      <c r="H78" s="38">
        <v>1</v>
      </c>
      <c r="I78" s="32">
        <v>0</v>
      </c>
      <c r="J78" s="38"/>
      <c r="K78" s="32"/>
      <c r="L78" s="33">
        <f t="shared" si="2"/>
        <v>0</v>
      </c>
      <c r="M78" s="44" t="str">
        <f t="shared" si="3"/>
        <v>Manual</v>
      </c>
      <c r="N78" s="32" t="s">
        <v>357</v>
      </c>
      <c r="O78" s="47" t="s">
        <v>414</v>
      </c>
      <c r="P78" s="33"/>
      <c r="Q78" s="47"/>
      <c r="R78" s="47"/>
      <c r="S78" s="48"/>
      <c r="T78" s="48"/>
      <c r="U78" s="48"/>
      <c r="V78" s="47"/>
    </row>
    <row r="79" spans="1:22" x14ac:dyDescent="0.3">
      <c r="A79" s="41">
        <v>57</v>
      </c>
      <c r="B79" s="37" t="s">
        <v>221</v>
      </c>
      <c r="C79" s="37" t="s">
        <v>472</v>
      </c>
      <c r="D79" s="37" t="s">
        <v>1</v>
      </c>
      <c r="E79" s="37" t="s">
        <v>22</v>
      </c>
      <c r="F79" s="37" t="s">
        <v>54</v>
      </c>
      <c r="G79" s="32" t="s">
        <v>131</v>
      </c>
      <c r="H79" s="38">
        <v>27</v>
      </c>
      <c r="I79" s="32">
        <v>0</v>
      </c>
      <c r="J79" s="38"/>
      <c r="K79" s="32"/>
      <c r="L79" s="33">
        <f t="shared" si="2"/>
        <v>0</v>
      </c>
      <c r="M79" s="44" t="str">
        <f t="shared" si="3"/>
        <v>Manual</v>
      </c>
      <c r="N79" s="32" t="s">
        <v>357</v>
      </c>
      <c r="O79" s="49" t="s">
        <v>405</v>
      </c>
      <c r="P79" s="33"/>
      <c r="Q79" s="47"/>
      <c r="R79" s="48"/>
      <c r="S79" s="48"/>
      <c r="T79" s="48"/>
      <c r="U79" s="48"/>
      <c r="V79" s="48"/>
    </row>
    <row r="80" spans="1:22" x14ac:dyDescent="0.3">
      <c r="A80" s="41">
        <v>86</v>
      </c>
      <c r="B80" s="37" t="s">
        <v>221</v>
      </c>
      <c r="C80" s="37" t="s">
        <v>472</v>
      </c>
      <c r="D80" s="37" t="s">
        <v>4</v>
      </c>
      <c r="E80" s="37" t="s">
        <v>28</v>
      </c>
      <c r="F80" s="37" t="s">
        <v>83</v>
      </c>
      <c r="G80" s="32" t="s">
        <v>28</v>
      </c>
      <c r="H80" s="38">
        <v>8</v>
      </c>
      <c r="I80" s="32">
        <v>0</v>
      </c>
      <c r="J80" s="38"/>
      <c r="K80" s="32"/>
      <c r="L80" s="33">
        <f t="shared" si="2"/>
        <v>0</v>
      </c>
      <c r="M80" s="44" t="str">
        <f t="shared" si="3"/>
        <v>Manual</v>
      </c>
      <c r="N80" s="32" t="s">
        <v>357</v>
      </c>
      <c r="O80" s="49" t="s">
        <v>406</v>
      </c>
      <c r="P80" s="33"/>
      <c r="Q80" s="47"/>
      <c r="R80" s="47"/>
      <c r="S80" s="48"/>
      <c r="T80" s="48"/>
      <c r="U80" s="48"/>
      <c r="V80" s="48"/>
    </row>
    <row r="81" spans="1:22" x14ac:dyDescent="0.3">
      <c r="A81" s="41">
        <v>159</v>
      </c>
      <c r="B81" s="37" t="s">
        <v>221</v>
      </c>
      <c r="C81" s="37" t="s">
        <v>471</v>
      </c>
      <c r="D81" s="37" t="s">
        <v>18</v>
      </c>
      <c r="E81" s="37" t="s">
        <v>46</v>
      </c>
      <c r="F81" s="37" t="s">
        <v>437</v>
      </c>
      <c r="G81" s="32" t="s">
        <v>162</v>
      </c>
      <c r="H81" s="38">
        <v>3</v>
      </c>
      <c r="I81" s="32">
        <v>0</v>
      </c>
      <c r="J81" s="38"/>
      <c r="K81" s="32"/>
      <c r="L81" s="33">
        <f t="shared" si="2"/>
        <v>0</v>
      </c>
      <c r="M81" s="44" t="str">
        <f t="shared" si="3"/>
        <v>Manual</v>
      </c>
      <c r="N81" s="32" t="s">
        <v>357</v>
      </c>
      <c r="O81" s="49" t="s">
        <v>405</v>
      </c>
      <c r="P81" s="33"/>
      <c r="Q81" s="50"/>
      <c r="R81" s="47"/>
      <c r="S81" s="48"/>
      <c r="T81" s="48"/>
      <c r="U81" s="48"/>
      <c r="V81" s="47"/>
    </row>
    <row r="82" spans="1:22" x14ac:dyDescent="0.3">
      <c r="A82" s="41">
        <v>178</v>
      </c>
      <c r="B82" s="37" t="s">
        <v>221</v>
      </c>
      <c r="C82" s="37" t="s">
        <v>473</v>
      </c>
      <c r="D82" s="37" t="s">
        <v>12</v>
      </c>
      <c r="E82" s="37" t="s">
        <v>207</v>
      </c>
      <c r="F82" s="37" t="s">
        <v>159</v>
      </c>
      <c r="G82" s="32" t="s">
        <v>162</v>
      </c>
      <c r="H82" s="38">
        <v>9</v>
      </c>
      <c r="I82" s="32">
        <v>0</v>
      </c>
      <c r="J82" s="38"/>
      <c r="K82" s="32"/>
      <c r="L82" s="33">
        <f t="shared" si="2"/>
        <v>0</v>
      </c>
      <c r="M82" s="44" t="str">
        <f t="shared" si="3"/>
        <v>Manual</v>
      </c>
      <c r="N82" s="32" t="s">
        <v>357</v>
      </c>
      <c r="O82" s="49" t="s">
        <v>406</v>
      </c>
      <c r="P82" s="33"/>
      <c r="Q82" s="49"/>
      <c r="R82" s="48"/>
      <c r="S82" s="48"/>
      <c r="T82" s="48"/>
      <c r="U82" s="48"/>
      <c r="V82" s="47"/>
    </row>
    <row r="83" spans="1:22" x14ac:dyDescent="0.3">
      <c r="A83" s="41">
        <v>170</v>
      </c>
      <c r="B83" s="37" t="s">
        <v>221</v>
      </c>
      <c r="C83" s="37" t="s">
        <v>471</v>
      </c>
      <c r="D83" s="37" t="s">
        <v>11</v>
      </c>
      <c r="E83" s="37" t="s">
        <v>44</v>
      </c>
      <c r="F83" s="37" t="s">
        <v>444</v>
      </c>
      <c r="G83" s="32" t="s">
        <v>364</v>
      </c>
      <c r="H83" s="38">
        <v>7</v>
      </c>
      <c r="I83" s="32">
        <v>0</v>
      </c>
      <c r="J83" s="38"/>
      <c r="K83" s="32"/>
      <c r="L83" s="33">
        <f t="shared" si="2"/>
        <v>0</v>
      </c>
      <c r="M83" s="45" t="str">
        <f t="shared" si="3"/>
        <v>Manual</v>
      </c>
      <c r="N83" s="32" t="s">
        <v>357</v>
      </c>
      <c r="O83" s="49" t="s">
        <v>414</v>
      </c>
      <c r="P83" s="33"/>
      <c r="Q83" s="47"/>
      <c r="R83" s="47"/>
      <c r="S83" s="48"/>
      <c r="T83" s="48"/>
      <c r="U83" s="48"/>
      <c r="V83" s="48"/>
    </row>
    <row r="84" spans="1:22" x14ac:dyDescent="0.3">
      <c r="A84" s="41">
        <v>157</v>
      </c>
      <c r="B84" s="37" t="s">
        <v>221</v>
      </c>
      <c r="C84" s="37" t="s">
        <v>471</v>
      </c>
      <c r="D84" s="37" t="s">
        <v>18</v>
      </c>
      <c r="E84" s="37" t="s">
        <v>48</v>
      </c>
      <c r="F84" s="37" t="s">
        <v>436</v>
      </c>
      <c r="G84" s="32" t="s">
        <v>162</v>
      </c>
      <c r="H84" s="38">
        <v>11</v>
      </c>
      <c r="I84" s="32">
        <v>0</v>
      </c>
      <c r="J84" s="38"/>
      <c r="K84" s="32"/>
      <c r="L84" s="33">
        <f t="shared" si="2"/>
        <v>0</v>
      </c>
      <c r="M84" s="43" t="str">
        <f t="shared" si="3"/>
        <v>Manual</v>
      </c>
      <c r="N84" s="32" t="s">
        <v>357</v>
      </c>
      <c r="O84" s="49" t="s">
        <v>406</v>
      </c>
      <c r="P84" s="33"/>
      <c r="Q84" s="48"/>
      <c r="R84" s="47"/>
      <c r="S84" s="48"/>
      <c r="T84" s="48"/>
      <c r="U84" s="48"/>
      <c r="V84" s="47"/>
    </row>
    <row r="85" spans="1:22" x14ac:dyDescent="0.3">
      <c r="A85" s="41">
        <v>51</v>
      </c>
      <c r="B85" s="37" t="s">
        <v>221</v>
      </c>
      <c r="C85" s="37" t="s">
        <v>471</v>
      </c>
      <c r="D85" s="37" t="s">
        <v>9</v>
      </c>
      <c r="E85" s="37" t="s">
        <v>42</v>
      </c>
      <c r="F85" s="37" t="s">
        <v>176</v>
      </c>
      <c r="G85" s="32" t="s">
        <v>179</v>
      </c>
      <c r="H85" s="38">
        <v>14</v>
      </c>
      <c r="I85" s="32">
        <v>0</v>
      </c>
      <c r="J85" s="67">
        <v>0</v>
      </c>
      <c r="K85" s="32">
        <v>0</v>
      </c>
      <c r="L85" s="33">
        <f xml:space="preserve"> (I85 + K85) / IF(J85 = 0, H85, J85)</f>
        <v>0</v>
      </c>
      <c r="M85" s="44" t="str">
        <f t="shared" si="3"/>
        <v>Manual</v>
      </c>
      <c r="N85" s="32" t="s">
        <v>357</v>
      </c>
      <c r="O85" s="49" t="s">
        <v>414</v>
      </c>
      <c r="P85" s="33"/>
      <c r="Q85" s="47" t="s">
        <v>337</v>
      </c>
      <c r="R85" s="48" t="s">
        <v>340</v>
      </c>
      <c r="S85" s="48" t="s">
        <v>403</v>
      </c>
      <c r="T85" s="48" t="s">
        <v>359</v>
      </c>
      <c r="U85" s="48" t="s">
        <v>386</v>
      </c>
      <c r="V85" s="47" t="s">
        <v>343</v>
      </c>
    </row>
    <row r="86" spans="1:22" x14ac:dyDescent="0.3">
      <c r="A86" s="41">
        <v>21</v>
      </c>
      <c r="B86" s="37" t="s">
        <v>221</v>
      </c>
      <c r="C86" s="37" t="s">
        <v>471</v>
      </c>
      <c r="D86" s="37" t="s">
        <v>225</v>
      </c>
      <c r="E86" s="37" t="s">
        <v>198</v>
      </c>
      <c r="F86" s="37" t="s">
        <v>239</v>
      </c>
      <c r="G86" s="32" t="s">
        <v>153</v>
      </c>
      <c r="H86" s="38">
        <v>5</v>
      </c>
      <c r="I86" s="32">
        <v>0</v>
      </c>
      <c r="J86" s="38"/>
      <c r="K86" s="32"/>
      <c r="L86" s="33">
        <f t="shared" ref="L86:L129" si="4">I86/H86</f>
        <v>0</v>
      </c>
      <c r="M86" s="44" t="str">
        <f t="shared" si="3"/>
        <v>Manual</v>
      </c>
      <c r="N86" s="32" t="s">
        <v>357</v>
      </c>
      <c r="O86" s="49" t="s">
        <v>414</v>
      </c>
      <c r="P86" s="33" t="s">
        <v>473</v>
      </c>
      <c r="Q86" s="47"/>
      <c r="R86" s="47"/>
      <c r="S86" s="48"/>
      <c r="T86" s="48"/>
      <c r="U86" s="48"/>
      <c r="V86" s="48"/>
    </row>
    <row r="87" spans="1:22" x14ac:dyDescent="0.3">
      <c r="A87" s="41">
        <v>199</v>
      </c>
      <c r="B87" s="37" t="s">
        <v>365</v>
      </c>
      <c r="C87" s="37" t="s">
        <v>471</v>
      </c>
      <c r="D87" s="37" t="s">
        <v>10</v>
      </c>
      <c r="E87" s="37" t="s">
        <v>373</v>
      </c>
      <c r="F87" s="37" t="s">
        <v>466</v>
      </c>
      <c r="G87" s="32" t="s">
        <v>364</v>
      </c>
      <c r="H87" s="38">
        <v>5</v>
      </c>
      <c r="I87" s="32">
        <v>0</v>
      </c>
      <c r="J87" s="38"/>
      <c r="K87" s="32"/>
      <c r="L87" s="33">
        <f t="shared" si="4"/>
        <v>0</v>
      </c>
      <c r="M87" s="44" t="str">
        <f t="shared" si="3"/>
        <v>Manual</v>
      </c>
      <c r="N87" s="32" t="s">
        <v>357</v>
      </c>
      <c r="O87" s="49" t="s">
        <v>414</v>
      </c>
      <c r="P87" s="33"/>
      <c r="Q87" s="46"/>
      <c r="R87" s="47"/>
      <c r="S87" s="48"/>
      <c r="T87" s="48"/>
      <c r="U87" s="48"/>
      <c r="V87" s="48"/>
    </row>
    <row r="88" spans="1:22" x14ac:dyDescent="0.3">
      <c r="A88" s="41">
        <v>99</v>
      </c>
      <c r="B88" s="37" t="s">
        <v>221</v>
      </c>
      <c r="C88" s="37" t="s">
        <v>473</v>
      </c>
      <c r="D88" s="37" t="s">
        <v>51</v>
      </c>
      <c r="E88" s="37" t="s">
        <v>30</v>
      </c>
      <c r="F88" s="37" t="s">
        <v>103</v>
      </c>
      <c r="G88" s="32" t="s">
        <v>132</v>
      </c>
      <c r="H88" s="38">
        <v>10</v>
      </c>
      <c r="I88" s="32">
        <v>0</v>
      </c>
      <c r="J88" s="38"/>
      <c r="K88" s="32"/>
      <c r="L88" s="33">
        <f t="shared" si="4"/>
        <v>0</v>
      </c>
      <c r="M88" s="44" t="str">
        <f t="shared" si="3"/>
        <v>Manual</v>
      </c>
      <c r="N88" s="32" t="s">
        <v>357</v>
      </c>
      <c r="O88" s="49" t="s">
        <v>406</v>
      </c>
      <c r="P88" s="33"/>
      <c r="Q88" s="49"/>
      <c r="R88" s="48"/>
      <c r="S88" s="48"/>
      <c r="T88" s="48"/>
      <c r="U88" s="48"/>
      <c r="V88" s="47"/>
    </row>
    <row r="89" spans="1:22" x14ac:dyDescent="0.3">
      <c r="A89" s="41">
        <v>177</v>
      </c>
      <c r="B89" s="37" t="s">
        <v>221</v>
      </c>
      <c r="C89" s="37" t="s">
        <v>473</v>
      </c>
      <c r="D89" s="37" t="s">
        <v>12</v>
      </c>
      <c r="E89" s="37" t="s">
        <v>207</v>
      </c>
      <c r="F89" s="37" t="s">
        <v>161</v>
      </c>
      <c r="G89" s="32" t="s">
        <v>162</v>
      </c>
      <c r="H89" s="38">
        <v>8</v>
      </c>
      <c r="I89" s="32">
        <v>0</v>
      </c>
      <c r="J89" s="38"/>
      <c r="K89" s="32"/>
      <c r="L89" s="33">
        <f t="shared" si="4"/>
        <v>0</v>
      </c>
      <c r="M89" s="44" t="str">
        <f t="shared" si="3"/>
        <v>Manual</v>
      </c>
      <c r="N89" s="32" t="s">
        <v>357</v>
      </c>
      <c r="O89" s="49" t="s">
        <v>406</v>
      </c>
      <c r="P89" s="33"/>
      <c r="Q89" s="47"/>
      <c r="R89" s="47"/>
      <c r="S89" s="48"/>
      <c r="T89" s="48"/>
      <c r="U89" s="48"/>
      <c r="V89" s="47"/>
    </row>
    <row r="90" spans="1:22" x14ac:dyDescent="0.3">
      <c r="A90" s="41">
        <v>100</v>
      </c>
      <c r="B90" s="37" t="s">
        <v>221</v>
      </c>
      <c r="C90" s="37" t="s">
        <v>473</v>
      </c>
      <c r="D90" s="37" t="s">
        <v>51</v>
      </c>
      <c r="E90" s="37" t="s">
        <v>30</v>
      </c>
      <c r="F90" s="37" t="s">
        <v>300</v>
      </c>
      <c r="G90" s="32" t="s">
        <v>132</v>
      </c>
      <c r="H90" s="38">
        <v>5</v>
      </c>
      <c r="I90" s="32">
        <v>0</v>
      </c>
      <c r="J90" s="38"/>
      <c r="K90" s="32"/>
      <c r="L90" s="33">
        <f t="shared" si="4"/>
        <v>0</v>
      </c>
      <c r="M90" s="45" t="str">
        <f t="shared" si="3"/>
        <v>Manual</v>
      </c>
      <c r="N90" s="32" t="s">
        <v>357</v>
      </c>
      <c r="O90" s="49" t="s">
        <v>406</v>
      </c>
      <c r="P90" s="33"/>
      <c r="Q90" s="48"/>
      <c r="R90" s="47"/>
      <c r="S90" s="48"/>
      <c r="T90" s="48"/>
      <c r="U90" s="48"/>
      <c r="V90" s="48"/>
    </row>
    <row r="91" spans="1:22" x14ac:dyDescent="0.3">
      <c r="A91" s="41">
        <v>139</v>
      </c>
      <c r="B91" s="37" t="s">
        <v>221</v>
      </c>
      <c r="C91" s="37" t="s">
        <v>472</v>
      </c>
      <c r="D91" s="37" t="s">
        <v>3</v>
      </c>
      <c r="E91" s="37" t="s">
        <v>26</v>
      </c>
      <c r="F91" s="37" t="s">
        <v>77</v>
      </c>
      <c r="G91" s="32" t="s">
        <v>137</v>
      </c>
      <c r="H91" s="38">
        <v>5</v>
      </c>
      <c r="I91" s="32">
        <v>0</v>
      </c>
      <c r="J91" s="38"/>
      <c r="K91" s="32"/>
      <c r="L91" s="33">
        <f t="shared" si="4"/>
        <v>0</v>
      </c>
      <c r="M91" s="43" t="str">
        <f t="shared" si="3"/>
        <v>Manual</v>
      </c>
      <c r="N91" s="32" t="s">
        <v>357</v>
      </c>
      <c r="O91" s="49" t="s">
        <v>406</v>
      </c>
      <c r="P91" s="33"/>
      <c r="Q91" s="47"/>
      <c r="R91" s="48"/>
      <c r="S91" s="48"/>
      <c r="T91" s="48"/>
      <c r="U91" s="48"/>
      <c r="V91" s="47"/>
    </row>
    <row r="92" spans="1:22" x14ac:dyDescent="0.3">
      <c r="A92" s="41">
        <v>105</v>
      </c>
      <c r="B92" s="37" t="s">
        <v>221</v>
      </c>
      <c r="C92" s="37" t="s">
        <v>473</v>
      </c>
      <c r="D92" s="37" t="s">
        <v>51</v>
      </c>
      <c r="E92" s="37" t="s">
        <v>106</v>
      </c>
      <c r="F92" s="37" t="s">
        <v>303</v>
      </c>
      <c r="G92" s="32" t="s">
        <v>132</v>
      </c>
      <c r="H92" s="38">
        <v>7</v>
      </c>
      <c r="I92" s="32">
        <v>0</v>
      </c>
      <c r="J92" s="38"/>
      <c r="K92" s="32"/>
      <c r="L92" s="33">
        <f t="shared" si="4"/>
        <v>0</v>
      </c>
      <c r="M92" s="44" t="str">
        <f t="shared" si="3"/>
        <v>Manual</v>
      </c>
      <c r="N92" s="32" t="s">
        <v>357</v>
      </c>
      <c r="O92" s="49" t="s">
        <v>406</v>
      </c>
      <c r="P92" s="33"/>
      <c r="Q92" s="47"/>
      <c r="R92" s="47"/>
      <c r="S92" s="48"/>
      <c r="T92" s="48"/>
      <c r="U92" s="48"/>
      <c r="V92" s="47"/>
    </row>
    <row r="93" spans="1:22" x14ac:dyDescent="0.3">
      <c r="A93" s="41">
        <v>104</v>
      </c>
      <c r="B93" s="37" t="s">
        <v>221</v>
      </c>
      <c r="C93" s="37" t="s">
        <v>473</v>
      </c>
      <c r="D93" s="37" t="s">
        <v>51</v>
      </c>
      <c r="E93" s="37" t="s">
        <v>106</v>
      </c>
      <c r="F93" s="37" t="s">
        <v>302</v>
      </c>
      <c r="G93" s="32" t="s">
        <v>132</v>
      </c>
      <c r="H93" s="38">
        <v>4</v>
      </c>
      <c r="I93" s="32">
        <v>0</v>
      </c>
      <c r="J93" s="38"/>
      <c r="K93" s="32"/>
      <c r="L93" s="33">
        <f t="shared" si="4"/>
        <v>0</v>
      </c>
      <c r="M93" s="44" t="str">
        <f t="shared" si="3"/>
        <v>Manual</v>
      </c>
      <c r="N93" s="32" t="s">
        <v>357</v>
      </c>
      <c r="O93" s="49" t="s">
        <v>406</v>
      </c>
      <c r="P93" s="33"/>
      <c r="Q93" s="47"/>
      <c r="R93" s="47"/>
      <c r="S93" s="48"/>
      <c r="T93" s="48"/>
      <c r="U93" s="48"/>
      <c r="V93" s="48"/>
    </row>
    <row r="94" spans="1:22" x14ac:dyDescent="0.3">
      <c r="A94" s="41">
        <v>188</v>
      </c>
      <c r="B94" s="37" t="s">
        <v>221</v>
      </c>
      <c r="C94" s="37" t="s">
        <v>473</v>
      </c>
      <c r="D94" s="37" t="s">
        <v>15</v>
      </c>
      <c r="E94" s="37" t="s">
        <v>33</v>
      </c>
      <c r="F94" s="37" t="s">
        <v>201</v>
      </c>
      <c r="G94" s="32" t="s">
        <v>128</v>
      </c>
      <c r="H94" s="38">
        <v>4</v>
      </c>
      <c r="I94" s="32">
        <v>0</v>
      </c>
      <c r="J94" s="38"/>
      <c r="K94" s="32"/>
      <c r="L94" s="33">
        <f t="shared" si="4"/>
        <v>0</v>
      </c>
      <c r="M94" s="44" t="str">
        <f t="shared" si="3"/>
        <v>Manual</v>
      </c>
      <c r="N94" s="32" t="s">
        <v>357</v>
      </c>
      <c r="O94" s="49" t="s">
        <v>405</v>
      </c>
      <c r="P94" s="33"/>
      <c r="Q94" s="47"/>
      <c r="R94" s="48"/>
      <c r="S94" s="48"/>
      <c r="T94" s="48"/>
      <c r="U94" s="48"/>
      <c r="V94" s="48"/>
    </row>
    <row r="95" spans="1:22" x14ac:dyDescent="0.3">
      <c r="A95" s="41">
        <v>22</v>
      </c>
      <c r="B95" s="37" t="s">
        <v>221</v>
      </c>
      <c r="C95" s="37" t="s">
        <v>471</v>
      </c>
      <c r="D95" s="37" t="s">
        <v>225</v>
      </c>
      <c r="E95" s="37" t="s">
        <v>198</v>
      </c>
      <c r="F95" s="37" t="s">
        <v>240</v>
      </c>
      <c r="G95" s="32" t="s">
        <v>153</v>
      </c>
      <c r="H95" s="38">
        <v>4</v>
      </c>
      <c r="I95" s="32">
        <v>0</v>
      </c>
      <c r="J95" s="38"/>
      <c r="K95" s="32"/>
      <c r="L95" s="33">
        <f t="shared" si="4"/>
        <v>0</v>
      </c>
      <c r="M95" s="44" t="str">
        <f t="shared" si="3"/>
        <v>Manual</v>
      </c>
      <c r="N95" s="32" t="s">
        <v>357</v>
      </c>
      <c r="O95" s="49" t="s">
        <v>414</v>
      </c>
      <c r="P95" s="33" t="s">
        <v>473</v>
      </c>
      <c r="Q95" s="50"/>
      <c r="R95" s="47"/>
      <c r="S95" s="48"/>
      <c r="T95" s="48"/>
      <c r="U95" s="48"/>
      <c r="V95" s="47"/>
    </row>
    <row r="96" spans="1:22" x14ac:dyDescent="0.3">
      <c r="A96" s="41">
        <v>199</v>
      </c>
      <c r="B96" s="37" t="s">
        <v>365</v>
      </c>
      <c r="C96" s="37" t="s">
        <v>471</v>
      </c>
      <c r="D96" s="37" t="s">
        <v>10</v>
      </c>
      <c r="E96" s="37" t="s">
        <v>373</v>
      </c>
      <c r="F96" s="37" t="s">
        <v>467</v>
      </c>
      <c r="G96" s="32" t="s">
        <v>364</v>
      </c>
      <c r="H96" s="38">
        <v>4</v>
      </c>
      <c r="I96" s="32">
        <v>0</v>
      </c>
      <c r="J96" s="38"/>
      <c r="K96" s="32"/>
      <c r="L96" s="33">
        <f t="shared" si="4"/>
        <v>0</v>
      </c>
      <c r="M96" s="44" t="str">
        <f t="shared" si="3"/>
        <v>Manual</v>
      </c>
      <c r="N96" s="32" t="s">
        <v>357</v>
      </c>
      <c r="O96" s="49" t="s">
        <v>414</v>
      </c>
      <c r="P96" s="33"/>
      <c r="Q96" s="49"/>
      <c r="R96" s="47"/>
      <c r="S96" s="48"/>
      <c r="T96" s="48"/>
      <c r="U96" s="48"/>
      <c r="V96" s="47"/>
    </row>
    <row r="97" spans="1:22" x14ac:dyDescent="0.3">
      <c r="A97" s="41">
        <v>155</v>
      </c>
      <c r="B97" s="37" t="s">
        <v>221</v>
      </c>
      <c r="C97" s="37" t="s">
        <v>471</v>
      </c>
      <c r="D97" s="37" t="s">
        <v>18</v>
      </c>
      <c r="E97" s="37" t="s">
        <v>48</v>
      </c>
      <c r="F97" s="37" t="s">
        <v>429</v>
      </c>
      <c r="G97" s="32" t="s">
        <v>162</v>
      </c>
      <c r="H97" s="38">
        <v>5</v>
      </c>
      <c r="I97" s="32">
        <v>0</v>
      </c>
      <c r="J97" s="38"/>
      <c r="K97" s="32"/>
      <c r="L97" s="33">
        <f t="shared" si="4"/>
        <v>0</v>
      </c>
      <c r="M97" s="45" t="str">
        <f t="shared" si="3"/>
        <v>Manual</v>
      </c>
      <c r="N97" s="32" t="s">
        <v>357</v>
      </c>
      <c r="O97" s="49" t="s">
        <v>406</v>
      </c>
      <c r="P97" s="33"/>
      <c r="Q97" s="47"/>
      <c r="R97" s="48"/>
      <c r="S97" s="48"/>
      <c r="T97" s="48"/>
      <c r="U97" s="48"/>
      <c r="V97" s="48"/>
    </row>
    <row r="98" spans="1:22" x14ac:dyDescent="0.3">
      <c r="A98" s="41">
        <v>155</v>
      </c>
      <c r="B98" s="37" t="s">
        <v>221</v>
      </c>
      <c r="C98" s="37" t="s">
        <v>471</v>
      </c>
      <c r="D98" s="37" t="s">
        <v>18</v>
      </c>
      <c r="E98" s="37" t="s">
        <v>48</v>
      </c>
      <c r="F98" s="37" t="s">
        <v>430</v>
      </c>
      <c r="G98" s="32" t="s">
        <v>162</v>
      </c>
      <c r="H98" s="38">
        <v>4</v>
      </c>
      <c r="I98" s="32">
        <v>0</v>
      </c>
      <c r="J98" s="38"/>
      <c r="K98" s="32"/>
      <c r="L98" s="33">
        <f t="shared" si="4"/>
        <v>0</v>
      </c>
      <c r="M98" s="43" t="str">
        <f t="shared" si="3"/>
        <v>Manual</v>
      </c>
      <c r="N98" s="32" t="s">
        <v>357</v>
      </c>
      <c r="O98" s="49" t="s">
        <v>406</v>
      </c>
      <c r="P98" s="33"/>
      <c r="Q98" s="48"/>
      <c r="R98" s="47"/>
      <c r="S98" s="48"/>
      <c r="T98" s="48"/>
      <c r="U98" s="48"/>
      <c r="V98" s="47"/>
    </row>
    <row r="99" spans="1:22" x14ac:dyDescent="0.3">
      <c r="A99" s="41">
        <v>155</v>
      </c>
      <c r="B99" s="37" t="s">
        <v>221</v>
      </c>
      <c r="C99" s="37" t="s">
        <v>471</v>
      </c>
      <c r="D99" s="37" t="s">
        <v>18</v>
      </c>
      <c r="E99" s="37" t="s">
        <v>48</v>
      </c>
      <c r="F99" s="37" t="s">
        <v>427</v>
      </c>
      <c r="G99" s="32" t="s">
        <v>162</v>
      </c>
      <c r="H99" s="38">
        <v>6</v>
      </c>
      <c r="I99" s="32">
        <v>0</v>
      </c>
      <c r="J99" s="38"/>
      <c r="K99" s="32"/>
      <c r="L99" s="33">
        <f t="shared" si="4"/>
        <v>0</v>
      </c>
      <c r="M99" s="44" t="str">
        <f t="shared" si="3"/>
        <v>Manual</v>
      </c>
      <c r="N99" s="32" t="s">
        <v>357</v>
      </c>
      <c r="O99" s="49" t="s">
        <v>406</v>
      </c>
      <c r="P99" s="33"/>
      <c r="Q99" s="47"/>
      <c r="R99" s="47"/>
      <c r="S99" s="48"/>
      <c r="T99" s="48"/>
      <c r="U99" s="48"/>
      <c r="V99" s="47"/>
    </row>
    <row r="100" spans="1:22" x14ac:dyDescent="0.3">
      <c r="A100" s="41">
        <v>155</v>
      </c>
      <c r="B100" s="37" t="s">
        <v>221</v>
      </c>
      <c r="C100" s="37" t="s">
        <v>471</v>
      </c>
      <c r="D100" s="37" t="s">
        <v>18</v>
      </c>
      <c r="E100" s="37" t="s">
        <v>48</v>
      </c>
      <c r="F100" s="37" t="s">
        <v>428</v>
      </c>
      <c r="G100" s="32" t="s">
        <v>162</v>
      </c>
      <c r="H100" s="38">
        <v>6</v>
      </c>
      <c r="I100" s="32">
        <v>0</v>
      </c>
      <c r="J100" s="38"/>
      <c r="K100" s="32"/>
      <c r="L100" s="33">
        <f t="shared" si="4"/>
        <v>0</v>
      </c>
      <c r="M100" s="44" t="str">
        <f t="shared" si="3"/>
        <v>Manual</v>
      </c>
      <c r="N100" s="32" t="s">
        <v>357</v>
      </c>
      <c r="O100" s="49" t="s">
        <v>406</v>
      </c>
      <c r="P100" s="33"/>
      <c r="Q100" s="47"/>
      <c r="R100" s="48"/>
      <c r="S100" s="48"/>
      <c r="T100" s="48"/>
      <c r="U100" s="48"/>
      <c r="V100" s="48"/>
    </row>
    <row r="101" spans="1:22" x14ac:dyDescent="0.3">
      <c r="A101" s="41">
        <v>195</v>
      </c>
      <c r="B101" s="37" t="s">
        <v>365</v>
      </c>
      <c r="C101" s="37" t="s">
        <v>471</v>
      </c>
      <c r="D101" s="37" t="s">
        <v>6</v>
      </c>
      <c r="E101" s="37" t="s">
        <v>366</v>
      </c>
      <c r="F101" s="37" t="s">
        <v>379</v>
      </c>
      <c r="G101" s="32" t="s">
        <v>364</v>
      </c>
      <c r="H101" s="38">
        <v>1</v>
      </c>
      <c r="I101" s="32">
        <v>0</v>
      </c>
      <c r="J101" s="38"/>
      <c r="K101" s="32"/>
      <c r="L101" s="33">
        <f t="shared" si="4"/>
        <v>0</v>
      </c>
      <c r="M101" s="44" t="str">
        <f t="shared" si="3"/>
        <v>Manual</v>
      </c>
      <c r="N101" s="32" t="s">
        <v>357</v>
      </c>
      <c r="O101" s="49" t="s">
        <v>414</v>
      </c>
      <c r="P101" s="33"/>
      <c r="Q101" s="46" t="s">
        <v>337</v>
      </c>
      <c r="R101" s="47" t="s">
        <v>342</v>
      </c>
      <c r="S101" s="48" t="s">
        <v>349</v>
      </c>
      <c r="T101" s="48" t="s">
        <v>361</v>
      </c>
      <c r="U101" s="48" t="s">
        <v>381</v>
      </c>
      <c r="V101" s="48" t="s">
        <v>344</v>
      </c>
    </row>
    <row r="102" spans="1:22" x14ac:dyDescent="0.3">
      <c r="A102" s="41">
        <v>142</v>
      </c>
      <c r="B102" s="37" t="s">
        <v>221</v>
      </c>
      <c r="C102" s="37" t="s">
        <v>472</v>
      </c>
      <c r="D102" s="37" t="s">
        <v>3</v>
      </c>
      <c r="E102" s="37" t="s">
        <v>26</v>
      </c>
      <c r="F102" s="37" t="s">
        <v>138</v>
      </c>
      <c r="G102" s="32" t="s">
        <v>137</v>
      </c>
      <c r="H102" s="38">
        <v>6</v>
      </c>
      <c r="I102" s="32">
        <v>0</v>
      </c>
      <c r="J102" s="38"/>
      <c r="K102" s="32"/>
      <c r="L102" s="33">
        <f t="shared" si="4"/>
        <v>0</v>
      </c>
      <c r="M102" s="44" t="str">
        <f t="shared" si="3"/>
        <v>Manual</v>
      </c>
      <c r="N102" s="32" t="s">
        <v>357</v>
      </c>
      <c r="O102" s="49" t="s">
        <v>406</v>
      </c>
      <c r="P102" s="33"/>
      <c r="Q102" s="49"/>
      <c r="R102" s="47"/>
      <c r="S102" s="48"/>
      <c r="T102" s="48"/>
      <c r="U102" s="48"/>
      <c r="V102" s="47"/>
    </row>
    <row r="103" spans="1:22" x14ac:dyDescent="0.3">
      <c r="A103" s="41">
        <v>161</v>
      </c>
      <c r="B103" s="37" t="s">
        <v>221</v>
      </c>
      <c r="C103" s="37" t="s">
        <v>471</v>
      </c>
      <c r="D103" s="37" t="s">
        <v>18</v>
      </c>
      <c r="E103" s="37" t="s">
        <v>45</v>
      </c>
      <c r="F103" s="37" t="s">
        <v>183</v>
      </c>
      <c r="G103" s="32" t="s">
        <v>162</v>
      </c>
      <c r="H103" s="38">
        <v>6</v>
      </c>
      <c r="I103" s="32">
        <v>0</v>
      </c>
      <c r="J103" s="38"/>
      <c r="K103" s="32"/>
      <c r="L103" s="33">
        <f t="shared" si="4"/>
        <v>0</v>
      </c>
      <c r="M103" s="44" t="str">
        <f t="shared" si="3"/>
        <v>Manual</v>
      </c>
      <c r="N103" s="32" t="s">
        <v>357</v>
      </c>
      <c r="O103" s="49" t="s">
        <v>405</v>
      </c>
      <c r="P103" s="33"/>
      <c r="Q103" s="47"/>
      <c r="R103" s="48"/>
      <c r="S103" s="48"/>
      <c r="T103" s="48"/>
      <c r="U103" s="48"/>
      <c r="V103" s="47"/>
    </row>
    <row r="104" spans="1:22" x14ac:dyDescent="0.3">
      <c r="A104" s="41">
        <v>115</v>
      </c>
      <c r="B104" s="37" t="s">
        <v>221</v>
      </c>
      <c r="C104" s="37" t="s">
        <v>473</v>
      </c>
      <c r="D104" s="37" t="s">
        <v>51</v>
      </c>
      <c r="E104" s="37" t="s">
        <v>31</v>
      </c>
      <c r="F104" s="37" t="s">
        <v>111</v>
      </c>
      <c r="G104" s="32" t="s">
        <v>132</v>
      </c>
      <c r="H104" s="38">
        <v>8</v>
      </c>
      <c r="I104" s="32">
        <v>0</v>
      </c>
      <c r="J104" s="38"/>
      <c r="K104" s="32"/>
      <c r="L104" s="33">
        <f t="shared" si="4"/>
        <v>0</v>
      </c>
      <c r="M104" s="45" t="str">
        <f t="shared" si="3"/>
        <v>Manual</v>
      </c>
      <c r="N104" s="32" t="s">
        <v>357</v>
      </c>
      <c r="O104" s="49" t="s">
        <v>406</v>
      </c>
      <c r="P104" s="33"/>
      <c r="Q104" s="48"/>
      <c r="R104" s="47"/>
      <c r="S104" s="48"/>
      <c r="T104" s="48"/>
      <c r="U104" s="48"/>
      <c r="V104" s="48"/>
    </row>
    <row r="105" spans="1:22" x14ac:dyDescent="0.3">
      <c r="A105" s="41">
        <v>67</v>
      </c>
      <c r="B105" s="37" t="s">
        <v>221</v>
      </c>
      <c r="C105" s="37" t="s">
        <v>473</v>
      </c>
      <c r="D105" s="37" t="s">
        <v>16</v>
      </c>
      <c r="E105" s="37" t="s">
        <v>322</v>
      </c>
      <c r="F105" s="37" t="s">
        <v>320</v>
      </c>
      <c r="G105" s="32" t="s">
        <v>131</v>
      </c>
      <c r="H105" s="38">
        <v>5</v>
      </c>
      <c r="I105" s="32">
        <v>0</v>
      </c>
      <c r="J105" s="38"/>
      <c r="K105" s="32"/>
      <c r="L105" s="33">
        <f t="shared" si="4"/>
        <v>0</v>
      </c>
      <c r="M105" s="43" t="str">
        <f t="shared" si="3"/>
        <v>Manual</v>
      </c>
      <c r="N105" s="32" t="s">
        <v>357</v>
      </c>
      <c r="O105" s="49" t="s">
        <v>405</v>
      </c>
      <c r="P105" s="33"/>
      <c r="Q105" s="47"/>
      <c r="R105" s="47"/>
      <c r="S105" s="48"/>
      <c r="T105" s="48"/>
      <c r="U105" s="48"/>
      <c r="V105" s="47"/>
    </row>
    <row r="106" spans="1:22" x14ac:dyDescent="0.3">
      <c r="A106" s="41">
        <v>111</v>
      </c>
      <c r="B106" s="37" t="s">
        <v>221</v>
      </c>
      <c r="C106" s="37" t="s">
        <v>473</v>
      </c>
      <c r="D106" s="37" t="s">
        <v>51</v>
      </c>
      <c r="E106" s="37" t="s">
        <v>106</v>
      </c>
      <c r="F106" s="37" t="s">
        <v>308</v>
      </c>
      <c r="G106" s="32" t="s">
        <v>132</v>
      </c>
      <c r="H106" s="38">
        <v>6</v>
      </c>
      <c r="I106" s="32">
        <v>0</v>
      </c>
      <c r="J106" s="38"/>
      <c r="K106" s="32"/>
      <c r="L106" s="33">
        <f t="shared" si="4"/>
        <v>0</v>
      </c>
      <c r="M106" s="44" t="str">
        <f t="shared" si="3"/>
        <v>Manual</v>
      </c>
      <c r="N106" s="32" t="s">
        <v>357</v>
      </c>
      <c r="O106" s="49" t="s">
        <v>406</v>
      </c>
      <c r="P106" s="33"/>
      <c r="Q106" s="47"/>
      <c r="R106" s="48"/>
      <c r="S106" s="48"/>
      <c r="T106" s="48"/>
      <c r="U106" s="48"/>
      <c r="V106" s="47"/>
    </row>
    <row r="107" spans="1:22" x14ac:dyDescent="0.3">
      <c r="A107" s="41">
        <v>170</v>
      </c>
      <c r="B107" s="37" t="s">
        <v>221</v>
      </c>
      <c r="C107" s="37" t="s">
        <v>471</v>
      </c>
      <c r="D107" s="37" t="s">
        <v>11</v>
      </c>
      <c r="E107" s="37" t="s">
        <v>44</v>
      </c>
      <c r="F107" s="37" t="s">
        <v>442</v>
      </c>
      <c r="G107" s="32" t="s">
        <v>364</v>
      </c>
      <c r="H107" s="38">
        <v>12</v>
      </c>
      <c r="I107" s="32">
        <v>0</v>
      </c>
      <c r="J107" s="38"/>
      <c r="K107" s="32"/>
      <c r="L107" s="33">
        <f t="shared" si="4"/>
        <v>0</v>
      </c>
      <c r="M107" s="44" t="str">
        <f t="shared" si="3"/>
        <v>Manual</v>
      </c>
      <c r="N107" s="32" t="s">
        <v>357</v>
      </c>
      <c r="O107" s="49" t="s">
        <v>414</v>
      </c>
      <c r="P107" s="33"/>
      <c r="Q107" s="47"/>
      <c r="R107" s="47"/>
      <c r="S107" s="48"/>
      <c r="T107" s="48"/>
      <c r="U107" s="48"/>
      <c r="V107" s="48"/>
    </row>
    <row r="108" spans="1:22" x14ac:dyDescent="0.3">
      <c r="A108" s="41">
        <v>167</v>
      </c>
      <c r="B108" s="37" t="s">
        <v>221</v>
      </c>
      <c r="C108" s="37" t="s">
        <v>471</v>
      </c>
      <c r="D108" s="37" t="s">
        <v>11</v>
      </c>
      <c r="E108" s="37" t="s">
        <v>44</v>
      </c>
      <c r="F108" s="37" t="s">
        <v>440</v>
      </c>
      <c r="G108" s="32" t="s">
        <v>364</v>
      </c>
      <c r="H108" s="38">
        <v>10</v>
      </c>
      <c r="I108" s="32">
        <v>0</v>
      </c>
      <c r="J108" s="38"/>
      <c r="K108" s="32"/>
      <c r="L108" s="33">
        <f t="shared" si="4"/>
        <v>0</v>
      </c>
      <c r="M108" s="44" t="str">
        <f t="shared" si="3"/>
        <v>Manual</v>
      </c>
      <c r="N108" s="32" t="s">
        <v>357</v>
      </c>
      <c r="O108" s="49" t="s">
        <v>414</v>
      </c>
      <c r="P108" s="33"/>
      <c r="Q108" s="47"/>
      <c r="R108" s="47"/>
      <c r="S108" s="48"/>
      <c r="T108" s="48"/>
      <c r="U108" s="48"/>
      <c r="V108" s="48"/>
    </row>
    <row r="109" spans="1:22" x14ac:dyDescent="0.3">
      <c r="A109" s="41">
        <v>143</v>
      </c>
      <c r="B109" s="37" t="s">
        <v>221</v>
      </c>
      <c r="C109" s="37" t="s">
        <v>472</v>
      </c>
      <c r="D109" s="37" t="s">
        <v>3</v>
      </c>
      <c r="E109" s="37" t="s">
        <v>27</v>
      </c>
      <c r="F109" s="37" t="s">
        <v>80</v>
      </c>
      <c r="G109" s="32" t="s">
        <v>135</v>
      </c>
      <c r="H109" s="38">
        <v>6</v>
      </c>
      <c r="I109" s="32">
        <v>0</v>
      </c>
      <c r="J109" s="38"/>
      <c r="K109" s="32"/>
      <c r="L109" s="33">
        <f t="shared" si="4"/>
        <v>0</v>
      </c>
      <c r="M109" s="44" t="str">
        <f t="shared" si="3"/>
        <v>Manual</v>
      </c>
      <c r="N109" s="32" t="s">
        <v>357</v>
      </c>
      <c r="O109" s="49" t="s">
        <v>406</v>
      </c>
      <c r="P109" s="33"/>
      <c r="Q109" s="50"/>
      <c r="R109" s="48"/>
      <c r="S109" s="48"/>
      <c r="T109" s="48"/>
      <c r="U109" s="48"/>
      <c r="V109" s="47"/>
    </row>
    <row r="110" spans="1:22" x14ac:dyDescent="0.3">
      <c r="A110" s="41">
        <v>124</v>
      </c>
      <c r="B110" s="37" t="s">
        <v>221</v>
      </c>
      <c r="C110" s="37" t="s">
        <v>472</v>
      </c>
      <c r="D110" s="37" t="s">
        <v>2</v>
      </c>
      <c r="E110" s="37" t="s">
        <v>24</v>
      </c>
      <c r="F110" s="37" t="s">
        <v>58</v>
      </c>
      <c r="G110" s="32" t="s">
        <v>135</v>
      </c>
      <c r="H110" s="38">
        <v>6</v>
      </c>
      <c r="I110" s="32">
        <v>0</v>
      </c>
      <c r="J110" s="38"/>
      <c r="K110" s="32"/>
      <c r="L110" s="33">
        <f t="shared" si="4"/>
        <v>0</v>
      </c>
      <c r="M110" s="44" t="str">
        <f t="shared" si="3"/>
        <v>Manual</v>
      </c>
      <c r="N110" s="32" t="s">
        <v>357</v>
      </c>
      <c r="O110" s="49" t="s">
        <v>406</v>
      </c>
      <c r="P110" s="33"/>
      <c r="Q110" s="49"/>
      <c r="R110" s="47"/>
      <c r="S110" s="48"/>
      <c r="T110" s="48"/>
      <c r="U110" s="48"/>
      <c r="V110" s="47"/>
    </row>
    <row r="111" spans="1:22" x14ac:dyDescent="0.3">
      <c r="A111" s="41">
        <v>25</v>
      </c>
      <c r="B111" s="37" t="s">
        <v>221</v>
      </c>
      <c r="C111" s="37" t="s">
        <v>471</v>
      </c>
      <c r="D111" s="37" t="s">
        <v>225</v>
      </c>
      <c r="E111" s="37" t="s">
        <v>198</v>
      </c>
      <c r="F111" s="37" t="s">
        <v>151</v>
      </c>
      <c r="G111" s="32" t="s">
        <v>153</v>
      </c>
      <c r="H111" s="38">
        <v>4</v>
      </c>
      <c r="I111" s="32">
        <v>0</v>
      </c>
      <c r="J111" s="38"/>
      <c r="K111" s="32"/>
      <c r="L111" s="33">
        <f t="shared" si="4"/>
        <v>0</v>
      </c>
      <c r="M111" s="45" t="str">
        <f t="shared" si="3"/>
        <v>Manual</v>
      </c>
      <c r="N111" s="32" t="s">
        <v>357</v>
      </c>
      <c r="O111" s="49" t="s">
        <v>414</v>
      </c>
      <c r="P111" s="33" t="s">
        <v>473</v>
      </c>
      <c r="Q111" s="47"/>
      <c r="R111" s="47"/>
      <c r="S111" s="48"/>
      <c r="T111" s="48"/>
      <c r="U111" s="48"/>
      <c r="V111" s="48"/>
    </row>
    <row r="112" spans="1:22" x14ac:dyDescent="0.3">
      <c r="A112" s="41">
        <v>187</v>
      </c>
      <c r="B112" s="37" t="s">
        <v>221</v>
      </c>
      <c r="C112" s="37" t="s">
        <v>473</v>
      </c>
      <c r="D112" s="37" t="s">
        <v>15</v>
      </c>
      <c r="E112" s="37" t="s">
        <v>33</v>
      </c>
      <c r="F112" s="37" t="s">
        <v>458</v>
      </c>
      <c r="G112" s="32" t="s">
        <v>128</v>
      </c>
      <c r="H112" s="38">
        <v>10</v>
      </c>
      <c r="I112" s="32">
        <v>0</v>
      </c>
      <c r="J112" s="38"/>
      <c r="K112" s="32"/>
      <c r="L112" s="33">
        <f t="shared" si="4"/>
        <v>0</v>
      </c>
      <c r="M112" s="43" t="str">
        <f t="shared" si="3"/>
        <v>Manual</v>
      </c>
      <c r="N112" s="32" t="s">
        <v>357</v>
      </c>
      <c r="O112" s="49" t="s">
        <v>405</v>
      </c>
      <c r="P112" s="33"/>
      <c r="Q112" s="48"/>
      <c r="R112" s="48"/>
      <c r="S112" s="48"/>
      <c r="T112" s="48"/>
      <c r="U112" s="48"/>
      <c r="V112" s="47"/>
    </row>
    <row r="113" spans="1:22" x14ac:dyDescent="0.3">
      <c r="A113" s="41">
        <v>153</v>
      </c>
      <c r="B113" s="37" t="s">
        <v>221</v>
      </c>
      <c r="C113" s="37" t="s">
        <v>471</v>
      </c>
      <c r="D113" s="37" t="s">
        <v>6</v>
      </c>
      <c r="E113" s="37" t="s">
        <v>188</v>
      </c>
      <c r="F113" s="37" t="s">
        <v>97</v>
      </c>
      <c r="G113" s="32" t="s">
        <v>364</v>
      </c>
      <c r="H113" s="38">
        <v>7</v>
      </c>
      <c r="I113" s="32">
        <v>0</v>
      </c>
      <c r="J113" s="38"/>
      <c r="K113" s="32"/>
      <c r="L113" s="33">
        <f t="shared" si="4"/>
        <v>0</v>
      </c>
      <c r="M113" s="44" t="str">
        <f t="shared" si="3"/>
        <v>Manual</v>
      </c>
      <c r="N113" s="32" t="s">
        <v>357</v>
      </c>
      <c r="O113" s="49" t="s">
        <v>414</v>
      </c>
      <c r="P113" s="33"/>
      <c r="Q113" s="47"/>
      <c r="R113" s="47"/>
      <c r="S113" s="48"/>
      <c r="T113" s="48"/>
      <c r="U113" s="48"/>
      <c r="V113" s="47"/>
    </row>
    <row r="114" spans="1:22" x14ac:dyDescent="0.3">
      <c r="A114" s="41">
        <v>186</v>
      </c>
      <c r="B114" s="37" t="s">
        <v>221</v>
      </c>
      <c r="C114" s="37" t="s">
        <v>473</v>
      </c>
      <c r="D114" s="37" t="s">
        <v>15</v>
      </c>
      <c r="E114" s="37" t="s">
        <v>33</v>
      </c>
      <c r="F114" s="37" t="s">
        <v>119</v>
      </c>
      <c r="G114" s="32" t="s">
        <v>128</v>
      </c>
      <c r="H114" s="38">
        <v>8</v>
      </c>
      <c r="I114" s="32">
        <v>0</v>
      </c>
      <c r="J114" s="38"/>
      <c r="K114" s="32"/>
      <c r="L114" s="33">
        <f t="shared" si="4"/>
        <v>0</v>
      </c>
      <c r="M114" s="44" t="str">
        <f t="shared" si="3"/>
        <v>Manual</v>
      </c>
      <c r="N114" s="32" t="s">
        <v>357</v>
      </c>
      <c r="O114" s="49" t="s">
        <v>405</v>
      </c>
      <c r="P114" s="33"/>
      <c r="Q114" s="47"/>
      <c r="R114" s="47"/>
      <c r="S114" s="48"/>
      <c r="T114" s="48"/>
      <c r="U114" s="48"/>
      <c r="V114" s="48"/>
    </row>
    <row r="115" spans="1:22" x14ac:dyDescent="0.3">
      <c r="A115" s="41">
        <v>173</v>
      </c>
      <c r="B115" s="37" t="s">
        <v>221</v>
      </c>
      <c r="C115" s="37" t="s">
        <v>471</v>
      </c>
      <c r="D115" s="37" t="s">
        <v>11</v>
      </c>
      <c r="E115" s="37" t="s">
        <v>50</v>
      </c>
      <c r="F115" s="37" t="s">
        <v>92</v>
      </c>
      <c r="G115" s="32" t="s">
        <v>364</v>
      </c>
      <c r="H115" s="38">
        <v>6</v>
      </c>
      <c r="I115" s="32">
        <v>0</v>
      </c>
      <c r="J115" s="38"/>
      <c r="K115" s="32"/>
      <c r="L115" s="33">
        <f t="shared" si="4"/>
        <v>0</v>
      </c>
      <c r="M115" s="44" t="str">
        <f t="shared" si="3"/>
        <v>Manual</v>
      </c>
      <c r="N115" s="32" t="s">
        <v>357</v>
      </c>
      <c r="O115" s="49" t="s">
        <v>414</v>
      </c>
      <c r="P115" s="33"/>
      <c r="Q115" s="46"/>
      <c r="R115" s="48"/>
      <c r="S115" s="48"/>
      <c r="T115" s="48"/>
      <c r="U115" s="48"/>
      <c r="V115" s="48"/>
    </row>
    <row r="116" spans="1:22" x14ac:dyDescent="0.3">
      <c r="A116" s="41">
        <v>185</v>
      </c>
      <c r="B116" s="37" t="s">
        <v>221</v>
      </c>
      <c r="C116" s="37" t="s">
        <v>473</v>
      </c>
      <c r="D116" s="37" t="s">
        <v>15</v>
      </c>
      <c r="E116" s="37" t="s">
        <v>33</v>
      </c>
      <c r="F116" s="37" t="s">
        <v>118</v>
      </c>
      <c r="G116" s="32" t="s">
        <v>128</v>
      </c>
      <c r="H116" s="38">
        <v>8</v>
      </c>
      <c r="I116" s="32">
        <v>0</v>
      </c>
      <c r="J116" s="38"/>
      <c r="K116" s="32"/>
      <c r="L116" s="33">
        <f t="shared" si="4"/>
        <v>0</v>
      </c>
      <c r="M116" s="44" t="str">
        <f t="shared" si="3"/>
        <v>Manual</v>
      </c>
      <c r="N116" s="32" t="s">
        <v>357</v>
      </c>
      <c r="O116" s="49" t="s">
        <v>405</v>
      </c>
      <c r="P116" s="33"/>
      <c r="Q116" s="49"/>
      <c r="R116" s="47"/>
      <c r="S116" s="48"/>
      <c r="T116" s="48"/>
      <c r="U116" s="48"/>
      <c r="V116" s="47"/>
    </row>
    <row r="117" spans="1:22" x14ac:dyDescent="0.3">
      <c r="A117" s="41">
        <v>172</v>
      </c>
      <c r="B117" s="37" t="s">
        <v>221</v>
      </c>
      <c r="C117" s="37" t="s">
        <v>471</v>
      </c>
      <c r="D117" s="37" t="s">
        <v>11</v>
      </c>
      <c r="E117" s="37" t="s">
        <v>50</v>
      </c>
      <c r="F117" s="37" t="s">
        <v>91</v>
      </c>
      <c r="G117" s="32" t="s">
        <v>364</v>
      </c>
      <c r="H117" s="38">
        <v>4</v>
      </c>
      <c r="I117" s="32">
        <v>0</v>
      </c>
      <c r="J117" s="38"/>
      <c r="K117" s="32"/>
      <c r="L117" s="33">
        <f t="shared" si="4"/>
        <v>0</v>
      </c>
      <c r="M117" s="44" t="str">
        <f t="shared" si="3"/>
        <v>Manual</v>
      </c>
      <c r="N117" s="32" t="s">
        <v>357</v>
      </c>
      <c r="O117" s="49" t="s">
        <v>414</v>
      </c>
      <c r="P117" s="33"/>
      <c r="Q117" s="47"/>
      <c r="R117" s="47"/>
      <c r="S117" s="48"/>
      <c r="T117" s="48"/>
      <c r="U117" s="48"/>
      <c r="V117" s="47"/>
    </row>
    <row r="118" spans="1:22" x14ac:dyDescent="0.3">
      <c r="A118" s="41">
        <v>171</v>
      </c>
      <c r="B118" s="37" t="s">
        <v>221</v>
      </c>
      <c r="C118" s="37" t="s">
        <v>471</v>
      </c>
      <c r="D118" s="37" t="s">
        <v>11</v>
      </c>
      <c r="E118" s="37" t="s">
        <v>50</v>
      </c>
      <c r="F118" s="37" t="s">
        <v>447</v>
      </c>
      <c r="G118" s="32" t="s">
        <v>364</v>
      </c>
      <c r="H118" s="38">
        <v>3</v>
      </c>
      <c r="I118" s="32">
        <v>0</v>
      </c>
      <c r="J118" s="38"/>
      <c r="K118" s="32"/>
      <c r="L118" s="33">
        <f t="shared" si="4"/>
        <v>0</v>
      </c>
      <c r="M118" s="45" t="str">
        <f t="shared" si="3"/>
        <v>Manual</v>
      </c>
      <c r="N118" s="32" t="s">
        <v>357</v>
      </c>
      <c r="O118" s="49" t="s">
        <v>414</v>
      </c>
      <c r="P118" s="33"/>
      <c r="Q118" s="48"/>
      <c r="R118" s="48"/>
      <c r="S118" s="48"/>
      <c r="T118" s="48"/>
      <c r="U118" s="48"/>
      <c r="V118" s="48"/>
    </row>
    <row r="119" spans="1:22" x14ac:dyDescent="0.3">
      <c r="A119" s="41">
        <v>183</v>
      </c>
      <c r="B119" s="37" t="s">
        <v>221</v>
      </c>
      <c r="C119" s="37" t="s">
        <v>473</v>
      </c>
      <c r="D119" s="37" t="s">
        <v>15</v>
      </c>
      <c r="E119" s="37" t="s">
        <v>33</v>
      </c>
      <c r="F119" s="37" t="s">
        <v>116</v>
      </c>
      <c r="G119" s="32" t="s">
        <v>128</v>
      </c>
      <c r="H119" s="38">
        <v>13</v>
      </c>
      <c r="I119" s="32">
        <v>0</v>
      </c>
      <c r="J119" s="38"/>
      <c r="K119" s="32"/>
      <c r="L119" s="33">
        <f t="shared" si="4"/>
        <v>0</v>
      </c>
      <c r="M119" s="43" t="str">
        <f t="shared" si="3"/>
        <v>Manual</v>
      </c>
      <c r="N119" s="32" t="s">
        <v>357</v>
      </c>
      <c r="O119" s="49" t="s">
        <v>405</v>
      </c>
      <c r="P119" s="33"/>
      <c r="Q119" s="47"/>
      <c r="R119" s="47"/>
      <c r="S119" s="48"/>
      <c r="T119" s="48"/>
      <c r="U119" s="48"/>
      <c r="V119" s="47"/>
    </row>
    <row r="120" spans="1:22" x14ac:dyDescent="0.3">
      <c r="A120" s="41">
        <v>187</v>
      </c>
      <c r="B120" s="37" t="s">
        <v>221</v>
      </c>
      <c r="C120" s="37" t="s">
        <v>473</v>
      </c>
      <c r="D120" s="37" t="s">
        <v>15</v>
      </c>
      <c r="E120" s="37" t="s">
        <v>33</v>
      </c>
      <c r="F120" s="37" t="s">
        <v>457</v>
      </c>
      <c r="G120" s="32" t="s">
        <v>128</v>
      </c>
      <c r="H120" s="38">
        <v>5</v>
      </c>
      <c r="I120" s="32">
        <v>0</v>
      </c>
      <c r="J120" s="38"/>
      <c r="K120" s="32"/>
      <c r="L120" s="33">
        <f t="shared" si="4"/>
        <v>0</v>
      </c>
      <c r="M120" s="44" t="str">
        <f t="shared" si="3"/>
        <v>Manual</v>
      </c>
      <c r="N120" s="32" t="s">
        <v>357</v>
      </c>
      <c r="O120" s="49" t="s">
        <v>405</v>
      </c>
      <c r="P120" s="33"/>
      <c r="Q120" s="47"/>
      <c r="R120" s="47"/>
      <c r="S120" s="48"/>
      <c r="T120" s="48"/>
      <c r="U120" s="48"/>
      <c r="V120" s="47"/>
    </row>
    <row r="121" spans="1:22" x14ac:dyDescent="0.3">
      <c r="A121" s="41">
        <v>82</v>
      </c>
      <c r="B121" s="37" t="s">
        <v>221</v>
      </c>
      <c r="C121" s="37" t="s">
        <v>472</v>
      </c>
      <c r="D121" s="37" t="s">
        <v>3</v>
      </c>
      <c r="E121" s="37" t="s">
        <v>25</v>
      </c>
      <c r="F121" s="37" t="s">
        <v>67</v>
      </c>
      <c r="G121" s="32" t="s">
        <v>136</v>
      </c>
      <c r="H121" s="38">
        <v>5</v>
      </c>
      <c r="I121" s="32">
        <v>0</v>
      </c>
      <c r="J121" s="38"/>
      <c r="K121" s="32"/>
      <c r="L121" s="33">
        <f t="shared" si="4"/>
        <v>0</v>
      </c>
      <c r="M121" s="44" t="str">
        <f t="shared" si="3"/>
        <v>Manual</v>
      </c>
      <c r="N121" s="32" t="s">
        <v>357</v>
      </c>
      <c r="O121" s="49" t="s">
        <v>406</v>
      </c>
      <c r="P121" s="33"/>
      <c r="Q121" s="47"/>
      <c r="R121" s="48"/>
      <c r="S121" s="48"/>
      <c r="T121" s="48"/>
      <c r="U121" s="48"/>
      <c r="V121" s="48"/>
    </row>
    <row r="122" spans="1:22" x14ac:dyDescent="0.3">
      <c r="A122" s="41">
        <v>138</v>
      </c>
      <c r="B122" s="37" t="s">
        <v>221</v>
      </c>
      <c r="C122" s="37" t="s">
        <v>472</v>
      </c>
      <c r="D122" s="37" t="s">
        <v>3</v>
      </c>
      <c r="E122" s="37" t="s">
        <v>26</v>
      </c>
      <c r="F122" s="37" t="s">
        <v>76</v>
      </c>
      <c r="G122" s="32" t="s">
        <v>137</v>
      </c>
      <c r="H122" s="38">
        <v>4</v>
      </c>
      <c r="I122" s="32">
        <v>0</v>
      </c>
      <c r="J122" s="38"/>
      <c r="K122" s="32"/>
      <c r="L122" s="33">
        <f t="shared" si="4"/>
        <v>0</v>
      </c>
      <c r="M122" s="44" t="str">
        <f t="shared" si="3"/>
        <v>Manual</v>
      </c>
      <c r="N122" s="32" t="s">
        <v>357</v>
      </c>
      <c r="O122" s="49" t="s">
        <v>406</v>
      </c>
      <c r="P122" s="33"/>
      <c r="Q122" s="47"/>
      <c r="R122" s="47"/>
      <c r="S122" s="48"/>
      <c r="T122" s="48"/>
      <c r="U122" s="48"/>
      <c r="V122" s="48"/>
    </row>
    <row r="123" spans="1:22" x14ac:dyDescent="0.3">
      <c r="A123" s="41">
        <v>85</v>
      </c>
      <c r="B123" s="37" t="s">
        <v>221</v>
      </c>
      <c r="C123" s="37" t="s">
        <v>472</v>
      </c>
      <c r="D123" s="37" t="s">
        <v>4</v>
      </c>
      <c r="E123" s="37" t="s">
        <v>28</v>
      </c>
      <c r="F123" s="37" t="s">
        <v>82</v>
      </c>
      <c r="G123" s="32" t="s">
        <v>28</v>
      </c>
      <c r="H123" s="38">
        <v>10</v>
      </c>
      <c r="I123" s="32">
        <v>0</v>
      </c>
      <c r="J123" s="38"/>
      <c r="K123" s="32"/>
      <c r="L123" s="33">
        <f t="shared" si="4"/>
        <v>0</v>
      </c>
      <c r="M123" s="44" t="str">
        <f t="shared" si="3"/>
        <v>Manual</v>
      </c>
      <c r="N123" s="32" t="s">
        <v>357</v>
      </c>
      <c r="O123" s="49" t="s">
        <v>406</v>
      </c>
      <c r="P123" s="33"/>
      <c r="Q123" s="50"/>
      <c r="R123" s="47"/>
      <c r="S123" s="48"/>
      <c r="T123" s="48"/>
      <c r="U123" s="48"/>
      <c r="V123" s="47"/>
    </row>
    <row r="124" spans="1:22" x14ac:dyDescent="0.3">
      <c r="A124" s="41">
        <v>202</v>
      </c>
      <c r="B124" s="37" t="s">
        <v>365</v>
      </c>
      <c r="C124" s="37" t="s">
        <v>471</v>
      </c>
      <c r="D124" s="37" t="s">
        <v>10</v>
      </c>
      <c r="E124" s="37" t="s">
        <v>244</v>
      </c>
      <c r="F124" s="37" t="s">
        <v>378</v>
      </c>
      <c r="G124" s="32" t="s">
        <v>364</v>
      </c>
      <c r="H124" s="38">
        <v>1</v>
      </c>
      <c r="I124" s="32">
        <v>0</v>
      </c>
      <c r="J124" s="38"/>
      <c r="K124" s="32"/>
      <c r="L124" s="33">
        <f t="shared" si="4"/>
        <v>0</v>
      </c>
      <c r="M124" s="44" t="str">
        <f t="shared" si="3"/>
        <v>Manual</v>
      </c>
      <c r="N124" s="32" t="s">
        <v>357</v>
      </c>
      <c r="O124" s="49" t="s">
        <v>414</v>
      </c>
      <c r="P124" s="33"/>
      <c r="Q124" s="49"/>
      <c r="R124" s="48"/>
      <c r="S124" s="48"/>
      <c r="T124" s="48"/>
      <c r="U124" s="48"/>
      <c r="V124" s="47"/>
    </row>
    <row r="125" spans="1:22" x14ac:dyDescent="0.3">
      <c r="A125" s="41">
        <v>171</v>
      </c>
      <c r="B125" s="37" t="s">
        <v>221</v>
      </c>
      <c r="C125" s="37" t="s">
        <v>471</v>
      </c>
      <c r="D125" s="37" t="s">
        <v>11</v>
      </c>
      <c r="E125" s="37" t="s">
        <v>50</v>
      </c>
      <c r="F125" s="37" t="s">
        <v>446</v>
      </c>
      <c r="G125" s="32" t="s">
        <v>364</v>
      </c>
      <c r="H125" s="38">
        <v>4</v>
      </c>
      <c r="I125" s="32">
        <v>0</v>
      </c>
      <c r="J125" s="38"/>
      <c r="K125" s="32"/>
      <c r="L125" s="33">
        <f t="shared" si="4"/>
        <v>0</v>
      </c>
      <c r="M125" s="45" t="str">
        <f t="shared" si="3"/>
        <v>Manual</v>
      </c>
      <c r="N125" s="32" t="s">
        <v>357</v>
      </c>
      <c r="O125" s="49" t="s">
        <v>414</v>
      </c>
      <c r="P125" s="33"/>
      <c r="Q125" s="47"/>
      <c r="R125" s="47"/>
      <c r="S125" s="48"/>
      <c r="T125" s="48"/>
      <c r="U125" s="48"/>
      <c r="V125" s="48"/>
    </row>
    <row r="126" spans="1:22" x14ac:dyDescent="0.3">
      <c r="A126" s="41">
        <v>81</v>
      </c>
      <c r="B126" s="37" t="s">
        <v>221</v>
      </c>
      <c r="C126" s="37" t="s">
        <v>472</v>
      </c>
      <c r="D126" s="37" t="s">
        <v>3</v>
      </c>
      <c r="E126" s="37" t="s">
        <v>25</v>
      </c>
      <c r="F126" s="37" t="s">
        <v>66</v>
      </c>
      <c r="G126" s="32" t="s">
        <v>136</v>
      </c>
      <c r="H126" s="38">
        <v>9</v>
      </c>
      <c r="I126" s="32">
        <v>0</v>
      </c>
      <c r="J126" s="38"/>
      <c r="K126" s="32"/>
      <c r="L126" s="33">
        <f t="shared" si="4"/>
        <v>0</v>
      </c>
      <c r="M126" s="43" t="str">
        <f t="shared" si="3"/>
        <v>Manual</v>
      </c>
      <c r="N126" s="32" t="s">
        <v>357</v>
      </c>
      <c r="O126" s="49" t="s">
        <v>406</v>
      </c>
      <c r="P126" s="33"/>
      <c r="Q126" s="48"/>
      <c r="R126" s="47"/>
      <c r="S126" s="48"/>
      <c r="T126" s="48"/>
      <c r="U126" s="48"/>
      <c r="V126" s="47"/>
    </row>
    <row r="127" spans="1:22" x14ac:dyDescent="0.3">
      <c r="A127" s="41">
        <v>184</v>
      </c>
      <c r="B127" s="37" t="s">
        <v>221</v>
      </c>
      <c r="C127" s="37" t="s">
        <v>473</v>
      </c>
      <c r="D127" s="37" t="s">
        <v>15</v>
      </c>
      <c r="E127" s="37" t="s">
        <v>33</v>
      </c>
      <c r="F127" s="37" t="s">
        <v>117</v>
      </c>
      <c r="G127" s="32" t="s">
        <v>128</v>
      </c>
      <c r="H127" s="38">
        <v>7</v>
      </c>
      <c r="I127" s="32">
        <v>0</v>
      </c>
      <c r="J127" s="38"/>
      <c r="K127" s="32"/>
      <c r="L127" s="33">
        <f t="shared" si="4"/>
        <v>0</v>
      </c>
      <c r="M127" s="44" t="str">
        <f t="shared" si="3"/>
        <v>Manual</v>
      </c>
      <c r="N127" s="32" t="s">
        <v>357</v>
      </c>
      <c r="O127" s="49" t="s">
        <v>405</v>
      </c>
      <c r="P127" s="33"/>
      <c r="Q127" s="47"/>
      <c r="R127" s="48"/>
      <c r="S127" s="48"/>
      <c r="T127" s="48"/>
      <c r="U127" s="48"/>
      <c r="V127" s="47"/>
    </row>
    <row r="128" spans="1:22" x14ac:dyDescent="0.3">
      <c r="A128" s="41">
        <v>151</v>
      </c>
      <c r="B128" s="37" t="s">
        <v>221</v>
      </c>
      <c r="C128" s="37" t="s">
        <v>471</v>
      </c>
      <c r="D128" s="37" t="s">
        <v>6</v>
      </c>
      <c r="E128" s="37" t="s">
        <v>188</v>
      </c>
      <c r="F128" s="37" t="s">
        <v>95</v>
      </c>
      <c r="G128" s="32" t="s">
        <v>364</v>
      </c>
      <c r="H128" s="38">
        <v>8</v>
      </c>
      <c r="I128" s="32">
        <v>0</v>
      </c>
      <c r="J128" s="38"/>
      <c r="K128" s="32"/>
      <c r="L128" s="33">
        <f t="shared" si="4"/>
        <v>0</v>
      </c>
      <c r="M128" s="44" t="str">
        <f t="shared" si="3"/>
        <v>Manual</v>
      </c>
      <c r="N128" s="32" t="s">
        <v>357</v>
      </c>
      <c r="O128" s="49" t="s">
        <v>414</v>
      </c>
      <c r="P128" s="33"/>
      <c r="Q128" s="47"/>
      <c r="R128" s="47"/>
      <c r="S128" s="48"/>
      <c r="T128" s="48"/>
      <c r="U128" s="48"/>
      <c r="V128" s="48"/>
    </row>
    <row r="129" spans="1:22" x14ac:dyDescent="0.3">
      <c r="A129" s="41">
        <v>158</v>
      </c>
      <c r="B129" s="37" t="s">
        <v>221</v>
      </c>
      <c r="C129" s="37" t="s">
        <v>471</v>
      </c>
      <c r="D129" s="37" t="s">
        <v>18</v>
      </c>
      <c r="E129" s="37" t="s">
        <v>48</v>
      </c>
      <c r="F129" s="37" t="s">
        <v>158</v>
      </c>
      <c r="G129" s="32" t="s">
        <v>162</v>
      </c>
      <c r="H129" s="38">
        <v>17</v>
      </c>
      <c r="I129" s="32">
        <v>0</v>
      </c>
      <c r="J129" s="38"/>
      <c r="K129" s="32"/>
      <c r="L129" s="33">
        <f t="shared" si="4"/>
        <v>0</v>
      </c>
      <c r="M129" s="44" t="str">
        <f t="shared" si="3"/>
        <v>Manual</v>
      </c>
      <c r="N129" s="32" t="s">
        <v>357</v>
      </c>
      <c r="O129" s="49" t="s">
        <v>406</v>
      </c>
      <c r="P129" s="33"/>
      <c r="Q129" s="46"/>
      <c r="R129" s="47"/>
      <c r="S129" s="48"/>
      <c r="T129" s="48"/>
      <c r="U129" s="48"/>
      <c r="V129" s="48"/>
    </row>
    <row r="130" spans="1:22" x14ac:dyDescent="0.3">
      <c r="A130" s="41">
        <v>42</v>
      </c>
      <c r="B130" s="37" t="s">
        <v>221</v>
      </c>
      <c r="C130" s="37" t="s">
        <v>471</v>
      </c>
      <c r="D130" s="37" t="s">
        <v>9</v>
      </c>
      <c r="E130" s="37" t="s">
        <v>171</v>
      </c>
      <c r="F130" s="37" t="s">
        <v>355</v>
      </c>
      <c r="G130" s="32" t="s">
        <v>179</v>
      </c>
      <c r="H130" s="38">
        <v>14</v>
      </c>
      <c r="I130" s="32">
        <v>0</v>
      </c>
      <c r="J130" s="67">
        <v>0</v>
      </c>
      <c r="K130" s="32">
        <v>0</v>
      </c>
      <c r="L130" s="33">
        <f xml:space="preserve"> (I130 + K130) / IF(J130 = 0, H130, J130)</f>
        <v>0</v>
      </c>
      <c r="M130" s="44" t="str">
        <f t="shared" ref="M130:M193" si="5">IF(L130&gt;=70%,"Automático",IF(L130&gt;=50%,"Semiautomático","Manual"))</f>
        <v>Manual</v>
      </c>
      <c r="N130" s="32" t="s">
        <v>357</v>
      </c>
      <c r="O130" s="49" t="s">
        <v>414</v>
      </c>
      <c r="P130" s="33"/>
      <c r="Q130" s="49" t="s">
        <v>337</v>
      </c>
      <c r="R130" s="48" t="s">
        <v>340</v>
      </c>
      <c r="S130" s="48" t="s">
        <v>347</v>
      </c>
      <c r="T130" s="48" t="s">
        <v>359</v>
      </c>
      <c r="U130" s="48" t="s">
        <v>386</v>
      </c>
      <c r="V130" s="47" t="s">
        <v>343</v>
      </c>
    </row>
    <row r="131" spans="1:22" x14ac:dyDescent="0.3">
      <c r="A131" s="41">
        <v>32</v>
      </c>
      <c r="B131" s="37" t="s">
        <v>221</v>
      </c>
      <c r="C131" s="37" t="s">
        <v>471</v>
      </c>
      <c r="D131" s="37" t="s">
        <v>9</v>
      </c>
      <c r="E131" s="37" t="s">
        <v>41</v>
      </c>
      <c r="F131" s="37" t="s">
        <v>354</v>
      </c>
      <c r="G131" s="32" t="s">
        <v>179</v>
      </c>
      <c r="H131" s="38">
        <v>2</v>
      </c>
      <c r="I131" s="32">
        <v>0</v>
      </c>
      <c r="J131" s="67">
        <v>2</v>
      </c>
      <c r="K131" s="32">
        <v>0</v>
      </c>
      <c r="L131" s="33">
        <f xml:space="preserve"> (I131 + K131) / IF(J131 = 0, H131, J131)</f>
        <v>0</v>
      </c>
      <c r="M131" s="44" t="str">
        <f t="shared" si="5"/>
        <v>Manual</v>
      </c>
      <c r="N131" s="32" t="s">
        <v>357</v>
      </c>
      <c r="O131" s="49" t="s">
        <v>414</v>
      </c>
      <c r="P131" s="33"/>
      <c r="Q131" s="47" t="s">
        <v>337</v>
      </c>
      <c r="R131" s="47" t="s">
        <v>342</v>
      </c>
      <c r="S131" s="48" t="s">
        <v>351</v>
      </c>
      <c r="T131" s="48" t="s">
        <v>359</v>
      </c>
      <c r="U131" s="48" t="s">
        <v>386</v>
      </c>
      <c r="V131" s="47" t="s">
        <v>343</v>
      </c>
    </row>
    <row r="132" spans="1:22" x14ac:dyDescent="0.3">
      <c r="A132" s="41">
        <v>46</v>
      </c>
      <c r="B132" s="37" t="s">
        <v>221</v>
      </c>
      <c r="C132" s="37" t="s">
        <v>471</v>
      </c>
      <c r="D132" s="37" t="s">
        <v>9</v>
      </c>
      <c r="E132" s="37" t="s">
        <v>41</v>
      </c>
      <c r="F132" s="37" t="s">
        <v>233</v>
      </c>
      <c r="G132" s="32" t="s">
        <v>179</v>
      </c>
      <c r="H132" s="38">
        <v>3</v>
      </c>
      <c r="I132" s="32">
        <v>0</v>
      </c>
      <c r="J132" s="38"/>
      <c r="K132" s="32"/>
      <c r="L132" s="33">
        <f t="shared" ref="L132:L163" si="6">I132/H132</f>
        <v>0</v>
      </c>
      <c r="M132" s="45" t="str">
        <f t="shared" si="5"/>
        <v>Manual</v>
      </c>
      <c r="N132" s="32" t="s">
        <v>357</v>
      </c>
      <c r="O132" s="49" t="s">
        <v>414</v>
      </c>
      <c r="P132" s="33"/>
      <c r="Q132" s="48"/>
      <c r="R132" s="47"/>
      <c r="S132" s="48"/>
      <c r="T132" s="48"/>
      <c r="U132" s="48"/>
      <c r="V132" s="48"/>
    </row>
    <row r="133" spans="1:22" x14ac:dyDescent="0.3">
      <c r="A133" s="41">
        <v>29</v>
      </c>
      <c r="B133" s="37" t="s">
        <v>221</v>
      </c>
      <c r="C133" s="37" t="s">
        <v>471</v>
      </c>
      <c r="D133" s="37" t="s">
        <v>9</v>
      </c>
      <c r="E133" s="37" t="s">
        <v>41</v>
      </c>
      <c r="F133" s="37" t="s">
        <v>333</v>
      </c>
      <c r="G133" s="32" t="s">
        <v>179</v>
      </c>
      <c r="H133" s="38">
        <v>6</v>
      </c>
      <c r="I133" s="32">
        <v>5</v>
      </c>
      <c r="J133" s="38"/>
      <c r="K133" s="32"/>
      <c r="L133" s="33">
        <f t="shared" si="6"/>
        <v>0.83333333333333337</v>
      </c>
      <c r="M133" s="43" t="str">
        <f t="shared" si="5"/>
        <v>Automático</v>
      </c>
      <c r="N133" s="32" t="s">
        <v>357</v>
      </c>
      <c r="O133" s="49" t="s">
        <v>414</v>
      </c>
      <c r="P133" s="33"/>
      <c r="Q133" s="47"/>
      <c r="R133" s="48"/>
      <c r="S133" s="48"/>
      <c r="T133" s="48"/>
      <c r="U133" s="48"/>
      <c r="V133" s="47"/>
    </row>
    <row r="134" spans="1:22" x14ac:dyDescent="0.3">
      <c r="A134" s="41">
        <v>27</v>
      </c>
      <c r="B134" s="37" t="s">
        <v>221</v>
      </c>
      <c r="C134" s="37" t="s">
        <v>471</v>
      </c>
      <c r="D134" s="37" t="s">
        <v>9</v>
      </c>
      <c r="E134" s="37" t="s">
        <v>41</v>
      </c>
      <c r="F134" s="37" t="s">
        <v>232</v>
      </c>
      <c r="G134" s="32" t="s">
        <v>179</v>
      </c>
      <c r="H134" s="38">
        <v>9</v>
      </c>
      <c r="I134" s="32">
        <v>2</v>
      </c>
      <c r="J134" s="38"/>
      <c r="K134" s="32"/>
      <c r="L134" s="33">
        <f t="shared" si="6"/>
        <v>0.22222222222222221</v>
      </c>
      <c r="M134" s="44" t="str">
        <f t="shared" si="5"/>
        <v>Manual</v>
      </c>
      <c r="N134" s="32" t="s">
        <v>357</v>
      </c>
      <c r="O134" s="49" t="s">
        <v>414</v>
      </c>
      <c r="P134" s="33"/>
      <c r="Q134" s="47"/>
      <c r="R134" s="47"/>
      <c r="S134" s="48"/>
      <c r="T134" s="48"/>
      <c r="U134" s="48"/>
      <c r="V134" s="47"/>
    </row>
    <row r="135" spans="1:22" x14ac:dyDescent="0.3">
      <c r="A135" s="41">
        <v>28</v>
      </c>
      <c r="B135" s="37" t="s">
        <v>221</v>
      </c>
      <c r="C135" s="37" t="s">
        <v>471</v>
      </c>
      <c r="D135" s="37" t="s">
        <v>9</v>
      </c>
      <c r="E135" s="37" t="s">
        <v>41</v>
      </c>
      <c r="F135" s="37" t="s">
        <v>353</v>
      </c>
      <c r="G135" s="32" t="s">
        <v>179</v>
      </c>
      <c r="H135" s="38">
        <v>6</v>
      </c>
      <c r="I135" s="32">
        <v>6</v>
      </c>
      <c r="J135" s="38"/>
      <c r="K135" s="32"/>
      <c r="L135" s="33">
        <f t="shared" si="6"/>
        <v>1</v>
      </c>
      <c r="M135" s="44" t="str">
        <f t="shared" si="5"/>
        <v>Automático</v>
      </c>
      <c r="N135" s="32" t="s">
        <v>357</v>
      </c>
      <c r="O135" s="49" t="s">
        <v>414</v>
      </c>
      <c r="P135" s="33"/>
      <c r="Q135" s="47"/>
      <c r="R135" s="47"/>
      <c r="S135" s="48"/>
      <c r="T135" s="48"/>
      <c r="U135" s="48"/>
      <c r="V135" s="48"/>
    </row>
    <row r="136" spans="1:22" x14ac:dyDescent="0.3">
      <c r="A136" s="41">
        <v>150</v>
      </c>
      <c r="B136" s="37" t="s">
        <v>221</v>
      </c>
      <c r="C136" s="37" t="s">
        <v>471</v>
      </c>
      <c r="D136" s="37" t="s">
        <v>6</v>
      </c>
      <c r="E136" s="37" t="s">
        <v>188</v>
      </c>
      <c r="F136" s="37" t="s">
        <v>94</v>
      </c>
      <c r="G136" s="32" t="s">
        <v>364</v>
      </c>
      <c r="H136" s="38">
        <v>8</v>
      </c>
      <c r="I136" s="32">
        <v>0</v>
      </c>
      <c r="J136" s="38"/>
      <c r="K136" s="32"/>
      <c r="L136" s="33">
        <f t="shared" si="6"/>
        <v>0</v>
      </c>
      <c r="M136" s="44" t="str">
        <f t="shared" si="5"/>
        <v>Manual</v>
      </c>
      <c r="N136" s="32" t="s">
        <v>357</v>
      </c>
      <c r="O136" s="49" t="s">
        <v>414</v>
      </c>
      <c r="P136" s="33"/>
      <c r="Q136" s="47"/>
      <c r="R136" s="48"/>
      <c r="S136" s="48"/>
      <c r="T136" s="48"/>
      <c r="U136" s="48"/>
      <c r="V136" s="48"/>
    </row>
    <row r="137" spans="1:22" x14ac:dyDescent="0.3">
      <c r="A137" s="41">
        <v>171</v>
      </c>
      <c r="B137" s="37" t="s">
        <v>221</v>
      </c>
      <c r="C137" s="37" t="s">
        <v>471</v>
      </c>
      <c r="D137" s="37" t="s">
        <v>11</v>
      </c>
      <c r="E137" s="37" t="s">
        <v>50</v>
      </c>
      <c r="F137" s="37" t="s">
        <v>445</v>
      </c>
      <c r="G137" s="32" t="s">
        <v>364</v>
      </c>
      <c r="H137" s="38">
        <v>11</v>
      </c>
      <c r="I137" s="32">
        <v>0</v>
      </c>
      <c r="J137" s="38"/>
      <c r="K137" s="32"/>
      <c r="L137" s="33">
        <f t="shared" si="6"/>
        <v>0</v>
      </c>
      <c r="M137" s="44" t="str">
        <f t="shared" si="5"/>
        <v>Manual</v>
      </c>
      <c r="N137" s="32" t="s">
        <v>357</v>
      </c>
      <c r="O137" s="49" t="s">
        <v>414</v>
      </c>
      <c r="P137" s="33"/>
      <c r="Q137" s="50"/>
      <c r="R137" s="47"/>
      <c r="S137" s="48"/>
      <c r="T137" s="48"/>
      <c r="U137" s="48"/>
      <c r="V137" s="47"/>
    </row>
    <row r="138" spans="1:22" x14ac:dyDescent="0.3">
      <c r="A138" s="41">
        <v>198</v>
      </c>
      <c r="B138" s="37" t="s">
        <v>365</v>
      </c>
      <c r="C138" s="37" t="s">
        <v>471</v>
      </c>
      <c r="D138" s="37" t="s">
        <v>6</v>
      </c>
      <c r="E138" s="37" t="s">
        <v>371</v>
      </c>
      <c r="F138" s="37" t="s">
        <v>372</v>
      </c>
      <c r="G138" s="32" t="s">
        <v>364</v>
      </c>
      <c r="H138" s="38">
        <v>1</v>
      </c>
      <c r="I138" s="32">
        <v>0</v>
      </c>
      <c r="J138" s="38"/>
      <c r="K138" s="32"/>
      <c r="L138" s="33">
        <f t="shared" si="6"/>
        <v>0</v>
      </c>
      <c r="M138" s="44" t="str">
        <f t="shared" si="5"/>
        <v>Manual</v>
      </c>
      <c r="N138" s="32" t="s">
        <v>357</v>
      </c>
      <c r="O138" s="49" t="s">
        <v>414</v>
      </c>
      <c r="P138" s="33"/>
      <c r="Q138" s="49"/>
      <c r="R138" s="47"/>
      <c r="S138" s="48"/>
      <c r="T138" s="48"/>
      <c r="U138" s="48"/>
      <c r="V138" s="47"/>
    </row>
    <row r="139" spans="1:22" x14ac:dyDescent="0.3">
      <c r="A139" s="41">
        <v>137</v>
      </c>
      <c r="B139" s="37" t="s">
        <v>221</v>
      </c>
      <c r="C139" s="37" t="s">
        <v>472</v>
      </c>
      <c r="D139" s="37" t="s">
        <v>3</v>
      </c>
      <c r="E139" s="37" t="s">
        <v>26</v>
      </c>
      <c r="F139" s="37" t="s">
        <v>75</v>
      </c>
      <c r="G139" s="32" t="s">
        <v>137</v>
      </c>
      <c r="H139" s="38">
        <v>8</v>
      </c>
      <c r="I139" s="32">
        <v>0</v>
      </c>
      <c r="J139" s="38"/>
      <c r="K139" s="32"/>
      <c r="L139" s="33">
        <f t="shared" si="6"/>
        <v>0</v>
      </c>
      <c r="M139" s="45" t="str">
        <f t="shared" si="5"/>
        <v>Manual</v>
      </c>
      <c r="N139" s="32" t="s">
        <v>357</v>
      </c>
      <c r="O139" s="49" t="s">
        <v>406</v>
      </c>
      <c r="P139" s="33"/>
      <c r="Q139" s="47"/>
      <c r="R139" s="48"/>
      <c r="S139" s="48"/>
      <c r="T139" s="48"/>
      <c r="U139" s="48"/>
      <c r="V139" s="48"/>
    </row>
    <row r="140" spans="1:22" x14ac:dyDescent="0.3">
      <c r="A140" s="41">
        <v>160</v>
      </c>
      <c r="B140" s="37" t="s">
        <v>221</v>
      </c>
      <c r="C140" s="37" t="s">
        <v>471</v>
      </c>
      <c r="D140" s="37" t="s">
        <v>18</v>
      </c>
      <c r="E140" s="37" t="s">
        <v>46</v>
      </c>
      <c r="F140" s="37" t="s">
        <v>438</v>
      </c>
      <c r="G140" s="32" t="s">
        <v>162</v>
      </c>
      <c r="H140" s="38">
        <v>8</v>
      </c>
      <c r="I140" s="32">
        <v>0</v>
      </c>
      <c r="J140" s="38"/>
      <c r="K140" s="32"/>
      <c r="L140" s="33">
        <f t="shared" si="6"/>
        <v>0</v>
      </c>
      <c r="M140" s="43" t="str">
        <f t="shared" si="5"/>
        <v>Manual</v>
      </c>
      <c r="N140" s="32" t="s">
        <v>357</v>
      </c>
      <c r="O140" s="49" t="s">
        <v>405</v>
      </c>
      <c r="P140" s="33"/>
      <c r="Q140" s="48"/>
      <c r="R140" s="47"/>
      <c r="S140" s="48"/>
      <c r="T140" s="48"/>
      <c r="U140" s="48"/>
      <c r="V140" s="47"/>
    </row>
    <row r="141" spans="1:22" x14ac:dyDescent="0.3">
      <c r="A141" s="41">
        <v>159</v>
      </c>
      <c r="B141" s="37" t="s">
        <v>221</v>
      </c>
      <c r="C141" s="37" t="s">
        <v>471</v>
      </c>
      <c r="D141" s="37" t="s">
        <v>18</v>
      </c>
      <c r="E141" s="37" t="s">
        <v>46</v>
      </c>
      <c r="F141" s="37" t="s">
        <v>165</v>
      </c>
      <c r="G141" s="32" t="s">
        <v>162</v>
      </c>
      <c r="H141" s="38">
        <v>11</v>
      </c>
      <c r="I141" s="32">
        <v>0</v>
      </c>
      <c r="J141" s="38"/>
      <c r="K141" s="32"/>
      <c r="L141" s="33">
        <f t="shared" si="6"/>
        <v>0</v>
      </c>
      <c r="M141" s="44" t="str">
        <f t="shared" si="5"/>
        <v>Manual</v>
      </c>
      <c r="N141" s="32" t="s">
        <v>357</v>
      </c>
      <c r="O141" s="49" t="s">
        <v>405</v>
      </c>
      <c r="P141" s="33"/>
      <c r="Q141" s="47"/>
      <c r="R141" s="47"/>
      <c r="S141" s="48"/>
      <c r="T141" s="48"/>
      <c r="U141" s="48"/>
      <c r="V141" s="47"/>
    </row>
    <row r="142" spans="1:22" x14ac:dyDescent="0.3">
      <c r="A142" s="41">
        <v>55</v>
      </c>
      <c r="B142" s="37" t="s">
        <v>221</v>
      </c>
      <c r="C142" s="37" t="s">
        <v>472</v>
      </c>
      <c r="D142" s="37" t="s">
        <v>1</v>
      </c>
      <c r="E142" s="37" t="s">
        <v>22</v>
      </c>
      <c r="F142" s="37" t="s">
        <v>53</v>
      </c>
      <c r="G142" s="32" t="s">
        <v>131</v>
      </c>
      <c r="H142" s="38">
        <v>8</v>
      </c>
      <c r="I142" s="32">
        <v>0</v>
      </c>
      <c r="J142" s="38"/>
      <c r="K142" s="32"/>
      <c r="L142" s="33">
        <f t="shared" si="6"/>
        <v>0</v>
      </c>
      <c r="M142" s="44" t="str">
        <f t="shared" si="5"/>
        <v>Manual</v>
      </c>
      <c r="N142" s="32" t="s">
        <v>357</v>
      </c>
      <c r="O142" s="49" t="s">
        <v>405</v>
      </c>
      <c r="P142" s="33"/>
      <c r="Q142" s="47"/>
      <c r="R142" s="48"/>
      <c r="S142" s="48"/>
      <c r="T142" s="48"/>
      <c r="U142" s="48"/>
      <c r="V142" s="48"/>
    </row>
    <row r="143" spans="1:22" x14ac:dyDescent="0.3">
      <c r="A143" s="41">
        <v>73</v>
      </c>
      <c r="B143" s="37" t="s">
        <v>221</v>
      </c>
      <c r="C143" s="37" t="s">
        <v>473</v>
      </c>
      <c r="D143" s="37" t="s">
        <v>16</v>
      </c>
      <c r="E143" s="37" t="s">
        <v>324</v>
      </c>
      <c r="F143" s="37" t="s">
        <v>328</v>
      </c>
      <c r="G143" s="32" t="s">
        <v>131</v>
      </c>
      <c r="H143" s="38">
        <v>3</v>
      </c>
      <c r="I143" s="32">
        <v>0</v>
      </c>
      <c r="J143" s="38"/>
      <c r="K143" s="32"/>
      <c r="L143" s="33">
        <f t="shared" si="6"/>
        <v>0</v>
      </c>
      <c r="M143" s="44" t="str">
        <f t="shared" si="5"/>
        <v>Manual</v>
      </c>
      <c r="N143" s="32" t="s">
        <v>357</v>
      </c>
      <c r="O143" s="49" t="s">
        <v>405</v>
      </c>
      <c r="P143" s="33"/>
      <c r="Q143" s="46"/>
      <c r="R143" s="47"/>
      <c r="S143" s="48"/>
      <c r="T143" s="48"/>
      <c r="U143" s="48"/>
      <c r="V143" s="48"/>
    </row>
    <row r="144" spans="1:22" x14ac:dyDescent="0.3">
      <c r="A144" s="41">
        <v>154</v>
      </c>
      <c r="B144" s="37" t="s">
        <v>221</v>
      </c>
      <c r="C144" s="37" t="s">
        <v>471</v>
      </c>
      <c r="D144" s="37" t="s">
        <v>18</v>
      </c>
      <c r="E144" s="37" t="s">
        <v>47</v>
      </c>
      <c r="F144" s="37" t="s">
        <v>426</v>
      </c>
      <c r="G144" s="32" t="s">
        <v>162</v>
      </c>
      <c r="H144" s="38">
        <v>7</v>
      </c>
      <c r="I144" s="32">
        <v>0</v>
      </c>
      <c r="J144" s="38"/>
      <c r="K144" s="32"/>
      <c r="L144" s="33">
        <f t="shared" si="6"/>
        <v>0</v>
      </c>
      <c r="M144" s="44" t="str">
        <f t="shared" si="5"/>
        <v>Manual</v>
      </c>
      <c r="N144" s="32" t="s">
        <v>357</v>
      </c>
      <c r="O144" s="49" t="s">
        <v>406</v>
      </c>
      <c r="P144" s="33"/>
      <c r="Q144" s="49"/>
      <c r="R144" s="47"/>
      <c r="S144" s="48"/>
      <c r="T144" s="48"/>
      <c r="U144" s="48"/>
      <c r="V144" s="47"/>
    </row>
    <row r="145" spans="1:22" x14ac:dyDescent="0.3">
      <c r="A145" s="41">
        <v>76</v>
      </c>
      <c r="B145" s="37" t="s">
        <v>221</v>
      </c>
      <c r="C145" s="37" t="s">
        <v>473</v>
      </c>
      <c r="D145" s="37" t="s">
        <v>16</v>
      </c>
      <c r="E145" s="37" t="s">
        <v>34</v>
      </c>
      <c r="F145" s="37" t="s">
        <v>124</v>
      </c>
      <c r="G145" s="32" t="s">
        <v>131</v>
      </c>
      <c r="H145" s="38">
        <v>6</v>
      </c>
      <c r="I145" s="32">
        <v>0</v>
      </c>
      <c r="J145" s="38"/>
      <c r="K145" s="32"/>
      <c r="L145" s="33">
        <f t="shared" si="6"/>
        <v>0</v>
      </c>
      <c r="M145" s="44" t="str">
        <f t="shared" si="5"/>
        <v>Manual</v>
      </c>
      <c r="N145" s="32" t="s">
        <v>357</v>
      </c>
      <c r="O145" s="49" t="s">
        <v>405</v>
      </c>
      <c r="P145" s="33"/>
      <c r="Q145" s="47"/>
      <c r="R145" s="48"/>
      <c r="S145" s="48"/>
      <c r="T145" s="48"/>
      <c r="U145" s="48"/>
      <c r="V145" s="47"/>
    </row>
    <row r="146" spans="1:22" x14ac:dyDescent="0.3">
      <c r="A146" s="41">
        <v>24</v>
      </c>
      <c r="B146" s="37" t="s">
        <v>221</v>
      </c>
      <c r="C146" s="37" t="s">
        <v>471</v>
      </c>
      <c r="D146" s="37" t="s">
        <v>225</v>
      </c>
      <c r="E146" s="37" t="s">
        <v>198</v>
      </c>
      <c r="F146" s="37" t="s">
        <v>150</v>
      </c>
      <c r="G146" s="32" t="s">
        <v>153</v>
      </c>
      <c r="H146" s="38">
        <v>6</v>
      </c>
      <c r="I146" s="32">
        <v>0</v>
      </c>
      <c r="J146" s="38"/>
      <c r="K146" s="32"/>
      <c r="L146" s="33">
        <f t="shared" si="6"/>
        <v>0</v>
      </c>
      <c r="M146" s="45" t="str">
        <f t="shared" si="5"/>
        <v>Manual</v>
      </c>
      <c r="N146" s="32" t="s">
        <v>357</v>
      </c>
      <c r="O146" s="49" t="s">
        <v>414</v>
      </c>
      <c r="P146" s="33" t="s">
        <v>473</v>
      </c>
      <c r="Q146" s="48"/>
      <c r="R146" s="47"/>
      <c r="S146" s="48"/>
      <c r="T146" s="48"/>
      <c r="U146" s="48"/>
      <c r="V146" s="48"/>
    </row>
    <row r="147" spans="1:22" x14ac:dyDescent="0.3">
      <c r="A147" s="41">
        <v>16</v>
      </c>
      <c r="B147" s="37" t="s">
        <v>221</v>
      </c>
      <c r="C147" s="37" t="s">
        <v>471</v>
      </c>
      <c r="D147" s="37" t="s">
        <v>225</v>
      </c>
      <c r="E147" s="37" t="s">
        <v>39</v>
      </c>
      <c r="F147" s="37" t="s">
        <v>147</v>
      </c>
      <c r="G147" s="32" t="s">
        <v>153</v>
      </c>
      <c r="H147" s="38">
        <v>6</v>
      </c>
      <c r="I147" s="32">
        <v>0</v>
      </c>
      <c r="J147" s="38"/>
      <c r="K147" s="32"/>
      <c r="L147" s="33">
        <f t="shared" si="6"/>
        <v>0</v>
      </c>
      <c r="M147" s="43" t="str">
        <f t="shared" si="5"/>
        <v>Manual</v>
      </c>
      <c r="N147" s="32" t="s">
        <v>357</v>
      </c>
      <c r="O147" s="49" t="s">
        <v>414</v>
      </c>
      <c r="P147" s="33" t="s">
        <v>473</v>
      </c>
      <c r="Q147" s="47"/>
      <c r="R147" s="47"/>
      <c r="S147" s="48"/>
      <c r="T147" s="48"/>
      <c r="U147" s="48"/>
      <c r="V147" s="47"/>
    </row>
    <row r="148" spans="1:22" x14ac:dyDescent="0.3">
      <c r="A148" s="41">
        <v>44</v>
      </c>
      <c r="B148" s="37" t="s">
        <v>221</v>
      </c>
      <c r="C148" s="37" t="s">
        <v>471</v>
      </c>
      <c r="D148" s="37" t="s">
        <v>9</v>
      </c>
      <c r="E148" s="37" t="s">
        <v>41</v>
      </c>
      <c r="F148" s="37" t="s">
        <v>173</v>
      </c>
      <c r="G148" s="32" t="s">
        <v>179</v>
      </c>
      <c r="H148" s="38">
        <v>6</v>
      </c>
      <c r="I148" s="32">
        <v>0</v>
      </c>
      <c r="J148" s="38"/>
      <c r="K148" s="32"/>
      <c r="L148" s="33">
        <f t="shared" si="6"/>
        <v>0</v>
      </c>
      <c r="M148" s="44" t="str">
        <f t="shared" si="5"/>
        <v>Manual</v>
      </c>
      <c r="N148" s="32" t="s">
        <v>357</v>
      </c>
      <c r="O148" s="49" t="s">
        <v>414</v>
      </c>
      <c r="P148" s="33"/>
      <c r="Q148" s="47"/>
      <c r="R148" s="48"/>
      <c r="S148" s="48"/>
      <c r="T148" s="48"/>
      <c r="U148" s="48"/>
      <c r="V148" s="47"/>
    </row>
    <row r="149" spans="1:22" x14ac:dyDescent="0.3">
      <c r="A149" s="41">
        <v>126</v>
      </c>
      <c r="B149" s="37" t="s">
        <v>221</v>
      </c>
      <c r="C149" s="37" t="s">
        <v>472</v>
      </c>
      <c r="D149" s="37" t="s">
        <v>2</v>
      </c>
      <c r="E149" s="37" t="s">
        <v>24</v>
      </c>
      <c r="F149" s="37" t="s">
        <v>59</v>
      </c>
      <c r="G149" s="32" t="s">
        <v>135</v>
      </c>
      <c r="H149" s="38">
        <v>3</v>
      </c>
      <c r="I149" s="32">
        <v>0</v>
      </c>
      <c r="J149" s="38"/>
      <c r="K149" s="32"/>
      <c r="L149" s="33">
        <f t="shared" si="6"/>
        <v>0</v>
      </c>
      <c r="M149" s="44" t="str">
        <f t="shared" si="5"/>
        <v>Manual</v>
      </c>
      <c r="N149" s="32" t="s">
        <v>357</v>
      </c>
      <c r="O149" s="49" t="s">
        <v>406</v>
      </c>
      <c r="P149" s="33"/>
      <c r="Q149" s="47"/>
      <c r="R149" s="47"/>
      <c r="S149" s="48"/>
      <c r="T149" s="48"/>
      <c r="U149" s="48"/>
      <c r="V149" s="48"/>
    </row>
    <row r="150" spans="1:22" x14ac:dyDescent="0.3">
      <c r="A150" s="41">
        <v>54</v>
      </c>
      <c r="B150" s="37" t="s">
        <v>221</v>
      </c>
      <c r="C150" s="37" t="s">
        <v>471</v>
      </c>
      <c r="D150" s="37" t="s">
        <v>9</v>
      </c>
      <c r="E150" s="37" t="s">
        <v>234</v>
      </c>
      <c r="F150" s="37" t="s">
        <v>178</v>
      </c>
      <c r="G150" s="32" t="s">
        <v>179</v>
      </c>
      <c r="H150" s="38">
        <v>13</v>
      </c>
      <c r="I150" s="32">
        <v>0</v>
      </c>
      <c r="J150" s="38"/>
      <c r="K150" s="32"/>
      <c r="L150" s="33">
        <f t="shared" si="6"/>
        <v>0</v>
      </c>
      <c r="M150" s="45" t="str">
        <f t="shared" si="5"/>
        <v>Manual</v>
      </c>
      <c r="N150" s="32" t="s">
        <v>357</v>
      </c>
      <c r="O150" s="47" t="s">
        <v>414</v>
      </c>
      <c r="P150" s="33"/>
      <c r="Q150" s="47"/>
      <c r="R150" s="47"/>
      <c r="S150" s="48"/>
      <c r="T150" s="48"/>
      <c r="U150" s="48"/>
      <c r="V150" s="48"/>
    </row>
    <row r="151" spans="1:22" x14ac:dyDescent="0.3">
      <c r="A151" s="41">
        <v>169</v>
      </c>
      <c r="B151" s="37" t="s">
        <v>221</v>
      </c>
      <c r="C151" s="37" t="s">
        <v>471</v>
      </c>
      <c r="D151" s="37" t="s">
        <v>11</v>
      </c>
      <c r="E151" s="37" t="s">
        <v>44</v>
      </c>
      <c r="F151" s="37" t="s">
        <v>90</v>
      </c>
      <c r="G151" s="32" t="s">
        <v>364</v>
      </c>
      <c r="H151" s="38">
        <v>9</v>
      </c>
      <c r="I151" s="32">
        <v>0</v>
      </c>
      <c r="J151" s="38"/>
      <c r="K151" s="32"/>
      <c r="L151" s="33">
        <f t="shared" si="6"/>
        <v>0</v>
      </c>
      <c r="M151" s="43" t="str">
        <f t="shared" si="5"/>
        <v>Manual</v>
      </c>
      <c r="N151" s="32" t="s">
        <v>357</v>
      </c>
      <c r="O151" s="47" t="s">
        <v>414</v>
      </c>
      <c r="P151" s="33"/>
      <c r="Q151" s="48"/>
      <c r="R151" s="48"/>
      <c r="S151" s="48"/>
      <c r="T151" s="48"/>
      <c r="U151" s="48"/>
      <c r="V151" s="47"/>
    </row>
    <row r="152" spans="1:22" x14ac:dyDescent="0.3">
      <c r="A152" s="41">
        <v>53</v>
      </c>
      <c r="B152" s="37" t="s">
        <v>221</v>
      </c>
      <c r="C152" s="37" t="s">
        <v>471</v>
      </c>
      <c r="D152" s="37" t="s">
        <v>9</v>
      </c>
      <c r="E152" s="37" t="s">
        <v>43</v>
      </c>
      <c r="F152" s="37" t="s">
        <v>177</v>
      </c>
      <c r="G152" s="32" t="s">
        <v>179</v>
      </c>
      <c r="H152" s="38">
        <v>8</v>
      </c>
      <c r="I152" s="32">
        <v>0</v>
      </c>
      <c r="J152" s="38"/>
      <c r="K152" s="32"/>
      <c r="L152" s="33">
        <f t="shared" si="6"/>
        <v>0</v>
      </c>
      <c r="M152" s="44" t="str">
        <f t="shared" si="5"/>
        <v>Manual</v>
      </c>
      <c r="N152" s="32" t="s">
        <v>357</v>
      </c>
      <c r="O152" s="47" t="s">
        <v>414</v>
      </c>
      <c r="P152" s="33"/>
      <c r="Q152" s="47"/>
      <c r="R152" s="47"/>
      <c r="S152" s="48"/>
      <c r="T152" s="48"/>
      <c r="U152" s="48"/>
      <c r="V152" s="47"/>
    </row>
    <row r="153" spans="1:22" x14ac:dyDescent="0.3">
      <c r="A153" s="41">
        <v>61</v>
      </c>
      <c r="B153" s="37" t="s">
        <v>221</v>
      </c>
      <c r="C153" s="37" t="s">
        <v>473</v>
      </c>
      <c r="D153" s="37" t="s">
        <v>13</v>
      </c>
      <c r="E153" s="37" t="s">
        <v>13</v>
      </c>
      <c r="F153" s="37" t="s">
        <v>98</v>
      </c>
      <c r="G153" s="32" t="s">
        <v>131</v>
      </c>
      <c r="H153" s="38">
        <v>22</v>
      </c>
      <c r="I153" s="32">
        <v>0</v>
      </c>
      <c r="J153" s="38"/>
      <c r="K153" s="32"/>
      <c r="L153" s="33">
        <f t="shared" si="6"/>
        <v>0</v>
      </c>
      <c r="M153" s="44" t="str">
        <f t="shared" si="5"/>
        <v>Manual</v>
      </c>
      <c r="N153" s="32" t="s">
        <v>357</v>
      </c>
      <c r="O153" s="47" t="s">
        <v>405</v>
      </c>
      <c r="P153" s="33"/>
      <c r="Q153" s="47"/>
      <c r="R153" s="47"/>
      <c r="S153" s="48"/>
      <c r="T153" s="48"/>
      <c r="U153" s="48"/>
      <c r="V153" s="48"/>
    </row>
    <row r="154" spans="1:22" x14ac:dyDescent="0.3">
      <c r="A154" s="41">
        <v>80</v>
      </c>
      <c r="B154" s="37" t="s">
        <v>221</v>
      </c>
      <c r="C154" s="37" t="s">
        <v>472</v>
      </c>
      <c r="D154" s="37" t="s">
        <v>3</v>
      </c>
      <c r="E154" s="37" t="s">
        <v>25</v>
      </c>
      <c r="F154" s="37" t="s">
        <v>65</v>
      </c>
      <c r="G154" s="32" t="s">
        <v>136</v>
      </c>
      <c r="H154" s="38">
        <v>4</v>
      </c>
      <c r="I154" s="32">
        <v>0</v>
      </c>
      <c r="J154" s="38"/>
      <c r="K154" s="32"/>
      <c r="L154" s="33">
        <f t="shared" si="6"/>
        <v>0</v>
      </c>
      <c r="M154" s="44" t="str">
        <f t="shared" si="5"/>
        <v>Manual</v>
      </c>
      <c r="N154" s="32" t="s">
        <v>357</v>
      </c>
      <c r="O154" s="49" t="s">
        <v>406</v>
      </c>
      <c r="P154" s="33"/>
      <c r="Q154" s="46"/>
      <c r="R154" s="48"/>
      <c r="S154" s="48"/>
      <c r="T154" s="48"/>
      <c r="U154" s="48"/>
      <c r="V154" s="48"/>
    </row>
    <row r="155" spans="1:22" x14ac:dyDescent="0.3">
      <c r="A155" s="41">
        <v>79</v>
      </c>
      <c r="B155" s="37" t="s">
        <v>221</v>
      </c>
      <c r="C155" s="37" t="s">
        <v>472</v>
      </c>
      <c r="D155" s="37" t="s">
        <v>3</v>
      </c>
      <c r="E155" s="37" t="s">
        <v>25</v>
      </c>
      <c r="F155" s="37" t="s">
        <v>64</v>
      </c>
      <c r="G155" s="32" t="s">
        <v>136</v>
      </c>
      <c r="H155" s="38">
        <v>9</v>
      </c>
      <c r="I155" s="32">
        <v>0</v>
      </c>
      <c r="J155" s="38"/>
      <c r="K155" s="32"/>
      <c r="L155" s="33">
        <f t="shared" si="6"/>
        <v>0</v>
      </c>
      <c r="M155" s="44" t="str">
        <f t="shared" si="5"/>
        <v>Manual</v>
      </c>
      <c r="N155" s="32" t="s">
        <v>357</v>
      </c>
      <c r="O155" s="49" t="s">
        <v>406</v>
      </c>
      <c r="P155" s="33"/>
      <c r="Q155" s="46"/>
      <c r="R155" s="48"/>
      <c r="S155" s="48"/>
      <c r="T155" s="48"/>
      <c r="U155" s="48"/>
      <c r="V155" s="48"/>
    </row>
    <row r="156" spans="1:22" x14ac:dyDescent="0.3">
      <c r="A156" s="41">
        <v>190</v>
      </c>
      <c r="B156" s="37" t="s">
        <v>221</v>
      </c>
      <c r="C156" s="37" t="s">
        <v>473</v>
      </c>
      <c r="D156" s="37" t="s">
        <v>17</v>
      </c>
      <c r="E156" s="37" t="s">
        <v>35</v>
      </c>
      <c r="F156" s="37" t="s">
        <v>125</v>
      </c>
      <c r="G156" s="32" t="s">
        <v>134</v>
      </c>
      <c r="H156" s="38">
        <v>14</v>
      </c>
      <c r="I156" s="32">
        <v>0</v>
      </c>
      <c r="J156" s="38"/>
      <c r="K156" s="32"/>
      <c r="L156" s="33">
        <f t="shared" si="6"/>
        <v>0</v>
      </c>
      <c r="M156" s="44" t="str">
        <f t="shared" si="5"/>
        <v>Manual</v>
      </c>
      <c r="N156" s="32" t="s">
        <v>357</v>
      </c>
      <c r="O156" s="49" t="s">
        <v>406</v>
      </c>
      <c r="P156" s="33"/>
      <c r="Q156" s="46"/>
      <c r="R156" s="48"/>
      <c r="S156" s="48"/>
      <c r="T156" s="48"/>
      <c r="U156" s="48"/>
      <c r="V156" s="48"/>
    </row>
    <row r="157" spans="1:22" x14ac:dyDescent="0.3">
      <c r="A157" s="41">
        <v>191</v>
      </c>
      <c r="B157" s="37" t="s">
        <v>221</v>
      </c>
      <c r="C157" s="37" t="s">
        <v>473</v>
      </c>
      <c r="D157" s="37" t="s">
        <v>17</v>
      </c>
      <c r="E157" s="37" t="s">
        <v>126</v>
      </c>
      <c r="F157" s="37" t="s">
        <v>331</v>
      </c>
      <c r="G157" s="32" t="s">
        <v>134</v>
      </c>
      <c r="H157" s="38">
        <v>12</v>
      </c>
      <c r="I157" s="32">
        <v>0</v>
      </c>
      <c r="J157" s="38"/>
      <c r="K157" s="32"/>
      <c r="L157" s="33">
        <f t="shared" si="6"/>
        <v>0</v>
      </c>
      <c r="M157" s="44" t="str">
        <f t="shared" si="5"/>
        <v>Manual</v>
      </c>
      <c r="N157" s="32" t="s">
        <v>357</v>
      </c>
      <c r="O157" s="49" t="s">
        <v>406</v>
      </c>
      <c r="P157" s="33"/>
      <c r="Q157" s="46"/>
      <c r="R157" s="48"/>
      <c r="S157" s="48"/>
      <c r="T157" s="48"/>
      <c r="U157" s="48"/>
      <c r="V157" s="48"/>
    </row>
    <row r="158" spans="1:22" x14ac:dyDescent="0.3">
      <c r="A158" s="41">
        <v>192</v>
      </c>
      <c r="B158" s="37" t="s">
        <v>221</v>
      </c>
      <c r="C158" s="37" t="s">
        <v>473</v>
      </c>
      <c r="D158" s="37" t="s">
        <v>17</v>
      </c>
      <c r="E158" s="37" t="s">
        <v>126</v>
      </c>
      <c r="F158" s="37" t="s">
        <v>332</v>
      </c>
      <c r="G158" s="32" t="s">
        <v>134</v>
      </c>
      <c r="H158" s="38">
        <v>10</v>
      </c>
      <c r="I158" s="32">
        <v>0</v>
      </c>
      <c r="J158" s="38"/>
      <c r="K158" s="32"/>
      <c r="L158" s="33">
        <f t="shared" si="6"/>
        <v>0</v>
      </c>
      <c r="M158" s="44" t="str">
        <f t="shared" si="5"/>
        <v>Manual</v>
      </c>
      <c r="N158" s="32" t="s">
        <v>357</v>
      </c>
      <c r="O158" s="49" t="s">
        <v>406</v>
      </c>
      <c r="P158" s="33"/>
      <c r="Q158" s="49"/>
      <c r="R158" s="47"/>
      <c r="S158" s="48"/>
      <c r="T158" s="48"/>
      <c r="U158" s="48"/>
      <c r="V158" s="47"/>
    </row>
    <row r="159" spans="1:22" x14ac:dyDescent="0.3">
      <c r="A159" s="41">
        <v>162</v>
      </c>
      <c r="B159" s="37" t="s">
        <v>221</v>
      </c>
      <c r="C159" s="37" t="s">
        <v>471</v>
      </c>
      <c r="D159" s="37" t="s">
        <v>18</v>
      </c>
      <c r="E159" s="37" t="s">
        <v>45</v>
      </c>
      <c r="F159" s="37" t="s">
        <v>184</v>
      </c>
      <c r="G159" s="32" t="s">
        <v>162</v>
      </c>
      <c r="H159" s="38">
        <v>9</v>
      </c>
      <c r="I159" s="32">
        <v>0</v>
      </c>
      <c r="J159" s="38"/>
      <c r="K159" s="32"/>
      <c r="L159" s="33">
        <f t="shared" si="6"/>
        <v>0</v>
      </c>
      <c r="M159" s="44" t="str">
        <f t="shared" si="5"/>
        <v>Manual</v>
      </c>
      <c r="N159" s="32" t="s">
        <v>357</v>
      </c>
      <c r="O159" s="49" t="s">
        <v>405</v>
      </c>
      <c r="P159" s="33"/>
      <c r="Q159" s="49"/>
      <c r="R159" s="47"/>
      <c r="S159" s="48"/>
      <c r="T159" s="48"/>
      <c r="U159" s="48"/>
      <c r="V159" s="47"/>
    </row>
    <row r="160" spans="1:22" x14ac:dyDescent="0.3">
      <c r="A160" s="41">
        <v>88</v>
      </c>
      <c r="B160" s="37" t="s">
        <v>221</v>
      </c>
      <c r="C160" s="37" t="s">
        <v>472</v>
      </c>
      <c r="D160" s="37" t="s">
        <v>4</v>
      </c>
      <c r="E160" s="37" t="s">
        <v>28</v>
      </c>
      <c r="F160" s="37" t="s">
        <v>85</v>
      </c>
      <c r="G160" s="32" t="s">
        <v>28</v>
      </c>
      <c r="H160" s="38">
        <v>9</v>
      </c>
      <c r="I160" s="32">
        <v>0</v>
      </c>
      <c r="J160" s="38"/>
      <c r="K160" s="32"/>
      <c r="L160" s="33">
        <f t="shared" si="6"/>
        <v>0</v>
      </c>
      <c r="M160" s="44" t="str">
        <f t="shared" si="5"/>
        <v>Manual</v>
      </c>
      <c r="N160" s="32" t="s">
        <v>357</v>
      </c>
      <c r="O160" s="49" t="s">
        <v>406</v>
      </c>
      <c r="P160" s="33"/>
      <c r="Q160" s="49"/>
      <c r="R160" s="47"/>
      <c r="S160" s="48"/>
      <c r="T160" s="48"/>
      <c r="U160" s="48"/>
      <c r="V160" s="47"/>
    </row>
    <row r="161" spans="1:22" x14ac:dyDescent="0.3">
      <c r="A161" s="41">
        <v>175</v>
      </c>
      <c r="B161" s="37" t="s">
        <v>221</v>
      </c>
      <c r="C161" s="37" t="s">
        <v>473</v>
      </c>
      <c r="D161" s="37" t="s">
        <v>12</v>
      </c>
      <c r="E161" s="37" t="s">
        <v>207</v>
      </c>
      <c r="F161" s="37" t="s">
        <v>454</v>
      </c>
      <c r="G161" s="32" t="s">
        <v>162</v>
      </c>
      <c r="H161" s="38">
        <v>7</v>
      </c>
      <c r="I161" s="32">
        <v>0</v>
      </c>
      <c r="J161" s="38"/>
      <c r="K161" s="32"/>
      <c r="L161" s="33">
        <f t="shared" si="6"/>
        <v>0</v>
      </c>
      <c r="M161" s="44" t="str">
        <f t="shared" si="5"/>
        <v>Manual</v>
      </c>
      <c r="N161" s="32" t="s">
        <v>357</v>
      </c>
      <c r="O161" s="49" t="s">
        <v>406</v>
      </c>
      <c r="P161" s="33"/>
      <c r="Q161" s="49"/>
      <c r="R161" s="47"/>
      <c r="S161" s="48"/>
      <c r="T161" s="48"/>
      <c r="U161" s="48"/>
      <c r="V161" s="47"/>
    </row>
    <row r="162" spans="1:22" x14ac:dyDescent="0.3">
      <c r="A162" s="41">
        <v>97</v>
      </c>
      <c r="B162" s="37" t="s">
        <v>221</v>
      </c>
      <c r="C162" s="37" t="s">
        <v>473</v>
      </c>
      <c r="D162" s="37" t="s">
        <v>51</v>
      </c>
      <c r="E162" s="37" t="s">
        <v>292</v>
      </c>
      <c r="F162" s="37" t="s">
        <v>299</v>
      </c>
      <c r="G162" s="32" t="s">
        <v>132</v>
      </c>
      <c r="H162" s="38">
        <v>7</v>
      </c>
      <c r="I162" s="32">
        <v>0</v>
      </c>
      <c r="J162" s="38"/>
      <c r="K162" s="32"/>
      <c r="L162" s="33">
        <f t="shared" si="6"/>
        <v>0</v>
      </c>
      <c r="M162" s="44" t="str">
        <f t="shared" si="5"/>
        <v>Manual</v>
      </c>
      <c r="N162" s="32" t="s">
        <v>357</v>
      </c>
      <c r="O162" s="49" t="s">
        <v>406</v>
      </c>
      <c r="P162" s="33"/>
      <c r="Q162" s="47"/>
      <c r="R162" s="47"/>
      <c r="S162" s="48"/>
      <c r="T162" s="48"/>
      <c r="U162" s="48"/>
      <c r="V162" s="47"/>
    </row>
    <row r="163" spans="1:22" x14ac:dyDescent="0.3">
      <c r="A163" s="41">
        <v>84</v>
      </c>
      <c r="B163" s="37" t="s">
        <v>221</v>
      </c>
      <c r="C163" s="37" t="s">
        <v>472</v>
      </c>
      <c r="D163" s="37" t="s">
        <v>4</v>
      </c>
      <c r="E163" s="37" t="s">
        <v>28</v>
      </c>
      <c r="F163" s="37" t="s">
        <v>81</v>
      </c>
      <c r="G163" s="32" t="s">
        <v>28</v>
      </c>
      <c r="H163" s="38">
        <v>5</v>
      </c>
      <c r="I163" s="32">
        <v>0</v>
      </c>
      <c r="J163" s="38"/>
      <c r="K163" s="32"/>
      <c r="L163" s="33">
        <f t="shared" si="6"/>
        <v>0</v>
      </c>
      <c r="M163" s="44" t="str">
        <f t="shared" si="5"/>
        <v>Manual</v>
      </c>
      <c r="N163" s="32" t="s">
        <v>357</v>
      </c>
      <c r="O163" s="49" t="s">
        <v>406</v>
      </c>
      <c r="P163" s="33"/>
      <c r="Q163" s="47"/>
      <c r="R163" s="47"/>
      <c r="S163" s="48"/>
      <c r="T163" s="48"/>
      <c r="U163" s="48"/>
      <c r="V163" s="47"/>
    </row>
    <row r="164" spans="1:22" x14ac:dyDescent="0.3">
      <c r="A164" s="41">
        <v>49</v>
      </c>
      <c r="B164" s="37" t="s">
        <v>221</v>
      </c>
      <c r="C164" s="37" t="s">
        <v>471</v>
      </c>
      <c r="D164" s="37" t="s">
        <v>9</v>
      </c>
      <c r="E164" s="37" t="s">
        <v>42</v>
      </c>
      <c r="F164" s="37" t="s">
        <v>230</v>
      </c>
      <c r="G164" s="32" t="s">
        <v>179</v>
      </c>
      <c r="H164" s="38">
        <v>4</v>
      </c>
      <c r="I164" s="32">
        <v>0</v>
      </c>
      <c r="J164" s="38"/>
      <c r="K164" s="32"/>
      <c r="L164" s="33">
        <f t="shared" ref="L164:L195" si="7">I164/H164</f>
        <v>0</v>
      </c>
      <c r="M164" s="44" t="str">
        <f t="shared" si="5"/>
        <v>Manual</v>
      </c>
      <c r="N164" s="32" t="s">
        <v>357</v>
      </c>
      <c r="O164" s="49" t="s">
        <v>414</v>
      </c>
      <c r="P164" s="33"/>
      <c r="Q164" s="47"/>
      <c r="R164" s="47"/>
      <c r="S164" s="48"/>
      <c r="T164" s="48"/>
      <c r="U164" s="48"/>
      <c r="V164" s="47"/>
    </row>
    <row r="165" spans="1:22" x14ac:dyDescent="0.3">
      <c r="A165" s="41">
        <v>63</v>
      </c>
      <c r="B165" s="37" t="s">
        <v>221</v>
      </c>
      <c r="C165" s="37" t="s">
        <v>473</v>
      </c>
      <c r="D165" s="37" t="s">
        <v>13</v>
      </c>
      <c r="E165" s="37" t="s">
        <v>13</v>
      </c>
      <c r="F165" s="37" t="s">
        <v>99</v>
      </c>
      <c r="G165" s="32" t="s">
        <v>131</v>
      </c>
      <c r="H165" s="38">
        <v>11</v>
      </c>
      <c r="I165" s="32">
        <v>0</v>
      </c>
      <c r="J165" s="38"/>
      <c r="K165" s="32"/>
      <c r="L165" s="33">
        <f t="shared" si="7"/>
        <v>0</v>
      </c>
      <c r="M165" s="44" t="str">
        <f t="shared" si="5"/>
        <v>Manual</v>
      </c>
      <c r="N165" s="32" t="s">
        <v>357</v>
      </c>
      <c r="O165" s="49" t="s">
        <v>405</v>
      </c>
      <c r="P165" s="33"/>
      <c r="Q165" s="47" t="s">
        <v>337</v>
      </c>
      <c r="R165" s="47" t="s">
        <v>342</v>
      </c>
      <c r="S165" s="48" t="s">
        <v>351</v>
      </c>
      <c r="T165" s="48" t="s">
        <v>360</v>
      </c>
      <c r="U165" s="48" t="s">
        <v>383</v>
      </c>
      <c r="V165" s="47" t="s">
        <v>343</v>
      </c>
    </row>
    <row r="166" spans="1:22" x14ac:dyDescent="0.3">
      <c r="A166" s="41">
        <v>146</v>
      </c>
      <c r="B166" s="37" t="s">
        <v>221</v>
      </c>
      <c r="C166" s="37" t="s">
        <v>472</v>
      </c>
      <c r="D166" s="37" t="s">
        <v>5</v>
      </c>
      <c r="E166" s="37" t="s">
        <v>29</v>
      </c>
      <c r="F166" s="37" t="s">
        <v>191</v>
      </c>
      <c r="G166" s="32" t="s">
        <v>133</v>
      </c>
      <c r="H166" s="53">
        <v>1</v>
      </c>
      <c r="I166" s="32">
        <v>0</v>
      </c>
      <c r="J166" s="53"/>
      <c r="K166" s="32"/>
      <c r="L166" s="33">
        <f t="shared" si="7"/>
        <v>0</v>
      </c>
      <c r="M166" s="45" t="str">
        <f t="shared" si="5"/>
        <v>Manual</v>
      </c>
      <c r="N166" s="32" t="s">
        <v>357</v>
      </c>
      <c r="O166" s="49" t="s">
        <v>406</v>
      </c>
      <c r="P166" s="33"/>
      <c r="Q166" s="48"/>
      <c r="R166" s="48"/>
      <c r="S166" s="48"/>
      <c r="T166" s="48"/>
      <c r="U166" s="48"/>
      <c r="V166" s="48"/>
    </row>
    <row r="167" spans="1:22" x14ac:dyDescent="0.3">
      <c r="A167" s="41">
        <v>175</v>
      </c>
      <c r="B167" s="37" t="s">
        <v>221</v>
      </c>
      <c r="C167" s="37" t="s">
        <v>473</v>
      </c>
      <c r="D167" s="37" t="s">
        <v>12</v>
      </c>
      <c r="E167" s="37" t="s">
        <v>207</v>
      </c>
      <c r="F167" s="37" t="s">
        <v>451</v>
      </c>
      <c r="G167" s="32" t="s">
        <v>162</v>
      </c>
      <c r="H167" s="38">
        <v>3</v>
      </c>
      <c r="I167" s="32">
        <v>0</v>
      </c>
      <c r="J167" s="38"/>
      <c r="K167" s="32"/>
      <c r="L167" s="33">
        <f t="shared" si="7"/>
        <v>0</v>
      </c>
      <c r="M167" s="45" t="str">
        <f t="shared" si="5"/>
        <v>Manual</v>
      </c>
      <c r="N167" s="32" t="s">
        <v>357</v>
      </c>
      <c r="O167" s="49" t="s">
        <v>406</v>
      </c>
      <c r="P167" s="33"/>
      <c r="Q167" s="48"/>
      <c r="R167" s="48"/>
      <c r="S167" s="48"/>
      <c r="T167" s="48"/>
      <c r="U167" s="48"/>
      <c r="V167" s="48"/>
    </row>
    <row r="168" spans="1:22" x14ac:dyDescent="0.3">
      <c r="A168" s="41">
        <v>94</v>
      </c>
      <c r="B168" s="37" t="s">
        <v>221</v>
      </c>
      <c r="C168" s="37" t="s">
        <v>473</v>
      </c>
      <c r="D168" s="37" t="s">
        <v>51</v>
      </c>
      <c r="E168" s="37" t="s">
        <v>292</v>
      </c>
      <c r="F168" s="37" t="s">
        <v>296</v>
      </c>
      <c r="G168" s="32" t="s">
        <v>132</v>
      </c>
      <c r="H168" s="38">
        <v>3</v>
      </c>
      <c r="I168" s="32">
        <v>0</v>
      </c>
      <c r="J168" s="38"/>
      <c r="K168" s="32"/>
      <c r="L168" s="33">
        <f t="shared" si="7"/>
        <v>0</v>
      </c>
      <c r="M168" s="45" t="str">
        <f t="shared" si="5"/>
        <v>Manual</v>
      </c>
      <c r="N168" s="32" t="s">
        <v>357</v>
      </c>
      <c r="O168" s="49" t="s">
        <v>406</v>
      </c>
      <c r="P168" s="33"/>
      <c r="Q168" s="48"/>
      <c r="R168" s="48"/>
      <c r="S168" s="48"/>
      <c r="T168" s="48"/>
      <c r="U168" s="48"/>
      <c r="V168" s="48"/>
    </row>
    <row r="169" spans="1:22" x14ac:dyDescent="0.3">
      <c r="A169" s="41">
        <v>197</v>
      </c>
      <c r="B169" s="37" t="s">
        <v>365</v>
      </c>
      <c r="C169" s="37" t="s">
        <v>471</v>
      </c>
      <c r="D169" s="37" t="s">
        <v>6</v>
      </c>
      <c r="E169" s="37" t="s">
        <v>367</v>
      </c>
      <c r="F169" s="37" t="s">
        <v>370</v>
      </c>
      <c r="G169" s="32" t="s">
        <v>364</v>
      </c>
      <c r="H169" s="38">
        <v>1</v>
      </c>
      <c r="I169" s="32">
        <v>0</v>
      </c>
      <c r="J169" s="38"/>
      <c r="K169" s="32"/>
      <c r="L169" s="33">
        <f t="shared" si="7"/>
        <v>0</v>
      </c>
      <c r="M169" s="43" t="str">
        <f t="shared" si="5"/>
        <v>Manual</v>
      </c>
      <c r="N169" s="32" t="s">
        <v>357</v>
      </c>
      <c r="O169" s="49" t="s">
        <v>414</v>
      </c>
      <c r="P169" s="33"/>
      <c r="Q169" s="47" t="s">
        <v>338</v>
      </c>
      <c r="R169" s="47" t="s">
        <v>342</v>
      </c>
      <c r="S169" s="48" t="s">
        <v>350</v>
      </c>
      <c r="T169" s="48" t="s">
        <v>361</v>
      </c>
      <c r="U169" s="48" t="s">
        <v>382</v>
      </c>
      <c r="V169" s="47" t="s">
        <v>246</v>
      </c>
    </row>
    <row r="170" spans="1:22" x14ac:dyDescent="0.3">
      <c r="A170" s="41">
        <v>196</v>
      </c>
      <c r="B170" s="37" t="s">
        <v>365</v>
      </c>
      <c r="C170" s="37" t="s">
        <v>471</v>
      </c>
      <c r="D170" s="37" t="s">
        <v>6</v>
      </c>
      <c r="E170" s="37" t="s">
        <v>367</v>
      </c>
      <c r="F170" s="37" t="s">
        <v>462</v>
      </c>
      <c r="G170" s="32" t="s">
        <v>364</v>
      </c>
      <c r="H170" s="38">
        <v>8</v>
      </c>
      <c r="I170" s="32">
        <v>0</v>
      </c>
      <c r="J170" s="38"/>
      <c r="K170" s="32"/>
      <c r="L170" s="33">
        <f t="shared" si="7"/>
        <v>0</v>
      </c>
      <c r="M170" s="44" t="str">
        <f t="shared" si="5"/>
        <v>Manual</v>
      </c>
      <c r="N170" s="32" t="s">
        <v>357</v>
      </c>
      <c r="O170" s="47" t="s">
        <v>414</v>
      </c>
      <c r="P170" s="33"/>
      <c r="Q170" s="47" t="s">
        <v>338</v>
      </c>
      <c r="R170" s="47" t="s">
        <v>342</v>
      </c>
      <c r="S170" s="48" t="s">
        <v>351</v>
      </c>
      <c r="T170" s="48" t="s">
        <v>361</v>
      </c>
      <c r="U170" s="48" t="s">
        <v>382</v>
      </c>
      <c r="V170" s="47" t="s">
        <v>343</v>
      </c>
    </row>
    <row r="171" spans="1:22" x14ac:dyDescent="0.3">
      <c r="A171" s="41">
        <v>196</v>
      </c>
      <c r="B171" s="37" t="s">
        <v>365</v>
      </c>
      <c r="C171" s="37" t="s">
        <v>471</v>
      </c>
      <c r="D171" s="37" t="s">
        <v>6</v>
      </c>
      <c r="E171" s="37" t="s">
        <v>367</v>
      </c>
      <c r="F171" s="37" t="s">
        <v>369</v>
      </c>
      <c r="G171" s="32" t="s">
        <v>364</v>
      </c>
      <c r="H171" s="38">
        <v>17</v>
      </c>
      <c r="I171" s="32">
        <v>0</v>
      </c>
      <c r="J171" s="38"/>
      <c r="K171" s="32"/>
      <c r="L171" s="33">
        <f t="shared" si="7"/>
        <v>0</v>
      </c>
      <c r="M171" s="44" t="str">
        <f t="shared" si="5"/>
        <v>Manual</v>
      </c>
      <c r="N171" s="32" t="s">
        <v>357</v>
      </c>
      <c r="O171" s="47" t="s">
        <v>414</v>
      </c>
      <c r="P171" s="33"/>
      <c r="Q171" s="47" t="s">
        <v>338</v>
      </c>
      <c r="R171" s="47" t="s">
        <v>342</v>
      </c>
      <c r="S171" s="48" t="s">
        <v>351</v>
      </c>
      <c r="T171" s="48" t="s">
        <v>361</v>
      </c>
      <c r="U171" s="48" t="s">
        <v>382</v>
      </c>
      <c r="V171" s="47" t="s">
        <v>343</v>
      </c>
    </row>
    <row r="172" spans="1:22" x14ac:dyDescent="0.3">
      <c r="A172" s="41">
        <v>180</v>
      </c>
      <c r="B172" s="37" t="s">
        <v>221</v>
      </c>
      <c r="C172" s="37" t="s">
        <v>473</v>
      </c>
      <c r="D172" s="37" t="s">
        <v>14</v>
      </c>
      <c r="E172" s="37" t="s">
        <v>32</v>
      </c>
      <c r="F172" s="37" t="s">
        <v>192</v>
      </c>
      <c r="G172" s="32" t="s">
        <v>133</v>
      </c>
      <c r="H172" s="53">
        <v>1</v>
      </c>
      <c r="I172" s="32">
        <v>0</v>
      </c>
      <c r="J172" s="53"/>
      <c r="K172" s="32"/>
      <c r="L172" s="33">
        <f t="shared" si="7"/>
        <v>0</v>
      </c>
      <c r="M172" s="44" t="str">
        <f t="shared" si="5"/>
        <v>Manual</v>
      </c>
      <c r="N172" s="32" t="s">
        <v>357</v>
      </c>
      <c r="O172" s="47" t="s">
        <v>406</v>
      </c>
      <c r="P172" s="33"/>
      <c r="Q172" s="47"/>
      <c r="R172" s="48"/>
      <c r="S172" s="48"/>
      <c r="T172" s="48"/>
      <c r="U172" s="48"/>
      <c r="V172" s="48"/>
    </row>
    <row r="173" spans="1:22" x14ac:dyDescent="0.3">
      <c r="A173" s="41">
        <v>154</v>
      </c>
      <c r="B173" s="37" t="s">
        <v>221</v>
      </c>
      <c r="C173" s="37" t="s">
        <v>471</v>
      </c>
      <c r="D173" s="37" t="s">
        <v>18</v>
      </c>
      <c r="E173" s="37" t="s">
        <v>47</v>
      </c>
      <c r="F173" s="37" t="s">
        <v>423</v>
      </c>
      <c r="G173" s="32" t="s">
        <v>162</v>
      </c>
      <c r="H173" s="38">
        <v>11</v>
      </c>
      <c r="I173" s="32">
        <v>0</v>
      </c>
      <c r="J173" s="38"/>
      <c r="K173" s="32"/>
      <c r="L173" s="33">
        <f t="shared" si="7"/>
        <v>0</v>
      </c>
      <c r="M173" s="44" t="str">
        <f t="shared" si="5"/>
        <v>Manual</v>
      </c>
      <c r="N173" s="32" t="s">
        <v>357</v>
      </c>
      <c r="O173" s="47" t="s">
        <v>406</v>
      </c>
      <c r="P173" s="33"/>
      <c r="Q173" s="47"/>
      <c r="R173" s="48"/>
      <c r="S173" s="48"/>
      <c r="T173" s="48"/>
      <c r="U173" s="48"/>
      <c r="V173" s="48"/>
    </row>
    <row r="174" spans="1:22" x14ac:dyDescent="0.3">
      <c r="A174" s="41">
        <v>123</v>
      </c>
      <c r="B174" s="37" t="s">
        <v>221</v>
      </c>
      <c r="C174" s="37" t="s">
        <v>472</v>
      </c>
      <c r="D174" s="37" t="s">
        <v>2</v>
      </c>
      <c r="E174" s="37" t="s">
        <v>23</v>
      </c>
      <c r="F174" s="37" t="s">
        <v>56</v>
      </c>
      <c r="G174" s="32" t="s">
        <v>135</v>
      </c>
      <c r="H174" s="38">
        <v>12</v>
      </c>
      <c r="I174" s="32">
        <v>0</v>
      </c>
      <c r="J174" s="38"/>
      <c r="K174" s="32"/>
      <c r="L174" s="33">
        <f t="shared" si="7"/>
        <v>0</v>
      </c>
      <c r="M174" s="44" t="str">
        <f t="shared" si="5"/>
        <v>Manual</v>
      </c>
      <c r="N174" s="32" t="s">
        <v>357</v>
      </c>
      <c r="O174" s="47" t="s">
        <v>406</v>
      </c>
      <c r="P174" s="33"/>
      <c r="Q174" s="47"/>
      <c r="R174" s="47"/>
      <c r="S174" s="48"/>
      <c r="T174" s="48"/>
      <c r="U174" s="48"/>
      <c r="V174" s="48"/>
    </row>
    <row r="175" spans="1:22" x14ac:dyDescent="0.3">
      <c r="A175" s="41">
        <v>136</v>
      </c>
      <c r="B175" s="37" t="s">
        <v>221</v>
      </c>
      <c r="C175" s="37" t="s">
        <v>472</v>
      </c>
      <c r="D175" s="37" t="s">
        <v>3</v>
      </c>
      <c r="E175" s="37" t="s">
        <v>26</v>
      </c>
      <c r="F175" s="37" t="s">
        <v>74</v>
      </c>
      <c r="G175" s="32" t="s">
        <v>137</v>
      </c>
      <c r="H175" s="38">
        <v>3</v>
      </c>
      <c r="I175" s="32">
        <v>0</v>
      </c>
      <c r="J175" s="38"/>
      <c r="K175" s="32"/>
      <c r="L175" s="33">
        <f t="shared" si="7"/>
        <v>0</v>
      </c>
      <c r="M175" s="44" t="str">
        <f t="shared" si="5"/>
        <v>Manual</v>
      </c>
      <c r="N175" s="32" t="s">
        <v>357</v>
      </c>
      <c r="O175" s="47" t="s">
        <v>406</v>
      </c>
      <c r="P175" s="33"/>
      <c r="Q175" s="50"/>
      <c r="R175" s="47"/>
      <c r="S175" s="48"/>
      <c r="T175" s="48"/>
      <c r="U175" s="48"/>
      <c r="V175" s="47"/>
    </row>
    <row r="176" spans="1:22" x14ac:dyDescent="0.3">
      <c r="A176" s="41">
        <v>23</v>
      </c>
      <c r="B176" s="37" t="s">
        <v>221</v>
      </c>
      <c r="C176" s="37" t="s">
        <v>471</v>
      </c>
      <c r="D176" s="37" t="s">
        <v>225</v>
      </c>
      <c r="E176" s="37" t="s">
        <v>198</v>
      </c>
      <c r="F176" s="37" t="s">
        <v>241</v>
      </c>
      <c r="G176" s="32" t="s">
        <v>153</v>
      </c>
      <c r="H176" s="38">
        <v>4</v>
      </c>
      <c r="I176" s="32">
        <v>0</v>
      </c>
      <c r="J176" s="38"/>
      <c r="K176" s="32"/>
      <c r="L176" s="33">
        <f t="shared" si="7"/>
        <v>0</v>
      </c>
      <c r="M176" s="44" t="str">
        <f t="shared" si="5"/>
        <v>Manual</v>
      </c>
      <c r="N176" s="32" t="s">
        <v>357</v>
      </c>
      <c r="O176" s="47" t="s">
        <v>414</v>
      </c>
      <c r="P176" s="33" t="s">
        <v>473</v>
      </c>
      <c r="Q176" s="49" t="s">
        <v>338</v>
      </c>
      <c r="R176" s="48" t="s">
        <v>342</v>
      </c>
      <c r="S176" s="48" t="s">
        <v>351</v>
      </c>
      <c r="T176" s="48" t="s">
        <v>360</v>
      </c>
      <c r="U176" s="48" t="s">
        <v>382</v>
      </c>
      <c r="V176" s="47" t="s">
        <v>343</v>
      </c>
    </row>
    <row r="177" spans="1:22" x14ac:dyDescent="0.3">
      <c r="A177" s="41">
        <v>199</v>
      </c>
      <c r="B177" s="37" t="s">
        <v>365</v>
      </c>
      <c r="C177" s="37" t="s">
        <v>471</v>
      </c>
      <c r="D177" s="37" t="s">
        <v>10</v>
      </c>
      <c r="E177" s="37" t="s">
        <v>373</v>
      </c>
      <c r="F177" s="37" t="s">
        <v>468</v>
      </c>
      <c r="G177" s="32" t="s">
        <v>364</v>
      </c>
      <c r="H177" s="38">
        <v>4</v>
      </c>
      <c r="I177" s="32">
        <v>0</v>
      </c>
      <c r="J177" s="38"/>
      <c r="K177" s="32"/>
      <c r="L177" s="33">
        <f t="shared" si="7"/>
        <v>0</v>
      </c>
      <c r="M177" s="45" t="str">
        <f t="shared" si="5"/>
        <v>Manual</v>
      </c>
      <c r="N177" s="32" t="s">
        <v>357</v>
      </c>
      <c r="O177" s="47" t="s">
        <v>414</v>
      </c>
      <c r="P177" s="33"/>
      <c r="Q177" s="47"/>
      <c r="R177" s="47"/>
      <c r="S177" s="48"/>
      <c r="T177" s="48"/>
      <c r="U177" s="48"/>
      <c r="V177" s="48"/>
    </row>
    <row r="178" spans="1:22" x14ac:dyDescent="0.3">
      <c r="A178" s="41">
        <v>166</v>
      </c>
      <c r="B178" s="37" t="s">
        <v>221</v>
      </c>
      <c r="C178" s="37" t="s">
        <v>471</v>
      </c>
      <c r="D178" s="37" t="s">
        <v>10</v>
      </c>
      <c r="E178" s="37" t="s">
        <v>49</v>
      </c>
      <c r="F178" s="37" t="s">
        <v>407</v>
      </c>
      <c r="G178" s="32" t="s">
        <v>364</v>
      </c>
      <c r="H178" s="38">
        <v>1</v>
      </c>
      <c r="I178" s="32">
        <v>0</v>
      </c>
      <c r="J178" s="38"/>
      <c r="K178" s="32"/>
      <c r="L178" s="33">
        <f t="shared" si="7"/>
        <v>0</v>
      </c>
      <c r="M178" s="43" t="str">
        <f t="shared" si="5"/>
        <v>Manual</v>
      </c>
      <c r="N178" s="32" t="s">
        <v>357</v>
      </c>
      <c r="O178" s="47" t="s">
        <v>414</v>
      </c>
      <c r="P178" s="33"/>
      <c r="Q178" s="48"/>
      <c r="R178" s="47"/>
      <c r="S178" s="48"/>
      <c r="T178" s="48"/>
      <c r="U178" s="48"/>
      <c r="V178" s="47"/>
    </row>
    <row r="179" spans="1:22" x14ac:dyDescent="0.3">
      <c r="A179" s="41">
        <v>50</v>
      </c>
      <c r="B179" s="37" t="s">
        <v>221</v>
      </c>
      <c r="C179" s="37" t="s">
        <v>471</v>
      </c>
      <c r="D179" s="37" t="s">
        <v>9</v>
      </c>
      <c r="E179" s="37" t="s">
        <v>42</v>
      </c>
      <c r="F179" s="37" t="s">
        <v>231</v>
      </c>
      <c r="G179" s="32" t="s">
        <v>179</v>
      </c>
      <c r="H179" s="38">
        <v>2</v>
      </c>
      <c r="I179" s="32">
        <v>0</v>
      </c>
      <c r="J179" s="38"/>
      <c r="K179" s="32"/>
      <c r="L179" s="33">
        <f t="shared" si="7"/>
        <v>0</v>
      </c>
      <c r="M179" s="44" t="str">
        <f t="shared" si="5"/>
        <v>Manual</v>
      </c>
      <c r="N179" s="32" t="s">
        <v>357</v>
      </c>
      <c r="O179" s="47" t="s">
        <v>414</v>
      </c>
      <c r="P179" s="33"/>
      <c r="Q179" s="47"/>
      <c r="R179" s="48"/>
      <c r="S179" s="48"/>
      <c r="T179" s="48"/>
      <c r="U179" s="48"/>
      <c r="V179" s="47"/>
    </row>
    <row r="180" spans="1:22" x14ac:dyDescent="0.3">
      <c r="A180" s="41">
        <v>15</v>
      </c>
      <c r="B180" s="37" t="s">
        <v>221</v>
      </c>
      <c r="C180" s="37" t="s">
        <v>471</v>
      </c>
      <c r="D180" s="37" t="s">
        <v>225</v>
      </c>
      <c r="E180" s="37" t="s">
        <v>39</v>
      </c>
      <c r="F180" s="37" t="s">
        <v>146</v>
      </c>
      <c r="G180" s="32" t="s">
        <v>153</v>
      </c>
      <c r="H180" s="38">
        <v>5</v>
      </c>
      <c r="I180" s="32">
        <v>1</v>
      </c>
      <c r="J180" s="38"/>
      <c r="K180" s="32"/>
      <c r="L180" s="33">
        <f t="shared" si="7"/>
        <v>0.2</v>
      </c>
      <c r="M180" s="44" t="str">
        <f t="shared" si="5"/>
        <v>Manual</v>
      </c>
      <c r="N180" s="32" t="s">
        <v>357</v>
      </c>
      <c r="O180" s="47" t="s">
        <v>414</v>
      </c>
      <c r="P180" s="33" t="s">
        <v>473</v>
      </c>
      <c r="Q180" s="47"/>
      <c r="R180" s="47"/>
      <c r="S180" s="48"/>
      <c r="T180" s="48"/>
      <c r="U180" s="48"/>
      <c r="V180" s="48"/>
    </row>
    <row r="181" spans="1:22" x14ac:dyDescent="0.3">
      <c r="A181" s="41">
        <v>77</v>
      </c>
      <c r="B181" s="37" t="s">
        <v>221</v>
      </c>
      <c r="C181" s="37" t="s">
        <v>473</v>
      </c>
      <c r="D181" s="37" t="s">
        <v>16</v>
      </c>
      <c r="E181" s="37" t="s">
        <v>34</v>
      </c>
      <c r="F181" s="37" t="s">
        <v>195</v>
      </c>
      <c r="G181" s="32" t="s">
        <v>131</v>
      </c>
      <c r="H181" s="38">
        <v>1</v>
      </c>
      <c r="I181" s="32">
        <v>0</v>
      </c>
      <c r="J181" s="38"/>
      <c r="K181" s="32"/>
      <c r="L181" s="33">
        <f t="shared" si="7"/>
        <v>0</v>
      </c>
      <c r="M181" s="44" t="str">
        <f t="shared" si="5"/>
        <v>Manual</v>
      </c>
      <c r="N181" s="32" t="s">
        <v>357</v>
      </c>
      <c r="O181" s="47" t="s">
        <v>405</v>
      </c>
      <c r="P181" s="33"/>
      <c r="Q181" s="47"/>
      <c r="R181" s="47"/>
      <c r="S181" s="48"/>
      <c r="T181" s="48"/>
      <c r="U181" s="48"/>
      <c r="V181" s="48"/>
    </row>
    <row r="182" spans="1:22" x14ac:dyDescent="0.3">
      <c r="A182" s="41">
        <v>145</v>
      </c>
      <c r="B182" s="37" t="s">
        <v>221</v>
      </c>
      <c r="C182" s="37" t="s">
        <v>472</v>
      </c>
      <c r="D182" s="37" t="s">
        <v>5</v>
      </c>
      <c r="E182" s="37" t="s">
        <v>29</v>
      </c>
      <c r="F182" s="37" t="s">
        <v>88</v>
      </c>
      <c r="G182" s="32" t="s">
        <v>133</v>
      </c>
      <c r="H182" s="38">
        <v>7</v>
      </c>
      <c r="I182" s="32">
        <v>0</v>
      </c>
      <c r="J182" s="38"/>
      <c r="K182" s="32"/>
      <c r="L182" s="33">
        <f t="shared" si="7"/>
        <v>0</v>
      </c>
      <c r="M182" s="44" t="str">
        <f t="shared" si="5"/>
        <v>Manual</v>
      </c>
      <c r="N182" s="32" t="s">
        <v>357</v>
      </c>
      <c r="O182" s="47" t="s">
        <v>406</v>
      </c>
      <c r="P182" s="33"/>
      <c r="Q182" s="46"/>
      <c r="R182" s="47"/>
      <c r="S182" s="48"/>
      <c r="T182" s="48"/>
      <c r="U182" s="48"/>
      <c r="V182" s="48"/>
    </row>
    <row r="183" spans="1:22" x14ac:dyDescent="0.3">
      <c r="A183" s="41">
        <v>133</v>
      </c>
      <c r="B183" s="37" t="s">
        <v>221</v>
      </c>
      <c r="C183" s="37" t="s">
        <v>472</v>
      </c>
      <c r="D183" s="37" t="s">
        <v>3</v>
      </c>
      <c r="E183" s="37" t="s">
        <v>26</v>
      </c>
      <c r="F183" s="37" t="s">
        <v>71</v>
      </c>
      <c r="G183" s="32" t="s">
        <v>137</v>
      </c>
      <c r="H183" s="38">
        <v>10</v>
      </c>
      <c r="I183" s="32">
        <v>0</v>
      </c>
      <c r="J183" s="38"/>
      <c r="K183" s="32"/>
      <c r="L183" s="33">
        <f t="shared" si="7"/>
        <v>0</v>
      </c>
      <c r="M183" s="44" t="str">
        <f t="shared" si="5"/>
        <v>Manual</v>
      </c>
      <c r="N183" s="32" t="s">
        <v>357</v>
      </c>
      <c r="O183" s="47" t="s">
        <v>406</v>
      </c>
      <c r="P183" s="33"/>
      <c r="Q183" s="49"/>
      <c r="R183" s="48"/>
      <c r="S183" s="48"/>
      <c r="T183" s="48"/>
      <c r="U183" s="48"/>
      <c r="V183" s="47"/>
    </row>
    <row r="184" spans="1:22" x14ac:dyDescent="0.3">
      <c r="A184" s="41">
        <v>135</v>
      </c>
      <c r="B184" s="37" t="s">
        <v>221</v>
      </c>
      <c r="C184" s="37" t="s">
        <v>472</v>
      </c>
      <c r="D184" s="37" t="s">
        <v>3</v>
      </c>
      <c r="E184" s="37" t="s">
        <v>26</v>
      </c>
      <c r="F184" s="37" t="s">
        <v>73</v>
      </c>
      <c r="G184" s="32" t="s">
        <v>137</v>
      </c>
      <c r="H184" s="38">
        <v>8</v>
      </c>
      <c r="I184" s="32">
        <v>0</v>
      </c>
      <c r="J184" s="38"/>
      <c r="K184" s="32"/>
      <c r="L184" s="33">
        <f t="shared" si="7"/>
        <v>0</v>
      </c>
      <c r="M184" s="44" t="str">
        <f t="shared" si="5"/>
        <v>Manual</v>
      </c>
      <c r="N184" s="32" t="s">
        <v>357</v>
      </c>
      <c r="O184" s="47" t="s">
        <v>406</v>
      </c>
      <c r="P184" s="33"/>
      <c r="Q184" s="47"/>
      <c r="R184" s="47"/>
      <c r="S184" s="48"/>
      <c r="T184" s="48"/>
      <c r="U184" s="48"/>
      <c r="V184" s="47"/>
    </row>
    <row r="185" spans="1:22" x14ac:dyDescent="0.3">
      <c r="A185" s="41">
        <v>134</v>
      </c>
      <c r="B185" s="37" t="s">
        <v>221</v>
      </c>
      <c r="C185" s="37" t="s">
        <v>472</v>
      </c>
      <c r="D185" s="37" t="s">
        <v>3</v>
      </c>
      <c r="E185" s="37" t="s">
        <v>26</v>
      </c>
      <c r="F185" s="37" t="s">
        <v>72</v>
      </c>
      <c r="G185" s="32" t="s">
        <v>137</v>
      </c>
      <c r="H185" s="38">
        <v>14</v>
      </c>
      <c r="I185" s="32">
        <v>0</v>
      </c>
      <c r="J185" s="38"/>
      <c r="K185" s="32"/>
      <c r="L185" s="33">
        <f t="shared" si="7"/>
        <v>0</v>
      </c>
      <c r="M185" s="44" t="str">
        <f t="shared" si="5"/>
        <v>Manual</v>
      </c>
      <c r="N185" s="32" t="s">
        <v>357</v>
      </c>
      <c r="O185" s="47" t="s">
        <v>406</v>
      </c>
      <c r="P185" s="33"/>
      <c r="Q185" s="47"/>
      <c r="R185" s="47"/>
      <c r="S185" s="48"/>
      <c r="T185" s="48"/>
      <c r="U185" s="48"/>
      <c r="V185" s="47"/>
    </row>
    <row r="186" spans="1:22" x14ac:dyDescent="0.3">
      <c r="A186" s="41">
        <v>132</v>
      </c>
      <c r="B186" s="37" t="s">
        <v>221</v>
      </c>
      <c r="C186" s="37" t="s">
        <v>472</v>
      </c>
      <c r="D186" s="37" t="s">
        <v>3</v>
      </c>
      <c r="E186" s="37" t="s">
        <v>26</v>
      </c>
      <c r="F186" s="37" t="s">
        <v>70</v>
      </c>
      <c r="G186" s="32" t="s">
        <v>137</v>
      </c>
      <c r="H186" s="38">
        <v>8</v>
      </c>
      <c r="I186" s="32">
        <v>0</v>
      </c>
      <c r="J186" s="38"/>
      <c r="K186" s="32"/>
      <c r="L186" s="33">
        <f t="shared" si="7"/>
        <v>0</v>
      </c>
      <c r="M186" s="44" t="str">
        <f t="shared" si="5"/>
        <v>Manual</v>
      </c>
      <c r="N186" s="32" t="s">
        <v>357</v>
      </c>
      <c r="O186" s="47" t="s">
        <v>406</v>
      </c>
      <c r="P186" s="33"/>
      <c r="Q186" s="47"/>
      <c r="R186" s="47"/>
      <c r="S186" s="48"/>
      <c r="T186" s="48"/>
      <c r="U186" s="48"/>
      <c r="V186" s="47"/>
    </row>
    <row r="187" spans="1:22" x14ac:dyDescent="0.3">
      <c r="A187" s="41">
        <v>66</v>
      </c>
      <c r="B187" s="37" t="s">
        <v>221</v>
      </c>
      <c r="C187" s="37" t="s">
        <v>473</v>
      </c>
      <c r="D187" s="37" t="s">
        <v>16</v>
      </c>
      <c r="E187" s="37" t="s">
        <v>322</v>
      </c>
      <c r="F187" s="37" t="s">
        <v>319</v>
      </c>
      <c r="G187" s="32" t="s">
        <v>131</v>
      </c>
      <c r="H187" s="38">
        <v>4</v>
      </c>
      <c r="I187" s="32">
        <v>0</v>
      </c>
      <c r="J187" s="38"/>
      <c r="K187" s="32"/>
      <c r="L187" s="33">
        <f t="shared" si="7"/>
        <v>0</v>
      </c>
      <c r="M187" s="45" t="str">
        <f t="shared" si="5"/>
        <v>Manual</v>
      </c>
      <c r="N187" s="32" t="s">
        <v>357</v>
      </c>
      <c r="O187" s="47" t="s">
        <v>405</v>
      </c>
      <c r="P187" s="33"/>
      <c r="Q187" s="48"/>
      <c r="R187" s="47"/>
      <c r="S187" s="48"/>
      <c r="T187" s="48"/>
      <c r="U187" s="48"/>
      <c r="V187" s="48"/>
    </row>
    <row r="188" spans="1:22" x14ac:dyDescent="0.3">
      <c r="A188" s="41">
        <v>117</v>
      </c>
      <c r="B188" s="37" t="s">
        <v>221</v>
      </c>
      <c r="C188" s="37" t="s">
        <v>473</v>
      </c>
      <c r="D188" s="37" t="s">
        <v>51</v>
      </c>
      <c r="E188" s="37" t="s">
        <v>31</v>
      </c>
      <c r="F188" s="37" t="s">
        <v>200</v>
      </c>
      <c r="G188" s="32" t="s">
        <v>132</v>
      </c>
      <c r="H188" s="38">
        <v>18</v>
      </c>
      <c r="I188" s="32">
        <v>0</v>
      </c>
      <c r="J188" s="38"/>
      <c r="K188" s="32"/>
      <c r="L188" s="33">
        <f t="shared" si="7"/>
        <v>0</v>
      </c>
      <c r="M188" s="45" t="str">
        <f t="shared" si="5"/>
        <v>Manual</v>
      </c>
      <c r="N188" s="32" t="s">
        <v>357</v>
      </c>
      <c r="O188" s="47" t="s">
        <v>406</v>
      </c>
      <c r="P188" s="33"/>
      <c r="Q188" s="48"/>
      <c r="R188" s="47"/>
      <c r="S188" s="48"/>
      <c r="T188" s="48"/>
      <c r="U188" s="48"/>
      <c r="V188" s="48"/>
    </row>
    <row r="189" spans="1:22" x14ac:dyDescent="0.3">
      <c r="A189" s="41">
        <v>103</v>
      </c>
      <c r="B189" s="37" t="s">
        <v>221</v>
      </c>
      <c r="C189" s="37" t="s">
        <v>473</v>
      </c>
      <c r="D189" s="37" t="s">
        <v>51</v>
      </c>
      <c r="E189" s="37" t="s">
        <v>31</v>
      </c>
      <c r="F189" s="37" t="s">
        <v>301</v>
      </c>
      <c r="G189" s="32" t="s">
        <v>132</v>
      </c>
      <c r="H189" s="38">
        <v>4</v>
      </c>
      <c r="I189" s="32">
        <v>0</v>
      </c>
      <c r="J189" s="38"/>
      <c r="K189" s="32"/>
      <c r="L189" s="33">
        <f t="shared" si="7"/>
        <v>0</v>
      </c>
      <c r="M189" s="45" t="str">
        <f t="shared" si="5"/>
        <v>Manual</v>
      </c>
      <c r="N189" s="32" t="s">
        <v>357</v>
      </c>
      <c r="O189" s="47" t="s">
        <v>406</v>
      </c>
      <c r="P189" s="33"/>
      <c r="Q189" s="48"/>
      <c r="R189" s="47"/>
      <c r="S189" s="48"/>
      <c r="T189" s="48"/>
      <c r="U189" s="48"/>
      <c r="V189" s="48"/>
    </row>
    <row r="190" spans="1:22" x14ac:dyDescent="0.3">
      <c r="A190" s="41">
        <v>102</v>
      </c>
      <c r="B190" s="37" t="s">
        <v>221</v>
      </c>
      <c r="C190" s="37" t="s">
        <v>473</v>
      </c>
      <c r="D190" s="37" t="s">
        <v>51</v>
      </c>
      <c r="E190" s="37" t="s">
        <v>31</v>
      </c>
      <c r="F190" s="37" t="s">
        <v>105</v>
      </c>
      <c r="G190" s="32" t="s">
        <v>132</v>
      </c>
      <c r="H190" s="38">
        <v>7</v>
      </c>
      <c r="I190" s="32">
        <v>0</v>
      </c>
      <c r="J190" s="38"/>
      <c r="K190" s="32"/>
      <c r="L190" s="33">
        <f t="shared" si="7"/>
        <v>0</v>
      </c>
      <c r="M190" s="43" t="str">
        <f t="shared" si="5"/>
        <v>Manual</v>
      </c>
      <c r="N190" s="32" t="s">
        <v>357</v>
      </c>
      <c r="O190" s="47" t="s">
        <v>406</v>
      </c>
      <c r="P190" s="33"/>
      <c r="Q190" s="47"/>
      <c r="R190" s="48"/>
      <c r="S190" s="48"/>
      <c r="T190" s="48"/>
      <c r="U190" s="48"/>
      <c r="V190" s="47"/>
    </row>
    <row r="191" spans="1:22" x14ac:dyDescent="0.3">
      <c r="A191" s="41">
        <v>129</v>
      </c>
      <c r="B191" s="37" t="s">
        <v>221</v>
      </c>
      <c r="C191" s="37" t="s">
        <v>472</v>
      </c>
      <c r="D191" s="37" t="s">
        <v>2</v>
      </c>
      <c r="E191" s="37" t="s">
        <v>24</v>
      </c>
      <c r="F191" s="37" t="s">
        <v>62</v>
      </c>
      <c r="G191" s="32" t="s">
        <v>135</v>
      </c>
      <c r="H191" s="38">
        <v>8</v>
      </c>
      <c r="I191" s="32">
        <v>0</v>
      </c>
      <c r="J191" s="38"/>
      <c r="K191" s="32"/>
      <c r="L191" s="33">
        <f t="shared" si="7"/>
        <v>0</v>
      </c>
      <c r="M191" s="44" t="str">
        <f t="shared" si="5"/>
        <v>Manual</v>
      </c>
      <c r="N191" s="32" t="s">
        <v>357</v>
      </c>
      <c r="O191" s="47" t="s">
        <v>406</v>
      </c>
      <c r="P191" s="33"/>
      <c r="Q191" s="47"/>
      <c r="R191" s="47"/>
      <c r="S191" s="48"/>
      <c r="T191" s="48"/>
      <c r="U191" s="48"/>
      <c r="V191" s="47"/>
    </row>
    <row r="192" spans="1:22" x14ac:dyDescent="0.3">
      <c r="A192" s="41">
        <v>122</v>
      </c>
      <c r="B192" s="37" t="s">
        <v>221</v>
      </c>
      <c r="C192" s="37" t="s">
        <v>472</v>
      </c>
      <c r="D192" s="37" t="s">
        <v>0</v>
      </c>
      <c r="E192" s="37" t="s">
        <v>21</v>
      </c>
      <c r="F192" s="37" t="s">
        <v>21</v>
      </c>
      <c r="G192" s="32" t="s">
        <v>130</v>
      </c>
      <c r="H192" s="38">
        <v>1</v>
      </c>
      <c r="I192" s="32">
        <v>0</v>
      </c>
      <c r="J192" s="38"/>
      <c r="K192" s="32"/>
      <c r="L192" s="33">
        <f t="shared" si="7"/>
        <v>0</v>
      </c>
      <c r="M192" s="44" t="str">
        <f t="shared" si="5"/>
        <v>Manual</v>
      </c>
      <c r="N192" s="32" t="s">
        <v>357</v>
      </c>
      <c r="O192" s="47" t="s">
        <v>406</v>
      </c>
      <c r="P192" s="33"/>
      <c r="Q192" s="47"/>
      <c r="R192" s="47"/>
      <c r="S192" s="48"/>
      <c r="T192" s="48"/>
      <c r="U192" s="48"/>
      <c r="V192" s="48"/>
    </row>
    <row r="193" spans="1:22" x14ac:dyDescent="0.3">
      <c r="A193" s="41">
        <v>98</v>
      </c>
      <c r="B193" s="37" t="s">
        <v>221</v>
      </c>
      <c r="C193" s="37" t="s">
        <v>473</v>
      </c>
      <c r="D193" s="37" t="s">
        <v>51</v>
      </c>
      <c r="E193" s="37" t="s">
        <v>30</v>
      </c>
      <c r="F193" s="37" t="s">
        <v>102</v>
      </c>
      <c r="G193" s="32" t="s">
        <v>132</v>
      </c>
      <c r="H193" s="38">
        <v>2</v>
      </c>
      <c r="I193" s="32">
        <v>0</v>
      </c>
      <c r="J193" s="38"/>
      <c r="K193" s="32"/>
      <c r="L193" s="33">
        <f t="shared" si="7"/>
        <v>0</v>
      </c>
      <c r="M193" s="44" t="str">
        <f t="shared" si="5"/>
        <v>Manual</v>
      </c>
      <c r="N193" s="32" t="s">
        <v>357</v>
      </c>
      <c r="O193" s="49" t="s">
        <v>406</v>
      </c>
      <c r="P193" s="33"/>
      <c r="Q193" s="47"/>
      <c r="R193" s="48"/>
      <c r="S193" s="48"/>
      <c r="T193" s="48"/>
      <c r="U193" s="48"/>
      <c r="V193" s="48"/>
    </row>
    <row r="194" spans="1:22" x14ac:dyDescent="0.3">
      <c r="A194" s="41">
        <v>168</v>
      </c>
      <c r="B194" s="37" t="s">
        <v>221</v>
      </c>
      <c r="C194" s="37" t="s">
        <v>471</v>
      </c>
      <c r="D194" s="37" t="s">
        <v>11</v>
      </c>
      <c r="E194" s="37" t="s">
        <v>44</v>
      </c>
      <c r="F194" s="37" t="s">
        <v>164</v>
      </c>
      <c r="G194" s="32" t="s">
        <v>364</v>
      </c>
      <c r="H194" s="38">
        <v>27</v>
      </c>
      <c r="I194" s="32">
        <v>0</v>
      </c>
      <c r="J194" s="38"/>
      <c r="K194" s="32"/>
      <c r="L194" s="33">
        <f t="shared" si="7"/>
        <v>0</v>
      </c>
      <c r="M194" s="44" t="str">
        <f t="shared" ref="M194:M237" si="8">IF(L194&gt;=70%,"Automático",IF(L194&gt;=50%,"Semiautomático","Manual"))</f>
        <v>Manual</v>
      </c>
      <c r="N194" s="32" t="s">
        <v>357</v>
      </c>
      <c r="O194" s="49" t="s">
        <v>414</v>
      </c>
      <c r="P194" s="33"/>
      <c r="Q194" s="47"/>
      <c r="R194" s="48"/>
      <c r="S194" s="48"/>
      <c r="T194" s="48"/>
      <c r="U194" s="48"/>
      <c r="V194" s="48"/>
    </row>
    <row r="195" spans="1:22" x14ac:dyDescent="0.3">
      <c r="A195" s="41">
        <v>90</v>
      </c>
      <c r="B195" s="37" t="s">
        <v>221</v>
      </c>
      <c r="C195" s="37" t="s">
        <v>471</v>
      </c>
      <c r="D195" s="37" t="s">
        <v>291</v>
      </c>
      <c r="E195" s="37" t="s">
        <v>40</v>
      </c>
      <c r="F195" s="37" t="s">
        <v>110</v>
      </c>
      <c r="G195" s="32" t="s">
        <v>132</v>
      </c>
      <c r="H195" s="38">
        <v>10</v>
      </c>
      <c r="I195" s="32">
        <v>0</v>
      </c>
      <c r="J195" s="38"/>
      <c r="K195" s="32"/>
      <c r="L195" s="33">
        <f t="shared" si="7"/>
        <v>0</v>
      </c>
      <c r="M195" s="44" t="str">
        <f t="shared" si="8"/>
        <v>Manual</v>
      </c>
      <c r="N195" s="32" t="s">
        <v>357</v>
      </c>
      <c r="O195" s="49" t="s">
        <v>406</v>
      </c>
      <c r="P195" s="33"/>
      <c r="Q195" s="47"/>
      <c r="R195" s="48"/>
      <c r="S195" s="48"/>
      <c r="T195" s="48"/>
      <c r="U195" s="48"/>
      <c r="V195" s="48"/>
    </row>
    <row r="196" spans="1:22" x14ac:dyDescent="0.3">
      <c r="A196" s="41">
        <v>38</v>
      </c>
      <c r="B196" s="37" t="s">
        <v>221</v>
      </c>
      <c r="C196" s="37" t="s">
        <v>471</v>
      </c>
      <c r="D196" s="37" t="s">
        <v>9</v>
      </c>
      <c r="E196" s="37" t="s">
        <v>171</v>
      </c>
      <c r="F196" s="37" t="s">
        <v>281</v>
      </c>
      <c r="G196" s="32" t="s">
        <v>179</v>
      </c>
      <c r="H196" s="38">
        <v>6</v>
      </c>
      <c r="I196" s="32">
        <v>0</v>
      </c>
      <c r="J196" s="67">
        <v>0</v>
      </c>
      <c r="K196" s="32">
        <v>0</v>
      </c>
      <c r="L196" s="33">
        <f xml:space="preserve"> (I196 + K196) / IF(J196 = 0, H196, J196)</f>
        <v>0</v>
      </c>
      <c r="M196" s="44" t="str">
        <f t="shared" si="8"/>
        <v>Manual</v>
      </c>
      <c r="N196" s="32" t="s">
        <v>357</v>
      </c>
      <c r="O196" s="49" t="s">
        <v>414</v>
      </c>
      <c r="P196" s="33"/>
      <c r="Q196" s="47" t="s">
        <v>337</v>
      </c>
      <c r="R196" s="48" t="s">
        <v>340</v>
      </c>
      <c r="S196" s="48" t="s">
        <v>347</v>
      </c>
      <c r="T196" s="48" t="s">
        <v>359</v>
      </c>
      <c r="U196" s="48" t="s">
        <v>386</v>
      </c>
      <c r="V196" s="48" t="s">
        <v>343</v>
      </c>
    </row>
    <row r="197" spans="1:22" x14ac:dyDescent="0.3">
      <c r="A197" s="41">
        <v>37</v>
      </c>
      <c r="B197" s="37" t="s">
        <v>221</v>
      </c>
      <c r="C197" s="37" t="s">
        <v>471</v>
      </c>
      <c r="D197" s="37" t="s">
        <v>9</v>
      </c>
      <c r="E197" s="37" t="s">
        <v>171</v>
      </c>
      <c r="F197" s="37" t="s">
        <v>279</v>
      </c>
      <c r="G197" s="32" t="s">
        <v>179</v>
      </c>
      <c r="H197" s="38">
        <v>8</v>
      </c>
      <c r="I197" s="32">
        <v>0</v>
      </c>
      <c r="J197" s="67">
        <v>0</v>
      </c>
      <c r="K197" s="32">
        <v>0</v>
      </c>
      <c r="L197" s="33">
        <f xml:space="preserve"> (I197 + K197) / IF(J197 = 0, H197, J197)</f>
        <v>0</v>
      </c>
      <c r="M197" s="44" t="str">
        <f t="shared" si="8"/>
        <v>Manual</v>
      </c>
      <c r="N197" s="32" t="s">
        <v>357</v>
      </c>
      <c r="O197" s="49" t="s">
        <v>414</v>
      </c>
      <c r="P197" s="33"/>
      <c r="Q197" s="47" t="s">
        <v>337</v>
      </c>
      <c r="R197" s="48" t="s">
        <v>340</v>
      </c>
      <c r="S197" s="48" t="s">
        <v>348</v>
      </c>
      <c r="T197" s="48" t="s">
        <v>359</v>
      </c>
      <c r="U197" s="48" t="s">
        <v>386</v>
      </c>
      <c r="V197" s="48"/>
    </row>
    <row r="198" spans="1:22" x14ac:dyDescent="0.3">
      <c r="A198" s="41">
        <v>40</v>
      </c>
      <c r="B198" s="37" t="s">
        <v>221</v>
      </c>
      <c r="C198" s="37" t="s">
        <v>471</v>
      </c>
      <c r="D198" s="37" t="s">
        <v>9</v>
      </c>
      <c r="E198" s="37" t="s">
        <v>171</v>
      </c>
      <c r="F198" s="37" t="s">
        <v>282</v>
      </c>
      <c r="G198" s="32" t="s">
        <v>179</v>
      </c>
      <c r="H198" s="38">
        <v>5</v>
      </c>
      <c r="I198" s="32">
        <v>0</v>
      </c>
      <c r="J198" s="67">
        <v>0</v>
      </c>
      <c r="K198" s="32">
        <v>0</v>
      </c>
      <c r="L198" s="33">
        <f xml:space="preserve"> (I198 + K198) / IF(J198 = 0, H198, J198)</f>
        <v>0</v>
      </c>
      <c r="M198" s="44" t="str">
        <f t="shared" si="8"/>
        <v>Manual</v>
      </c>
      <c r="N198" s="32" t="s">
        <v>357</v>
      </c>
      <c r="O198" s="49" t="s">
        <v>414</v>
      </c>
      <c r="P198" s="33"/>
      <c r="Q198" s="47" t="s">
        <v>337</v>
      </c>
      <c r="R198" s="48" t="s">
        <v>340</v>
      </c>
      <c r="S198" s="48" t="s">
        <v>348</v>
      </c>
      <c r="T198" s="48" t="s">
        <v>359</v>
      </c>
      <c r="U198" s="48" t="s">
        <v>386</v>
      </c>
      <c r="V198" s="48"/>
    </row>
    <row r="199" spans="1:22" x14ac:dyDescent="0.3">
      <c r="A199" s="41">
        <v>41</v>
      </c>
      <c r="B199" s="37" t="s">
        <v>221</v>
      </c>
      <c r="C199" s="37" t="s">
        <v>471</v>
      </c>
      <c r="D199" s="37" t="s">
        <v>9</v>
      </c>
      <c r="E199" s="37" t="s">
        <v>171</v>
      </c>
      <c r="F199" s="37" t="s">
        <v>283</v>
      </c>
      <c r="G199" s="32" t="s">
        <v>179</v>
      </c>
      <c r="H199" s="38">
        <v>8</v>
      </c>
      <c r="I199" s="32">
        <v>0</v>
      </c>
      <c r="J199" s="67">
        <v>0</v>
      </c>
      <c r="K199" s="32">
        <v>0</v>
      </c>
      <c r="L199" s="33">
        <f xml:space="preserve"> (I199 + K199) / IF(J199 = 0, H199, J199)</f>
        <v>0</v>
      </c>
      <c r="M199" s="44" t="str">
        <f t="shared" si="8"/>
        <v>Manual</v>
      </c>
      <c r="N199" s="32" t="s">
        <v>357</v>
      </c>
      <c r="O199" s="49" t="s">
        <v>414</v>
      </c>
      <c r="P199" s="33"/>
      <c r="Q199" s="47" t="s">
        <v>337</v>
      </c>
      <c r="R199" s="48" t="s">
        <v>340</v>
      </c>
      <c r="S199" s="48" t="s">
        <v>348</v>
      </c>
      <c r="T199" s="48" t="s">
        <v>359</v>
      </c>
      <c r="U199" s="48" t="s">
        <v>386</v>
      </c>
      <c r="V199" s="48"/>
    </row>
    <row r="200" spans="1:22" x14ac:dyDescent="0.3">
      <c r="A200" s="41">
        <v>164</v>
      </c>
      <c r="B200" s="37" t="s">
        <v>221</v>
      </c>
      <c r="C200" s="37" t="s">
        <v>471</v>
      </c>
      <c r="D200" s="37" t="s">
        <v>18</v>
      </c>
      <c r="E200" s="37" t="s">
        <v>45</v>
      </c>
      <c r="F200" s="37" t="s">
        <v>186</v>
      </c>
      <c r="G200" s="32" t="s">
        <v>162</v>
      </c>
      <c r="H200" s="38">
        <v>6</v>
      </c>
      <c r="I200" s="32">
        <v>0</v>
      </c>
      <c r="J200" s="38"/>
      <c r="K200" s="32"/>
      <c r="L200" s="33">
        <f t="shared" ref="L200:L206" si="9">I200/H200</f>
        <v>0</v>
      </c>
      <c r="M200" s="44" t="str">
        <f t="shared" si="8"/>
        <v>Manual</v>
      </c>
      <c r="N200" s="32" t="s">
        <v>357</v>
      </c>
      <c r="O200" s="49" t="s">
        <v>405</v>
      </c>
      <c r="P200" s="33"/>
      <c r="Q200" s="50"/>
      <c r="R200" s="47"/>
      <c r="S200" s="48"/>
      <c r="T200" s="48"/>
      <c r="U200" s="48"/>
      <c r="V200" s="47"/>
    </row>
    <row r="201" spans="1:22" x14ac:dyDescent="0.3">
      <c r="A201" s="41">
        <v>69</v>
      </c>
      <c r="B201" s="37" t="s">
        <v>221</v>
      </c>
      <c r="C201" s="37" t="s">
        <v>473</v>
      </c>
      <c r="D201" s="37" t="s">
        <v>16</v>
      </c>
      <c r="E201" s="37" t="s">
        <v>322</v>
      </c>
      <c r="F201" s="37" t="s">
        <v>323</v>
      </c>
      <c r="G201" s="32" t="s">
        <v>131</v>
      </c>
      <c r="H201" s="38">
        <v>4</v>
      </c>
      <c r="I201" s="32">
        <v>0</v>
      </c>
      <c r="J201" s="38"/>
      <c r="K201" s="32"/>
      <c r="L201" s="33">
        <f t="shared" si="9"/>
        <v>0</v>
      </c>
      <c r="M201" s="44" t="str">
        <f t="shared" si="8"/>
        <v>Manual</v>
      </c>
      <c r="N201" s="32" t="s">
        <v>357</v>
      </c>
      <c r="O201" s="49" t="s">
        <v>405</v>
      </c>
      <c r="P201" s="33"/>
      <c r="Q201" s="50"/>
      <c r="R201" s="47"/>
      <c r="S201" s="48"/>
      <c r="T201" s="48"/>
      <c r="U201" s="48"/>
      <c r="V201" s="47"/>
    </row>
    <row r="202" spans="1:22" x14ac:dyDescent="0.3">
      <c r="A202" s="41">
        <v>18</v>
      </c>
      <c r="B202" s="37" t="s">
        <v>221</v>
      </c>
      <c r="C202" s="37" t="s">
        <v>471</v>
      </c>
      <c r="D202" s="37" t="s">
        <v>225</v>
      </c>
      <c r="E202" s="37" t="s">
        <v>198</v>
      </c>
      <c r="F202" s="37" t="s">
        <v>236</v>
      </c>
      <c r="G202" s="32" t="s">
        <v>153</v>
      </c>
      <c r="H202" s="38">
        <v>5</v>
      </c>
      <c r="I202" s="32">
        <v>0</v>
      </c>
      <c r="J202" s="38"/>
      <c r="K202" s="32"/>
      <c r="L202" s="33">
        <f t="shared" si="9"/>
        <v>0</v>
      </c>
      <c r="M202" s="44" t="str">
        <f t="shared" si="8"/>
        <v>Manual</v>
      </c>
      <c r="N202" s="32" t="s">
        <v>357</v>
      </c>
      <c r="O202" s="49" t="s">
        <v>414</v>
      </c>
      <c r="P202" s="33" t="s">
        <v>473</v>
      </c>
      <c r="Q202" s="49"/>
      <c r="R202" s="47"/>
      <c r="S202" s="48"/>
      <c r="T202" s="48"/>
      <c r="U202" s="48"/>
      <c r="V202" s="47"/>
    </row>
    <row r="203" spans="1:22" x14ac:dyDescent="0.3">
      <c r="A203" s="41">
        <v>199</v>
      </c>
      <c r="B203" s="37" t="s">
        <v>365</v>
      </c>
      <c r="C203" s="37" t="s">
        <v>471</v>
      </c>
      <c r="D203" s="37" t="s">
        <v>10</v>
      </c>
      <c r="E203" s="37" t="s">
        <v>373</v>
      </c>
      <c r="F203" s="37" t="s">
        <v>463</v>
      </c>
      <c r="G203" s="32" t="s">
        <v>364</v>
      </c>
      <c r="H203" s="38">
        <v>4</v>
      </c>
      <c r="I203" s="32">
        <v>0</v>
      </c>
      <c r="J203" s="38"/>
      <c r="K203" s="32"/>
      <c r="L203" s="33">
        <f t="shared" si="9"/>
        <v>0</v>
      </c>
      <c r="M203" s="45" t="str">
        <f t="shared" si="8"/>
        <v>Manual</v>
      </c>
      <c r="N203" s="32" t="s">
        <v>357</v>
      </c>
      <c r="O203" s="49" t="s">
        <v>414</v>
      </c>
      <c r="P203" s="33"/>
      <c r="Q203" s="47"/>
      <c r="R203" s="48"/>
      <c r="S203" s="48"/>
      <c r="T203" s="48"/>
      <c r="U203" s="48"/>
      <c r="V203" s="48"/>
    </row>
    <row r="204" spans="1:22" x14ac:dyDescent="0.3">
      <c r="A204" s="41">
        <v>52</v>
      </c>
      <c r="B204" s="37" t="s">
        <v>221</v>
      </c>
      <c r="C204" s="37" t="s">
        <v>471</v>
      </c>
      <c r="D204" s="37" t="s">
        <v>9</v>
      </c>
      <c r="E204" s="37" t="s">
        <v>43</v>
      </c>
      <c r="F204" s="37" t="s">
        <v>43</v>
      </c>
      <c r="G204" s="32" t="s">
        <v>179</v>
      </c>
      <c r="H204" s="38">
        <v>5</v>
      </c>
      <c r="I204" s="32">
        <v>0</v>
      </c>
      <c r="J204" s="38"/>
      <c r="K204" s="32"/>
      <c r="L204" s="33">
        <f t="shared" si="9"/>
        <v>0</v>
      </c>
      <c r="M204" s="43" t="str">
        <f t="shared" si="8"/>
        <v>Manual</v>
      </c>
      <c r="N204" s="32" t="s">
        <v>357</v>
      </c>
      <c r="O204" s="49" t="s">
        <v>414</v>
      </c>
      <c r="P204" s="33"/>
      <c r="Q204" s="48"/>
      <c r="R204" s="47"/>
      <c r="S204" s="48"/>
      <c r="T204" s="48"/>
      <c r="U204" s="48"/>
      <c r="V204" s="47"/>
    </row>
    <row r="205" spans="1:22" x14ac:dyDescent="0.3">
      <c r="A205" s="41">
        <v>131</v>
      </c>
      <c r="B205" s="37" t="s">
        <v>221</v>
      </c>
      <c r="C205" s="37" t="s">
        <v>472</v>
      </c>
      <c r="D205" s="37" t="s">
        <v>3</v>
      </c>
      <c r="E205" s="37" t="s">
        <v>26</v>
      </c>
      <c r="F205" s="37" t="s">
        <v>69</v>
      </c>
      <c r="G205" s="32" t="s">
        <v>137</v>
      </c>
      <c r="H205" s="38">
        <v>10</v>
      </c>
      <c r="I205" s="32">
        <v>0</v>
      </c>
      <c r="J205" s="38"/>
      <c r="K205" s="32"/>
      <c r="L205" s="33">
        <f t="shared" si="9"/>
        <v>0</v>
      </c>
      <c r="M205" s="44" t="str">
        <f t="shared" si="8"/>
        <v>Manual</v>
      </c>
      <c r="N205" s="32" t="s">
        <v>357</v>
      </c>
      <c r="O205" s="49" t="s">
        <v>406</v>
      </c>
      <c r="P205" s="33"/>
      <c r="Q205" s="47"/>
      <c r="R205" s="47"/>
      <c r="S205" s="48"/>
      <c r="T205" s="48"/>
      <c r="U205" s="48"/>
      <c r="V205" s="47"/>
    </row>
    <row r="206" spans="1:22" x14ac:dyDescent="0.3">
      <c r="A206" s="41">
        <v>45</v>
      </c>
      <c r="B206" s="37" t="s">
        <v>221</v>
      </c>
      <c r="C206" s="37" t="s">
        <v>471</v>
      </c>
      <c r="D206" s="37" t="s">
        <v>9</v>
      </c>
      <c r="E206" s="37" t="s">
        <v>41</v>
      </c>
      <c r="F206" s="37" t="s">
        <v>174</v>
      </c>
      <c r="G206" s="32" t="s">
        <v>179</v>
      </c>
      <c r="H206" s="38">
        <v>10</v>
      </c>
      <c r="I206" s="32">
        <v>0</v>
      </c>
      <c r="J206" s="38"/>
      <c r="K206" s="32"/>
      <c r="L206" s="33">
        <f t="shared" si="9"/>
        <v>0</v>
      </c>
      <c r="M206" s="44" t="str">
        <f t="shared" si="8"/>
        <v>Manual</v>
      </c>
      <c r="N206" s="32" t="s">
        <v>357</v>
      </c>
      <c r="O206" s="47" t="s">
        <v>414</v>
      </c>
      <c r="P206" s="33"/>
      <c r="Q206" s="47"/>
      <c r="R206" s="48"/>
      <c r="S206" s="48"/>
      <c r="T206" s="48"/>
      <c r="U206" s="48"/>
      <c r="V206" s="48"/>
    </row>
    <row r="207" spans="1:22" x14ac:dyDescent="0.3">
      <c r="A207" s="41">
        <v>48</v>
      </c>
      <c r="B207" s="37" t="s">
        <v>221</v>
      </c>
      <c r="C207" s="37" t="s">
        <v>471</v>
      </c>
      <c r="D207" s="37" t="s">
        <v>9</v>
      </c>
      <c r="E207" s="37" t="s">
        <v>42</v>
      </c>
      <c r="F207" s="37" t="s">
        <v>229</v>
      </c>
      <c r="G207" s="32" t="s">
        <v>179</v>
      </c>
      <c r="H207" s="38">
        <v>3</v>
      </c>
      <c r="I207" s="32">
        <v>0</v>
      </c>
      <c r="J207" s="67">
        <v>0</v>
      </c>
      <c r="K207" s="32">
        <v>0</v>
      </c>
      <c r="L207" s="33">
        <f xml:space="preserve"> (I207 + K207) / IF(J207 = 0, H207, J207)</f>
        <v>0</v>
      </c>
      <c r="M207" s="44" t="str">
        <f t="shared" si="8"/>
        <v>Manual</v>
      </c>
      <c r="N207" s="32" t="s">
        <v>357</v>
      </c>
      <c r="O207" s="47" t="s">
        <v>414</v>
      </c>
      <c r="P207" s="33"/>
      <c r="Q207" s="46" t="s">
        <v>336</v>
      </c>
      <c r="R207" s="47" t="s">
        <v>340</v>
      </c>
      <c r="S207" s="48" t="s">
        <v>403</v>
      </c>
      <c r="T207" s="48" t="s">
        <v>359</v>
      </c>
      <c r="U207" s="48" t="s">
        <v>386</v>
      </c>
      <c r="V207" s="48" t="s">
        <v>247</v>
      </c>
    </row>
    <row r="208" spans="1:22" x14ac:dyDescent="0.3">
      <c r="A208" s="41">
        <v>176</v>
      </c>
      <c r="B208" s="37" t="s">
        <v>221</v>
      </c>
      <c r="C208" s="37" t="s">
        <v>473</v>
      </c>
      <c r="D208" s="37" t="s">
        <v>12</v>
      </c>
      <c r="E208" s="37" t="s">
        <v>207</v>
      </c>
      <c r="F208" s="37" t="s">
        <v>456</v>
      </c>
      <c r="G208" s="32" t="s">
        <v>162</v>
      </c>
      <c r="H208" s="38">
        <v>18</v>
      </c>
      <c r="I208" s="32">
        <v>0</v>
      </c>
      <c r="J208" s="38"/>
      <c r="K208" s="32"/>
      <c r="L208" s="33">
        <f t="shared" ref="L208:L214" si="10">I208/H208</f>
        <v>0</v>
      </c>
      <c r="M208" s="44" t="str">
        <f t="shared" si="8"/>
        <v>Manual</v>
      </c>
      <c r="N208" s="32" t="s">
        <v>357</v>
      </c>
      <c r="O208" s="47" t="s">
        <v>406</v>
      </c>
      <c r="P208" s="33"/>
      <c r="Q208" s="49"/>
      <c r="R208" s="47"/>
      <c r="S208" s="48"/>
      <c r="T208" s="48"/>
      <c r="U208" s="48"/>
      <c r="V208" s="47"/>
    </row>
    <row r="209" spans="1:22" x14ac:dyDescent="0.3">
      <c r="A209" s="41">
        <v>157</v>
      </c>
      <c r="B209" s="37" t="s">
        <v>221</v>
      </c>
      <c r="C209" s="37" t="s">
        <v>471</v>
      </c>
      <c r="D209" s="37" t="s">
        <v>18</v>
      </c>
      <c r="E209" s="37" t="s">
        <v>48</v>
      </c>
      <c r="F209" s="37" t="s">
        <v>435</v>
      </c>
      <c r="G209" s="32" t="s">
        <v>162</v>
      </c>
      <c r="H209" s="38">
        <v>6</v>
      </c>
      <c r="I209" s="32">
        <v>0</v>
      </c>
      <c r="J209" s="38"/>
      <c r="K209" s="32"/>
      <c r="L209" s="33">
        <f t="shared" si="10"/>
        <v>0</v>
      </c>
      <c r="M209" s="44" t="str">
        <f t="shared" si="8"/>
        <v>Manual</v>
      </c>
      <c r="N209" s="32" t="s">
        <v>357</v>
      </c>
      <c r="O209" s="47" t="s">
        <v>406</v>
      </c>
      <c r="P209" s="33"/>
      <c r="Q209" s="47"/>
      <c r="R209" s="48"/>
      <c r="S209" s="48"/>
      <c r="T209" s="48"/>
      <c r="U209" s="48"/>
      <c r="V209" s="47"/>
    </row>
    <row r="210" spans="1:22" x14ac:dyDescent="0.3">
      <c r="A210" s="41">
        <v>175</v>
      </c>
      <c r="B210" s="37" t="s">
        <v>221</v>
      </c>
      <c r="C210" s="37" t="s">
        <v>473</v>
      </c>
      <c r="D210" s="37" t="s">
        <v>12</v>
      </c>
      <c r="E210" s="37" t="s">
        <v>207</v>
      </c>
      <c r="F210" s="37" t="s">
        <v>450</v>
      </c>
      <c r="G210" s="32" t="s">
        <v>162</v>
      </c>
      <c r="H210" s="38">
        <v>9</v>
      </c>
      <c r="I210" s="32">
        <v>0</v>
      </c>
      <c r="J210" s="38"/>
      <c r="K210" s="32"/>
      <c r="L210" s="33">
        <f t="shared" si="10"/>
        <v>0</v>
      </c>
      <c r="M210" s="45" t="str">
        <f t="shared" si="8"/>
        <v>Manual</v>
      </c>
      <c r="N210" s="32" t="s">
        <v>357</v>
      </c>
      <c r="O210" s="47" t="s">
        <v>406</v>
      </c>
      <c r="P210" s="33"/>
      <c r="Q210" s="48"/>
      <c r="R210" s="47"/>
      <c r="S210" s="48"/>
      <c r="T210" s="48"/>
      <c r="U210" s="48"/>
      <c r="V210" s="48"/>
    </row>
    <row r="211" spans="1:22" x14ac:dyDescent="0.3">
      <c r="A211" s="41">
        <v>93</v>
      </c>
      <c r="B211" s="37" t="s">
        <v>221</v>
      </c>
      <c r="C211" s="37" t="s">
        <v>473</v>
      </c>
      <c r="D211" s="37" t="s">
        <v>51</v>
      </c>
      <c r="E211" s="37" t="s">
        <v>292</v>
      </c>
      <c r="F211" s="37" t="s">
        <v>295</v>
      </c>
      <c r="G211" s="32" t="s">
        <v>132</v>
      </c>
      <c r="H211" s="38">
        <v>6</v>
      </c>
      <c r="I211" s="32">
        <v>0</v>
      </c>
      <c r="J211" s="38"/>
      <c r="K211" s="32"/>
      <c r="L211" s="33">
        <f t="shared" si="10"/>
        <v>0</v>
      </c>
      <c r="M211" s="43" t="str">
        <f t="shared" si="8"/>
        <v>Manual</v>
      </c>
      <c r="N211" s="32" t="s">
        <v>357</v>
      </c>
      <c r="O211" s="47" t="s">
        <v>406</v>
      </c>
      <c r="P211" s="33"/>
      <c r="Q211" s="47"/>
      <c r="R211" s="47"/>
      <c r="S211" s="48"/>
      <c r="T211" s="48"/>
      <c r="U211" s="48"/>
      <c r="V211" s="47"/>
    </row>
    <row r="212" spans="1:22" x14ac:dyDescent="0.3">
      <c r="A212" s="41">
        <v>118</v>
      </c>
      <c r="B212" s="37" t="s">
        <v>221</v>
      </c>
      <c r="C212" s="37" t="s">
        <v>473</v>
      </c>
      <c r="D212" s="37" t="s">
        <v>51</v>
      </c>
      <c r="E212" s="37" t="s">
        <v>209</v>
      </c>
      <c r="F212" s="37" t="s">
        <v>312</v>
      </c>
      <c r="G212" s="32" t="s">
        <v>132</v>
      </c>
      <c r="H212" s="38">
        <v>7</v>
      </c>
      <c r="I212" s="32">
        <v>0</v>
      </c>
      <c r="J212" s="38"/>
      <c r="K212" s="32"/>
      <c r="L212" s="33">
        <f t="shared" si="10"/>
        <v>0</v>
      </c>
      <c r="M212" s="44" t="str">
        <f t="shared" si="8"/>
        <v>Manual</v>
      </c>
      <c r="N212" s="32" t="s">
        <v>357</v>
      </c>
      <c r="O212" s="47" t="s">
        <v>406</v>
      </c>
      <c r="P212" s="33"/>
      <c r="Q212" s="47"/>
      <c r="R212" s="48"/>
      <c r="S212" s="48"/>
      <c r="T212" s="48"/>
      <c r="U212" s="48"/>
      <c r="V212" s="47"/>
    </row>
    <row r="213" spans="1:22" x14ac:dyDescent="0.3">
      <c r="A213" s="41">
        <v>17</v>
      </c>
      <c r="B213" s="37" t="s">
        <v>221</v>
      </c>
      <c r="C213" s="37" t="s">
        <v>471</v>
      </c>
      <c r="D213" s="37" t="s">
        <v>225</v>
      </c>
      <c r="E213" s="37" t="s">
        <v>39</v>
      </c>
      <c r="F213" s="37" t="s">
        <v>148</v>
      </c>
      <c r="G213" s="32" t="s">
        <v>153</v>
      </c>
      <c r="H213" s="38">
        <v>8</v>
      </c>
      <c r="I213" s="32">
        <v>0</v>
      </c>
      <c r="J213" s="38"/>
      <c r="K213" s="32"/>
      <c r="L213" s="33">
        <f t="shared" si="10"/>
        <v>0</v>
      </c>
      <c r="M213" s="44" t="str">
        <f t="shared" si="8"/>
        <v>Manual</v>
      </c>
      <c r="N213" s="32" t="s">
        <v>357</v>
      </c>
      <c r="O213" s="47" t="s">
        <v>414</v>
      </c>
      <c r="P213" s="33" t="s">
        <v>473</v>
      </c>
      <c r="Q213" s="47"/>
      <c r="R213" s="48"/>
      <c r="S213" s="48"/>
      <c r="T213" s="48"/>
      <c r="U213" s="48"/>
      <c r="V213" s="47"/>
    </row>
    <row r="214" spans="1:22" x14ac:dyDescent="0.3">
      <c r="A214" s="41">
        <v>182</v>
      </c>
      <c r="B214" s="37" t="s">
        <v>221</v>
      </c>
      <c r="C214" s="37" t="s">
        <v>473</v>
      </c>
      <c r="D214" s="37" t="s">
        <v>15</v>
      </c>
      <c r="E214" s="37" t="s">
        <v>33</v>
      </c>
      <c r="F214" s="37" t="s">
        <v>115</v>
      </c>
      <c r="G214" s="32" t="s">
        <v>128</v>
      </c>
      <c r="H214" s="38">
        <v>4</v>
      </c>
      <c r="I214" s="32">
        <v>0</v>
      </c>
      <c r="J214" s="38"/>
      <c r="K214" s="32"/>
      <c r="L214" s="33">
        <f t="shared" si="10"/>
        <v>0</v>
      </c>
      <c r="M214" s="44" t="str">
        <f t="shared" si="8"/>
        <v>Manual</v>
      </c>
      <c r="N214" s="32" t="s">
        <v>357</v>
      </c>
      <c r="O214" s="47" t="s">
        <v>405</v>
      </c>
      <c r="P214" s="33"/>
      <c r="Q214" s="47"/>
      <c r="R214" s="47"/>
      <c r="S214" s="48"/>
      <c r="T214" s="48"/>
      <c r="U214" s="48"/>
      <c r="V214" s="48"/>
    </row>
    <row r="215" spans="1:22" x14ac:dyDescent="0.3">
      <c r="A215" s="41">
        <v>47</v>
      </c>
      <c r="B215" s="37" t="s">
        <v>221</v>
      </c>
      <c r="C215" s="37" t="s">
        <v>471</v>
      </c>
      <c r="D215" s="37" t="s">
        <v>9</v>
      </c>
      <c r="E215" s="37" t="s">
        <v>42</v>
      </c>
      <c r="F215" s="37" t="s">
        <v>228</v>
      </c>
      <c r="G215" s="32" t="s">
        <v>179</v>
      </c>
      <c r="H215" s="38">
        <v>3</v>
      </c>
      <c r="I215" s="32">
        <v>0</v>
      </c>
      <c r="J215" s="67">
        <v>0</v>
      </c>
      <c r="K215" s="32">
        <v>0</v>
      </c>
      <c r="L215" s="33">
        <f xml:space="preserve"> (I215 + K215) / IF(J215 = 0, H215, J215)</f>
        <v>0</v>
      </c>
      <c r="M215" s="44" t="str">
        <f t="shared" si="8"/>
        <v>Manual</v>
      </c>
      <c r="N215" s="32" t="s">
        <v>357</v>
      </c>
      <c r="O215" s="47" t="s">
        <v>414</v>
      </c>
      <c r="P215" s="33"/>
      <c r="Q215" s="47" t="s">
        <v>337</v>
      </c>
      <c r="R215" s="47" t="s">
        <v>340</v>
      </c>
      <c r="S215" s="48" t="s">
        <v>403</v>
      </c>
      <c r="T215" s="48" t="s">
        <v>359</v>
      </c>
      <c r="U215" s="48" t="s">
        <v>386</v>
      </c>
      <c r="V215" s="48" t="s">
        <v>344</v>
      </c>
    </row>
    <row r="216" spans="1:22" x14ac:dyDescent="0.3">
      <c r="A216" s="41">
        <v>26</v>
      </c>
      <c r="B216" s="37" t="s">
        <v>221</v>
      </c>
      <c r="C216" s="37" t="s">
        <v>471</v>
      </c>
      <c r="D216" s="37" t="s">
        <v>225</v>
      </c>
      <c r="E216" s="37" t="s">
        <v>198</v>
      </c>
      <c r="F216" s="37" t="s">
        <v>152</v>
      </c>
      <c r="G216" s="32" t="s">
        <v>153</v>
      </c>
      <c r="H216" s="38">
        <v>4</v>
      </c>
      <c r="I216" s="32">
        <v>0</v>
      </c>
      <c r="J216" s="38"/>
      <c r="K216" s="32"/>
      <c r="L216" s="33">
        <f>I216/H216</f>
        <v>0</v>
      </c>
      <c r="M216" s="44" t="str">
        <f t="shared" si="8"/>
        <v>Manual</v>
      </c>
      <c r="N216" s="32" t="s">
        <v>357</v>
      </c>
      <c r="O216" s="47" t="s">
        <v>414</v>
      </c>
      <c r="P216" s="33" t="s">
        <v>473</v>
      </c>
      <c r="Q216" s="47"/>
      <c r="R216" s="47"/>
      <c r="S216" s="48"/>
      <c r="T216" s="48"/>
      <c r="U216" s="48"/>
      <c r="V216" s="48"/>
    </row>
    <row r="217" spans="1:22" x14ac:dyDescent="0.3">
      <c r="A217" s="41">
        <v>3</v>
      </c>
      <c r="B217" s="37" t="s">
        <v>221</v>
      </c>
      <c r="C217" s="37" t="s">
        <v>471</v>
      </c>
      <c r="D217" s="37" t="s">
        <v>225</v>
      </c>
      <c r="E217" s="37" t="s">
        <v>37</v>
      </c>
      <c r="F217" s="37" t="s">
        <v>287</v>
      </c>
      <c r="G217" s="32" t="s">
        <v>153</v>
      </c>
      <c r="H217" s="38">
        <v>4</v>
      </c>
      <c r="I217" s="32">
        <v>4</v>
      </c>
      <c r="J217" s="38"/>
      <c r="K217" s="32"/>
      <c r="L217" s="33">
        <f>I217/H217</f>
        <v>1</v>
      </c>
      <c r="M217" s="44" t="str">
        <f t="shared" si="8"/>
        <v>Automático</v>
      </c>
      <c r="N217" s="32" t="s">
        <v>357</v>
      </c>
      <c r="O217" s="47" t="s">
        <v>414</v>
      </c>
      <c r="P217" s="33" t="s">
        <v>478</v>
      </c>
      <c r="Q217" s="47" t="s">
        <v>336</v>
      </c>
      <c r="R217" s="47" t="s">
        <v>340</v>
      </c>
      <c r="S217" s="48" t="s">
        <v>403</v>
      </c>
      <c r="T217" s="48" t="s">
        <v>360</v>
      </c>
      <c r="U217" s="48" t="s">
        <v>381</v>
      </c>
      <c r="V217" s="48" t="s">
        <v>344</v>
      </c>
    </row>
    <row r="218" spans="1:22" x14ac:dyDescent="0.3">
      <c r="A218" s="41">
        <v>11</v>
      </c>
      <c r="B218" s="37" t="s">
        <v>221</v>
      </c>
      <c r="C218" s="37" t="s">
        <v>471</v>
      </c>
      <c r="D218" s="37" t="s">
        <v>225</v>
      </c>
      <c r="E218" s="37" t="s">
        <v>39</v>
      </c>
      <c r="F218" s="37" t="s">
        <v>289</v>
      </c>
      <c r="G218" s="32" t="s">
        <v>153</v>
      </c>
      <c r="H218" s="38">
        <v>4</v>
      </c>
      <c r="I218" s="32">
        <v>4</v>
      </c>
      <c r="J218" s="38"/>
      <c r="K218" s="32"/>
      <c r="L218" s="33">
        <f>I218/H218</f>
        <v>1</v>
      </c>
      <c r="M218" s="44" t="str">
        <f t="shared" si="8"/>
        <v>Automático</v>
      </c>
      <c r="N218" s="32" t="s">
        <v>357</v>
      </c>
      <c r="O218" s="49" t="s">
        <v>414</v>
      </c>
      <c r="P218" s="33" t="s">
        <v>473</v>
      </c>
      <c r="Q218" s="47"/>
      <c r="R218" s="48"/>
      <c r="S218" s="48"/>
      <c r="T218" s="48"/>
      <c r="U218" s="48"/>
      <c r="V218" s="47"/>
    </row>
    <row r="219" spans="1:22" x14ac:dyDescent="0.3">
      <c r="A219" s="41">
        <v>30</v>
      </c>
      <c r="B219" s="37" t="s">
        <v>221</v>
      </c>
      <c r="C219" s="37" t="s">
        <v>471</v>
      </c>
      <c r="D219" s="37" t="s">
        <v>9</v>
      </c>
      <c r="E219" s="37" t="s">
        <v>41</v>
      </c>
      <c r="F219" s="37" t="s">
        <v>274</v>
      </c>
      <c r="G219" s="32" t="s">
        <v>179</v>
      </c>
      <c r="H219" s="38">
        <v>11</v>
      </c>
      <c r="I219" s="32">
        <v>1</v>
      </c>
      <c r="J219" s="67">
        <v>6</v>
      </c>
      <c r="K219" s="32">
        <v>0</v>
      </c>
      <c r="L219" s="33">
        <f xml:space="preserve"> (I219 + K219) / IF(J219 = 0, H219, J219)</f>
        <v>0.16666666666666666</v>
      </c>
      <c r="M219" s="44" t="str">
        <f t="shared" si="8"/>
        <v>Manual</v>
      </c>
      <c r="N219" s="32" t="s">
        <v>357</v>
      </c>
      <c r="O219" s="49" t="s">
        <v>414</v>
      </c>
      <c r="P219" s="33"/>
      <c r="Q219" s="49" t="s">
        <v>337</v>
      </c>
      <c r="R219" s="47" t="s">
        <v>342</v>
      </c>
      <c r="S219" s="48" t="s">
        <v>351</v>
      </c>
      <c r="T219" s="48" t="s">
        <v>359</v>
      </c>
      <c r="U219" s="48" t="s">
        <v>386</v>
      </c>
      <c r="V219" s="47" t="s">
        <v>343</v>
      </c>
    </row>
    <row r="220" spans="1:22" x14ac:dyDescent="0.3">
      <c r="A220" s="41">
        <v>4</v>
      </c>
      <c r="B220" s="37" t="s">
        <v>221</v>
      </c>
      <c r="C220" s="37" t="s">
        <v>471</v>
      </c>
      <c r="D220" s="37" t="s">
        <v>225</v>
      </c>
      <c r="E220" s="37" t="s">
        <v>143</v>
      </c>
      <c r="F220" s="37" t="s">
        <v>288</v>
      </c>
      <c r="G220" s="32" t="s">
        <v>153</v>
      </c>
      <c r="H220" s="38">
        <v>4</v>
      </c>
      <c r="I220" s="32">
        <v>4</v>
      </c>
      <c r="J220" s="38"/>
      <c r="K220" s="32"/>
      <c r="L220" s="33">
        <f>I220/H220</f>
        <v>1</v>
      </c>
      <c r="M220" s="45" t="str">
        <f t="shared" si="8"/>
        <v>Automático</v>
      </c>
      <c r="N220" s="32" t="s">
        <v>357</v>
      </c>
      <c r="O220" s="49" t="s">
        <v>414</v>
      </c>
      <c r="P220" s="33" t="s">
        <v>478</v>
      </c>
      <c r="Q220" s="47" t="s">
        <v>336</v>
      </c>
      <c r="R220" s="47" t="s">
        <v>340</v>
      </c>
      <c r="S220" s="48" t="s">
        <v>403</v>
      </c>
      <c r="T220" s="48" t="s">
        <v>360</v>
      </c>
      <c r="U220" s="48" t="s">
        <v>381</v>
      </c>
      <c r="V220" s="48" t="s">
        <v>344</v>
      </c>
    </row>
    <row r="221" spans="1:22" x14ac:dyDescent="0.3">
      <c r="A221" s="41">
        <v>31</v>
      </c>
      <c r="B221" s="37" t="s">
        <v>221</v>
      </c>
      <c r="C221" s="37" t="s">
        <v>471</v>
      </c>
      <c r="D221" s="37" t="s">
        <v>9</v>
      </c>
      <c r="E221" s="37" t="s">
        <v>41</v>
      </c>
      <c r="F221" s="37" t="s">
        <v>276</v>
      </c>
      <c r="G221" s="32" t="s">
        <v>179</v>
      </c>
      <c r="H221" s="38">
        <v>7</v>
      </c>
      <c r="I221" s="32">
        <v>0</v>
      </c>
      <c r="J221" s="67">
        <v>4</v>
      </c>
      <c r="K221" s="32">
        <v>0</v>
      </c>
      <c r="L221" s="33">
        <f xml:space="preserve"> (I221 + K221) / IF(J221 = 0, H221, J221)</f>
        <v>0</v>
      </c>
      <c r="M221" s="43" t="str">
        <f t="shared" si="8"/>
        <v>Manual</v>
      </c>
      <c r="N221" s="32" t="s">
        <v>357</v>
      </c>
      <c r="O221" s="49" t="s">
        <v>414</v>
      </c>
      <c r="P221" s="33"/>
      <c r="Q221" s="48" t="s">
        <v>337</v>
      </c>
      <c r="R221" s="48" t="s">
        <v>342</v>
      </c>
      <c r="S221" s="48" t="s">
        <v>351</v>
      </c>
      <c r="T221" s="48" t="s">
        <v>359</v>
      </c>
      <c r="U221" s="48" t="s">
        <v>386</v>
      </c>
      <c r="V221" s="47" t="s">
        <v>343</v>
      </c>
    </row>
    <row r="222" spans="1:22" x14ac:dyDescent="0.3">
      <c r="A222" s="41">
        <v>34</v>
      </c>
      <c r="B222" s="37" t="s">
        <v>221</v>
      </c>
      <c r="C222" s="37" t="s">
        <v>471</v>
      </c>
      <c r="D222" s="37" t="s">
        <v>9</v>
      </c>
      <c r="E222" s="37" t="s">
        <v>41</v>
      </c>
      <c r="F222" s="37" t="s">
        <v>278</v>
      </c>
      <c r="G222" s="32" t="s">
        <v>179</v>
      </c>
      <c r="H222" s="38">
        <v>8</v>
      </c>
      <c r="I222" s="32">
        <v>0</v>
      </c>
      <c r="J222" s="38"/>
      <c r="K222" s="32"/>
      <c r="L222" s="33">
        <f t="shared" ref="L222:L237" si="11">I222/H222</f>
        <v>0</v>
      </c>
      <c r="M222" s="44" t="str">
        <f t="shared" si="8"/>
        <v>Manual</v>
      </c>
      <c r="N222" s="32" t="s">
        <v>357</v>
      </c>
      <c r="O222" s="47" t="s">
        <v>414</v>
      </c>
      <c r="P222" s="33"/>
      <c r="Q222" s="48"/>
      <c r="R222" s="47"/>
      <c r="S222" s="48"/>
      <c r="T222" s="48"/>
      <c r="U222" s="48"/>
      <c r="V222" s="47"/>
    </row>
    <row r="223" spans="1:22" x14ac:dyDescent="0.3">
      <c r="A223" s="41">
        <v>33</v>
      </c>
      <c r="B223" s="37" t="s">
        <v>221</v>
      </c>
      <c r="C223" s="37" t="s">
        <v>471</v>
      </c>
      <c r="D223" s="37" t="s">
        <v>9</v>
      </c>
      <c r="E223" s="37" t="s">
        <v>41</v>
      </c>
      <c r="F223" s="37" t="s">
        <v>277</v>
      </c>
      <c r="G223" s="32" t="s">
        <v>179</v>
      </c>
      <c r="H223" s="38">
        <v>7</v>
      </c>
      <c r="I223" s="32">
        <v>0</v>
      </c>
      <c r="J223" s="38"/>
      <c r="K223" s="32"/>
      <c r="L223" s="33">
        <f t="shared" si="11"/>
        <v>0</v>
      </c>
      <c r="M223" s="44" t="str">
        <f t="shared" si="8"/>
        <v>Manual</v>
      </c>
      <c r="N223" s="32" t="s">
        <v>357</v>
      </c>
      <c r="O223" s="47" t="s">
        <v>414</v>
      </c>
      <c r="P223" s="33"/>
      <c r="Q223" s="48"/>
      <c r="R223" s="47"/>
      <c r="S223" s="48"/>
      <c r="T223" s="48"/>
      <c r="U223" s="48"/>
      <c r="V223" s="48"/>
    </row>
    <row r="224" spans="1:22" x14ac:dyDescent="0.3">
      <c r="A224" s="41">
        <v>20</v>
      </c>
      <c r="B224" s="37" t="s">
        <v>221</v>
      </c>
      <c r="C224" s="37" t="s">
        <v>471</v>
      </c>
      <c r="D224" s="37" t="s">
        <v>225</v>
      </c>
      <c r="E224" s="37" t="s">
        <v>198</v>
      </c>
      <c r="F224" s="37" t="s">
        <v>238</v>
      </c>
      <c r="G224" s="32" t="s">
        <v>153</v>
      </c>
      <c r="H224" s="38">
        <v>5</v>
      </c>
      <c r="I224" s="32">
        <v>0</v>
      </c>
      <c r="J224" s="38"/>
      <c r="K224" s="32"/>
      <c r="L224" s="33">
        <f t="shared" si="11"/>
        <v>0</v>
      </c>
      <c r="M224" s="45" t="str">
        <f t="shared" si="8"/>
        <v>Manual</v>
      </c>
      <c r="N224" s="32" t="s">
        <v>357</v>
      </c>
      <c r="O224" s="47" t="s">
        <v>414</v>
      </c>
      <c r="P224" s="33" t="s">
        <v>473</v>
      </c>
      <c r="Q224" s="47"/>
      <c r="R224" s="47"/>
      <c r="S224" s="48"/>
      <c r="T224" s="48"/>
      <c r="U224" s="48"/>
      <c r="V224" s="48"/>
    </row>
    <row r="225" spans="1:22" x14ac:dyDescent="0.3">
      <c r="A225" s="41">
        <v>199</v>
      </c>
      <c r="B225" s="37" t="s">
        <v>365</v>
      </c>
      <c r="C225" s="37" t="s">
        <v>471</v>
      </c>
      <c r="D225" s="37" t="s">
        <v>10</v>
      </c>
      <c r="E225" s="37" t="s">
        <v>373</v>
      </c>
      <c r="F225" s="37" t="s">
        <v>465</v>
      </c>
      <c r="G225" s="32" t="s">
        <v>364</v>
      </c>
      <c r="H225" s="38">
        <v>5</v>
      </c>
      <c r="I225" s="32">
        <v>0</v>
      </c>
      <c r="J225" s="38"/>
      <c r="K225" s="32"/>
      <c r="L225" s="33">
        <f t="shared" si="11"/>
        <v>0</v>
      </c>
      <c r="M225" s="45" t="str">
        <f t="shared" si="8"/>
        <v>Manual</v>
      </c>
      <c r="N225" s="32" t="s">
        <v>357</v>
      </c>
      <c r="O225" s="47" t="s">
        <v>414</v>
      </c>
      <c r="P225" s="33"/>
      <c r="Q225" s="47"/>
      <c r="R225" s="47"/>
      <c r="S225" s="48"/>
      <c r="T225" s="48"/>
      <c r="U225" s="48"/>
      <c r="V225" s="48"/>
    </row>
    <row r="226" spans="1:22" x14ac:dyDescent="0.3">
      <c r="A226" s="41">
        <v>125</v>
      </c>
      <c r="B226" s="37" t="s">
        <v>221</v>
      </c>
      <c r="C226" s="37" t="s">
        <v>472</v>
      </c>
      <c r="D226" s="37" t="s">
        <v>2</v>
      </c>
      <c r="E226" s="37" t="s">
        <v>24</v>
      </c>
      <c r="F226" s="37" t="s">
        <v>57</v>
      </c>
      <c r="G226" s="32" t="s">
        <v>135</v>
      </c>
      <c r="H226" s="38">
        <v>4</v>
      </c>
      <c r="I226" s="32">
        <v>0</v>
      </c>
      <c r="J226" s="38"/>
      <c r="K226" s="32"/>
      <c r="L226" s="33">
        <f t="shared" si="11"/>
        <v>0</v>
      </c>
      <c r="M226" s="43" t="str">
        <f t="shared" si="8"/>
        <v>Manual</v>
      </c>
      <c r="N226" s="32" t="s">
        <v>357</v>
      </c>
      <c r="O226" s="47" t="s">
        <v>406</v>
      </c>
      <c r="P226" s="33"/>
      <c r="Q226" s="48"/>
      <c r="R226" s="48"/>
      <c r="S226" s="48"/>
      <c r="T226" s="48"/>
      <c r="U226" s="48"/>
      <c r="V226" s="47"/>
    </row>
    <row r="227" spans="1:22" x14ac:dyDescent="0.3">
      <c r="A227" s="41">
        <v>13</v>
      </c>
      <c r="B227" s="37" t="s">
        <v>221</v>
      </c>
      <c r="C227" s="37" t="s">
        <v>471</v>
      </c>
      <c r="D227" s="37" t="s">
        <v>225</v>
      </c>
      <c r="E227" s="37" t="s">
        <v>39</v>
      </c>
      <c r="F227" s="37" t="s">
        <v>290</v>
      </c>
      <c r="G227" s="32" t="s">
        <v>153</v>
      </c>
      <c r="H227" s="38">
        <v>9</v>
      </c>
      <c r="I227" s="32">
        <v>0</v>
      </c>
      <c r="J227" s="38"/>
      <c r="K227" s="32"/>
      <c r="L227" s="33">
        <f t="shared" si="11"/>
        <v>0</v>
      </c>
      <c r="M227" s="44" t="str">
        <f t="shared" si="8"/>
        <v>Manual</v>
      </c>
      <c r="N227" s="32" t="s">
        <v>357</v>
      </c>
      <c r="O227" s="47" t="s">
        <v>414</v>
      </c>
      <c r="P227" s="33" t="s">
        <v>473</v>
      </c>
      <c r="Q227" s="47"/>
      <c r="R227" s="47"/>
      <c r="S227" s="48"/>
      <c r="T227" s="48"/>
      <c r="U227" s="48"/>
      <c r="V227" s="47"/>
    </row>
    <row r="228" spans="1:22" x14ac:dyDescent="0.3">
      <c r="A228" s="41">
        <v>10</v>
      </c>
      <c r="B228" s="37" t="s">
        <v>221</v>
      </c>
      <c r="C228" s="37" t="s">
        <v>471</v>
      </c>
      <c r="D228" s="37" t="s">
        <v>225</v>
      </c>
      <c r="E228" s="37" t="s">
        <v>143</v>
      </c>
      <c r="F228" s="37" t="s">
        <v>286</v>
      </c>
      <c r="G228" s="32" t="s">
        <v>153</v>
      </c>
      <c r="H228" s="38">
        <v>4</v>
      </c>
      <c r="I228" s="32">
        <v>4</v>
      </c>
      <c r="J228" s="38"/>
      <c r="K228" s="32"/>
      <c r="L228" s="33">
        <f t="shared" si="11"/>
        <v>1</v>
      </c>
      <c r="M228" s="44" t="str">
        <f t="shared" si="8"/>
        <v>Automático</v>
      </c>
      <c r="N228" s="32" t="s">
        <v>357</v>
      </c>
      <c r="O228" s="47" t="s">
        <v>414</v>
      </c>
      <c r="P228" s="33" t="s">
        <v>478</v>
      </c>
      <c r="Q228" s="49"/>
      <c r="R228" s="47"/>
      <c r="S228" s="48"/>
      <c r="T228" s="48"/>
      <c r="U228" s="48"/>
      <c r="V228" s="48"/>
    </row>
    <row r="229" spans="1:22" x14ac:dyDescent="0.3">
      <c r="A229" s="41">
        <v>9</v>
      </c>
      <c r="B229" s="37" t="s">
        <v>221</v>
      </c>
      <c r="C229" s="37" t="s">
        <v>471</v>
      </c>
      <c r="D229" s="37" t="s">
        <v>225</v>
      </c>
      <c r="E229" s="37" t="s">
        <v>143</v>
      </c>
      <c r="F229" s="37" t="s">
        <v>285</v>
      </c>
      <c r="G229" s="32" t="s">
        <v>153</v>
      </c>
      <c r="H229" s="38">
        <v>13</v>
      </c>
      <c r="I229" s="32">
        <v>0</v>
      </c>
      <c r="J229" s="38"/>
      <c r="K229" s="32"/>
      <c r="L229" s="33">
        <f t="shared" si="11"/>
        <v>0</v>
      </c>
      <c r="M229" s="44" t="str">
        <f t="shared" si="8"/>
        <v>Manual</v>
      </c>
      <c r="N229" s="32" t="s">
        <v>357</v>
      </c>
      <c r="O229" s="47" t="s">
        <v>414</v>
      </c>
      <c r="P229" s="33" t="s">
        <v>478</v>
      </c>
      <c r="Q229" s="49" t="s">
        <v>336</v>
      </c>
      <c r="R229" s="47" t="s">
        <v>340</v>
      </c>
      <c r="S229" s="48" t="s">
        <v>348</v>
      </c>
      <c r="T229" s="48" t="s">
        <v>360</v>
      </c>
      <c r="U229" s="48" t="s">
        <v>381</v>
      </c>
      <c r="V229" s="48" t="s">
        <v>344</v>
      </c>
    </row>
    <row r="230" spans="1:22" x14ac:dyDescent="0.3">
      <c r="A230" s="41">
        <v>8</v>
      </c>
      <c r="B230" s="37" t="s">
        <v>221</v>
      </c>
      <c r="C230" s="37" t="s">
        <v>471</v>
      </c>
      <c r="D230" s="37" t="s">
        <v>225</v>
      </c>
      <c r="E230" s="37" t="s">
        <v>143</v>
      </c>
      <c r="F230" s="37" t="s">
        <v>284</v>
      </c>
      <c r="G230" s="32" t="s">
        <v>153</v>
      </c>
      <c r="H230" s="38">
        <v>10</v>
      </c>
      <c r="I230" s="32">
        <v>0</v>
      </c>
      <c r="J230" s="38"/>
      <c r="K230" s="32"/>
      <c r="L230" s="33">
        <f t="shared" si="11"/>
        <v>0</v>
      </c>
      <c r="M230" s="44" t="str">
        <f t="shared" si="8"/>
        <v>Manual</v>
      </c>
      <c r="N230" s="32" t="s">
        <v>357</v>
      </c>
      <c r="O230" s="47" t="s">
        <v>414</v>
      </c>
      <c r="P230" s="33" t="s">
        <v>478</v>
      </c>
      <c r="Q230" s="49" t="s">
        <v>336</v>
      </c>
      <c r="R230" s="47" t="s">
        <v>340</v>
      </c>
      <c r="S230" s="48" t="s">
        <v>348</v>
      </c>
      <c r="T230" s="48" t="s">
        <v>360</v>
      </c>
      <c r="U230" s="48" t="s">
        <v>381</v>
      </c>
      <c r="V230" s="48" t="s">
        <v>344</v>
      </c>
    </row>
    <row r="231" spans="1:22" x14ac:dyDescent="0.3">
      <c r="A231" s="41">
        <v>157</v>
      </c>
      <c r="B231" s="37" t="s">
        <v>221</v>
      </c>
      <c r="C231" s="37" t="s">
        <v>471</v>
      </c>
      <c r="D231" s="37" t="s">
        <v>18</v>
      </c>
      <c r="E231" s="37" t="s">
        <v>48</v>
      </c>
      <c r="F231" s="37" t="s">
        <v>434</v>
      </c>
      <c r="G231" s="32" t="s">
        <v>162</v>
      </c>
      <c r="H231" s="38">
        <v>14</v>
      </c>
      <c r="I231" s="32">
        <v>0</v>
      </c>
      <c r="J231" s="38"/>
      <c r="K231" s="32"/>
      <c r="L231" s="33">
        <f t="shared" si="11"/>
        <v>0</v>
      </c>
      <c r="M231" s="44" t="str">
        <f t="shared" si="8"/>
        <v>Manual</v>
      </c>
      <c r="N231" s="32" t="s">
        <v>357</v>
      </c>
      <c r="O231" s="47" t="s">
        <v>406</v>
      </c>
      <c r="P231" s="46"/>
      <c r="Q231" s="49"/>
      <c r="R231" s="47"/>
      <c r="S231" s="48"/>
      <c r="T231" s="48"/>
      <c r="U231" s="48"/>
      <c r="V231" s="48"/>
    </row>
    <row r="232" spans="1:22" x14ac:dyDescent="0.3">
      <c r="A232" s="41">
        <v>176</v>
      </c>
      <c r="B232" s="37" t="s">
        <v>221</v>
      </c>
      <c r="C232" s="37" t="s">
        <v>473</v>
      </c>
      <c r="D232" s="37" t="s">
        <v>12</v>
      </c>
      <c r="E232" s="37" t="s">
        <v>207</v>
      </c>
      <c r="F232" s="37" t="s">
        <v>455</v>
      </c>
      <c r="G232" s="32" t="s">
        <v>162</v>
      </c>
      <c r="H232" s="38">
        <v>22</v>
      </c>
      <c r="I232" s="32">
        <v>0</v>
      </c>
      <c r="J232" s="38"/>
      <c r="K232" s="32"/>
      <c r="L232" s="33">
        <f t="shared" si="11"/>
        <v>0</v>
      </c>
      <c r="M232" s="44" t="str">
        <f t="shared" si="8"/>
        <v>Manual</v>
      </c>
      <c r="N232" s="32" t="s">
        <v>357</v>
      </c>
      <c r="O232" s="47" t="s">
        <v>406</v>
      </c>
      <c r="P232" s="46"/>
      <c r="Q232" s="49"/>
      <c r="R232" s="47"/>
      <c r="S232" s="48"/>
      <c r="T232" s="48"/>
      <c r="U232" s="48"/>
      <c r="V232" s="48"/>
    </row>
    <row r="233" spans="1:22" x14ac:dyDescent="0.3">
      <c r="A233" s="41">
        <v>175</v>
      </c>
      <c r="B233" s="37" t="s">
        <v>221</v>
      </c>
      <c r="C233" s="37" t="s">
        <v>473</v>
      </c>
      <c r="D233" s="37" t="s">
        <v>12</v>
      </c>
      <c r="E233" s="37" t="s">
        <v>207</v>
      </c>
      <c r="F233" s="37" t="s">
        <v>448</v>
      </c>
      <c r="G233" s="32" t="s">
        <v>162</v>
      </c>
      <c r="H233" s="38">
        <v>11</v>
      </c>
      <c r="I233" s="32">
        <v>0</v>
      </c>
      <c r="J233" s="38"/>
      <c r="K233" s="32"/>
      <c r="L233" s="33">
        <f t="shared" si="11"/>
        <v>0</v>
      </c>
      <c r="M233" s="44" t="str">
        <f t="shared" si="8"/>
        <v>Manual</v>
      </c>
      <c r="N233" s="32" t="s">
        <v>357</v>
      </c>
      <c r="O233" s="47" t="s">
        <v>406</v>
      </c>
      <c r="P233" s="46"/>
      <c r="Q233" s="49"/>
      <c r="R233" s="47"/>
      <c r="S233" s="48"/>
      <c r="T233" s="48"/>
      <c r="U233" s="48"/>
      <c r="V233" s="48"/>
    </row>
    <row r="234" spans="1:22" x14ac:dyDescent="0.3">
      <c r="A234" s="41">
        <v>91</v>
      </c>
      <c r="B234" s="37" t="s">
        <v>221</v>
      </c>
      <c r="C234" s="37" t="s">
        <v>473</v>
      </c>
      <c r="D234" s="37" t="s">
        <v>51</v>
      </c>
      <c r="E234" s="37" t="s">
        <v>292</v>
      </c>
      <c r="F234" s="37" t="s">
        <v>293</v>
      </c>
      <c r="G234" s="32" t="s">
        <v>132</v>
      </c>
      <c r="H234" s="38">
        <v>3</v>
      </c>
      <c r="I234" s="32">
        <v>0</v>
      </c>
      <c r="J234" s="38"/>
      <c r="K234" s="32"/>
      <c r="L234" s="33">
        <f t="shared" si="11"/>
        <v>0</v>
      </c>
      <c r="M234" s="44" t="str">
        <f t="shared" si="8"/>
        <v>Manual</v>
      </c>
      <c r="N234" s="32" t="s">
        <v>357</v>
      </c>
      <c r="O234" s="47" t="s">
        <v>406</v>
      </c>
      <c r="P234" s="46"/>
      <c r="Q234" s="49"/>
      <c r="R234" s="47"/>
      <c r="S234" s="48"/>
      <c r="T234" s="48"/>
      <c r="U234" s="48"/>
      <c r="V234" s="48"/>
    </row>
    <row r="235" spans="1:22" x14ac:dyDescent="0.3">
      <c r="A235" s="41">
        <v>121</v>
      </c>
      <c r="B235" s="37" t="s">
        <v>221</v>
      </c>
      <c r="C235" s="37" t="s">
        <v>473</v>
      </c>
      <c r="D235" s="37" t="s">
        <v>51</v>
      </c>
      <c r="E235" s="37" t="s">
        <v>209</v>
      </c>
      <c r="F235" s="37" t="s">
        <v>109</v>
      </c>
      <c r="G235" s="32" t="s">
        <v>132</v>
      </c>
      <c r="H235" s="38">
        <v>5</v>
      </c>
      <c r="I235" s="32">
        <v>0</v>
      </c>
      <c r="J235" s="38"/>
      <c r="K235" s="32"/>
      <c r="L235" s="33">
        <f t="shared" si="11"/>
        <v>0</v>
      </c>
      <c r="M235" s="44" t="str">
        <f t="shared" si="8"/>
        <v>Manual</v>
      </c>
      <c r="N235" s="32" t="s">
        <v>357</v>
      </c>
      <c r="O235" s="47" t="s">
        <v>406</v>
      </c>
      <c r="P235" s="46"/>
      <c r="Q235" s="49"/>
      <c r="R235" s="47"/>
      <c r="S235" s="48"/>
      <c r="T235" s="48"/>
      <c r="U235" s="48"/>
      <c r="V235" s="48"/>
    </row>
    <row r="236" spans="1:22" x14ac:dyDescent="0.3">
      <c r="A236" s="41">
        <v>160</v>
      </c>
      <c r="B236" s="37" t="s">
        <v>221</v>
      </c>
      <c r="C236" s="37" t="s">
        <v>471</v>
      </c>
      <c r="D236" s="37" t="s">
        <v>18</v>
      </c>
      <c r="E236" s="37" t="s">
        <v>46</v>
      </c>
      <c r="F236" s="37" t="s">
        <v>439</v>
      </c>
      <c r="G236" s="32" t="s">
        <v>162</v>
      </c>
      <c r="H236" s="38">
        <v>2</v>
      </c>
      <c r="I236" s="32">
        <v>0</v>
      </c>
      <c r="J236" s="38"/>
      <c r="K236" s="32"/>
      <c r="L236" s="33">
        <f t="shared" si="11"/>
        <v>0</v>
      </c>
      <c r="M236" s="44" t="str">
        <f t="shared" si="8"/>
        <v>Manual</v>
      </c>
      <c r="N236" s="32" t="s">
        <v>357</v>
      </c>
      <c r="O236" s="47" t="s">
        <v>405</v>
      </c>
      <c r="P236" s="46"/>
      <c r="Q236" s="49"/>
      <c r="R236" s="47"/>
      <c r="S236" s="48"/>
      <c r="T236" s="48"/>
      <c r="U236" s="48"/>
      <c r="V236" s="48"/>
    </row>
    <row r="237" spans="1:22" x14ac:dyDescent="0.3">
      <c r="A237" s="41">
        <v>56</v>
      </c>
      <c r="B237" s="37" t="s">
        <v>221</v>
      </c>
      <c r="C237" s="37" t="s">
        <v>472</v>
      </c>
      <c r="D237" s="37" t="s">
        <v>1</v>
      </c>
      <c r="E237" s="37" t="s">
        <v>22</v>
      </c>
      <c r="F237" s="37" t="s">
        <v>315</v>
      </c>
      <c r="G237" s="32" t="s">
        <v>131</v>
      </c>
      <c r="H237" s="38">
        <v>6</v>
      </c>
      <c r="I237" s="32">
        <v>0</v>
      </c>
      <c r="J237" s="38"/>
      <c r="K237" s="32"/>
      <c r="L237" s="33">
        <f t="shared" si="11"/>
        <v>0</v>
      </c>
      <c r="M237" s="45" t="str">
        <f t="shared" si="8"/>
        <v>Manual</v>
      </c>
      <c r="N237" s="32" t="s">
        <v>357</v>
      </c>
      <c r="O237" s="47" t="s">
        <v>405</v>
      </c>
      <c r="P237" s="47"/>
      <c r="Q237" s="47"/>
      <c r="R237" s="47"/>
      <c r="S237" s="48"/>
      <c r="T237" s="48"/>
      <c r="U237" s="48"/>
      <c r="V237" s="48"/>
    </row>
    <row r="238" spans="1:22" ht="15.6" x14ac:dyDescent="0.3">
      <c r="H238" s="71">
        <f>SUM(H2:H237)</f>
        <v>1859</v>
      </c>
      <c r="I238" s="71">
        <f>SUM(I2:I237)</f>
        <v>34</v>
      </c>
      <c r="J238" s="71">
        <v>1545</v>
      </c>
      <c r="K238">
        <v>10</v>
      </c>
    </row>
    <row r="239" spans="1:22" x14ac:dyDescent="0.3">
      <c r="J239" s="72">
        <f>(J238/H238)-1</f>
        <v>-0.16890801506186126</v>
      </c>
    </row>
  </sheetData>
  <phoneticPr fontId="14" type="noConversion"/>
  <conditionalFormatting sqref="M2:M237 M238:U1048576">
    <cfRule type="cellIs" dxfId="75" priority="1" operator="equal">
      <formula>"Manual"</formula>
    </cfRule>
    <cfRule type="cellIs" dxfId="74" priority="2" operator="equal">
      <formula>"Semiautomático"</formula>
    </cfRule>
    <cfRule type="cellIs" dxfId="73" priority="3" operator="equal">
      <formula>"Automático"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E7391E2-70CF-4022-9AC8-69B12EBBC478}">
          <x14:formula1>
            <xm:f>'Validación de Datos'!$F$2:$F$4</xm:f>
          </x14:formula1>
          <xm:sqref>Q2:Q237</xm:sqref>
        </x14:dataValidation>
        <x14:dataValidation type="list" allowBlank="1" showInputMessage="1" showErrorMessage="1" xr:uid="{489EDDF8-9DFE-4654-9805-A18A299995CA}">
          <x14:formula1>
            <xm:f>'Validación de Datos'!$D$3:$D$5</xm:f>
          </x14:formula1>
          <xm:sqref>R2:R237</xm:sqref>
        </x14:dataValidation>
        <x14:dataValidation type="list" allowBlank="1" showInputMessage="1" showErrorMessage="1" xr:uid="{D67F0E31-BC4F-41B6-AB83-7CCC1054C2C9}">
          <x14:formula1>
            <xm:f>'Validación de Datos'!$I$2:$I$9</xm:f>
          </x14:formula1>
          <xm:sqref>V2:V237</xm:sqref>
        </x14:dataValidation>
        <x14:dataValidation type="list" allowBlank="1" showInputMessage="1" showErrorMessage="1" xr:uid="{F2B22222-8222-4A2C-927E-6FC325935B41}">
          <x14:formula1>
            <xm:f>'Validación de Datos'!$B$3:$B$10</xm:f>
          </x14:formula1>
          <xm:sqref>S2:S237</xm:sqref>
        </x14:dataValidation>
        <x14:dataValidation type="list" allowBlank="1" showInputMessage="1" showErrorMessage="1" xr:uid="{D49E5C8D-F91C-4472-9A76-B520C64E84F2}">
          <x14:formula1>
            <xm:f>'Validación de Datos'!$A$3</xm:f>
          </x14:formula1>
          <xm:sqref>N2:N237</xm:sqref>
        </x14:dataValidation>
        <x14:dataValidation type="list" allowBlank="1" showInputMessage="1" showErrorMessage="1" xr:uid="{D8FF5C6F-629B-4C9C-B511-110261B65F81}">
          <x14:formula1>
            <xm:f>'Validación de Datos'!$C$3:$C$7</xm:f>
          </x14:formula1>
          <xm:sqref>T2:T237</xm:sqref>
        </x14:dataValidation>
        <x14:dataValidation type="list" allowBlank="1" showInputMessage="1" showErrorMessage="1" xr:uid="{2B762070-705C-4D64-B20B-A13F9E804785}">
          <x14:formula1>
            <xm:f>'Validación de Datos'!$C$12:$C$22</xm:f>
          </x14:formula1>
          <xm:sqref>U2:U237</xm:sqref>
        </x14:dataValidation>
        <x14:dataValidation type="list" allowBlank="1" showInputMessage="1" showErrorMessage="1" xr:uid="{C4CBDAF7-D6CD-48FD-A64C-E16FBF387B3D}">
          <x14:formula1>
            <xm:f>'Validación de Datos'!$F$12:$F$14</xm:f>
          </x14:formula1>
          <xm:sqref>O2:O237 P2 P6:P8 P12:P24 P26:P52 P54:P85 P87:P94 P96:P110 P112:P145 P148:P175 P177:P179 P181:P201 P203:P212 P214:P215 P219 P221:P223 P225:P226 P231:P237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FBFC-240A-4008-9B9E-E05E210335A6}">
  <dimension ref="A2:M5"/>
  <sheetViews>
    <sheetView workbookViewId="0">
      <selection activeCell="E15" sqref="E15"/>
    </sheetView>
  </sheetViews>
  <sheetFormatPr baseColWidth="10" defaultRowHeight="14.4" x14ac:dyDescent="0.3"/>
  <cols>
    <col min="1" max="1" width="4.33203125" bestFit="1" customWidth="1"/>
    <col min="2" max="2" width="24.44140625" bestFit="1" customWidth="1"/>
    <col min="3" max="3" width="21.21875" customWidth="1"/>
    <col min="4" max="4" width="19.5546875" bestFit="1" customWidth="1"/>
    <col min="5" max="5" width="43.77734375" customWidth="1"/>
    <col min="6" max="6" width="19.109375" bestFit="1" customWidth="1"/>
    <col min="7" max="7" width="8.77734375" bestFit="1" customWidth="1"/>
    <col min="8" max="8" width="10.77734375" bestFit="1" customWidth="1"/>
    <col min="9" max="9" width="10.44140625" bestFit="1" customWidth="1"/>
    <col min="10" max="10" width="7.5546875" bestFit="1" customWidth="1"/>
  </cols>
  <sheetData>
    <row r="2" spans="1:13" x14ac:dyDescent="0.3">
      <c r="A2" s="77" t="s">
        <v>196</v>
      </c>
      <c r="B2" s="77" t="s">
        <v>226</v>
      </c>
      <c r="C2" s="77" t="s">
        <v>224</v>
      </c>
      <c r="D2" s="77" t="s">
        <v>223</v>
      </c>
      <c r="E2" s="77" t="s">
        <v>222</v>
      </c>
      <c r="F2" s="77" t="s">
        <v>227</v>
      </c>
      <c r="G2" s="77" t="s">
        <v>476</v>
      </c>
      <c r="H2" s="77" t="s">
        <v>477</v>
      </c>
      <c r="I2" s="77" t="s">
        <v>417</v>
      </c>
      <c r="J2" s="77" t="s">
        <v>334</v>
      </c>
      <c r="K2" s="77" t="s">
        <v>356</v>
      </c>
      <c r="L2" s="77" t="s">
        <v>404</v>
      </c>
    </row>
    <row r="3" spans="1:13" x14ac:dyDescent="0.3">
      <c r="A3" s="41">
        <v>196</v>
      </c>
      <c r="B3" s="37" t="s">
        <v>365</v>
      </c>
      <c r="C3" s="37" t="s">
        <v>6</v>
      </c>
      <c r="D3" s="37" t="s">
        <v>367</v>
      </c>
      <c r="E3" s="37" t="s">
        <v>483</v>
      </c>
      <c r="F3" s="32" t="s">
        <v>364</v>
      </c>
      <c r="G3" s="38">
        <v>17</v>
      </c>
      <c r="H3" s="32">
        <v>0</v>
      </c>
      <c r="I3" s="33">
        <v>0</v>
      </c>
      <c r="J3" s="44" t="s">
        <v>211</v>
      </c>
      <c r="K3" s="32" t="s">
        <v>357</v>
      </c>
      <c r="L3" s="47" t="s">
        <v>414</v>
      </c>
    </row>
    <row r="4" spans="1:13" ht="41.4" x14ac:dyDescent="0.3">
      <c r="A4" s="41">
        <v>61</v>
      </c>
      <c r="B4" s="37" t="s">
        <v>365</v>
      </c>
      <c r="C4" s="37" t="s">
        <v>6</v>
      </c>
      <c r="D4" s="37" t="s">
        <v>367</v>
      </c>
      <c r="E4" s="75" t="s">
        <v>481</v>
      </c>
      <c r="F4" s="76" t="s">
        <v>482</v>
      </c>
      <c r="G4" s="38">
        <v>7</v>
      </c>
      <c r="H4" s="32">
        <v>0</v>
      </c>
      <c r="I4" s="33">
        <v>0</v>
      </c>
      <c r="J4" s="44" t="s">
        <v>211</v>
      </c>
      <c r="K4" s="32" t="s">
        <v>357</v>
      </c>
      <c r="L4" s="47" t="s">
        <v>405</v>
      </c>
      <c r="M4" s="33"/>
    </row>
    <row r="5" spans="1:13" x14ac:dyDescent="0.3">
      <c r="A5" s="41">
        <v>60</v>
      </c>
      <c r="B5" s="37" t="s">
        <v>221</v>
      </c>
      <c r="C5" s="37" t="s">
        <v>291</v>
      </c>
      <c r="D5" s="37" t="s">
        <v>181</v>
      </c>
      <c r="E5" s="37" t="s">
        <v>100</v>
      </c>
      <c r="F5" s="32" t="s">
        <v>131</v>
      </c>
      <c r="G5" s="38">
        <v>13</v>
      </c>
      <c r="H5" s="32">
        <v>0</v>
      </c>
      <c r="I5" s="33">
        <v>0</v>
      </c>
      <c r="J5" s="44" t="s">
        <v>211</v>
      </c>
      <c r="K5" s="32" t="s">
        <v>357</v>
      </c>
      <c r="L5" s="47" t="s">
        <v>405</v>
      </c>
    </row>
  </sheetData>
  <conditionalFormatting sqref="J3">
    <cfRule type="cellIs" dxfId="72" priority="7" operator="equal">
      <formula>"Manual"</formula>
    </cfRule>
    <cfRule type="cellIs" dxfId="71" priority="8" operator="equal">
      <formula>"Semiautomático"</formula>
    </cfRule>
    <cfRule type="cellIs" dxfId="70" priority="9" operator="equal">
      <formula>"Automático"</formula>
    </cfRule>
  </conditionalFormatting>
  <conditionalFormatting sqref="J4">
    <cfRule type="cellIs" dxfId="69" priority="4" operator="equal">
      <formula>"Manual"</formula>
    </cfRule>
    <cfRule type="cellIs" dxfId="68" priority="5" operator="equal">
      <formula>"Semiautomático"</formula>
    </cfRule>
    <cfRule type="cellIs" dxfId="67" priority="6" operator="equal">
      <formula>"Automático"</formula>
    </cfRule>
  </conditionalFormatting>
  <conditionalFormatting sqref="J5">
    <cfRule type="cellIs" dxfId="66" priority="1" operator="equal">
      <formula>"Manual"</formula>
    </cfRule>
    <cfRule type="cellIs" dxfId="65" priority="2" operator="equal">
      <formula>"Semiautomático"</formula>
    </cfRule>
    <cfRule type="cellIs" dxfId="64" priority="3" operator="equal">
      <formula>"Automático"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8FAC32-72C1-432E-9266-5DAB7477CFCC}">
          <x14:formula1>
            <xm:f>'Validación de Datos'!$F$12:$F$14</xm:f>
          </x14:formula1>
          <xm:sqref>M4 L3:L5</xm:sqref>
        </x14:dataValidation>
        <x14:dataValidation type="list" allowBlank="1" showInputMessage="1" showErrorMessage="1" xr:uid="{E5DDB433-D36E-4F17-A628-11483A73DD9E}">
          <x14:formula1>
            <xm:f>'Validación de Datos'!$A$3</xm:f>
          </x14:formula1>
          <xm:sqref>K3:K5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6195D-D1FF-4674-A62A-0726F74739A8}">
  <sheetPr codeName="Hoja5"/>
  <dimension ref="A2:L73"/>
  <sheetViews>
    <sheetView showGridLines="0" zoomScaleNormal="100" workbookViewId="0">
      <selection activeCell="C4" sqref="C4"/>
    </sheetView>
  </sheetViews>
  <sheetFormatPr baseColWidth="10" defaultRowHeight="14.4" x14ac:dyDescent="0.3"/>
  <cols>
    <col min="1" max="1" width="17.5546875" bestFit="1" customWidth="1"/>
    <col min="2" max="2" width="13.88671875" bestFit="1" customWidth="1"/>
    <col min="3" max="3" width="5.5546875" bestFit="1" customWidth="1"/>
    <col min="5" max="5" width="15.5546875" style="1" bestFit="1" customWidth="1"/>
    <col min="6" max="6" width="6.5546875" style="1" bestFit="1" customWidth="1"/>
    <col min="10" max="10" width="3.88671875" customWidth="1"/>
  </cols>
  <sheetData>
    <row r="2" spans="1:12" x14ac:dyDescent="0.3">
      <c r="E2" s="1" t="s">
        <v>391</v>
      </c>
    </row>
    <row r="3" spans="1:12" x14ac:dyDescent="0.3">
      <c r="A3" s="4" t="s">
        <v>273</v>
      </c>
      <c r="B3" t="s">
        <v>388</v>
      </c>
      <c r="C3" t="s">
        <v>389</v>
      </c>
      <c r="E3" s="1" t="s">
        <v>334</v>
      </c>
      <c r="F3" s="1" t="s">
        <v>389</v>
      </c>
    </row>
    <row r="4" spans="1:12" x14ac:dyDescent="0.3">
      <c r="A4" s="5" t="s">
        <v>211</v>
      </c>
      <c r="B4">
        <v>229</v>
      </c>
      <c r="C4" s="16">
        <v>0.97033898305084743</v>
      </c>
      <c r="E4" s="2" t="s">
        <v>211</v>
      </c>
      <c r="F4" s="15">
        <f>GETPIVOTDATA("[__Xl2].[Measures].[Recuento de Clase]",$A$3,"[Rango 1].[Clase]","[Rango 1].[Clase].&amp;[Manual]")</f>
        <v>0.97033898305084743</v>
      </c>
    </row>
    <row r="5" spans="1:12" x14ac:dyDescent="0.3">
      <c r="A5" s="5" t="s">
        <v>212</v>
      </c>
      <c r="B5">
        <v>6</v>
      </c>
      <c r="C5" s="16">
        <v>2.5423728813559324E-2</v>
      </c>
      <c r="E5" s="2" t="s">
        <v>212</v>
      </c>
      <c r="F5" s="15">
        <f>GETPIVOTDATA("[__Xl2].[Measures].[Recuento de Clase]",$A$3,"[Rango 1].[Clase]","[Rango 1].[Clase].&amp;[Automático]")</f>
        <v>2.5423728813559324E-2</v>
      </c>
    </row>
    <row r="6" spans="1:12" x14ac:dyDescent="0.3">
      <c r="A6" s="5" t="s">
        <v>242</v>
      </c>
      <c r="B6">
        <v>1</v>
      </c>
      <c r="C6" s="16">
        <v>4.2372881355932203E-3</v>
      </c>
      <c r="E6" s="2" t="s">
        <v>242</v>
      </c>
      <c r="F6" s="15">
        <f>GETPIVOTDATA("[__Xl2].[Measures].[Recuento de Clase]",$A$3,"[Rango 1].[Clase]","[Rango 1].[Clase].&amp;[Semiautomático]")</f>
        <v>4.2372881355932203E-3</v>
      </c>
    </row>
    <row r="9" spans="1:12" x14ac:dyDescent="0.3">
      <c r="A9" s="4" t="s">
        <v>227</v>
      </c>
      <c r="B9" t="s" vm="2">
        <v>179</v>
      </c>
    </row>
    <row r="11" spans="1:12" x14ac:dyDescent="0.3">
      <c r="A11" s="4" t="s">
        <v>273</v>
      </c>
      <c r="B11" t="s">
        <v>388</v>
      </c>
      <c r="C11" t="s">
        <v>389</v>
      </c>
      <c r="E11" s="1" t="s">
        <v>390</v>
      </c>
      <c r="K11" s="1" t="s">
        <v>399</v>
      </c>
      <c r="L11" s="1"/>
    </row>
    <row r="12" spans="1:12" x14ac:dyDescent="0.3">
      <c r="A12" s="5" t="s">
        <v>211</v>
      </c>
      <c r="B12">
        <v>26</v>
      </c>
      <c r="C12" s="16">
        <v>0.9285714285714286</v>
      </c>
      <c r="E12" s="1" t="s">
        <v>334</v>
      </c>
      <c r="F12" s="1" t="s">
        <v>389</v>
      </c>
      <c r="K12" s="1" t="s">
        <v>334</v>
      </c>
      <c r="L12" s="1" t="s">
        <v>389</v>
      </c>
    </row>
    <row r="13" spans="1:12" x14ac:dyDescent="0.3">
      <c r="A13" s="5" t="s">
        <v>212</v>
      </c>
      <c r="B13">
        <v>2</v>
      </c>
      <c r="C13" s="16">
        <v>7.1428571428571425E-2</v>
      </c>
      <c r="E13" s="2" t="s">
        <v>211</v>
      </c>
      <c r="F13" s="15">
        <f>GETPIVOTDATA("[__Xl2].[Measures].[Recuento de Clase]",$A$11,"[Rango 1].[Clase]","[Rango 1].[Clase].&amp;[Manual]")</f>
        <v>0.9285714285714286</v>
      </c>
      <c r="K13" s="2" t="s">
        <v>211</v>
      </c>
      <c r="L13" s="15">
        <f>GETPIVOTDATA("[__Xl2].[Measures].[Recuento de Clase]",$A$51,"[Rango 1].[Clase]","[Rango 1].[Clase].&amp;[Manual]")</f>
        <v>1</v>
      </c>
    </row>
    <row r="14" spans="1:12" x14ac:dyDescent="0.3">
      <c r="E14" s="2" t="s">
        <v>212</v>
      </c>
      <c r="F14" s="15">
        <f>GETPIVOTDATA("[__Xl2].[Measures].[Recuento de Clase]",$A$11,"[Rango 1].[Clase]","[Rango 1].[Clase].&amp;[Automático]")</f>
        <v>7.1428571428571425E-2</v>
      </c>
      <c r="K14" s="2" t="s">
        <v>212</v>
      </c>
      <c r="L14" s="15" t="e">
        <f>GETPIVOTDATA("[__Xl2].[Measures].[Recuento de Clase]",$A$51,"[Rango 1].[Clase]","[Rango 1].[Clase].&amp;[Automático]")</f>
        <v>#REF!</v>
      </c>
    </row>
    <row r="15" spans="1:12" x14ac:dyDescent="0.3">
      <c r="E15" s="2" t="s">
        <v>242</v>
      </c>
      <c r="F15" s="15">
        <f>GETPIVOTDATA("[__Xl2].[Measures].[Recuento de Clase]",$A$3,"[Rango 1].[Clase]","[Rango 1].[Clase].&amp;[Semiautomático]")</f>
        <v>4.2372881355932203E-3</v>
      </c>
      <c r="K15" s="2" t="s">
        <v>242</v>
      </c>
      <c r="L15" s="15" t="e">
        <f>GETPIVOTDATA("[__Xl2].[Measures].[Recuento de Clase]",$A$51,"[Rango 1].[Clase]","[Rango 1].[Clase].&amp;[Semiautomático]")</f>
        <v>#REF!</v>
      </c>
    </row>
    <row r="17" spans="1:12" x14ac:dyDescent="0.3">
      <c r="A17" s="4" t="s">
        <v>227</v>
      </c>
      <c r="B17" t="s" vm="3">
        <v>153</v>
      </c>
      <c r="E17" s="1" t="s">
        <v>392</v>
      </c>
      <c r="K17" s="1" t="s">
        <v>400</v>
      </c>
      <c r="L17" s="1"/>
    </row>
    <row r="18" spans="1:12" x14ac:dyDescent="0.3">
      <c r="E18" s="1" t="s">
        <v>334</v>
      </c>
      <c r="F18" s="1" t="s">
        <v>389</v>
      </c>
      <c r="K18" s="1" t="s">
        <v>334</v>
      </c>
      <c r="L18" s="1" t="s">
        <v>389</v>
      </c>
    </row>
    <row r="19" spans="1:12" x14ac:dyDescent="0.3">
      <c r="A19" s="4" t="s">
        <v>273</v>
      </c>
      <c r="B19" t="s">
        <v>388</v>
      </c>
      <c r="C19" t="s">
        <v>389</v>
      </c>
      <c r="E19" s="2" t="s">
        <v>211</v>
      </c>
      <c r="F19" s="15">
        <f>GETPIVOTDATA("[__Xl2].[Measures].[Recuento de Clase]",$A$19,"[Rango 1].[Clase]","[Rango 1].[Clase].&amp;[Manual]")</f>
        <v>0.80769230769230771</v>
      </c>
      <c r="K19" s="2" t="s">
        <v>211</v>
      </c>
      <c r="L19" s="15">
        <f>GETPIVOTDATA("[__Xl2].[Measures].[Recuento de Clase]",$A$58,"[Rango 1].[Clase]","[Rango 1].[Clase].&amp;[Manual]")</f>
        <v>1</v>
      </c>
    </row>
    <row r="20" spans="1:12" x14ac:dyDescent="0.3">
      <c r="A20" s="5" t="s">
        <v>211</v>
      </c>
      <c r="B20">
        <v>21</v>
      </c>
      <c r="C20" s="16">
        <v>0.80769230769230771</v>
      </c>
      <c r="E20" s="2" t="s">
        <v>212</v>
      </c>
      <c r="F20" s="15">
        <f>GETPIVOTDATA("[__Xl2].[Measures].[Recuento de Clase]",$A$19,"[Rango 1].[Clase]","[Rango 1].[Clase].&amp;[Automático]")</f>
        <v>0.15384615384615385</v>
      </c>
      <c r="K20" s="2" t="s">
        <v>212</v>
      </c>
      <c r="L20" s="15" t="e">
        <f>GETPIVOTDATA("[__Xl2].[Measures].[Recuento de Clase]",$A$58,"[Rango 1].[Clase]","[Rango 1].[Clase].&amp;[Automático]")</f>
        <v>#REF!</v>
      </c>
    </row>
    <row r="21" spans="1:12" x14ac:dyDescent="0.3">
      <c r="A21" s="5" t="s">
        <v>212</v>
      </c>
      <c r="B21">
        <v>4</v>
      </c>
      <c r="C21" s="16">
        <v>0.15384615384615385</v>
      </c>
      <c r="E21" s="2" t="s">
        <v>242</v>
      </c>
      <c r="F21" s="15">
        <f>GETPIVOTDATA("[__Xl2].[Measures].[Recuento de Clase]",$A$19,"[Rango 1].[Clase]","[Rango 1].[Clase].&amp;[Semiautomático]")</f>
        <v>3.8461538461538464E-2</v>
      </c>
      <c r="K21" s="2" t="s">
        <v>242</v>
      </c>
      <c r="L21" s="15" t="e">
        <f>GETPIVOTDATA("[__Xl2].[Measures].[Recuento de Clase]",$A$58,"[Rango 1].[Clase]","[Rango 1].[Clase].&amp;[Semiautomático]")</f>
        <v>#REF!</v>
      </c>
    </row>
    <row r="22" spans="1:12" x14ac:dyDescent="0.3">
      <c r="A22" s="5" t="s">
        <v>242</v>
      </c>
      <c r="B22">
        <v>1</v>
      </c>
      <c r="C22" s="16">
        <v>3.8461538461538464E-2</v>
      </c>
    </row>
    <row r="23" spans="1:12" x14ac:dyDescent="0.3">
      <c r="E23" s="1" t="s">
        <v>393</v>
      </c>
      <c r="K23" s="1" t="s">
        <v>401</v>
      </c>
      <c r="L23" s="1"/>
    </row>
    <row r="24" spans="1:12" x14ac:dyDescent="0.3">
      <c r="E24" s="1" t="s">
        <v>334</v>
      </c>
      <c r="F24" s="1" t="s">
        <v>389</v>
      </c>
      <c r="K24" s="1" t="s">
        <v>334</v>
      </c>
      <c r="L24" s="1" t="s">
        <v>389</v>
      </c>
    </row>
    <row r="25" spans="1:12" x14ac:dyDescent="0.3">
      <c r="A25" s="4" t="s">
        <v>227</v>
      </c>
      <c r="B25" t="s" vm="4">
        <v>364</v>
      </c>
      <c r="E25" s="2" t="s">
        <v>211</v>
      </c>
      <c r="F25" s="15">
        <f>GETPIVOTDATA("[__Xl2].[Measures].[Recuento de Clase]",$A$27,"[Rango 1].[Clase]","[Rango 1].[Clase].&amp;[Manual]")</f>
        <v>1</v>
      </c>
      <c r="K25" s="2" t="s">
        <v>211</v>
      </c>
      <c r="L25" s="15">
        <f>GETPIVOTDATA("[__Xl2].[Measures].[Recuento de Clase]",$A$65,"[Rango 1].[Clase]","[Rango 1].[Clase].&amp;[Manual]")</f>
        <v>1</v>
      </c>
    </row>
    <row r="26" spans="1:12" x14ac:dyDescent="0.3">
      <c r="E26" s="2" t="s">
        <v>212</v>
      </c>
      <c r="F26" s="15" t="e">
        <f>GETPIVOTDATA("[__Xl2].[Measures].[Recuento de Clase]",$A$27,"[Rango 1].[Clase]","[Rango 1].[Clase].&amp;[Automático]")</f>
        <v>#REF!</v>
      </c>
      <c r="K26" s="2" t="s">
        <v>212</v>
      </c>
      <c r="L26" s="15" t="e">
        <f>GETPIVOTDATA("[__Xl2].[Measures].[Recuento de Clase]",$A$65,"[Rango 1].[Clase]","[Rango 1].[Clase].&amp;[Automático]")</f>
        <v>#REF!</v>
      </c>
    </row>
    <row r="27" spans="1:12" x14ac:dyDescent="0.3">
      <c r="A27" s="4" t="s">
        <v>273</v>
      </c>
      <c r="B27" t="s">
        <v>388</v>
      </c>
      <c r="C27" t="s">
        <v>389</v>
      </c>
      <c r="E27" s="2" t="s">
        <v>242</v>
      </c>
      <c r="F27" s="15" t="e">
        <f>GETPIVOTDATA("[__Xl2].[Measures].[Recuento de Clase]",$A$27,"[Rango 1].[Clase]","[Rango 1].[Clase].&amp;[Semiautomático]")</f>
        <v>#REF!</v>
      </c>
      <c r="K27" s="2" t="s">
        <v>242</v>
      </c>
      <c r="L27" s="15" t="e">
        <f>GETPIVOTDATA("[__Xl2].[Measures].[Recuento de Clase]",$A$65,"[Rango 1].[Clase]","[Rango 1].[Clase].&amp;[Semiautomático]")</f>
        <v>#REF!</v>
      </c>
    </row>
    <row r="28" spans="1:12" x14ac:dyDescent="0.3">
      <c r="A28" s="5" t="s">
        <v>211</v>
      </c>
      <c r="B28">
        <v>34</v>
      </c>
      <c r="C28" s="16">
        <v>1</v>
      </c>
    </row>
    <row r="29" spans="1:12" x14ac:dyDescent="0.3">
      <c r="E29" s="1" t="s">
        <v>394</v>
      </c>
      <c r="K29" s="1" t="s">
        <v>402</v>
      </c>
      <c r="L29" s="1"/>
    </row>
    <row r="30" spans="1:12" x14ac:dyDescent="0.3">
      <c r="E30" s="1" t="s">
        <v>334</v>
      </c>
      <c r="F30" s="1" t="s">
        <v>389</v>
      </c>
      <c r="K30" s="1" t="s">
        <v>334</v>
      </c>
      <c r="L30" s="1" t="s">
        <v>389</v>
      </c>
    </row>
    <row r="31" spans="1:12" x14ac:dyDescent="0.3">
      <c r="E31" s="2" t="s">
        <v>211</v>
      </c>
      <c r="F31" s="15">
        <f>GETPIVOTDATA("[__Xl2].[Measures].[Recuento de Clase]",$A$35,"[Rango 1].[Clase]","[Rango 1].[Clase].&amp;[Manual]")</f>
        <v>1</v>
      </c>
      <c r="K31" s="2" t="s">
        <v>211</v>
      </c>
      <c r="L31" s="15">
        <f>GETPIVOTDATA("[__Xl2].[Measures].[Recuento de Clase]",$A$72,"[Rango 1].[Clase]","[Rango 1].[Clase].&amp;[Manual]")</f>
        <v>1</v>
      </c>
    </row>
    <row r="32" spans="1:12" x14ac:dyDescent="0.3">
      <c r="E32" s="2" t="s">
        <v>212</v>
      </c>
      <c r="F32" s="15" t="e">
        <f>GETPIVOTDATA("[__Xl2].[Measures].[Recuento de Clase]",$A$35,"[Rango 1].[Clase]","[Rango 1].[Clase].&amp;[Automático]")</f>
        <v>#REF!</v>
      </c>
      <c r="K32" s="2" t="s">
        <v>212</v>
      </c>
      <c r="L32" s="15" t="e">
        <f>GETPIVOTDATA("[__Xl2].[Measures].[Recuento de Clase]",$A$72,"[Rango 1].[Clase]","[Rango 1].[Clase].&amp;[Automático]")</f>
        <v>#REF!</v>
      </c>
    </row>
    <row r="33" spans="1:12" x14ac:dyDescent="0.3">
      <c r="A33" s="4" t="s">
        <v>227</v>
      </c>
      <c r="B33" t="s" vm="5">
        <v>132</v>
      </c>
      <c r="E33" s="2" t="s">
        <v>242</v>
      </c>
      <c r="F33" s="15" t="e">
        <f>GETPIVOTDATA("[__Xl2].[Measures].[Recuento de Clase]",$A$35,"[Rango 1].[Clase]","[Rango 1].[Clase].&amp;[Semiautomático]")</f>
        <v>#REF!</v>
      </c>
      <c r="K33" s="2" t="s">
        <v>242</v>
      </c>
      <c r="L33" s="15" t="e">
        <f>GETPIVOTDATA("[__Xl2].[Measures].[Recuento de Clase]",$A$72,"[Rango 1].[Clase]","[Rango 1].[Clase].&amp;[Semiautomático]")</f>
        <v>#REF!</v>
      </c>
    </row>
    <row r="35" spans="1:12" x14ac:dyDescent="0.3">
      <c r="A35" s="4" t="s">
        <v>273</v>
      </c>
      <c r="B35" t="s">
        <v>388</v>
      </c>
      <c r="C35" t="s">
        <v>389</v>
      </c>
    </row>
    <row r="36" spans="1:12" x14ac:dyDescent="0.3">
      <c r="A36" s="5" t="s">
        <v>211</v>
      </c>
      <c r="B36">
        <v>32</v>
      </c>
      <c r="C36" s="16">
        <v>1</v>
      </c>
      <c r="E36" s="1" t="s">
        <v>395</v>
      </c>
    </row>
    <row r="37" spans="1:12" x14ac:dyDescent="0.3">
      <c r="E37" s="1" t="s">
        <v>334</v>
      </c>
      <c r="F37" s="1" t="s">
        <v>389</v>
      </c>
    </row>
    <row r="38" spans="1:12" x14ac:dyDescent="0.3">
      <c r="E38" s="2" t="s">
        <v>211</v>
      </c>
      <c r="F38" s="15">
        <f>GETPIVOTDATA("[__Xl2].[Measures].[Recuento de Clase]",$A$43,"[Rango 1].[Clase]","[Rango 1].[Clase].&amp;[Manual]")</f>
        <v>1</v>
      </c>
    </row>
    <row r="39" spans="1:12" x14ac:dyDescent="0.3">
      <c r="E39" s="2" t="s">
        <v>212</v>
      </c>
      <c r="F39" s="15" t="e">
        <f>GETPIVOTDATA("[__Xl2].[Measures].[Recuento de Clase]",$A$43,"[Rango 1].[Clase]","[Rango 1].[Clase].&amp;[Automático]")</f>
        <v>#REF!</v>
      </c>
    </row>
    <row r="40" spans="1:12" x14ac:dyDescent="0.3">
      <c r="E40" s="2" t="s">
        <v>242</v>
      </c>
      <c r="F40" s="15" t="e">
        <f>GETPIVOTDATA("[__Xl2].[Measures].[Recuento de Clase]",$A$43,"[Rango 1].[Clase]","[Rango 1].[Clase].&amp;[Semiautomático]")</f>
        <v>#REF!</v>
      </c>
    </row>
    <row r="41" spans="1:12" x14ac:dyDescent="0.3">
      <c r="A41" s="4" t="s">
        <v>227</v>
      </c>
      <c r="B41" t="s" vm="6">
        <v>131</v>
      </c>
    </row>
    <row r="43" spans="1:12" x14ac:dyDescent="0.3">
      <c r="A43" s="4" t="s">
        <v>273</v>
      </c>
      <c r="B43" t="s">
        <v>388</v>
      </c>
      <c r="C43" t="s">
        <v>389</v>
      </c>
    </row>
    <row r="44" spans="1:12" x14ac:dyDescent="0.3">
      <c r="A44" s="5" t="s">
        <v>211</v>
      </c>
      <c r="B44">
        <v>23</v>
      </c>
      <c r="C44" s="16">
        <v>1</v>
      </c>
    </row>
    <row r="49" spans="1:3" x14ac:dyDescent="0.3">
      <c r="A49" s="4" t="s">
        <v>227</v>
      </c>
      <c r="B49" t="s" vm="7">
        <v>134</v>
      </c>
    </row>
    <row r="51" spans="1:3" x14ac:dyDescent="0.3">
      <c r="A51" s="4" t="s">
        <v>273</v>
      </c>
      <c r="B51" t="s">
        <v>388</v>
      </c>
      <c r="C51" t="s">
        <v>389</v>
      </c>
    </row>
    <row r="52" spans="1:3" x14ac:dyDescent="0.3">
      <c r="A52" s="5" t="s">
        <v>211</v>
      </c>
      <c r="B52">
        <v>4</v>
      </c>
      <c r="C52" s="16">
        <v>1</v>
      </c>
    </row>
    <row r="56" spans="1:3" x14ac:dyDescent="0.3">
      <c r="A56" s="4" t="s">
        <v>227</v>
      </c>
      <c r="B56" t="s" vm="8">
        <v>133</v>
      </c>
    </row>
    <row r="58" spans="1:3" x14ac:dyDescent="0.3">
      <c r="A58" s="4" t="s">
        <v>273</v>
      </c>
      <c r="B58" t="s">
        <v>388</v>
      </c>
      <c r="C58" t="s">
        <v>389</v>
      </c>
    </row>
    <row r="59" spans="1:3" x14ac:dyDescent="0.3">
      <c r="A59" s="5" t="s">
        <v>211</v>
      </c>
      <c r="B59">
        <v>7</v>
      </c>
      <c r="C59" s="16">
        <v>1</v>
      </c>
    </row>
    <row r="63" spans="1:3" x14ac:dyDescent="0.3">
      <c r="A63" s="4" t="s">
        <v>227</v>
      </c>
      <c r="B63" t="s" vm="9">
        <v>135</v>
      </c>
    </row>
    <row r="65" spans="1:3" x14ac:dyDescent="0.3">
      <c r="A65" s="4" t="s">
        <v>273</v>
      </c>
      <c r="B65" t="s">
        <v>388</v>
      </c>
      <c r="C65" t="s">
        <v>389</v>
      </c>
    </row>
    <row r="66" spans="1:3" x14ac:dyDescent="0.3">
      <c r="A66" s="5" t="s">
        <v>211</v>
      </c>
      <c r="B66">
        <v>9</v>
      </c>
      <c r="C66" s="16">
        <v>1</v>
      </c>
    </row>
    <row r="70" spans="1:3" x14ac:dyDescent="0.3">
      <c r="A70" s="4" t="s">
        <v>227</v>
      </c>
      <c r="B70" t="s" vm="1">
        <v>162</v>
      </c>
    </row>
    <row r="72" spans="1:3" x14ac:dyDescent="0.3">
      <c r="A72" s="4" t="s">
        <v>273</v>
      </c>
      <c r="B72" t="s">
        <v>388</v>
      </c>
      <c r="C72" t="s">
        <v>389</v>
      </c>
    </row>
    <row r="73" spans="1:3" x14ac:dyDescent="0.3">
      <c r="A73" s="5" t="s">
        <v>211</v>
      </c>
      <c r="B73">
        <v>36</v>
      </c>
      <c r="C73" s="16">
        <v>1</v>
      </c>
    </row>
  </sheetData>
  <pageMargins left="0.7" right="0.7" top="0.75" bottom="0.75" header="0.3" footer="0.3"/>
  <drawing r:id="rId1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E9FC0-749F-4C3C-BEA9-AF1290D4F9DA}">
  <dimension ref="A1"/>
  <sheetViews>
    <sheetView showGridLines="0" zoomScale="25" zoomScaleNormal="25" workbookViewId="0">
      <selection activeCell="AL75" sqref="AL75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7168-1C95-43B2-AE28-B3DA39167C3B}">
  <sheetPr>
    <tabColor rgb="FF008080"/>
  </sheetPr>
  <dimension ref="A2:AC63"/>
  <sheetViews>
    <sheetView showGridLines="0" topLeftCell="S31" zoomScale="85" zoomScaleNormal="85" workbookViewId="0">
      <selection activeCell="AB49" sqref="AB46:AC49"/>
    </sheetView>
  </sheetViews>
  <sheetFormatPr baseColWidth="10" defaultRowHeight="14.4" x14ac:dyDescent="0.3"/>
  <cols>
    <col min="1" max="1" width="17.5546875" bestFit="1" customWidth="1"/>
    <col min="2" max="2" width="10.33203125" bestFit="1" customWidth="1"/>
    <col min="3" max="3" width="5.5546875" bestFit="1" customWidth="1"/>
    <col min="4" max="4" width="15.44140625" bestFit="1" customWidth="1"/>
    <col min="9" max="9" width="17.5546875" bestFit="1" customWidth="1"/>
    <col min="10" max="10" width="31.6640625" bestFit="1" customWidth="1"/>
    <col min="13" max="13" width="6.6640625" bestFit="1" customWidth="1"/>
    <col min="14" max="14" width="4.88671875" bestFit="1" customWidth="1"/>
    <col min="17" max="17" width="17.5546875" bestFit="1" customWidth="1"/>
    <col min="18" max="18" width="62" bestFit="1" customWidth="1"/>
    <col min="20" max="20" width="16.109375" bestFit="1" customWidth="1"/>
    <col min="25" max="25" width="17.5546875" bestFit="1" customWidth="1"/>
    <col min="26" max="26" width="38.5546875" bestFit="1" customWidth="1"/>
    <col min="28" max="28" width="16.109375" bestFit="1" customWidth="1"/>
    <col min="29" max="29" width="6.6640625" bestFit="1" customWidth="1"/>
  </cols>
  <sheetData>
    <row r="2" spans="1:29" x14ac:dyDescent="0.3">
      <c r="A2" s="4" t="s">
        <v>470</v>
      </c>
      <c r="B2" t="s" vm="10">
        <v>469</v>
      </c>
      <c r="I2" s="4" t="s">
        <v>224</v>
      </c>
      <c r="J2" t="s" vm="16">
        <v>0</v>
      </c>
      <c r="Q2" s="4" t="s">
        <v>224</v>
      </c>
      <c r="R2" t="s" vm="22">
        <v>6</v>
      </c>
      <c r="Y2" s="4" t="s">
        <v>224</v>
      </c>
      <c r="Z2" t="s" vm="27">
        <v>12</v>
      </c>
    </row>
    <row r="4" spans="1:29" x14ac:dyDescent="0.3">
      <c r="A4" s="4" t="s">
        <v>273</v>
      </c>
      <c r="B4" t="s">
        <v>389</v>
      </c>
      <c r="D4" s="59" t="s">
        <v>334</v>
      </c>
      <c r="E4" s="59" t="s">
        <v>389</v>
      </c>
      <c r="I4" s="4" t="s">
        <v>273</v>
      </c>
      <c r="J4" t="s">
        <v>389</v>
      </c>
      <c r="L4" s="59" t="s">
        <v>273</v>
      </c>
      <c r="M4" s="59" t="s">
        <v>389</v>
      </c>
      <c r="Q4" s="4" t="s">
        <v>273</v>
      </c>
      <c r="R4" t="s">
        <v>389</v>
      </c>
      <c r="T4" s="59" t="s">
        <v>273</v>
      </c>
      <c r="U4" s="59" t="s">
        <v>389</v>
      </c>
      <c r="Y4" s="4" t="s">
        <v>273</v>
      </c>
      <c r="Z4" t="s">
        <v>389</v>
      </c>
      <c r="AB4" s="59" t="s">
        <v>273</v>
      </c>
      <c r="AC4" s="59" t="s">
        <v>389</v>
      </c>
    </row>
    <row r="5" spans="1:29" x14ac:dyDescent="0.3">
      <c r="A5" s="5" t="s">
        <v>211</v>
      </c>
      <c r="B5" s="16">
        <v>0.97033898305084743</v>
      </c>
      <c r="D5" s="5" t="s">
        <v>211</v>
      </c>
      <c r="E5" s="16">
        <f>GETPIVOTDATA("[Measures].[Recuento de Procedimiento 2]",$A$4,"[Rango 2].[Clase]","[Rango 2].[Clase].&amp;[Manual]")</f>
        <v>0.97033898305084743</v>
      </c>
      <c r="I5" s="5" t="s">
        <v>211</v>
      </c>
      <c r="J5" s="16">
        <v>1</v>
      </c>
      <c r="L5" s="5" t="s">
        <v>211</v>
      </c>
      <c r="M5" s="16">
        <f>GETPIVOTDATA("[Measures].[Recuento de Procedimiento 2]",$I$4,"[Rango 2].[Clase]","[Rango 2].[Clase].&amp;[Manual]")</f>
        <v>1</v>
      </c>
      <c r="Q5" s="5" t="s">
        <v>211</v>
      </c>
      <c r="R5" s="16">
        <v>1</v>
      </c>
      <c r="T5" s="5" t="s">
        <v>211</v>
      </c>
      <c r="U5" s="16">
        <f>GETPIVOTDATA("[Measures].[Recuento de Procedimiento 2]",$Q$4,"[Rango 2].[Clase]","[Rango 2].[Clase].&amp;[Manual]")</f>
        <v>1</v>
      </c>
      <c r="Y5" s="5" t="s">
        <v>211</v>
      </c>
      <c r="Z5" s="16">
        <v>1</v>
      </c>
      <c r="AB5" s="5" t="s">
        <v>211</v>
      </c>
      <c r="AC5" s="16">
        <f>GETPIVOTDATA("[Measures].[Recuento de Procedimiento 2]",$Y$4,"[Rango 2].[Clase]","[Rango 2].[Clase].&amp;[Manual]")</f>
        <v>1</v>
      </c>
    </row>
    <row r="6" spans="1:29" x14ac:dyDescent="0.3">
      <c r="A6" s="5" t="s">
        <v>212</v>
      </c>
      <c r="B6" s="16">
        <v>2.5423728813559324E-2</v>
      </c>
      <c r="D6" s="5" t="s">
        <v>212</v>
      </c>
      <c r="E6" s="16">
        <f>GETPIVOTDATA("[Measures].[Recuento de Procedimiento 2]",$A$4,"[Rango 2].[Clase]","[Rango 2].[Clase].&amp;[Automático]")</f>
        <v>2.5423728813559324E-2</v>
      </c>
      <c r="L6" s="5" t="s">
        <v>212</v>
      </c>
      <c r="M6" s="16" t="e">
        <f>GETPIVOTDATA("[Measures].[Recuento de Procedimiento 2]",$I$4,"[Rango 2].[Clase]","[Rango 2].[Clase].&amp;[Automático]")</f>
        <v>#REF!</v>
      </c>
      <c r="T6" s="5" t="s">
        <v>212</v>
      </c>
      <c r="U6" s="16" t="e">
        <f>GETPIVOTDATA("[Measures].[Recuento de Procedimiento 2]",$Q$4,"[Rango 2].[Clase]","[Rango 2].[Clase].&amp;[Automático]")</f>
        <v>#REF!</v>
      </c>
      <c r="AB6" s="5" t="s">
        <v>212</v>
      </c>
      <c r="AC6" s="16" t="e">
        <f>GETPIVOTDATA("[Measures].[Recuento de Procedimiento 2]",$Y$4,"[Rango 2].[Clase]","[Rango 2].[Clase].&amp;[Automático]")</f>
        <v>#REF!</v>
      </c>
    </row>
    <row r="7" spans="1:29" x14ac:dyDescent="0.3">
      <c r="A7" s="5" t="s">
        <v>242</v>
      </c>
      <c r="B7" s="16">
        <v>4.2372881355932203E-3</v>
      </c>
      <c r="D7" s="5" t="s">
        <v>242</v>
      </c>
      <c r="E7" s="16">
        <f>GETPIVOTDATA("[Measures].[Recuento de Procedimiento 2]",$A$4,"[Rango 2].[Clase]","[Rango 2].[Clase].&amp;[Semiautomático]")</f>
        <v>4.2372881355932203E-3</v>
      </c>
      <c r="L7" s="5" t="s">
        <v>242</v>
      </c>
      <c r="M7" s="16" t="e">
        <f>GETPIVOTDATA("[Measures].[Recuento de Procedimiento 2]",$I$4,"[Rango 2].[Clase]","[Rango 2].[Clase].&amp;[Semiautomático]")</f>
        <v>#REF!</v>
      </c>
      <c r="T7" s="5" t="s">
        <v>242</v>
      </c>
      <c r="U7" s="16" t="e">
        <f>GETPIVOTDATA("[Measures].[Recuento de Procedimiento 2]",$Q$4,"[Rango 2].[Clase]","[Rango 2].[Clase].&amp;[Semiautomático]")</f>
        <v>#REF!</v>
      </c>
      <c r="AB7" s="5" t="s">
        <v>242</v>
      </c>
      <c r="AC7" s="16" t="e">
        <f>GETPIVOTDATA("[Measures].[Recuento de Procedimiento 2]",$Y$4,"[Rango 2].[Clase]","[Rango 2].[Clase].&amp;[Semiautomático]")</f>
        <v>#REF!</v>
      </c>
    </row>
    <row r="8" spans="1:29" x14ac:dyDescent="0.3">
      <c r="D8" s="60"/>
      <c r="E8" s="61"/>
    </row>
    <row r="9" spans="1:29" x14ac:dyDescent="0.3">
      <c r="I9" s="4" t="s">
        <v>224</v>
      </c>
      <c r="J9" t="s" vm="17">
        <v>1</v>
      </c>
      <c r="Q9" s="4" t="s">
        <v>224</v>
      </c>
      <c r="R9" t="s" vm="15">
        <v>225</v>
      </c>
      <c r="Y9" s="4" t="s">
        <v>224</v>
      </c>
      <c r="Z9" t="s" vm="28">
        <v>13</v>
      </c>
    </row>
    <row r="10" spans="1:29" x14ac:dyDescent="0.3">
      <c r="A10" s="4" t="s">
        <v>470</v>
      </c>
      <c r="B10" t="s" vm="11">
        <v>472</v>
      </c>
    </row>
    <row r="11" spans="1:29" x14ac:dyDescent="0.3">
      <c r="I11" s="4" t="s">
        <v>273</v>
      </c>
      <c r="J11" t="s">
        <v>389</v>
      </c>
      <c r="L11" s="59" t="s">
        <v>273</v>
      </c>
      <c r="M11" s="59" t="s">
        <v>389</v>
      </c>
      <c r="Q11" s="4" t="s">
        <v>273</v>
      </c>
      <c r="R11" t="s">
        <v>389</v>
      </c>
      <c r="T11" s="59" t="s">
        <v>273</v>
      </c>
      <c r="U11" s="59" t="s">
        <v>389</v>
      </c>
      <c r="Y11" s="4" t="s">
        <v>273</v>
      </c>
      <c r="Z11" t="s">
        <v>389</v>
      </c>
      <c r="AB11" s="59" t="s">
        <v>273</v>
      </c>
      <c r="AC11" s="59" t="s">
        <v>389</v>
      </c>
    </row>
    <row r="12" spans="1:29" x14ac:dyDescent="0.3">
      <c r="A12" s="4" t="s">
        <v>273</v>
      </c>
      <c r="B12" t="s">
        <v>389</v>
      </c>
      <c r="D12" s="59" t="s">
        <v>334</v>
      </c>
      <c r="E12" s="59" t="s">
        <v>389</v>
      </c>
      <c r="I12" s="5" t="s">
        <v>211</v>
      </c>
      <c r="J12" s="16">
        <v>1</v>
      </c>
      <c r="L12" s="5" t="s">
        <v>211</v>
      </c>
      <c r="M12" s="16">
        <f>GETPIVOTDATA("[Measures].[Recuento de Procedimiento 2]",$I$11,"[Rango 2].[Clase]","[Rango 2].[Clase].&amp;[Manual]")</f>
        <v>1</v>
      </c>
      <c r="Q12" s="5" t="s">
        <v>211</v>
      </c>
      <c r="R12" s="16">
        <v>0.80769230769230771</v>
      </c>
      <c r="T12" s="5" t="s">
        <v>211</v>
      </c>
      <c r="U12" s="16">
        <f>GETPIVOTDATA("[Measures].[Recuento de Procedimiento 2]",$Q$11,"[Rango 2].[Clase]","[Rango 2].[Clase].&amp;[Manual]")</f>
        <v>0.80769230769230771</v>
      </c>
      <c r="Y12" s="5" t="s">
        <v>211</v>
      </c>
      <c r="Z12" s="16">
        <v>1</v>
      </c>
      <c r="AB12" s="5" t="s">
        <v>211</v>
      </c>
      <c r="AC12" s="16">
        <f>GETPIVOTDATA("[Measures].[Recuento de Procedimiento 2]",$Y$11,"[Rango 2].[Clase]","[Rango 2].[Clase].&amp;[Manual]")</f>
        <v>1</v>
      </c>
    </row>
    <row r="13" spans="1:29" x14ac:dyDescent="0.3">
      <c r="A13" s="5" t="s">
        <v>211</v>
      </c>
      <c r="B13" s="16">
        <v>1</v>
      </c>
      <c r="D13" s="5" t="s">
        <v>211</v>
      </c>
      <c r="E13" s="16">
        <f>GETPIVOTDATA("[Measures].[Recuento de Procedimiento 2]",$A$12,"[Rango 2].[Clase]","[Rango 2].[Clase].&amp;[Manual]")</f>
        <v>1</v>
      </c>
      <c r="L13" s="5" t="s">
        <v>212</v>
      </c>
      <c r="M13" s="16" t="e">
        <f>GETPIVOTDATA("[Measures].[Recuento de Procedimiento 2]",$I$11,"[Rango 2].[Clase]","[Rango 2].[Clase].&amp;[Automático]")</f>
        <v>#REF!</v>
      </c>
      <c r="Q13" s="5" t="s">
        <v>212</v>
      </c>
      <c r="R13" s="16">
        <v>0.15384615384615385</v>
      </c>
      <c r="T13" s="5" t="s">
        <v>212</v>
      </c>
      <c r="U13" s="16">
        <f>GETPIVOTDATA("[Measures].[Recuento de Procedimiento 2]",$Q$11,"[Rango 2].[Clase]","[Rango 2].[Clase].&amp;[Automático]")</f>
        <v>0.15384615384615385</v>
      </c>
      <c r="AB13" s="5" t="s">
        <v>212</v>
      </c>
      <c r="AC13" s="16" t="e">
        <f>GETPIVOTDATA("[Measures].[Recuento de Procedimiento 2]",$Y$11,"[Rango 2].[Clase]","[Rango 2].[Clase].&amp;[Automático]")</f>
        <v>#REF!</v>
      </c>
    </row>
    <row r="14" spans="1:29" x14ac:dyDescent="0.3">
      <c r="D14" s="5" t="s">
        <v>212</v>
      </c>
      <c r="E14" s="16" t="e">
        <f>GETPIVOTDATA("[Measures].[Recuento de Procedimiento 2]",$A$12,"[Rango 2].[Clase]","[Rango 2].[Clase].&amp;[Automático]")</f>
        <v>#REF!</v>
      </c>
      <c r="L14" s="5" t="s">
        <v>242</v>
      </c>
      <c r="M14" s="16" t="e">
        <f>GETPIVOTDATA("[Measures].[Recuento de Procedimiento 2]",$I$11,"[Rango 2].[Clase]","[Rango 2].[Clase].&amp;[Semiautomático]")</f>
        <v>#REF!</v>
      </c>
      <c r="Q14" s="5" t="s">
        <v>242</v>
      </c>
      <c r="R14" s="16">
        <v>3.8461538461538464E-2</v>
      </c>
      <c r="T14" s="5" t="s">
        <v>242</v>
      </c>
      <c r="U14" s="16">
        <f>GETPIVOTDATA("[Measures].[Recuento de Procedimiento 2]",$Q$11,"[Rango 2].[Clase]","[Rango 2].[Clase].&amp;[Semiautomático]")</f>
        <v>3.8461538461538464E-2</v>
      </c>
      <c r="AB14" s="5" t="s">
        <v>242</v>
      </c>
      <c r="AC14" s="16" t="e">
        <f>GETPIVOTDATA("[Measures].[Recuento de Procedimiento 2]",$Y$11,"[Rango 2].[Clase]","[Rango 2].[Clase].&amp;[Semiautomático]")</f>
        <v>#REF!</v>
      </c>
    </row>
    <row r="15" spans="1:29" x14ac:dyDescent="0.3">
      <c r="D15" s="5" t="s">
        <v>242</v>
      </c>
      <c r="E15" s="16" t="e">
        <f>GETPIVOTDATA("[Measures].[Recuento de Procedimiento 2]",$A$12,"[Rango 2].[Clase]","[Rango 2].[Clase].&amp;[Semiautomático]")</f>
        <v>#REF!</v>
      </c>
    </row>
    <row r="16" spans="1:29" x14ac:dyDescent="0.3">
      <c r="I16" s="4" t="s">
        <v>224</v>
      </c>
      <c r="J16" t="s" vm="18">
        <v>2</v>
      </c>
      <c r="Q16" s="4" t="s">
        <v>224</v>
      </c>
      <c r="R16" t="s" vm="14">
        <v>291</v>
      </c>
      <c r="Y16" s="4" t="s">
        <v>224</v>
      </c>
      <c r="Z16" t="s" vm="29">
        <v>51</v>
      </c>
    </row>
    <row r="18" spans="1:29" x14ac:dyDescent="0.3">
      <c r="I18" s="4" t="s">
        <v>273</v>
      </c>
      <c r="J18" t="s">
        <v>389</v>
      </c>
      <c r="L18" s="59" t="s">
        <v>273</v>
      </c>
      <c r="M18" s="59" t="s">
        <v>389</v>
      </c>
      <c r="Q18" s="4" t="s">
        <v>273</v>
      </c>
      <c r="R18" t="s">
        <v>389</v>
      </c>
      <c r="T18" s="59" t="s">
        <v>273</v>
      </c>
      <c r="U18" s="59" t="s">
        <v>389</v>
      </c>
      <c r="Y18" s="4" t="s">
        <v>273</v>
      </c>
      <c r="Z18" t="s">
        <v>389</v>
      </c>
      <c r="AB18" s="59" t="s">
        <v>273</v>
      </c>
      <c r="AC18" s="59" t="s">
        <v>389</v>
      </c>
    </row>
    <row r="19" spans="1:29" x14ac:dyDescent="0.3">
      <c r="A19" s="4" t="s">
        <v>470</v>
      </c>
      <c r="B19" t="s" vm="12">
        <v>471</v>
      </c>
      <c r="I19" s="5" t="s">
        <v>211</v>
      </c>
      <c r="J19" s="16">
        <v>1</v>
      </c>
      <c r="L19" s="5" t="s">
        <v>211</v>
      </c>
      <c r="M19" s="16">
        <f>GETPIVOTDATA("[Measures].[Recuento de Procedimiento 2]",$I$18,"[Rango 2].[Clase]","[Rango 2].[Clase].&amp;[Manual]")</f>
        <v>1</v>
      </c>
      <c r="Q19" s="5" t="s">
        <v>211</v>
      </c>
      <c r="R19" s="16">
        <v>1</v>
      </c>
      <c r="T19" s="5" t="s">
        <v>211</v>
      </c>
      <c r="U19" s="16">
        <f>GETPIVOTDATA("[Measures].[Recuento de Procedimiento 2]",$Q$18,"[Rango 2].[Clase]","[Rango 2].[Clase].&amp;[Manual]")</f>
        <v>1</v>
      </c>
      <c r="Y19" s="5" t="s">
        <v>211</v>
      </c>
      <c r="Z19" s="16">
        <v>1</v>
      </c>
      <c r="AB19" s="5" t="s">
        <v>211</v>
      </c>
      <c r="AC19" s="16">
        <f>GETPIVOTDATA("[Measures].[Recuento de Procedimiento 2]",$Y$18,"[Rango 2].[Clase]","[Rango 2].[Clase].&amp;[Manual]")</f>
        <v>1</v>
      </c>
    </row>
    <row r="20" spans="1:29" x14ac:dyDescent="0.3">
      <c r="L20" s="5" t="s">
        <v>212</v>
      </c>
      <c r="M20" s="16" t="e">
        <f>GETPIVOTDATA("[Measures].[Recuento de Procedimiento 2]",$I$18,"[Rango 2].[Clase]","[Rango 2].[Clase].&amp;[Automático]")</f>
        <v>#REF!</v>
      </c>
      <c r="T20" s="5" t="s">
        <v>212</v>
      </c>
      <c r="U20" s="16" t="e">
        <f>GETPIVOTDATA("[Measures].[Recuento de Procedimiento 2]",$Q$18,"[Rango 2].[Clase]","[Rango 2].[Clase].&amp;[Automático]")</f>
        <v>#REF!</v>
      </c>
      <c r="AB20" s="5" t="s">
        <v>212</v>
      </c>
      <c r="AC20" s="16" t="e">
        <f>GETPIVOTDATA("[Measures].[Recuento de Procedimiento 2]",$Y$18,"[Rango 2].[Clase]","[Rango 2].[Clase].&amp;[Automático]")</f>
        <v>#REF!</v>
      </c>
    </row>
    <row r="21" spans="1:29" x14ac:dyDescent="0.3">
      <c r="A21" s="4" t="s">
        <v>273</v>
      </c>
      <c r="B21" t="s">
        <v>389</v>
      </c>
      <c r="D21" s="59" t="s">
        <v>334</v>
      </c>
      <c r="E21" s="59" t="s">
        <v>389</v>
      </c>
      <c r="L21" s="5" t="s">
        <v>242</v>
      </c>
      <c r="M21" s="16" t="e">
        <f>GETPIVOTDATA("[Measures].[Recuento de Procedimiento 2]",$I$18,"[Rango 2].[Clase]","[Rango 2].[Clase].&amp;[Semiautomático]")</f>
        <v>#REF!</v>
      </c>
      <c r="T21" s="5" t="s">
        <v>242</v>
      </c>
      <c r="U21" s="16" t="e">
        <f>GETPIVOTDATA("[Measures].[Recuento de Procedimiento 2]",$Q$18,"[Rango 2].[Clase]","[Rango 2].[Clase].&amp;[Semiautomático]")</f>
        <v>#REF!</v>
      </c>
      <c r="AB21" s="5" t="s">
        <v>242</v>
      </c>
      <c r="AC21" s="16" t="e">
        <f>GETPIVOTDATA("[Measures].[Recuento de Procedimiento 2]",$Y$18,"[Rango 2].[Clase]","[Rango 2].[Clase].&amp;[Semiautomático]")</f>
        <v>#REF!</v>
      </c>
    </row>
    <row r="22" spans="1:29" x14ac:dyDescent="0.3">
      <c r="A22" s="5" t="s">
        <v>211</v>
      </c>
      <c r="B22" s="16">
        <v>0.93913043478260871</v>
      </c>
      <c r="D22" s="5" t="s">
        <v>211</v>
      </c>
      <c r="E22" s="16">
        <f>GETPIVOTDATA("[Measures].[Recuento de Procedimiento 2]",$A$21,"[Rango 2].[Clase]","[Rango 2].[Clase].&amp;[Manual]")</f>
        <v>0.93913043478260871</v>
      </c>
    </row>
    <row r="23" spans="1:29" x14ac:dyDescent="0.3">
      <c r="A23" s="5" t="s">
        <v>212</v>
      </c>
      <c r="B23" s="16">
        <v>5.2173913043478258E-2</v>
      </c>
      <c r="D23" s="5" t="s">
        <v>212</v>
      </c>
      <c r="E23" s="16">
        <f>GETPIVOTDATA("[Measures].[Recuento de Procedimiento 2]",$A$21,"[Rango 2].[Clase]","[Rango 2].[Clase].&amp;[Automático]")</f>
        <v>5.2173913043478258E-2</v>
      </c>
      <c r="I23" s="4" t="s">
        <v>224</v>
      </c>
      <c r="J23" t="s" vm="19">
        <v>3</v>
      </c>
      <c r="Q23" s="4" t="s">
        <v>224</v>
      </c>
      <c r="R23" t="s" vm="23">
        <v>9</v>
      </c>
      <c r="Y23" s="4" t="s">
        <v>224</v>
      </c>
      <c r="Z23" t="s" vm="30">
        <v>14</v>
      </c>
    </row>
    <row r="24" spans="1:29" x14ac:dyDescent="0.3">
      <c r="A24" s="5" t="s">
        <v>242</v>
      </c>
      <c r="B24" s="16">
        <v>8.6956521739130436E-3</v>
      </c>
      <c r="D24" s="5" t="s">
        <v>242</v>
      </c>
      <c r="E24" s="16">
        <f>GETPIVOTDATA("[Measures].[Recuento de Procedimiento 2]",$A$21,"[Rango 2].[Clase]","[Rango 2].[Clase].&amp;[Semiautomático]")</f>
        <v>8.6956521739130436E-3</v>
      </c>
    </row>
    <row r="25" spans="1:29" x14ac:dyDescent="0.3">
      <c r="I25" s="4" t="s">
        <v>273</v>
      </c>
      <c r="J25" t="s">
        <v>389</v>
      </c>
      <c r="L25" s="59" t="s">
        <v>273</v>
      </c>
      <c r="M25" s="59" t="s">
        <v>389</v>
      </c>
      <c r="Q25" s="4" t="s">
        <v>273</v>
      </c>
      <c r="R25" t="s">
        <v>389</v>
      </c>
      <c r="T25" s="59" t="s">
        <v>273</v>
      </c>
      <c r="U25" s="59" t="s">
        <v>389</v>
      </c>
      <c r="Y25" s="4" t="s">
        <v>273</v>
      </c>
      <c r="Z25" t="s">
        <v>389</v>
      </c>
      <c r="AB25" s="59" t="s">
        <v>273</v>
      </c>
      <c r="AC25" s="59" t="s">
        <v>389</v>
      </c>
    </row>
    <row r="26" spans="1:29" x14ac:dyDescent="0.3">
      <c r="I26" s="5" t="s">
        <v>211</v>
      </c>
      <c r="J26" s="16">
        <v>1</v>
      </c>
      <c r="L26" s="5" t="s">
        <v>211</v>
      </c>
      <c r="M26" s="16">
        <f>GETPIVOTDATA("[Measures].[Recuento de Procedimiento 2]",$I$25,"[Rango 2].[Clase]","[Rango 2].[Clase].&amp;[Manual]")</f>
        <v>1</v>
      </c>
      <c r="Q26" s="5" t="s">
        <v>211</v>
      </c>
      <c r="R26" s="16">
        <v>0.9285714285714286</v>
      </c>
      <c r="T26" s="5" t="s">
        <v>211</v>
      </c>
      <c r="U26" s="16">
        <f>GETPIVOTDATA("[Measures].[Recuento de Procedimiento 2]",$Q$25,"[Rango 2].[Clase]","[Rango 2].[Clase].&amp;[Manual]")</f>
        <v>0.9285714285714286</v>
      </c>
      <c r="Y26" s="5" t="s">
        <v>211</v>
      </c>
      <c r="Z26" s="16">
        <v>1</v>
      </c>
      <c r="AB26" s="5" t="s">
        <v>211</v>
      </c>
      <c r="AC26" s="16">
        <f>GETPIVOTDATA("[Measures].[Recuento de Procedimiento 2]",$Y$25,"[Rango 2].[Clase]","[Rango 2].[Clase].&amp;[Manual]")</f>
        <v>1</v>
      </c>
    </row>
    <row r="27" spans="1:29" x14ac:dyDescent="0.3">
      <c r="A27" s="4" t="s">
        <v>470</v>
      </c>
      <c r="B27" t="s" vm="13">
        <v>473</v>
      </c>
      <c r="L27" s="5" t="s">
        <v>212</v>
      </c>
      <c r="M27" s="16" t="e">
        <f>GETPIVOTDATA("[Measures].[Recuento de Procedimiento 2]",$I$25,"[Rango 2].[Clase]","[Rango 2].[Clase].&amp;[Automático]")</f>
        <v>#REF!</v>
      </c>
      <c r="Q27" s="5" t="s">
        <v>212</v>
      </c>
      <c r="R27" s="16">
        <v>7.1428571428571425E-2</v>
      </c>
      <c r="T27" s="5" t="s">
        <v>212</v>
      </c>
      <c r="U27" s="16">
        <f>GETPIVOTDATA("[Measures].[Recuento de Procedimiento 2]",$Q$25,"[Rango 2].[Clase]","[Rango 2].[Clase].&amp;[Automático]")</f>
        <v>7.1428571428571425E-2</v>
      </c>
      <c r="AB27" s="5" t="s">
        <v>212</v>
      </c>
      <c r="AC27" s="16" t="e">
        <f>GETPIVOTDATA("[Measures].[Recuento de Procedimiento 2]",$Y$25,"[Rango 2].[Clase]","[Rango 2].[Clase].&amp;[Automático]")</f>
        <v>#REF!</v>
      </c>
    </row>
    <row r="28" spans="1:29" x14ac:dyDescent="0.3">
      <c r="L28" s="5" t="s">
        <v>242</v>
      </c>
      <c r="M28" s="16" t="e">
        <f>GETPIVOTDATA("[Measures].[Recuento de Procedimiento 2]",$I$25,"[Rango 2].[Clase]","[Rango 2].[Clase].&amp;[Semiautomático]")</f>
        <v>#REF!</v>
      </c>
      <c r="T28" s="5" t="s">
        <v>242</v>
      </c>
      <c r="U28" s="16" t="e">
        <f>GETPIVOTDATA("[Measures].[Recuento de Procedimiento 2]",$Q$25,"[Rango 2].[Clase]","[Rango 2].[Clase].&amp;[Semiautomático]")</f>
        <v>#REF!</v>
      </c>
      <c r="AB28" s="5" t="s">
        <v>242</v>
      </c>
      <c r="AC28" s="16" t="e">
        <f>GETPIVOTDATA("[Measures].[Recuento de Procedimiento 2]",$Y$25,"[Rango 2].[Clase]","[Rango 2].[Clase].&amp;[Semiautomático]")</f>
        <v>#REF!</v>
      </c>
    </row>
    <row r="29" spans="1:29" x14ac:dyDescent="0.3">
      <c r="A29" s="4" t="s">
        <v>273</v>
      </c>
      <c r="B29" t="s">
        <v>389</v>
      </c>
      <c r="D29" s="59" t="s">
        <v>334</v>
      </c>
      <c r="E29" s="59" t="s">
        <v>389</v>
      </c>
    </row>
    <row r="30" spans="1:29" x14ac:dyDescent="0.3">
      <c r="A30" s="5" t="s">
        <v>211</v>
      </c>
      <c r="B30" s="16">
        <v>1</v>
      </c>
      <c r="D30" s="5" t="s">
        <v>211</v>
      </c>
      <c r="E30" s="16">
        <f>GETPIVOTDATA("[Measures].[Recuento de Procedimiento 2]",$A$29,"[Rango 2].[Clase]","[Rango 2].[Clase].&amp;[Manual]")</f>
        <v>1</v>
      </c>
      <c r="I30" s="4" t="s">
        <v>224</v>
      </c>
      <c r="J30" t="s" vm="20">
        <v>4</v>
      </c>
      <c r="Q30" s="4" t="s">
        <v>224</v>
      </c>
      <c r="R30" t="s" vm="24">
        <v>18</v>
      </c>
      <c r="Y30" s="4" t="s">
        <v>224</v>
      </c>
      <c r="Z30" t="s" vm="31">
        <v>15</v>
      </c>
    </row>
    <row r="31" spans="1:29" x14ac:dyDescent="0.3">
      <c r="D31" s="5" t="s">
        <v>212</v>
      </c>
      <c r="E31" s="16" t="e">
        <f>GETPIVOTDATA("[Measures].[Recuento de Procedimiento 2]",$A$29,"[Rango 2].[Clase]","[Rango 2].[Clase].&amp;[Automático]")</f>
        <v>#REF!</v>
      </c>
    </row>
    <row r="32" spans="1:29" x14ac:dyDescent="0.3">
      <c r="D32" s="5" t="s">
        <v>242</v>
      </c>
      <c r="E32" s="16" t="e">
        <f>GETPIVOTDATA("[Measures].[Recuento de Procedimiento 2]",$A$29,"[Rango 2].[Clase]","[Rango 2].[Clase].&amp;[Semiautomático]")</f>
        <v>#REF!</v>
      </c>
      <c r="I32" s="4" t="s">
        <v>273</v>
      </c>
      <c r="J32" t="s">
        <v>389</v>
      </c>
      <c r="L32" s="59" t="s">
        <v>273</v>
      </c>
      <c r="M32" s="59" t="s">
        <v>389</v>
      </c>
      <c r="Q32" s="4" t="s">
        <v>273</v>
      </c>
      <c r="R32" t="s">
        <v>389</v>
      </c>
      <c r="T32" s="59" t="s">
        <v>273</v>
      </c>
      <c r="U32" s="59" t="s">
        <v>389</v>
      </c>
      <c r="Y32" s="4" t="s">
        <v>273</v>
      </c>
      <c r="Z32" t="s">
        <v>389</v>
      </c>
      <c r="AB32" s="59" t="s">
        <v>273</v>
      </c>
      <c r="AC32" s="59" t="s">
        <v>389</v>
      </c>
    </row>
    <row r="33" spans="9:29" x14ac:dyDescent="0.3">
      <c r="I33" s="5" t="s">
        <v>211</v>
      </c>
      <c r="J33" s="16">
        <v>1</v>
      </c>
      <c r="L33" s="5" t="s">
        <v>211</v>
      </c>
      <c r="M33" s="16">
        <f>GETPIVOTDATA("[Measures].[Recuento de Procedimiento 2]",$I$32,"[Rango 2].[Clase]","[Rango 2].[Clase].&amp;[Manual]")</f>
        <v>1</v>
      </c>
      <c r="Q33" s="5" t="s">
        <v>211</v>
      </c>
      <c r="R33" s="16">
        <v>1</v>
      </c>
      <c r="T33" s="5" t="s">
        <v>211</v>
      </c>
      <c r="U33" s="16">
        <f>GETPIVOTDATA("[Measures].[Recuento de Procedimiento 2]",$Q$32,"[Rango 2].[Clase]","[Rango 2].[Clase].&amp;[Manual]")</f>
        <v>1</v>
      </c>
      <c r="Y33" s="5" t="s">
        <v>211</v>
      </c>
      <c r="Z33" s="16">
        <v>1</v>
      </c>
      <c r="AB33" s="5" t="s">
        <v>211</v>
      </c>
      <c r="AC33" s="16">
        <f>GETPIVOTDATA("[Measures].[Recuento de Procedimiento 2]",$Y$32,"[Rango 2].[Clase]","[Rango 2].[Clase].&amp;[Manual]")</f>
        <v>1</v>
      </c>
    </row>
    <row r="34" spans="9:29" x14ac:dyDescent="0.3">
      <c r="L34" s="5" t="s">
        <v>212</v>
      </c>
      <c r="M34" s="16" t="e">
        <f>GETPIVOTDATA("[Measures].[Recuento de Procedimiento 2]",$I$32,"[Rango 2].[Clase]","[Rango 2].[Clase].&amp;[Automático]")</f>
        <v>#REF!</v>
      </c>
      <c r="T34" s="5" t="s">
        <v>212</v>
      </c>
      <c r="U34" s="16" t="e">
        <f>GETPIVOTDATA("[Measures].[Recuento de Procedimiento 2]",$Q$32,"[Rango 2].[Clase]","[Rango 2].[Clase].&amp;[Automático]")</f>
        <v>#REF!</v>
      </c>
      <c r="AB34" s="5" t="s">
        <v>212</v>
      </c>
      <c r="AC34" s="16" t="e">
        <f>GETPIVOTDATA("[Measures].[Recuento de Procedimiento 2]",$Y$32,"[Rango 2].[Clase]","[Rango 2].[Clase].&amp;[Automático]")</f>
        <v>#REF!</v>
      </c>
    </row>
    <row r="35" spans="9:29" x14ac:dyDescent="0.3">
      <c r="L35" s="5" t="s">
        <v>242</v>
      </c>
      <c r="M35" s="16" t="e">
        <f>GETPIVOTDATA("[Measures].[Recuento de Procedimiento 2]",$I$32,"[Rango 2].[Clase]","[Rango 2].[Clase].&amp;[Semiautomático]")</f>
        <v>#REF!</v>
      </c>
      <c r="T35" s="5" t="s">
        <v>242</v>
      </c>
      <c r="U35" s="16" t="e">
        <f>GETPIVOTDATA("[Measures].[Recuento de Procedimiento 2]",$Q$32,"[Rango 2].[Clase]","[Rango 2].[Clase].&amp;[Semiautomático]")</f>
        <v>#REF!</v>
      </c>
      <c r="AB35" s="5" t="s">
        <v>242</v>
      </c>
      <c r="AC35" s="16" t="e">
        <f>GETPIVOTDATA("[Measures].[Recuento de Procedimiento 2]",$Y$32,"[Rango 2].[Clase]","[Rango 2].[Clase].&amp;[Semiautomático]")</f>
        <v>#REF!</v>
      </c>
    </row>
    <row r="37" spans="9:29" x14ac:dyDescent="0.3">
      <c r="I37" s="4" t="s">
        <v>224</v>
      </c>
      <c r="J37" t="s" vm="21">
        <v>5</v>
      </c>
      <c r="Q37" s="4" t="s">
        <v>224</v>
      </c>
      <c r="R37" t="s" vm="25">
        <v>10</v>
      </c>
      <c r="Y37" s="4" t="s">
        <v>224</v>
      </c>
      <c r="Z37" t="s" vm="32">
        <v>16</v>
      </c>
    </row>
    <row r="39" spans="9:29" x14ac:dyDescent="0.3">
      <c r="I39" s="4" t="s">
        <v>273</v>
      </c>
      <c r="J39" t="s">
        <v>389</v>
      </c>
      <c r="L39" s="59" t="s">
        <v>273</v>
      </c>
      <c r="M39" s="59" t="s">
        <v>389</v>
      </c>
      <c r="Q39" s="4" t="s">
        <v>273</v>
      </c>
      <c r="R39" t="s">
        <v>389</v>
      </c>
      <c r="T39" s="59" t="s">
        <v>273</v>
      </c>
      <c r="U39" s="59" t="s">
        <v>389</v>
      </c>
      <c r="Y39" s="4" t="s">
        <v>273</v>
      </c>
      <c r="Z39" t="s">
        <v>389</v>
      </c>
      <c r="AB39" s="59" t="s">
        <v>273</v>
      </c>
      <c r="AC39" s="59" t="s">
        <v>389</v>
      </c>
    </row>
    <row r="40" spans="9:29" x14ac:dyDescent="0.3">
      <c r="I40" s="5" t="s">
        <v>211</v>
      </c>
      <c r="J40" s="16">
        <v>1</v>
      </c>
      <c r="L40" s="5" t="s">
        <v>211</v>
      </c>
      <c r="M40" s="16">
        <f>GETPIVOTDATA("[Measures].[Recuento de Procedimiento 2]",$I$39,"[Rango 2].[Clase]","[Rango 2].[Clase].&amp;[Manual]")</f>
        <v>1</v>
      </c>
      <c r="Q40" s="5" t="s">
        <v>211</v>
      </c>
      <c r="R40" s="16">
        <v>1</v>
      </c>
      <c r="T40" s="5" t="s">
        <v>211</v>
      </c>
      <c r="U40" s="16">
        <f>GETPIVOTDATA("[Measures].[Recuento de Procedimiento 2]",$Q$39,"[Rango 2].[Clase]","[Rango 2].[Clase].&amp;[Manual]")</f>
        <v>1</v>
      </c>
      <c r="Y40" s="5" t="s">
        <v>211</v>
      </c>
      <c r="Z40" s="16">
        <v>1</v>
      </c>
      <c r="AB40" s="5" t="s">
        <v>211</v>
      </c>
      <c r="AC40" s="16">
        <f>GETPIVOTDATA("[Measures].[Recuento de Procedimiento 2]",$Y$39,"[Rango 2].[Clase]","[Rango 2].[Clase].&amp;[Manual]")</f>
        <v>1</v>
      </c>
    </row>
    <row r="41" spans="9:29" x14ac:dyDescent="0.3">
      <c r="L41" s="5" t="s">
        <v>212</v>
      </c>
      <c r="M41" s="16" t="e">
        <f>GETPIVOTDATA("[Measures].[Recuento de Procedimiento 2]",$I$39,"[Rango 2].[Clase]","[Rango 2].[Clase].&amp;[Automático]")</f>
        <v>#REF!</v>
      </c>
      <c r="T41" s="5" t="s">
        <v>212</v>
      </c>
      <c r="U41" s="16" t="e">
        <f>GETPIVOTDATA("[Measures].[Recuento de Procedimiento 2]",$Q$39,"[Rango 2].[Clase]","[Rango 2].[Clase].&amp;[Automático]")</f>
        <v>#REF!</v>
      </c>
      <c r="AB41" s="5" t="s">
        <v>212</v>
      </c>
      <c r="AC41" s="16" t="e">
        <f>GETPIVOTDATA("[Measures].[Recuento de Procedimiento 2]",$Y$39,"[Rango 2].[Clase]","[Rango 2].[Clase].&amp;[Automático]")</f>
        <v>#REF!</v>
      </c>
    </row>
    <row r="42" spans="9:29" x14ac:dyDescent="0.3">
      <c r="L42" s="5" t="s">
        <v>242</v>
      </c>
      <c r="M42" s="16" t="e">
        <f>GETPIVOTDATA("[Measures].[Recuento de Procedimiento 2]",$I$39,"[Rango 2].[Clase]","[Rango 2].[Clase].&amp;[Semiautomático]")</f>
        <v>#REF!</v>
      </c>
      <c r="T42" s="5" t="s">
        <v>242</v>
      </c>
      <c r="U42" s="16" t="e">
        <f>GETPIVOTDATA("[Measures].[Recuento de Procedimiento 2]",$Q$39,"[Rango 2].[Clase]","[Rango 2].[Clase].&amp;[Semiautomático]")</f>
        <v>#REF!</v>
      </c>
      <c r="AB42" s="5" t="s">
        <v>242</v>
      </c>
      <c r="AC42" s="16" t="e">
        <f>GETPIVOTDATA("[Measures].[Recuento de Procedimiento 2]",$Y$39,"[Rango 2].[Clase]","[Rango 2].[Clase].&amp;[Semiautomático]")</f>
        <v>#REF!</v>
      </c>
    </row>
    <row r="44" spans="9:29" x14ac:dyDescent="0.3">
      <c r="Q44" s="4" t="s">
        <v>224</v>
      </c>
      <c r="R44" t="s" vm="26">
        <v>11</v>
      </c>
      <c r="Y44" s="4" t="s">
        <v>224</v>
      </c>
      <c r="Z44" t="s" vm="33">
        <v>17</v>
      </c>
    </row>
    <row r="46" spans="9:29" x14ac:dyDescent="0.3">
      <c r="Q46" s="4" t="s">
        <v>273</v>
      </c>
      <c r="R46" t="s">
        <v>389</v>
      </c>
      <c r="T46" s="59" t="s">
        <v>273</v>
      </c>
      <c r="U46" s="59" t="s">
        <v>389</v>
      </c>
      <c r="Y46" s="4" t="s">
        <v>273</v>
      </c>
      <c r="Z46" t="s">
        <v>389</v>
      </c>
      <c r="AB46" s="59" t="s">
        <v>273</v>
      </c>
      <c r="AC46" s="59" t="s">
        <v>389</v>
      </c>
    </row>
    <row r="47" spans="9:29" x14ac:dyDescent="0.3">
      <c r="Q47" s="5" t="s">
        <v>211</v>
      </c>
      <c r="R47" s="16">
        <v>1</v>
      </c>
      <c r="T47" s="5" t="s">
        <v>211</v>
      </c>
      <c r="U47" s="16">
        <f>GETPIVOTDATA("[Measures].[Recuento de Procedimiento 2]",$Q$46,"[Rango 2].[Clase]","[Rango 2].[Clase].&amp;[Manual]")</f>
        <v>1</v>
      </c>
      <c r="Y47" s="5" t="s">
        <v>211</v>
      </c>
      <c r="Z47" s="16">
        <v>1</v>
      </c>
      <c r="AB47" s="5" t="s">
        <v>211</v>
      </c>
      <c r="AC47" s="16">
        <f>GETPIVOTDATA("[Measures].[Recuento de Procedimiento 2]",$Y$46,"[Rango 2].[Clase]","[Rango 2].[Clase].&amp;[Manual]")</f>
        <v>1</v>
      </c>
    </row>
    <row r="48" spans="9:29" x14ac:dyDescent="0.3">
      <c r="T48" s="5" t="s">
        <v>212</v>
      </c>
      <c r="U48" s="16" t="e">
        <f>GETPIVOTDATA("[Measures].[Recuento de Procedimiento 2]",$Q$46,"[Rango 2].[Clase]","[Rango 2].[Clase].&amp;[Automático]")</f>
        <v>#REF!</v>
      </c>
      <c r="AB48" s="5" t="s">
        <v>212</v>
      </c>
      <c r="AC48" s="16" t="e">
        <f>GETPIVOTDATA("[Measures].[Recuento de Procedimiento 2]",$Y$46,"[Rango 2].[Clase]","[Rango 2].[Clase].&amp;[Automático]")</f>
        <v>#REF!</v>
      </c>
    </row>
    <row r="49" spans="4:29" x14ac:dyDescent="0.3">
      <c r="T49" s="5" t="s">
        <v>242</v>
      </c>
      <c r="U49" s="16" t="e">
        <f>GETPIVOTDATA("[Measures].[Recuento de Procedimiento 2]",$Q$46,"[Rango 2].[Clase]","[Rango 2].[Clase].&amp;[Semiautomático]")</f>
        <v>#REF!</v>
      </c>
      <c r="AB49" s="5" t="s">
        <v>242</v>
      </c>
      <c r="AC49" s="16" t="e">
        <f>GETPIVOTDATA("[Measures].[Recuento de Procedimiento 2]",$Y$46,"[Rango 2].[Clase]","[Rango 2].[Clase].&amp;[Semiautomático]")</f>
        <v>#REF!</v>
      </c>
    </row>
    <row r="51" spans="4:29" x14ac:dyDescent="0.3">
      <c r="Q51" s="4" t="s">
        <v>224</v>
      </c>
      <c r="R51" t="s" vm="26">
        <v>11</v>
      </c>
    </row>
    <row r="53" spans="4:29" x14ac:dyDescent="0.3">
      <c r="Q53" s="4" t="s">
        <v>273</v>
      </c>
      <c r="R53" t="s">
        <v>389</v>
      </c>
    </row>
    <row r="54" spans="4:29" x14ac:dyDescent="0.3">
      <c r="Q54" s="5" t="s">
        <v>211</v>
      </c>
      <c r="R54" s="16">
        <v>1</v>
      </c>
    </row>
    <row r="62" spans="4:29" x14ac:dyDescent="0.3">
      <c r="D62" s="64"/>
      <c r="E62" s="64"/>
      <c r="F62" s="64"/>
      <c r="G62" s="64"/>
    </row>
    <row r="63" spans="4:29" x14ac:dyDescent="0.3">
      <c r="D63" s="65"/>
      <c r="E63" s="66"/>
      <c r="F63" s="66"/>
      <c r="G63" s="66"/>
    </row>
  </sheetData>
  <pageMargins left="0.7" right="0.7" top="0.75" bottom="0.75" header="0.3" footer="0.3"/>
  <drawing r:id="rId2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2:H13"/>
  <sheetViews>
    <sheetView showGridLines="0" workbookViewId="0">
      <selection activeCell="E30" sqref="E30"/>
    </sheetView>
  </sheetViews>
  <sheetFormatPr baseColWidth="10" defaultRowHeight="14.4" x14ac:dyDescent="0.3"/>
  <cols>
    <col min="1" max="1" width="28" bestFit="1" customWidth="1"/>
    <col min="3" max="3" width="5.88671875" customWidth="1"/>
  </cols>
  <sheetData>
    <row r="2" spans="1:8" ht="15.6" x14ac:dyDescent="0.3">
      <c r="A2" s="20" t="s">
        <v>252</v>
      </c>
      <c r="B2" s="20">
        <v>21</v>
      </c>
      <c r="D2" s="25" t="s">
        <v>256</v>
      </c>
      <c r="E2" s="25" t="s">
        <v>257</v>
      </c>
      <c r="F2" s="25" t="s">
        <v>258</v>
      </c>
      <c r="G2" s="25" t="s">
        <v>270</v>
      </c>
      <c r="H2" s="25" t="s">
        <v>258</v>
      </c>
    </row>
    <row r="3" spans="1:8" ht="15.6" x14ac:dyDescent="0.3">
      <c r="A3" s="21" t="s">
        <v>253</v>
      </c>
      <c r="B3" s="21">
        <v>16</v>
      </c>
      <c r="D3" s="26" t="s">
        <v>259</v>
      </c>
      <c r="E3" s="26">
        <v>0</v>
      </c>
      <c r="F3" s="26">
        <v>0</v>
      </c>
      <c r="G3" s="26">
        <v>0.5</v>
      </c>
      <c r="H3" s="27">
        <f t="shared" ref="H3:H13" si="0">F3/$B$5</f>
        <v>0</v>
      </c>
    </row>
    <row r="4" spans="1:8" ht="15.6" x14ac:dyDescent="0.3">
      <c r="A4" s="22" t="s">
        <v>254</v>
      </c>
      <c r="B4" s="23">
        <v>0.25</v>
      </c>
      <c r="D4" s="26" t="s">
        <v>260</v>
      </c>
      <c r="E4" s="26">
        <v>0</v>
      </c>
      <c r="F4" s="26">
        <v>0</v>
      </c>
      <c r="G4" s="26">
        <v>0.5</v>
      </c>
      <c r="H4" s="27">
        <f t="shared" si="0"/>
        <v>0</v>
      </c>
    </row>
    <row r="5" spans="1:8" ht="15.6" x14ac:dyDescent="0.3">
      <c r="A5" s="20" t="s">
        <v>255</v>
      </c>
      <c r="B5" s="24">
        <f>B4*B3</f>
        <v>4</v>
      </c>
      <c r="D5" s="26" t="s">
        <v>261</v>
      </c>
      <c r="E5" s="26">
        <v>1</v>
      </c>
      <c r="F5" s="26">
        <v>1</v>
      </c>
      <c r="G5" s="26">
        <v>1.5</v>
      </c>
      <c r="H5" s="27">
        <f t="shared" si="0"/>
        <v>0.25</v>
      </c>
    </row>
    <row r="6" spans="1:8" ht="15.6" x14ac:dyDescent="0.3">
      <c r="D6" s="26" t="s">
        <v>262</v>
      </c>
      <c r="E6" s="26">
        <v>0</v>
      </c>
      <c r="F6" s="26">
        <v>1</v>
      </c>
      <c r="G6" s="30">
        <v>1.5</v>
      </c>
      <c r="H6" s="27">
        <f t="shared" si="0"/>
        <v>0.25</v>
      </c>
    </row>
    <row r="7" spans="1:8" ht="15.6" x14ac:dyDescent="0.3">
      <c r="D7" s="26" t="s">
        <v>263</v>
      </c>
      <c r="E7" s="26">
        <v>1</v>
      </c>
      <c r="F7" s="26">
        <v>2</v>
      </c>
      <c r="G7" s="28">
        <v>1.5</v>
      </c>
      <c r="H7" s="27">
        <f t="shared" si="0"/>
        <v>0.5</v>
      </c>
    </row>
    <row r="8" spans="1:8" ht="15.6" x14ac:dyDescent="0.3">
      <c r="D8" s="26" t="s">
        <v>264</v>
      </c>
      <c r="E8" s="28">
        <v>0</v>
      </c>
      <c r="F8" s="28">
        <v>2</v>
      </c>
      <c r="G8" s="28">
        <v>2</v>
      </c>
      <c r="H8" s="27">
        <f t="shared" si="0"/>
        <v>0.5</v>
      </c>
    </row>
    <row r="9" spans="1:8" ht="15.6" x14ac:dyDescent="0.3">
      <c r="D9" s="26" t="s">
        <v>265</v>
      </c>
      <c r="E9" s="28">
        <v>0</v>
      </c>
      <c r="F9" s="28">
        <v>2</v>
      </c>
      <c r="G9" s="28">
        <v>2</v>
      </c>
      <c r="H9" s="27">
        <f t="shared" si="0"/>
        <v>0.5</v>
      </c>
    </row>
    <row r="10" spans="1:8" ht="15.6" x14ac:dyDescent="0.3">
      <c r="D10" s="26" t="s">
        <v>266</v>
      </c>
      <c r="E10" s="28">
        <v>1</v>
      </c>
      <c r="F10" s="28">
        <v>3</v>
      </c>
      <c r="G10" s="28">
        <v>2.5</v>
      </c>
      <c r="H10" s="27">
        <f t="shared" si="0"/>
        <v>0.75</v>
      </c>
    </row>
    <row r="11" spans="1:8" ht="15.6" x14ac:dyDescent="0.3">
      <c r="D11" s="26" t="s">
        <v>267</v>
      </c>
      <c r="E11" s="28">
        <v>0</v>
      </c>
      <c r="F11" s="28">
        <v>3</v>
      </c>
      <c r="G11" s="28">
        <v>3</v>
      </c>
      <c r="H11" s="27">
        <f t="shared" si="0"/>
        <v>0.75</v>
      </c>
    </row>
    <row r="12" spans="1:8" ht="15.6" x14ac:dyDescent="0.3">
      <c r="D12" s="26" t="s">
        <v>268</v>
      </c>
      <c r="E12" s="28">
        <v>0</v>
      </c>
      <c r="F12" s="28">
        <v>3</v>
      </c>
      <c r="G12" s="29">
        <v>3.5</v>
      </c>
      <c r="H12" s="27">
        <f t="shared" si="0"/>
        <v>0.75</v>
      </c>
    </row>
    <row r="13" spans="1:8" ht="15.6" x14ac:dyDescent="0.3">
      <c r="D13" s="26" t="s">
        <v>269</v>
      </c>
      <c r="E13" s="28">
        <v>1</v>
      </c>
      <c r="F13" s="28">
        <v>4</v>
      </c>
      <c r="G13" s="28">
        <v>3.5</v>
      </c>
      <c r="H13" s="27">
        <f t="shared" si="0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2:I18"/>
  <sheetViews>
    <sheetView showGridLines="0" zoomScaleNormal="100" workbookViewId="0">
      <selection activeCell="F12" sqref="F12:F14"/>
    </sheetView>
  </sheetViews>
  <sheetFormatPr baseColWidth="10" defaultRowHeight="14.4" x14ac:dyDescent="0.3"/>
  <cols>
    <col min="1" max="1" width="22.6640625" customWidth="1"/>
    <col min="2" max="2" width="6.6640625" bestFit="1" customWidth="1"/>
    <col min="3" max="3" width="24.5546875" bestFit="1" customWidth="1"/>
    <col min="4" max="4" width="12.5546875" bestFit="1" customWidth="1"/>
    <col min="5" max="5" width="15.44140625" bestFit="1" customWidth="1"/>
    <col min="6" max="6" width="20.6640625" bestFit="1" customWidth="1"/>
    <col min="7" max="7" width="9.33203125" customWidth="1"/>
    <col min="8" max="8" width="5" bestFit="1" customWidth="1"/>
    <col min="9" max="9" width="16.88671875" customWidth="1"/>
    <col min="10" max="11" width="12" bestFit="1" customWidth="1"/>
    <col min="12" max="12" width="4" bestFit="1" customWidth="1"/>
    <col min="13" max="13" width="12" bestFit="1" customWidth="1"/>
    <col min="14" max="14" width="2" bestFit="1" customWidth="1"/>
    <col min="15" max="15" width="12.5546875" bestFit="1" customWidth="1"/>
  </cols>
  <sheetData>
    <row r="2" spans="1:9" x14ac:dyDescent="0.3">
      <c r="F2" t="s">
        <v>336</v>
      </c>
      <c r="I2" t="s">
        <v>343</v>
      </c>
    </row>
    <row r="3" spans="1:9" x14ac:dyDescent="0.3">
      <c r="A3" t="s">
        <v>357</v>
      </c>
      <c r="B3" t="s">
        <v>346</v>
      </c>
      <c r="C3" t="s">
        <v>359</v>
      </c>
      <c r="D3" t="s">
        <v>340</v>
      </c>
      <c r="F3" t="s">
        <v>337</v>
      </c>
      <c r="I3" t="s">
        <v>246</v>
      </c>
    </row>
    <row r="4" spans="1:9" x14ac:dyDescent="0.3">
      <c r="B4" t="s">
        <v>347</v>
      </c>
      <c r="C4" t="s">
        <v>360</v>
      </c>
      <c r="D4" t="s">
        <v>341</v>
      </c>
      <c r="E4" s="5"/>
      <c r="F4" s="16" t="s">
        <v>338</v>
      </c>
      <c r="I4" t="s">
        <v>247</v>
      </c>
    </row>
    <row r="5" spans="1:9" x14ac:dyDescent="0.3">
      <c r="B5" t="s">
        <v>348</v>
      </c>
      <c r="C5" t="s">
        <v>361</v>
      </c>
      <c r="D5" t="s">
        <v>342</v>
      </c>
      <c r="E5" s="5"/>
      <c r="F5" s="16"/>
      <c r="I5" t="s">
        <v>248</v>
      </c>
    </row>
    <row r="6" spans="1:9" x14ac:dyDescent="0.3">
      <c r="B6" t="s">
        <v>403</v>
      </c>
      <c r="C6" t="s">
        <v>362</v>
      </c>
      <c r="E6" s="5"/>
      <c r="F6" s="16"/>
      <c r="I6" t="s">
        <v>249</v>
      </c>
    </row>
    <row r="7" spans="1:9" x14ac:dyDescent="0.3">
      <c r="B7" t="s">
        <v>349</v>
      </c>
      <c r="C7" t="s">
        <v>363</v>
      </c>
      <c r="E7" s="5"/>
      <c r="F7" s="16"/>
      <c r="I7" t="s">
        <v>250</v>
      </c>
    </row>
    <row r="8" spans="1:9" x14ac:dyDescent="0.3">
      <c r="B8" t="s">
        <v>350</v>
      </c>
      <c r="I8" t="s">
        <v>251</v>
      </c>
    </row>
    <row r="9" spans="1:9" x14ac:dyDescent="0.3">
      <c r="B9" t="s">
        <v>351</v>
      </c>
      <c r="I9" t="s">
        <v>344</v>
      </c>
    </row>
    <row r="10" spans="1:9" x14ac:dyDescent="0.3">
      <c r="B10" t="s">
        <v>352</v>
      </c>
    </row>
    <row r="11" spans="1:9" x14ac:dyDescent="0.3">
      <c r="B11" s="35"/>
    </row>
    <row r="12" spans="1:9" x14ac:dyDescent="0.3">
      <c r="C12" t="s">
        <v>381</v>
      </c>
      <c r="E12" s="5"/>
      <c r="F12" s="16" t="s">
        <v>414</v>
      </c>
      <c r="I12" t="s">
        <v>408</v>
      </c>
    </row>
    <row r="13" spans="1:9" x14ac:dyDescent="0.3">
      <c r="C13" t="s">
        <v>382</v>
      </c>
      <c r="E13" s="5"/>
      <c r="F13" s="16" t="s">
        <v>415</v>
      </c>
      <c r="I13" s="52" t="s">
        <v>412</v>
      </c>
    </row>
    <row r="14" spans="1:9" x14ac:dyDescent="0.3">
      <c r="C14" t="s">
        <v>383</v>
      </c>
      <c r="E14" s="5"/>
      <c r="F14" s="16" t="s">
        <v>416</v>
      </c>
      <c r="I14" s="52" t="s">
        <v>413</v>
      </c>
    </row>
    <row r="15" spans="1:9" x14ac:dyDescent="0.3">
      <c r="C15" t="s">
        <v>384</v>
      </c>
      <c r="E15" s="5"/>
      <c r="F15" s="16"/>
      <c r="I15" t="s">
        <v>409</v>
      </c>
    </row>
    <row r="16" spans="1:9" x14ac:dyDescent="0.3">
      <c r="C16" t="s">
        <v>385</v>
      </c>
      <c r="F16" s="16"/>
      <c r="I16" t="s">
        <v>410</v>
      </c>
    </row>
    <row r="17" spans="3:9" x14ac:dyDescent="0.3">
      <c r="C17" t="s">
        <v>386</v>
      </c>
      <c r="I17" t="s">
        <v>411</v>
      </c>
    </row>
    <row r="18" spans="3:9" x14ac:dyDescent="0.3">
      <c r="C18" t="s">
        <v>387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TD</vt:lpstr>
      <vt:lpstr>BD</vt:lpstr>
      <vt:lpstr>Ecosistema - Nego</vt:lpstr>
      <vt:lpstr>Ecosistema - Macros</vt:lpstr>
      <vt:lpstr>Ecosistema - Responsables</vt:lpstr>
      <vt:lpstr>Resumen Gerencia</vt:lpstr>
      <vt:lpstr>Procesos</vt:lpstr>
      <vt:lpstr>Hoja1</vt:lpstr>
      <vt:lpstr>TD - Eco. Respon.</vt:lpstr>
      <vt:lpstr>Prueba</vt:lpstr>
      <vt:lpstr>TD - Eco. Macro</vt:lpstr>
      <vt:lpstr>Ind. Cobranzas</vt:lpstr>
      <vt:lpstr>Validación de Datos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Antonio Martinez Vazquez</dc:creator>
  <cp:lastModifiedBy>Milagritos del Carmen Yopla Carbajal</cp:lastModifiedBy>
  <dcterms:created xsi:type="dcterms:W3CDTF">2025-06-24T17:41:03Z</dcterms:created>
  <dcterms:modified xsi:type="dcterms:W3CDTF">2026-05-27T12:22:17Z</dcterms:modified>
</cp:coreProperties>
</file>