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esktop\"/>
    </mc:Choice>
  </mc:AlternateContent>
  <xr:revisionPtr revIDLastSave="0" documentId="13_ncr:1_{E4FFF511-8751-4F2D-9CA6-FE7919125FBD}" xr6:coauthVersionLast="47" xr6:coauthVersionMax="47" xr10:uidLastSave="{00000000-0000-0000-0000-000000000000}"/>
  <bookViews>
    <workbookView xWindow="-120" yWindow="-120" windowWidth="38640" windowHeight="15840" xr2:uid="{8980953D-6A42-4213-929E-CF356883A91B}"/>
  </bookViews>
  <sheets>
    <sheet name="Planilha1" sheetId="1" r:id="rId1"/>
    <sheet name="Planilha2" sheetId="2" r:id="rId2"/>
  </sheets>
  <definedNames>
    <definedName name="aporte">Planilha1!$C$22</definedName>
    <definedName name="dividendos">Planilha1!$C$26</definedName>
    <definedName name="patrimonio">Planilha1!$C$25</definedName>
    <definedName name="qtd_anos">Planilha1!$C$23</definedName>
    <definedName name="rendimento_carteira">Planilha1!$C$18</definedName>
    <definedName name="salario">Planilha1!$C$17</definedName>
    <definedName name="sugestao_investimento">Planilha1!$C$19</definedName>
    <definedName name="taxa_mensal">Planilha1!$C$24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D40" i="1" s="1"/>
  <c r="C41" i="1"/>
  <c r="D41" i="1" s="1"/>
  <c r="C42" i="1"/>
  <c r="D42" i="1" s="1"/>
  <c r="C43" i="1"/>
  <c r="D43" i="1" s="1"/>
  <c r="C44" i="1"/>
  <c r="D44" i="1" s="1"/>
  <c r="C39" i="1"/>
  <c r="D39" i="1" s="1"/>
  <c r="I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6" i="1"/>
  <c r="C25" i="1"/>
  <c r="C26" i="1" s="1"/>
  <c r="C30" i="1"/>
  <c r="D30" i="1" s="1"/>
  <c r="C31" i="1"/>
  <c r="D31" i="1" s="1"/>
  <c r="C32" i="1"/>
  <c r="D32" i="1" s="1"/>
  <c r="C33" i="1"/>
  <c r="D33" i="1" s="1"/>
  <c r="C29" i="1"/>
  <c r="D29" i="1" s="1"/>
  <c r="D45" i="1" l="1"/>
</calcChain>
</file>

<file path=xl/sharedStrings.xml><?xml version="1.0" encoding="utf-8"?>
<sst xmlns="http://schemas.openxmlformats.org/spreadsheetml/2006/main" count="71" uniqueCount="36">
  <si>
    <t>INVESTIMENTO MENSAL</t>
  </si>
  <si>
    <t>Cenários</t>
  </si>
  <si>
    <t>Quanto em 2 Anos?</t>
  </si>
  <si>
    <t>Quanto investir por mês ?</t>
  </si>
  <si>
    <t>Por Quantos Anos ?</t>
  </si>
  <si>
    <t>Taxa de Rendimento mensal ?</t>
  </si>
  <si>
    <t>Patrimônio acumulado ?</t>
  </si>
  <si>
    <t>Dividendos Mensais ?</t>
  </si>
  <si>
    <t>Quanto em 5 Anos?</t>
  </si>
  <si>
    <t>Quanto em 10 Anos?</t>
  </si>
  <si>
    <t>Quanto em 20 Anos?</t>
  </si>
  <si>
    <t>Quanto em 30 Anos?</t>
  </si>
  <si>
    <t>dividendos</t>
  </si>
  <si>
    <t>Salário</t>
  </si>
  <si>
    <t>Rendimento Carteira</t>
  </si>
  <si>
    <t>Sugestão de Investimento</t>
  </si>
  <si>
    <t>CONFIGURAÇÕES</t>
  </si>
  <si>
    <t>Perfil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</si>
  <si>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</si>
  <si>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</si>
  <si>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</si>
  <si>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</si>
  <si>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</si>
  <si>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</si>
  <si>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</si>
  <si>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</si>
  <si>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</si>
  <si>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</si>
  <si>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</si>
  <si>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</si>
  <si>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</si>
  <si>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Tipo de FII</t>
  </si>
  <si>
    <t>%</t>
  </si>
  <si>
    <t>Chave</t>
  </si>
  <si>
    <t>Moderado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</si>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</sst>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0" tint="-0.249977111117893"/>
      </left>
      <right style="medium">
        <color theme="1"/>
      </right>
      <top/>
      <bottom style="thin">
        <color theme="0" tint="-0.249977111117893"/>
      </bottom>
      <diagonal/>
    </border>
    <border>
      <left style="medium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/>
      <top style="thin">
        <color theme="0" tint="-0.249977111117893"/>
      </top>
      <bottom style="medium">
        <color theme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1"/>
      </right>
      <top/>
      <bottom style="medium">
        <color theme="0" tint="-0.14996795556505021"/>
      </bottom>
      <diagonal/>
    </border>
    <border>
      <left style="medium">
        <color theme="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1"/>
      </left>
      <right style="medium">
        <color theme="0" tint="-0.14996795556505021"/>
      </right>
      <top style="medium">
        <color theme="0" tint="-0.14996795556505021"/>
      </top>
      <bottom style="medium">
        <color theme="1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0" tint="-0.1499679555650502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0" tint="-0.249977111117893"/>
      </left>
      <right style="medium">
        <color theme="1"/>
      </right>
      <top/>
      <bottom style="medium">
        <color theme="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1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Border="1"/>
    <xf numFmtId="0" fontId="0" fillId="0" borderId="2" xfId="0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9" fontId="0" fillId="0" borderId="0" xfId="0" applyNumberFormat="1"/>
    <xf numFmtId="164" fontId="0" fillId="0" borderId="0" xfId="0" applyNumberFormat="1"/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5" fillId="0" borderId="12" xfId="0" applyFont="1" applyBorder="1"/>
    <xf numFmtId="164" fontId="5" fillId="0" borderId="21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0" fontId="5" fillId="0" borderId="14" xfId="0" applyFont="1" applyBorder="1"/>
    <xf numFmtId="10" fontId="5" fillId="0" borderId="22" xfId="0" applyNumberFormat="1" applyFont="1" applyBorder="1" applyAlignment="1">
      <alignment horizontal="center" vertical="center"/>
    </xf>
    <xf numFmtId="10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/>
    <xf numFmtId="164" fontId="5" fillId="0" borderId="24" xfId="0" applyNumberFormat="1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6" fillId="0" borderId="21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0" fontId="6" fillId="0" borderId="22" xfId="0" applyNumberFormat="1" applyFont="1" applyBorder="1" applyAlignment="1">
      <alignment horizontal="center" vertical="center"/>
    </xf>
    <xf numFmtId="10" fontId="6" fillId="0" borderId="15" xfId="0" applyNumberFormat="1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8" fontId="6" fillId="3" borderId="22" xfId="0" applyNumberFormat="1" applyFont="1" applyFill="1" applyBorder="1" applyAlignment="1">
      <alignment horizontal="center" vertical="center"/>
    </xf>
    <xf numFmtId="8" fontId="6" fillId="3" borderId="15" xfId="0" applyNumberFormat="1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8" fontId="6" fillId="3" borderId="24" xfId="0" applyNumberFormat="1" applyFont="1" applyFill="1" applyBorder="1" applyAlignment="1">
      <alignment horizontal="center" vertical="center"/>
    </xf>
    <xf numFmtId="8" fontId="6" fillId="3" borderId="17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/>
    </xf>
    <xf numFmtId="8" fontId="5" fillId="4" borderId="6" xfId="0" applyNumberFormat="1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4" fontId="6" fillId="4" borderId="1" xfId="0" applyNumberFormat="1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4" fontId="6" fillId="4" borderId="9" xfId="0" applyNumberFormat="1" applyFont="1" applyFill="1" applyBorder="1" applyAlignment="1">
      <alignment horizontal="center" vertical="center"/>
    </xf>
    <xf numFmtId="8" fontId="5" fillId="4" borderId="20" xfId="0" applyNumberFormat="1" applyFont="1" applyFill="1" applyBorder="1" applyAlignment="1">
      <alignment horizontal="center" vertical="center"/>
    </xf>
    <xf numFmtId="0" fontId="7" fillId="5" borderId="0" xfId="0" applyFont="1" applyFill="1"/>
    <xf numFmtId="0" fontId="7" fillId="5" borderId="0" xfId="0" applyFont="1" applyFill="1" applyAlignment="1">
      <alignment horizontal="center" vertical="center"/>
    </xf>
    <xf numFmtId="0" fontId="5" fillId="4" borderId="0" xfId="0" applyFont="1" applyFill="1"/>
    <xf numFmtId="164" fontId="5" fillId="4" borderId="0" xfId="0" applyNumberFormat="1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/>
    <xf numFmtId="164" fontId="6" fillId="7" borderId="0" xfId="0" applyNumberFormat="1" applyFont="1" applyFill="1"/>
    <xf numFmtId="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876301</xdr:colOff>
      <xdr:row>1</xdr:row>
      <xdr:rowOff>28580</xdr:rowOff>
    </xdr:from>
    <xdr:to>
      <xdr:col>3</xdr:col>
      <xdr:colOff>781050</xdr:colOff>
      <xdr:row>13</xdr:row>
      <xdr:rowOff>156901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A7C6C4F-0288-4B4B-8B90-70148426C6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709" b="13241"/>
        <a:stretch/>
      </xdr:blipFill>
      <xdr:spPr>
        <a:xfrm>
          <a:off x="876301" y="219080"/>
          <a:ext cx="9334499" cy="2414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1F7F-0011-4F00-B530-314854D8DD5A}">
  <dimension ref="A15:F57"/>
  <sheetViews>
    <sheetView showGridLines="0" tabSelected="1" topLeftCell="A18" zoomScaleNormal="100" workbookViewId="0">
      <selection activeCell="C35" sqref="C35:D35"/>
    </sheetView>
  </sheetViews>
  <sheetFormatPr defaultColWidth="0" defaultRowHeight="15" x14ac:dyDescent="0.25"/>
  <cols>
    <col min="1" max="1" width="13.5703125" customWidth="1"/>
    <col min="2" max="2" width="65.7109375" customWidth="1"/>
    <col min="3" max="3" width="62.140625" customWidth="1"/>
    <col min="4" max="4" width="13.28515625" bestFit="1" customWidth="1"/>
    <col min="5" max="5" width="24.42578125" hidden="1" customWidth="1"/>
    <col min="6" max="6" width="18.28515625" hidden="1" customWidth="1"/>
    <col min="7" max="11" width="9.140625" hidden="1" customWidth="1"/>
    <col min="12" max="16384" width="9.140625" hidden="1"/>
  </cols>
  <sheetData>
    <row r="15" spans="2:4" ht="15.75" thickBot="1" x14ac:dyDescent="0.3"/>
    <row r="16" spans="2:4" ht="26.25" x14ac:dyDescent="0.25">
      <c r="B16" s="8" t="s">
        <v>16</v>
      </c>
      <c r="C16" s="12"/>
      <c r="D16" s="9"/>
    </row>
    <row r="17" spans="1:4" ht="16.5" thickBot="1" x14ac:dyDescent="0.3">
      <c r="B17" s="16" t="s">
        <v>13</v>
      </c>
      <c r="C17" s="17">
        <v>5000</v>
      </c>
      <c r="D17" s="18"/>
    </row>
    <row r="18" spans="1:4" ht="16.5" thickBot="1" x14ac:dyDescent="0.3">
      <c r="B18" s="19" t="s">
        <v>14</v>
      </c>
      <c r="C18" s="20">
        <v>6.0000000000000001E-3</v>
      </c>
      <c r="D18" s="21"/>
    </row>
    <row r="19" spans="1:4" ht="16.5" thickBot="1" x14ac:dyDescent="0.3">
      <c r="B19" s="22" t="s">
        <v>15</v>
      </c>
      <c r="C19" s="23">
        <v>1500</v>
      </c>
      <c r="D19" s="24"/>
    </row>
    <row r="20" spans="1:4" ht="15.75" thickBot="1" x14ac:dyDescent="0.3">
      <c r="B20" s="1"/>
      <c r="C20" s="1"/>
    </row>
    <row r="21" spans="1:4" ht="26.25" x14ac:dyDescent="0.25">
      <c r="A21" s="1"/>
      <c r="B21" s="13" t="s">
        <v>0</v>
      </c>
      <c r="C21" s="14"/>
      <c r="D21" s="15"/>
    </row>
    <row r="22" spans="1:4" ht="16.5" thickBot="1" x14ac:dyDescent="0.3">
      <c r="A22" s="1"/>
      <c r="B22" s="25" t="s">
        <v>3</v>
      </c>
      <c r="C22" s="26">
        <v>500</v>
      </c>
      <c r="D22" s="27"/>
    </row>
    <row r="23" spans="1:4" ht="16.5" thickBot="1" x14ac:dyDescent="0.3">
      <c r="A23" s="1"/>
      <c r="B23" s="28" t="s">
        <v>4</v>
      </c>
      <c r="C23" s="29">
        <v>5</v>
      </c>
      <c r="D23" s="30"/>
    </row>
    <row r="24" spans="1:4" ht="16.5" thickBot="1" x14ac:dyDescent="0.3">
      <c r="A24" s="1"/>
      <c r="B24" s="28" t="s">
        <v>5</v>
      </c>
      <c r="C24" s="31">
        <v>1.0789999999999999E-2</v>
      </c>
      <c r="D24" s="32"/>
    </row>
    <row r="25" spans="1:4" ht="16.5" thickBot="1" x14ac:dyDescent="0.3">
      <c r="A25" s="1"/>
      <c r="B25" s="33" t="s">
        <v>6</v>
      </c>
      <c r="C25" s="34">
        <f>FV(taxa_mensal,qtd_anos*12,aporte*-1)</f>
        <v>41888.456999243819</v>
      </c>
      <c r="D25" s="35"/>
    </row>
    <row r="26" spans="1:4" ht="16.5" thickBot="1" x14ac:dyDescent="0.3">
      <c r="A26" s="1"/>
      <c r="B26" s="36" t="s">
        <v>7</v>
      </c>
      <c r="C26" s="37">
        <f>patrimonio*rendimento_carteira</f>
        <v>251.33074199546292</v>
      </c>
      <c r="D26" s="38"/>
    </row>
    <row r="27" spans="1:4" ht="15.75" thickBot="1" x14ac:dyDescent="0.3"/>
    <row r="28" spans="1:4" ht="26.25" x14ac:dyDescent="0.25">
      <c r="B28" s="5" t="s">
        <v>1</v>
      </c>
      <c r="C28" s="10"/>
      <c r="D28" s="11" t="s">
        <v>12</v>
      </c>
    </row>
    <row r="29" spans="1:4" ht="15.75" x14ac:dyDescent="0.25">
      <c r="A29" s="3">
        <v>2</v>
      </c>
      <c r="B29" s="39" t="s">
        <v>2</v>
      </c>
      <c r="C29" s="40">
        <f>FV($C$24,$A29*12,$C$22*-1)</f>
        <v>13613.813648822608</v>
      </c>
      <c r="D29" s="41">
        <f>C29*rendimento_carteira</f>
        <v>81.682881892935654</v>
      </c>
    </row>
    <row r="30" spans="1:4" ht="15.75" x14ac:dyDescent="0.25">
      <c r="A30" s="3">
        <v>5</v>
      </c>
      <c r="B30" s="42" t="s">
        <v>8</v>
      </c>
      <c r="C30" s="43">
        <f t="shared" ref="C30:C33" si="0">FV($C$24,$A30*12,$C$22*-1)</f>
        <v>41888.456999243819</v>
      </c>
      <c r="D30" s="41">
        <f>C30*rendimento_carteira</f>
        <v>251.33074199546292</v>
      </c>
    </row>
    <row r="31" spans="1:4" ht="15.75" x14ac:dyDescent="0.25">
      <c r="A31" s="3">
        <v>10</v>
      </c>
      <c r="B31" s="42" t="s">
        <v>9</v>
      </c>
      <c r="C31" s="43">
        <f t="shared" si="0"/>
        <v>121642.1062650861</v>
      </c>
      <c r="D31" s="41">
        <f>C31*rendimento_carteira</f>
        <v>729.85263759051657</v>
      </c>
    </row>
    <row r="32" spans="1:4" ht="15.75" x14ac:dyDescent="0.25">
      <c r="A32" s="3">
        <v>20</v>
      </c>
      <c r="B32" s="44" t="s">
        <v>10</v>
      </c>
      <c r="C32" s="43">
        <f t="shared" si="0"/>
        <v>562599.20004854025</v>
      </c>
      <c r="D32" s="41">
        <f>C32*rendimento_carteira</f>
        <v>3375.5952002912418</v>
      </c>
    </row>
    <row r="33" spans="1:4" ht="16.5" thickBot="1" x14ac:dyDescent="0.3">
      <c r="A33" s="3">
        <v>30</v>
      </c>
      <c r="B33" s="45" t="s">
        <v>11</v>
      </c>
      <c r="C33" s="46">
        <f t="shared" si="0"/>
        <v>2161084.8275023573</v>
      </c>
      <c r="D33" s="47">
        <f>C33*rendimento_carteira</f>
        <v>12966.508965014144</v>
      </c>
    </row>
    <row r="35" spans="1:4" ht="18.75" x14ac:dyDescent="0.3">
      <c r="B35" s="48" t="s">
        <v>20</v>
      </c>
      <c r="C35" s="49" t="s">
        <v>18</v>
      </c>
      <c r="D35" s="49"/>
    </row>
    <row r="36" spans="1:4" ht="15.75" x14ac:dyDescent="0.25">
      <c r="B36" s="50" t="s">
        <v>19</v>
      </c>
      <c r="C36" s="51">
        <f>aporte</f>
        <v>500</v>
      </c>
      <c r="D36" s="51"/>
    </row>
    <row r="38" spans="1:4" ht="18.75" x14ac:dyDescent="0.25">
      <c r="B38" s="52" t="s">
        <v>21</v>
      </c>
      <c r="C38" s="52" t="s">
        <v>22</v>
      </c>
      <c r="D38" s="52" t="s">
        <v>23</v>
      </c>
    </row>
    <row r="39" spans="1:4" x14ac:dyDescent="0.25">
      <c r="B39" s="4" t="s">
        <v>24</v>
      </c>
      <c r="C39" s="55">
        <f>VLOOKUP($C$35&amp;"-"&amp;B39,Planilha2!$A:$D,4,FALSE)</f>
        <v>0.5</v>
      </c>
      <c r="D39" s="7">
        <f>C39*$C$36</f>
        <v>250</v>
      </c>
    </row>
    <row r="40" spans="1:4" x14ac:dyDescent="0.25">
      <c r="B40" s="4" t="s">
        <v>25</v>
      </c>
      <c r="C40" s="55">
        <f>VLOOKUP($C$35&amp;"-"&amp;B40,Planilha2!$A:$D,4,FALSE)</f>
        <v>0.1</v>
      </c>
      <c r="D40" s="7">
        <f t="shared" ref="D40:D44" si="1">C40*$C$36</f>
        <v>50</v>
      </c>
    </row>
    <row r="41" spans="1:4" x14ac:dyDescent="0.25">
      <c r="B41" s="4" t="s">
        <v>26</v>
      </c>
      <c r="C41" s="55">
        <f>VLOOKUP($C$35&amp;"-"&amp;B41,Planilha2!$A:$D,4,FALSE)</f>
        <v>0.05</v>
      </c>
      <c r="D41" s="7">
        <f t="shared" si="1"/>
        <v>25</v>
      </c>
    </row>
    <row r="42" spans="1:4" x14ac:dyDescent="0.25">
      <c r="B42" s="4" t="s">
        <v>27</v>
      </c>
      <c r="C42" s="55">
        <f>VLOOKUP($C$35&amp;"-"&amp;B42,Planilha2!$A:$D,4,FALSE)</f>
        <v>0.05</v>
      </c>
      <c r="D42" s="7">
        <f t="shared" si="1"/>
        <v>25</v>
      </c>
    </row>
    <row r="43" spans="1:4" x14ac:dyDescent="0.25">
      <c r="B43" s="4" t="s">
        <v>28</v>
      </c>
      <c r="C43" s="55">
        <f>VLOOKUP($C$35&amp;"-"&amp;B43,Planilha2!$A:$D,4,FALSE)</f>
        <v>0.2</v>
      </c>
      <c r="D43" s="7">
        <f t="shared" si="1"/>
        <v>100</v>
      </c>
    </row>
    <row r="44" spans="1:4" x14ac:dyDescent="0.25">
      <c r="B44" s="4" t="s">
        <v>29</v>
      </c>
      <c r="C44" s="55">
        <f>VLOOKUP($C$35&amp;"-"&amp;B44,Planilha2!$A:$D,4,FALSE)</f>
        <v>0.1</v>
      </c>
      <c r="D44" s="7">
        <f t="shared" si="1"/>
        <v>50</v>
      </c>
    </row>
    <row r="45" spans="1:4" ht="15.75" x14ac:dyDescent="0.25">
      <c r="B45" s="53"/>
      <c r="C45" s="53"/>
      <c r="D45" s="54">
        <f>SUM(D39:D44)</f>
        <v>500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</sheetData>
  <mergeCells count="13">
    <mergeCell ref="B16:D16"/>
    <mergeCell ref="B21:D21"/>
    <mergeCell ref="C35:D35"/>
    <mergeCell ref="C36:D36"/>
    <mergeCell ref="C22:D22"/>
    <mergeCell ref="C23:D23"/>
    <mergeCell ref="C24:D24"/>
    <mergeCell ref="C25:D25"/>
    <mergeCell ref="C26:D26"/>
    <mergeCell ref="B28:C28"/>
    <mergeCell ref="C17:D17"/>
    <mergeCell ref="C18:D18"/>
    <mergeCell ref="C19:D19"/>
  </mergeCells>
  <dataValidations count="1">
    <dataValidation type="list" allowBlank="1" showInputMessage="1" showErrorMessage="1" sqref="C35" xr:uid="{F35ABF83-EE2D-4B29-9555-35604B6E3764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49A78-802C-485E-9CBC-0C8F81004071}">
  <dimension ref="A2:I20"/>
  <sheetViews>
    <sheetView workbookViewId="0">
      <selection activeCell="D7" sqref="D7"/>
    </sheetView>
  </sheetViews>
  <sheetFormatPr defaultRowHeight="15" x14ac:dyDescent="0.25"/>
  <cols>
    <col min="1" max="1" width="29.140625" bestFit="1" customWidth="1"/>
    <col min="2" max="2" width="12.140625" bestFit="1" customWidth="1"/>
    <col min="3" max="3" width="16.85546875" bestFit="1" customWidth="1"/>
    <col min="8" max="8" width="16" bestFit="1" customWidth="1"/>
  </cols>
  <sheetData>
    <row r="2" spans="1:9" ht="15" customHeight="1" x14ac:dyDescent="0.25">
      <c r="A2" t="s">
        <v>33</v>
      </c>
      <c r="B2" s="4" t="s">
        <v>17</v>
      </c>
      <c r="C2" s="4" t="s">
        <v>31</v>
      </c>
      <c r="D2" t="s">
        <v>32</v>
      </c>
    </row>
    <row r="3" spans="1:9" ht="15" customHeight="1" x14ac:dyDescent="0.25">
      <c r="A3" t="str">
        <f>$B3&amp;"-"&amp;C3</f>
        <v>Conservador-Papel</v>
      </c>
      <c r="B3" s="4" t="s">
        <v>30</v>
      </c>
      <c r="C3" s="4" t="s">
        <v>24</v>
      </c>
      <c r="D3" s="6">
        <v>0.3</v>
      </c>
      <c r="I3" t="s">
        <v>32</v>
      </c>
    </row>
    <row r="4" spans="1:9" x14ac:dyDescent="0.25">
      <c r="A4" t="str">
        <f t="shared" ref="A4:A20" si="0">$B4&amp;"-"&amp;C4</f>
        <v>Conservador-Tijolo</v>
      </c>
      <c r="B4" s="4" t="s">
        <v>30</v>
      </c>
      <c r="C4" s="4" t="s">
        <v>25</v>
      </c>
      <c r="D4" s="6">
        <v>0.5</v>
      </c>
      <c r="H4" t="s">
        <v>35</v>
      </c>
      <c r="I4" s="57">
        <f>VLOOKUP(H4,A:D,4,FALSE)</f>
        <v>0.35</v>
      </c>
    </row>
    <row r="5" spans="1:9" x14ac:dyDescent="0.25">
      <c r="A5" t="str">
        <f t="shared" si="0"/>
        <v>Conservador-Híbridos</v>
      </c>
      <c r="B5" s="4" t="s">
        <v>30</v>
      </c>
      <c r="C5" s="4" t="s">
        <v>26</v>
      </c>
      <c r="D5" s="6">
        <v>0.1</v>
      </c>
    </row>
    <row r="6" spans="1:9" x14ac:dyDescent="0.25">
      <c r="A6" t="str">
        <f t="shared" si="0"/>
        <v>Conservador-FOFs</v>
      </c>
      <c r="B6" s="4" t="s">
        <v>30</v>
      </c>
      <c r="C6" s="4" t="s">
        <v>27</v>
      </c>
      <c r="D6" s="6">
        <v>0.1</v>
      </c>
    </row>
    <row r="7" spans="1:9" x14ac:dyDescent="0.25">
      <c r="A7" t="str">
        <f t="shared" si="0"/>
        <v>Conservador-Desenvolvimento</v>
      </c>
      <c r="B7" s="4" t="s">
        <v>30</v>
      </c>
      <c r="C7" s="4" t="s">
        <v>28</v>
      </c>
      <c r="D7" s="6">
        <v>0</v>
      </c>
    </row>
    <row r="8" spans="1:9" x14ac:dyDescent="0.25">
      <c r="A8" s="2" t="str">
        <f t="shared" si="0"/>
        <v>Conservador-Hotelarias</v>
      </c>
      <c r="B8" s="56" t="s">
        <v>30</v>
      </c>
      <c r="C8" s="56" t="s">
        <v>29</v>
      </c>
      <c r="D8" s="6">
        <v>0</v>
      </c>
    </row>
    <row r="9" spans="1:9" x14ac:dyDescent="0.25">
      <c r="A9" t="str">
        <f t="shared" si="0"/>
        <v>Moderado-Papel</v>
      </c>
      <c r="B9" s="4" t="s">
        <v>34</v>
      </c>
      <c r="C9" s="4" t="s">
        <v>24</v>
      </c>
      <c r="D9" s="6">
        <v>0.32</v>
      </c>
    </row>
    <row r="10" spans="1:9" x14ac:dyDescent="0.25">
      <c r="A10" t="str">
        <f t="shared" si="0"/>
        <v>Moderado-Tijolo</v>
      </c>
      <c r="B10" s="4" t="s">
        <v>34</v>
      </c>
      <c r="C10" s="4" t="s">
        <v>25</v>
      </c>
      <c r="D10" s="6">
        <v>0.35</v>
      </c>
    </row>
    <row r="11" spans="1:9" x14ac:dyDescent="0.25">
      <c r="A11" t="str">
        <f t="shared" si="0"/>
        <v>Moderado-Híbridos</v>
      </c>
      <c r="B11" s="4" t="s">
        <v>34</v>
      </c>
      <c r="C11" s="4" t="s">
        <v>26</v>
      </c>
      <c r="D11" s="6">
        <v>0.08</v>
      </c>
    </row>
    <row r="12" spans="1:9" x14ac:dyDescent="0.25">
      <c r="A12" t="str">
        <f t="shared" si="0"/>
        <v>Moderado-FOFs</v>
      </c>
      <c r="B12" s="4" t="s">
        <v>34</v>
      </c>
      <c r="C12" s="4" t="s">
        <v>27</v>
      </c>
      <c r="D12" s="6">
        <v>0.05</v>
      </c>
    </row>
    <row r="13" spans="1:9" x14ac:dyDescent="0.25">
      <c r="A13" t="str">
        <f t="shared" si="0"/>
        <v>Moderado-Desenvolvimento</v>
      </c>
      <c r="B13" s="4" t="s">
        <v>34</v>
      </c>
      <c r="C13" s="4" t="s">
        <v>28</v>
      </c>
      <c r="D13" s="6">
        <v>0.1</v>
      </c>
    </row>
    <row r="14" spans="1:9" x14ac:dyDescent="0.25">
      <c r="A14" s="2" t="str">
        <f t="shared" si="0"/>
        <v>Moderado-Hotelarias</v>
      </c>
      <c r="B14" s="56" t="s">
        <v>34</v>
      </c>
      <c r="C14" s="56" t="s">
        <v>29</v>
      </c>
      <c r="D14" s="6">
        <v>0.1</v>
      </c>
    </row>
    <row r="15" spans="1:9" x14ac:dyDescent="0.25">
      <c r="A15" t="str">
        <f t="shared" si="0"/>
        <v>Agressivo-Papel</v>
      </c>
      <c r="B15" s="4" t="s">
        <v>18</v>
      </c>
      <c r="C15" s="4" t="s">
        <v>24</v>
      </c>
      <c r="D15" s="6">
        <v>0.5</v>
      </c>
    </row>
    <row r="16" spans="1:9" x14ac:dyDescent="0.25">
      <c r="A16" t="str">
        <f t="shared" si="0"/>
        <v>Agressivo-Tijolo</v>
      </c>
      <c r="B16" s="4" t="s">
        <v>18</v>
      </c>
      <c r="C16" s="4" t="s">
        <v>25</v>
      </c>
      <c r="D16" s="6">
        <v>0.1</v>
      </c>
    </row>
    <row r="17" spans="1:4" x14ac:dyDescent="0.25">
      <c r="A17" t="str">
        <f t="shared" si="0"/>
        <v>Agressivo-Híbridos</v>
      </c>
      <c r="B17" s="4" t="s">
        <v>18</v>
      </c>
      <c r="C17" s="4" t="s">
        <v>26</v>
      </c>
      <c r="D17" s="6">
        <v>0.05</v>
      </c>
    </row>
    <row r="18" spans="1:4" x14ac:dyDescent="0.25">
      <c r="A18" t="str">
        <f t="shared" si="0"/>
        <v>Agressivo-FOFs</v>
      </c>
      <c r="B18" s="4" t="s">
        <v>18</v>
      </c>
      <c r="C18" s="4" t="s">
        <v>27</v>
      </c>
      <c r="D18" s="6">
        <v>0.05</v>
      </c>
    </row>
    <row r="19" spans="1:4" x14ac:dyDescent="0.25">
      <c r="A19" t="str">
        <f t="shared" si="0"/>
        <v>Agressivo-Desenvolvimento</v>
      </c>
      <c r="B19" s="4" t="s">
        <v>18</v>
      </c>
      <c r="C19" s="4" t="s">
        <v>28</v>
      </c>
      <c r="D19" s="6">
        <v>0.2</v>
      </c>
    </row>
    <row r="20" spans="1:4" x14ac:dyDescent="0.25">
      <c r="A20" t="str">
        <f t="shared" si="0"/>
        <v>Agressivo-Hotelarias</v>
      </c>
      <c r="B20" s="4" t="s">
        <v>18</v>
      </c>
      <c r="C20" s="4" t="s">
        <v>29</v>
      </c>
      <c r="D20" s="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Planilha1</vt:lpstr>
      <vt:lpstr>Planilha2</vt:lpstr>
      <vt:lpstr>aporte</vt:lpstr>
      <vt:lpstr>dividendos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2025-06-26T20:05:30Z</dcterms:created>
  <dcterms:modified xsi:type="dcterms:W3CDTF">2025-06-26T22:02:09Z</dcterms:modified>
</cp:coreProperties>
</file>