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pint\OneDrive\Desktop\TP_Pes\3ºEntrega\"/>
    </mc:Choice>
  </mc:AlternateContent>
  <xr:revisionPtr revIDLastSave="0" documentId="13_ncr:1_{39231DB8-F4FE-4ACD-862F-0C5F953D7806}" xr6:coauthVersionLast="47" xr6:coauthVersionMax="47" xr10:uidLastSave="{00000000-0000-0000-0000-000000000000}"/>
  <bookViews>
    <workbookView xWindow="1668" yWindow="2280" windowWidth="17280" windowHeight="8964" xr2:uid="{00000000-000D-0000-FFFF-FFFF00000000}"/>
  </bookViews>
  <sheets>
    <sheet name="para resolver na aul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" i="2" l="1"/>
  <c r="K51" i="2"/>
  <c r="J51" i="2"/>
  <c r="I51" i="2"/>
  <c r="H51" i="2"/>
  <c r="G51" i="2"/>
  <c r="F51" i="2"/>
  <c r="E51" i="2"/>
  <c r="B51" i="2"/>
  <c r="D51" i="2"/>
  <c r="M49" i="2"/>
  <c r="M50" i="2"/>
  <c r="M48" i="2"/>
  <c r="K49" i="2"/>
  <c r="K50" i="2"/>
  <c r="K48" i="2"/>
  <c r="H49" i="2"/>
  <c r="H50" i="2"/>
  <c r="H48" i="2"/>
  <c r="I49" i="2"/>
  <c r="J49" i="2" s="1"/>
  <c r="I50" i="2"/>
  <c r="I48" i="2"/>
  <c r="G49" i="2"/>
  <c r="G50" i="2"/>
  <c r="G48" i="2"/>
  <c r="F49" i="2"/>
  <c r="F50" i="2"/>
  <c r="F48" i="2"/>
  <c r="E49" i="2"/>
  <c r="E50" i="2"/>
  <c r="E48" i="2"/>
  <c r="C51" i="2"/>
  <c r="AD40" i="2"/>
  <c r="AD39" i="2"/>
  <c r="AD38" i="2"/>
  <c r="AD35" i="2"/>
  <c r="AD33" i="2"/>
  <c r="AE33" i="2" s="1"/>
  <c r="J50" i="2" l="1"/>
  <c r="J48" i="2"/>
  <c r="AD37" i="2"/>
  <c r="AD34" i="2"/>
  <c r="AE34" i="2" s="1"/>
  <c r="AE35" i="2" s="1"/>
  <c r="AD36" i="2"/>
  <c r="N40" i="2"/>
  <c r="N39" i="2"/>
  <c r="N38" i="2"/>
  <c r="N37" i="2"/>
  <c r="N36" i="2"/>
  <c r="N35" i="2"/>
  <c r="N34" i="2"/>
  <c r="N33" i="2"/>
  <c r="AD18" i="2"/>
  <c r="AE36" i="2" l="1"/>
  <c r="AE37" i="2" s="1"/>
  <c r="AE38" i="2" s="1"/>
  <c r="AE39" i="2" s="1"/>
  <c r="AE40" i="2" s="1"/>
</calcChain>
</file>

<file path=xl/sharedStrings.xml><?xml version="1.0" encoding="utf-8"?>
<sst xmlns="http://schemas.openxmlformats.org/spreadsheetml/2006/main" count="157" uniqueCount="53">
  <si>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</si>
  <si>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</si>
  <si>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</si>
  <si>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</si>
  <si>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</si>
  <si>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</si>
  <si>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</si>
  <si>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</si>
  <si>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</si>
  <si>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</si>
  <si>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</si>
  <si>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</si>
  <si>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</si>
  <si>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</si>
  <si>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</si>
  <si>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</si>
  <si>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</si>
  <si>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</si>
  <si>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</si>
  <si>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</si>
  <si>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</si>
  <si>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</si>
  <si>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</si>
  <si>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</si>
  <si>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V A L O R   P R E V I S T O   ( P V )</t>
  </si>
  <si>
    <t>E A R N E D   V A L U E   ( E V )</t>
  </si>
  <si>
    <t>C U S T O   R E A L   ( A C )</t>
  </si>
  <si>
    <t>TOTAL</t>
  </si>
  <si>
    <t>ACUM</t>
  </si>
  <si>
    <t>PV</t>
  </si>
  <si>
    <t>AC</t>
  </si>
  <si>
    <t>EV</t>
  </si>
  <si>
    <t>SV =     EV - PV</t>
  </si>
  <si>
    <t>AV =    PV - AC</t>
  </si>
  <si>
    <t>CV =    EV - AC</t>
  </si>
  <si>
    <t>C R O N O G R A M A   E   T A X A   D E   C O N C L U S Ã O</t>
  </si>
  <si>
    <t>T A X A   D E   C O N C L U S Ã O    (transposta da matriz acima)</t>
  </si>
  <si>
    <t>CPI =   EV / AC</t>
  </si>
  <si>
    <t>SPI =   EV / PV</t>
  </si>
  <si>
    <t>CSI =    CPI * SPI</t>
  </si>
  <si>
    <t>CPI  »»  Cost Performance Index</t>
  </si>
  <si>
    <t>SPI  »»  Schedule Performance Index</t>
  </si>
  <si>
    <t>CSI  »»  Cost-Schedule Index</t>
  </si>
  <si>
    <t>TCPI = (BAC - EV) / (BAC - AC)</t>
  </si>
  <si>
    <t>TSPI = (BAC - EV) / (BAC - PV)</t>
  </si>
  <si>
    <t>TAC (Término Projetado, Time at Completion)  =  PAC (Término Previsto, Plan at Completion) / SPI</t>
  </si>
  <si>
    <t>EAC  =  AC + (BAC – EV)</t>
  </si>
  <si>
    <t>EAC  =  BAC / CPI</t>
  </si>
  <si>
    <t>EAC  =  AC + (BAC – EV) / (CPI * SPI)</t>
  </si>
  <si>
    <t>Nova estimativa</t>
  </si>
  <si>
    <t>TSPI  »»  To-Complete Schedule Performance Index</t>
  </si>
  <si>
    <t>TCPI  »»  To-Complete Performance Index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</si>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</sst>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3" borderId="1" xfId="0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right"/>
    </xf>
    <xf numFmtId="3" fontId="3" fillId="5" borderId="1" xfId="1" applyNumberFormat="1" applyFont="1" applyFill="1" applyBorder="1" applyAlignment="1">
      <alignment horizontal="right"/>
    </xf>
    <xf numFmtId="3" fontId="3" fillId="6" borderId="1" xfId="1" applyNumberFormat="1" applyFont="1" applyFill="1" applyBorder="1" applyAlignment="1">
      <alignment horizontal="right"/>
    </xf>
    <xf numFmtId="3" fontId="3" fillId="5" borderId="7" xfId="1" applyNumberFormat="1" applyFont="1" applyFill="1" applyBorder="1" applyAlignment="1">
      <alignment horizontal="right"/>
    </xf>
    <xf numFmtId="3" fontId="3" fillId="5" borderId="6" xfId="1" applyNumberFormat="1" applyFont="1" applyFill="1" applyBorder="1" applyAlignment="1">
      <alignment horizontal="right"/>
    </xf>
    <xf numFmtId="3" fontId="3" fillId="6" borderId="6" xfId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2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3" fontId="3" fillId="0" borderId="1" xfId="0" applyNumberFormat="1" applyFont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3" fillId="2" borderId="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3" fontId="5" fillId="5" borderId="6" xfId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6" fillId="5" borderId="1" xfId="1" applyNumberFormat="1" applyFont="1" applyFill="1" applyBorder="1" applyAlignment="1">
      <alignment horizontal="right"/>
    </xf>
    <xf numFmtId="3" fontId="7" fillId="5" borderId="6" xfId="1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right"/>
    </xf>
    <xf numFmtId="3" fontId="9" fillId="5" borderId="6" xfId="1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center" vertical="center"/>
    </xf>
    <xf numFmtId="3" fontId="10" fillId="5" borderId="1" xfId="1" applyNumberFormat="1" applyFont="1" applyFill="1" applyBorder="1" applyAlignment="1">
      <alignment horizontal="right"/>
    </xf>
    <xf numFmtId="3" fontId="11" fillId="5" borderId="6" xfId="1" applyNumberFormat="1" applyFont="1" applyFill="1" applyBorder="1" applyAlignment="1">
      <alignment horizontal="right"/>
    </xf>
    <xf numFmtId="4" fontId="3" fillId="5" borderId="1" xfId="1" applyNumberFormat="1" applyFont="1" applyFill="1" applyBorder="1" applyAlignment="1">
      <alignment horizontal="right"/>
    </xf>
    <xf numFmtId="3" fontId="3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A35" zoomScaleNormal="100" workbookViewId="0">
      <selection activeCell="M51" sqref="M51:N51"/>
    </sheetView>
  </sheetViews>
  <sheetFormatPr defaultColWidth="9.109375" defaultRowHeight="15" customHeight="1" x14ac:dyDescent="0.3"/>
  <cols>
    <col min="1" max="9" width="7.33203125" style="11" customWidth="1"/>
    <col min="10" max="10" width="7.88671875" style="11" customWidth="1"/>
    <col min="11" max="14" width="7" style="11" customWidth="1"/>
    <col min="15" max="15" width="9.44140625" style="11" customWidth="1"/>
    <col min="16" max="16" width="7.5546875" style="11" customWidth="1"/>
    <col min="17" max="17" width="7" style="11" customWidth="1"/>
    <col min="18" max="29" width="7" style="12" customWidth="1"/>
    <col min="30" max="30" width="7" style="11" customWidth="1"/>
    <col min="31" max="31" width="8.109375" style="11" customWidth="1"/>
    <col min="32" max="47" width="5.44140625" style="11" customWidth="1"/>
    <col min="48" max="16384" width="9.109375" style="11"/>
  </cols>
  <sheetData>
    <row r="1" spans="1:18" ht="13.8" x14ac:dyDescent="0.3">
      <c r="B1" s="20" t="s">
        <v>35</v>
      </c>
    </row>
    <row r="2" spans="1:18" ht="13.05" x14ac:dyDescent="0.3">
      <c r="A2" s="8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 t="s">
        <v>7</v>
      </c>
      <c r="J2" s="10" t="s">
        <v>8</v>
      </c>
      <c r="K2" s="8" t="s">
        <v>9</v>
      </c>
      <c r="L2" s="8" t="s">
        <v>10</v>
      </c>
      <c r="M2" s="8" t="s">
        <v>11</v>
      </c>
    </row>
    <row r="3" spans="1:18" ht="13.05" x14ac:dyDescent="0.3">
      <c r="A3" s="8" t="s">
        <v>12</v>
      </c>
      <c r="B3" s="1"/>
      <c r="C3" s="1"/>
      <c r="D3" s="1"/>
      <c r="E3" s="8"/>
      <c r="F3" s="13"/>
      <c r="G3" s="13"/>
      <c r="H3" s="8"/>
      <c r="I3" s="9"/>
      <c r="J3" s="14"/>
      <c r="K3" s="15"/>
      <c r="L3" s="8"/>
      <c r="M3" s="15"/>
    </row>
    <row r="4" spans="1:18" ht="13.05" x14ac:dyDescent="0.3">
      <c r="A4" s="8" t="s">
        <v>13</v>
      </c>
      <c r="B4" s="8"/>
      <c r="C4" s="13"/>
      <c r="D4" s="8"/>
      <c r="E4" s="8"/>
      <c r="F4" s="8"/>
      <c r="G4" s="8"/>
      <c r="H4" s="8"/>
      <c r="I4" s="9"/>
      <c r="J4" s="10"/>
      <c r="K4" s="8"/>
      <c r="L4" s="8"/>
      <c r="M4" s="8"/>
    </row>
    <row r="5" spans="1:18" ht="13.05" x14ac:dyDescent="0.3">
      <c r="A5" s="8" t="s">
        <v>14</v>
      </c>
      <c r="B5" s="8"/>
      <c r="C5" s="8"/>
      <c r="D5" s="16">
        <v>0.9</v>
      </c>
      <c r="E5" s="8"/>
      <c r="F5" s="8"/>
      <c r="G5" s="8"/>
      <c r="H5" s="8"/>
      <c r="I5" s="9"/>
      <c r="J5" s="10"/>
      <c r="K5" s="8"/>
      <c r="L5" s="8"/>
      <c r="M5" s="8"/>
    </row>
    <row r="6" spans="1:18" ht="13.05" x14ac:dyDescent="0.3">
      <c r="A6" s="8" t="s">
        <v>15</v>
      </c>
      <c r="B6" s="8"/>
      <c r="C6" s="8"/>
      <c r="D6" s="8"/>
      <c r="E6" s="16">
        <v>0.75</v>
      </c>
      <c r="F6" s="8"/>
      <c r="G6" s="8"/>
      <c r="H6" s="8"/>
      <c r="I6" s="9"/>
      <c r="J6" s="10"/>
      <c r="K6" s="8"/>
      <c r="L6" s="8"/>
      <c r="M6" s="8"/>
    </row>
    <row r="7" spans="1:18" ht="13.05" x14ac:dyDescent="0.3">
      <c r="A7" s="8" t="s">
        <v>16</v>
      </c>
      <c r="B7" s="8"/>
      <c r="C7" s="8"/>
      <c r="D7" s="8"/>
      <c r="E7" s="16">
        <v>0.8</v>
      </c>
      <c r="F7" s="16">
        <v>0.6</v>
      </c>
      <c r="G7" s="8"/>
      <c r="H7" s="8"/>
      <c r="I7" s="9"/>
      <c r="J7" s="10"/>
      <c r="K7" s="8"/>
      <c r="L7" s="8"/>
      <c r="M7" s="8"/>
    </row>
    <row r="8" spans="1:18" ht="13.05" x14ac:dyDescent="0.3">
      <c r="A8" s="8" t="s">
        <v>17</v>
      </c>
      <c r="B8" s="8"/>
      <c r="C8" s="8"/>
      <c r="D8" s="8"/>
      <c r="E8" s="8"/>
      <c r="F8" s="8"/>
      <c r="G8" s="13"/>
      <c r="H8" s="13"/>
      <c r="I8" s="9"/>
      <c r="J8" s="10"/>
      <c r="K8" s="8"/>
      <c r="L8" s="8"/>
      <c r="M8" s="8"/>
    </row>
    <row r="9" spans="1:18" ht="13.05" x14ac:dyDescent="0.3">
      <c r="A9" s="8" t="s">
        <v>18</v>
      </c>
      <c r="B9" s="8"/>
      <c r="C9" s="8"/>
      <c r="D9" s="8"/>
      <c r="E9" s="8"/>
      <c r="F9" s="8"/>
      <c r="G9" s="8"/>
      <c r="H9" s="16">
        <v>0.8</v>
      </c>
      <c r="I9" s="9"/>
      <c r="J9" s="10"/>
      <c r="K9" s="8"/>
      <c r="L9" s="8"/>
      <c r="M9" s="8"/>
    </row>
    <row r="10" spans="1:18" ht="13.05" x14ac:dyDescent="0.3">
      <c r="A10" s="8" t="s">
        <v>19</v>
      </c>
      <c r="B10" s="8"/>
      <c r="C10" s="8"/>
      <c r="D10" s="8"/>
      <c r="E10" s="8"/>
      <c r="F10" s="8"/>
      <c r="G10" s="8"/>
      <c r="H10" s="8"/>
      <c r="I10" s="17">
        <v>0.9</v>
      </c>
      <c r="J10" s="14"/>
      <c r="K10" s="8"/>
      <c r="L10" s="8"/>
      <c r="M10" s="8"/>
    </row>
    <row r="11" spans="1:18" ht="13.05" x14ac:dyDescent="0.3">
      <c r="A11" s="8" t="s">
        <v>20</v>
      </c>
      <c r="B11" s="13"/>
      <c r="C11" s="13"/>
      <c r="D11" s="13"/>
      <c r="E11" s="13"/>
      <c r="F11" s="13"/>
      <c r="G11" s="13"/>
      <c r="H11" s="16">
        <v>0.8</v>
      </c>
      <c r="I11" s="17">
        <v>0.9</v>
      </c>
      <c r="J11" s="14"/>
      <c r="K11" s="15"/>
      <c r="L11" s="15"/>
      <c r="M11" s="15"/>
    </row>
    <row r="12" spans="1:18" ht="13.05" x14ac:dyDescent="0.3">
      <c r="A12" s="8" t="s">
        <v>21</v>
      </c>
      <c r="B12" s="8"/>
      <c r="C12" s="8"/>
      <c r="D12" s="8"/>
      <c r="E12" s="8"/>
      <c r="F12" s="8"/>
      <c r="G12" s="8"/>
      <c r="H12" s="8"/>
      <c r="I12" s="9"/>
      <c r="J12" s="10"/>
      <c r="K12" s="15"/>
      <c r="L12" s="8"/>
      <c r="M12" s="8"/>
    </row>
    <row r="13" spans="1:18" ht="13.05" x14ac:dyDescent="0.3">
      <c r="A13" s="8" t="s">
        <v>22</v>
      </c>
      <c r="B13" s="8"/>
      <c r="C13" s="8"/>
      <c r="D13" s="8"/>
      <c r="E13" s="8"/>
      <c r="F13" s="8"/>
      <c r="G13" s="8"/>
      <c r="H13" s="8"/>
      <c r="I13" s="9"/>
      <c r="J13" s="10"/>
      <c r="K13" s="8"/>
      <c r="L13" s="15"/>
      <c r="M13" s="8"/>
    </row>
    <row r="14" spans="1:18" ht="13.05" x14ac:dyDescent="0.3">
      <c r="A14" s="8" t="s">
        <v>23</v>
      </c>
      <c r="B14" s="8"/>
      <c r="C14" s="8"/>
      <c r="D14" s="8"/>
      <c r="E14" s="8"/>
      <c r="F14" s="8"/>
      <c r="G14" s="8"/>
      <c r="H14" s="8"/>
      <c r="I14" s="9"/>
      <c r="J14" s="10"/>
      <c r="K14" s="8"/>
      <c r="L14" s="15"/>
      <c r="M14" s="15"/>
    </row>
    <row r="15" spans="1:18" ht="13.05" x14ac:dyDescent="0.3">
      <c r="I15" s="18"/>
      <c r="J15" s="19"/>
    </row>
    <row r="16" spans="1:18" ht="13.8" x14ac:dyDescent="0.3">
      <c r="B16" s="20" t="s">
        <v>36</v>
      </c>
      <c r="R16" s="20" t="s">
        <v>24</v>
      </c>
    </row>
    <row r="17" spans="1:31" ht="13.05" x14ac:dyDescent="0.3">
      <c r="A17" s="8"/>
      <c r="B17" s="8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8" t="s">
        <v>19</v>
      </c>
      <c r="J17" s="8" t="s">
        <v>20</v>
      </c>
      <c r="K17" s="8" t="s">
        <v>21</v>
      </c>
      <c r="L17" s="8" t="s">
        <v>22</v>
      </c>
      <c r="M17" s="8" t="s">
        <v>23</v>
      </c>
      <c r="N17" s="8" t="s">
        <v>27</v>
      </c>
      <c r="Q17" s="8"/>
      <c r="R17" s="21" t="s">
        <v>12</v>
      </c>
      <c r="S17" s="21" t="s">
        <v>13</v>
      </c>
      <c r="T17" s="21" t="s">
        <v>14</v>
      </c>
      <c r="U17" s="21" t="s">
        <v>15</v>
      </c>
      <c r="V17" s="21" t="s">
        <v>16</v>
      </c>
      <c r="W17" s="21" t="s">
        <v>17</v>
      </c>
      <c r="X17" s="21" t="s">
        <v>18</v>
      </c>
      <c r="Y17" s="21" t="s">
        <v>19</v>
      </c>
      <c r="Z17" s="21" t="s">
        <v>20</v>
      </c>
      <c r="AA17" s="21" t="s">
        <v>21</v>
      </c>
      <c r="AB17" s="21" t="s">
        <v>22</v>
      </c>
      <c r="AC17" s="21" t="s">
        <v>23</v>
      </c>
      <c r="AD17" s="8" t="s">
        <v>27</v>
      </c>
      <c r="AE17" s="8" t="s">
        <v>28</v>
      </c>
    </row>
    <row r="18" spans="1:31" ht="13.05" x14ac:dyDescent="0.3">
      <c r="A18" s="8" t="s">
        <v>0</v>
      </c>
      <c r="B18" s="22">
        <v>1</v>
      </c>
      <c r="C18" s="8"/>
      <c r="D18" s="8"/>
      <c r="E18" s="8"/>
      <c r="F18" s="8"/>
      <c r="G18" s="8"/>
      <c r="H18" s="8"/>
      <c r="I18" s="8"/>
      <c r="J18" s="22">
        <v>1</v>
      </c>
      <c r="K18" s="8"/>
      <c r="L18" s="8"/>
      <c r="M18" s="8"/>
      <c r="N18" s="8"/>
      <c r="Q18" s="8" t="s">
        <v>0</v>
      </c>
      <c r="R18" s="2">
        <v>8000</v>
      </c>
      <c r="S18" s="3"/>
      <c r="T18" s="3"/>
      <c r="U18" s="3"/>
      <c r="V18" s="3"/>
      <c r="W18" s="3"/>
      <c r="X18" s="3"/>
      <c r="Y18" s="3"/>
      <c r="Z18" s="4">
        <v>2000</v>
      </c>
      <c r="AA18" s="3"/>
      <c r="AB18" s="3"/>
      <c r="AC18" s="3"/>
      <c r="AD18" s="27">
        <f>SUM(R18:AC18)</f>
        <v>10000</v>
      </c>
      <c r="AE18" s="27"/>
    </row>
    <row r="19" spans="1:31" ht="13.05" x14ac:dyDescent="0.3">
      <c r="A19" s="8" t="s">
        <v>1</v>
      </c>
      <c r="B19" s="22">
        <v>1</v>
      </c>
      <c r="C19" s="22">
        <v>1</v>
      </c>
      <c r="D19" s="8"/>
      <c r="E19" s="8"/>
      <c r="F19" s="8"/>
      <c r="G19" s="8"/>
      <c r="H19" s="8"/>
      <c r="I19" s="8"/>
      <c r="J19" s="22">
        <v>1</v>
      </c>
      <c r="K19" s="8"/>
      <c r="L19" s="8"/>
      <c r="M19" s="8"/>
      <c r="N19" s="8"/>
      <c r="Q19" s="8" t="s">
        <v>1</v>
      </c>
      <c r="R19" s="2">
        <v>3000</v>
      </c>
      <c r="S19" s="4">
        <v>12000</v>
      </c>
      <c r="T19" s="3"/>
      <c r="U19" s="3"/>
      <c r="V19" s="3"/>
      <c r="W19" s="3"/>
      <c r="X19" s="3"/>
      <c r="Y19" s="3"/>
      <c r="Z19" s="4">
        <v>2000</v>
      </c>
      <c r="AA19" s="3"/>
      <c r="AB19" s="3"/>
      <c r="AC19" s="3"/>
      <c r="AD19" s="27"/>
      <c r="AE19" s="27"/>
    </row>
    <row r="20" spans="1:31" ht="13.05" x14ac:dyDescent="0.3">
      <c r="A20" s="8" t="s">
        <v>2</v>
      </c>
      <c r="B20" s="22">
        <v>1</v>
      </c>
      <c r="C20" s="8"/>
      <c r="D20" s="16">
        <v>0.9</v>
      </c>
      <c r="E20" s="8"/>
      <c r="F20" s="8"/>
      <c r="G20" s="8"/>
      <c r="H20" s="8"/>
      <c r="I20" s="8"/>
      <c r="J20" s="22">
        <v>1</v>
      </c>
      <c r="K20" s="8"/>
      <c r="L20" s="8"/>
      <c r="M20" s="8"/>
      <c r="N20" s="8"/>
      <c r="Q20" s="8" t="s">
        <v>2</v>
      </c>
      <c r="R20" s="2">
        <v>1000</v>
      </c>
      <c r="S20" s="3"/>
      <c r="T20" s="4">
        <v>2000</v>
      </c>
      <c r="U20" s="3"/>
      <c r="V20" s="3"/>
      <c r="W20" s="3"/>
      <c r="X20" s="3"/>
      <c r="Y20" s="3"/>
      <c r="Z20" s="4">
        <v>2000</v>
      </c>
      <c r="AA20" s="3"/>
      <c r="AB20" s="3"/>
      <c r="AC20" s="3"/>
      <c r="AD20" s="27"/>
      <c r="AE20" s="27"/>
    </row>
    <row r="21" spans="1:31" ht="13.05" x14ac:dyDescent="0.3">
      <c r="A21" s="8" t="s">
        <v>3</v>
      </c>
      <c r="B21" s="8"/>
      <c r="C21" s="8"/>
      <c r="D21" s="8"/>
      <c r="E21" s="16">
        <v>0.75</v>
      </c>
      <c r="F21" s="16">
        <v>0.8</v>
      </c>
      <c r="G21" s="8"/>
      <c r="H21" s="8"/>
      <c r="I21" s="8"/>
      <c r="J21" s="22">
        <v>1</v>
      </c>
      <c r="K21" s="8"/>
      <c r="L21" s="8"/>
      <c r="M21" s="8"/>
      <c r="N21" s="8"/>
      <c r="Q21" s="8" t="s">
        <v>3</v>
      </c>
      <c r="R21" s="3"/>
      <c r="S21" s="3"/>
      <c r="T21" s="3"/>
      <c r="U21" s="4">
        <v>6000</v>
      </c>
      <c r="V21" s="4">
        <v>4000</v>
      </c>
      <c r="W21" s="3"/>
      <c r="X21" s="3"/>
      <c r="Y21" s="3"/>
      <c r="Z21" s="4">
        <v>2000</v>
      </c>
      <c r="AA21" s="3"/>
      <c r="AB21" s="3"/>
      <c r="AC21" s="3"/>
      <c r="AD21" s="27"/>
      <c r="AE21" s="27"/>
    </row>
    <row r="22" spans="1:31" ht="13.05" x14ac:dyDescent="0.3">
      <c r="A22" s="8" t="s">
        <v>4</v>
      </c>
      <c r="B22" s="22">
        <v>1</v>
      </c>
      <c r="C22" s="8"/>
      <c r="D22" s="8"/>
      <c r="E22" s="8"/>
      <c r="F22" s="16">
        <v>0.6</v>
      </c>
      <c r="G22" s="8"/>
      <c r="H22" s="8"/>
      <c r="I22" s="8"/>
      <c r="J22" s="22">
        <v>1</v>
      </c>
      <c r="K22" s="8"/>
      <c r="L22" s="8"/>
      <c r="M22" s="8"/>
      <c r="N22" s="8"/>
      <c r="Q22" s="8" t="s">
        <v>4</v>
      </c>
      <c r="R22" s="4">
        <v>500</v>
      </c>
      <c r="S22" s="3"/>
      <c r="T22" s="3"/>
      <c r="U22" s="3"/>
      <c r="V22" s="4">
        <v>2000</v>
      </c>
      <c r="W22" s="3"/>
      <c r="X22" s="3"/>
      <c r="Y22" s="3"/>
      <c r="Z22" s="4">
        <v>1500</v>
      </c>
      <c r="AA22" s="3"/>
      <c r="AB22" s="3"/>
      <c r="AC22" s="3"/>
      <c r="AD22" s="27"/>
      <c r="AE22" s="27"/>
    </row>
    <row r="23" spans="1:31" ht="13.05" x14ac:dyDescent="0.3">
      <c r="A23" s="8" t="s">
        <v>5</v>
      </c>
      <c r="B23" s="22">
        <v>1</v>
      </c>
      <c r="C23" s="8"/>
      <c r="D23" s="8"/>
      <c r="E23" s="8"/>
      <c r="F23" s="8"/>
      <c r="G23" s="22">
        <v>1</v>
      </c>
      <c r="H23" s="8"/>
      <c r="I23" s="8"/>
      <c r="J23" s="22">
        <v>1</v>
      </c>
      <c r="K23" s="8"/>
      <c r="L23" s="8"/>
      <c r="M23" s="8"/>
      <c r="N23" s="8"/>
      <c r="Q23" s="8" t="s">
        <v>5</v>
      </c>
      <c r="R23" s="4">
        <v>1000</v>
      </c>
      <c r="S23" s="3"/>
      <c r="T23" s="3"/>
      <c r="U23" s="3"/>
      <c r="V23" s="3"/>
      <c r="W23" s="4">
        <v>7000</v>
      </c>
      <c r="X23" s="3"/>
      <c r="Y23" s="3"/>
      <c r="Z23" s="4">
        <v>2000</v>
      </c>
      <c r="AA23" s="3"/>
      <c r="AB23" s="3"/>
      <c r="AC23" s="3"/>
      <c r="AD23" s="27"/>
      <c r="AE23" s="27"/>
    </row>
    <row r="24" spans="1:31" ht="13.05" x14ac:dyDescent="0.3">
      <c r="A24" s="8" t="s">
        <v>6</v>
      </c>
      <c r="B24" s="8"/>
      <c r="C24" s="8"/>
      <c r="D24" s="8"/>
      <c r="E24" s="8"/>
      <c r="F24" s="8"/>
      <c r="G24" s="22">
        <v>1</v>
      </c>
      <c r="H24" s="16">
        <v>0.8</v>
      </c>
      <c r="I24" s="8"/>
      <c r="J24" s="16">
        <v>0.8</v>
      </c>
      <c r="K24" s="8"/>
      <c r="L24" s="8"/>
      <c r="M24" s="8"/>
      <c r="N24" s="8"/>
      <c r="Q24" s="8" t="s">
        <v>6</v>
      </c>
      <c r="R24" s="3"/>
      <c r="S24" s="3"/>
      <c r="T24" s="3"/>
      <c r="U24" s="3"/>
      <c r="V24" s="3"/>
      <c r="W24" s="4">
        <v>3000</v>
      </c>
      <c r="X24" s="4">
        <v>2000</v>
      </c>
      <c r="Y24" s="3"/>
      <c r="Z24" s="4">
        <v>2000</v>
      </c>
      <c r="AA24" s="3"/>
      <c r="AB24" s="3"/>
      <c r="AC24" s="3"/>
      <c r="AD24" s="27"/>
      <c r="AE24" s="27"/>
    </row>
    <row r="25" spans="1:31" ht="13.5" thickBot="1" x14ac:dyDescent="0.35">
      <c r="A25" s="23" t="s">
        <v>7</v>
      </c>
      <c r="B25" s="23"/>
      <c r="C25" s="23"/>
      <c r="D25" s="23"/>
      <c r="E25" s="23"/>
      <c r="F25" s="23"/>
      <c r="G25" s="23"/>
      <c r="H25" s="23"/>
      <c r="I25" s="24">
        <v>0.9</v>
      </c>
      <c r="J25" s="24">
        <v>0.9</v>
      </c>
      <c r="K25" s="23"/>
      <c r="L25" s="23"/>
      <c r="M25" s="23"/>
      <c r="N25" s="8"/>
      <c r="Q25" s="8" t="s">
        <v>7</v>
      </c>
      <c r="R25" s="3"/>
      <c r="S25" s="3"/>
      <c r="T25" s="3"/>
      <c r="U25" s="3"/>
      <c r="V25" s="3"/>
      <c r="W25" s="3"/>
      <c r="X25" s="3"/>
      <c r="Y25" s="4">
        <v>13000</v>
      </c>
      <c r="Z25" s="4">
        <v>2000</v>
      </c>
      <c r="AA25" s="3"/>
      <c r="AB25" s="3"/>
      <c r="AC25" s="3"/>
      <c r="AD25" s="27"/>
      <c r="AE25" s="27"/>
    </row>
    <row r="26" spans="1:31" ht="13.5" thickTop="1" x14ac:dyDescent="0.3">
      <c r="A26" s="25" t="s">
        <v>8</v>
      </c>
      <c r="B26" s="26"/>
      <c r="C26" s="25"/>
      <c r="D26" s="25"/>
      <c r="E26" s="25"/>
      <c r="F26" s="25"/>
      <c r="G26" s="25"/>
      <c r="H26" s="25"/>
      <c r="I26" s="26"/>
      <c r="J26" s="26"/>
      <c r="K26" s="25"/>
      <c r="L26" s="25"/>
      <c r="M26" s="25"/>
      <c r="N26" s="8"/>
      <c r="Q26" s="8" t="s">
        <v>8</v>
      </c>
      <c r="R26" s="4">
        <v>1000</v>
      </c>
      <c r="S26" s="3"/>
      <c r="T26" s="3"/>
      <c r="U26" s="3"/>
      <c r="V26" s="3"/>
      <c r="W26" s="3"/>
      <c r="X26" s="3"/>
      <c r="Y26" s="4">
        <v>5000</v>
      </c>
      <c r="Z26" s="4">
        <v>2000</v>
      </c>
      <c r="AA26" s="3"/>
      <c r="AB26" s="3"/>
      <c r="AC26" s="3"/>
      <c r="AD26" s="27"/>
      <c r="AE26" s="27"/>
    </row>
    <row r="27" spans="1:31" ht="13.05" x14ac:dyDescent="0.3">
      <c r="A27" s="8" t="s">
        <v>9</v>
      </c>
      <c r="B27" s="15"/>
      <c r="C27" s="8"/>
      <c r="D27" s="8"/>
      <c r="E27" s="8"/>
      <c r="F27" s="8"/>
      <c r="G27" s="8"/>
      <c r="H27" s="8"/>
      <c r="I27" s="8"/>
      <c r="J27" s="15"/>
      <c r="K27" s="15"/>
      <c r="L27" s="8"/>
      <c r="M27" s="8"/>
      <c r="N27" s="8"/>
      <c r="Q27" s="8" t="s">
        <v>9</v>
      </c>
      <c r="R27" s="4">
        <v>500</v>
      </c>
      <c r="S27" s="3"/>
      <c r="T27" s="3"/>
      <c r="U27" s="3"/>
      <c r="V27" s="3"/>
      <c r="W27" s="3"/>
      <c r="X27" s="3"/>
      <c r="Y27" s="3"/>
      <c r="Z27" s="4">
        <v>1500</v>
      </c>
      <c r="AA27" s="4">
        <v>2000</v>
      </c>
      <c r="AB27" s="3"/>
      <c r="AC27" s="3"/>
      <c r="AD27" s="27"/>
      <c r="AE27" s="27"/>
    </row>
    <row r="28" spans="1:31" ht="13.05" x14ac:dyDescent="0.3">
      <c r="A28" s="8" t="s">
        <v>10</v>
      </c>
      <c r="B28" s="8"/>
      <c r="C28" s="8"/>
      <c r="D28" s="8"/>
      <c r="E28" s="8"/>
      <c r="F28" s="8"/>
      <c r="G28" s="8"/>
      <c r="H28" s="8"/>
      <c r="I28" s="8"/>
      <c r="J28" s="15"/>
      <c r="K28" s="8"/>
      <c r="L28" s="15"/>
      <c r="M28" s="15"/>
      <c r="N28" s="8"/>
      <c r="Q28" s="8" t="s">
        <v>10</v>
      </c>
      <c r="R28" s="3"/>
      <c r="S28" s="3"/>
      <c r="T28" s="3"/>
      <c r="U28" s="3"/>
      <c r="V28" s="3"/>
      <c r="W28" s="3"/>
      <c r="X28" s="3"/>
      <c r="Y28" s="3"/>
      <c r="Z28" s="4">
        <v>1000</v>
      </c>
      <c r="AA28" s="3"/>
      <c r="AB28" s="4">
        <v>2000</v>
      </c>
      <c r="AC28" s="4">
        <v>1000</v>
      </c>
      <c r="AD28" s="27"/>
      <c r="AE28" s="27"/>
    </row>
    <row r="29" spans="1:31" ht="13.05" x14ac:dyDescent="0.3">
      <c r="A29" s="8" t="s">
        <v>11</v>
      </c>
      <c r="B29" s="15"/>
      <c r="C29" s="8"/>
      <c r="D29" s="8"/>
      <c r="E29" s="8"/>
      <c r="F29" s="8"/>
      <c r="G29" s="8"/>
      <c r="H29" s="8"/>
      <c r="I29" s="8"/>
      <c r="J29" s="15"/>
      <c r="K29" s="8"/>
      <c r="L29" s="8"/>
      <c r="M29" s="15"/>
      <c r="N29" s="8"/>
      <c r="Q29" s="8" t="s">
        <v>11</v>
      </c>
      <c r="R29" s="4">
        <v>1000</v>
      </c>
      <c r="S29" s="3"/>
      <c r="T29" s="3"/>
      <c r="U29" s="3"/>
      <c r="V29" s="3"/>
      <c r="W29" s="3"/>
      <c r="X29" s="3"/>
      <c r="Y29" s="3"/>
      <c r="Z29" s="4">
        <v>1000</v>
      </c>
      <c r="AA29" s="3"/>
      <c r="AB29" s="3"/>
      <c r="AC29" s="4">
        <v>2000</v>
      </c>
      <c r="AD29" s="27"/>
      <c r="AE29" s="27"/>
    </row>
    <row r="31" spans="1:31" ht="13.05" x14ac:dyDescent="0.3">
      <c r="B31" s="20" t="s">
        <v>26</v>
      </c>
      <c r="R31" s="20" t="s">
        <v>25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31" ht="13.05" x14ac:dyDescent="0.3">
      <c r="A32" s="8"/>
      <c r="B32" s="8" t="s">
        <v>12</v>
      </c>
      <c r="C32" s="8" t="s">
        <v>13</v>
      </c>
      <c r="D32" s="8" t="s">
        <v>14</v>
      </c>
      <c r="E32" s="8" t="s">
        <v>15</v>
      </c>
      <c r="F32" s="8" t="s">
        <v>16</v>
      </c>
      <c r="G32" s="8" t="s">
        <v>17</v>
      </c>
      <c r="H32" s="8" t="s">
        <v>18</v>
      </c>
      <c r="I32" s="8" t="s">
        <v>19</v>
      </c>
      <c r="J32" s="8" t="s">
        <v>20</v>
      </c>
      <c r="K32" s="8" t="s">
        <v>21</v>
      </c>
      <c r="L32" s="8" t="s">
        <v>22</v>
      </c>
      <c r="M32" s="8" t="s">
        <v>23</v>
      </c>
      <c r="N32" s="8" t="s">
        <v>27</v>
      </c>
      <c r="O32" s="8" t="s">
        <v>28</v>
      </c>
      <c r="Q32" s="8"/>
      <c r="R32" s="8" t="s">
        <v>12</v>
      </c>
      <c r="S32" s="8" t="s">
        <v>13</v>
      </c>
      <c r="T32" s="8" t="s">
        <v>14</v>
      </c>
      <c r="U32" s="8" t="s">
        <v>15</v>
      </c>
      <c r="V32" s="8" t="s">
        <v>16</v>
      </c>
      <c r="W32" s="8" t="s">
        <v>17</v>
      </c>
      <c r="X32" s="8" t="s">
        <v>18</v>
      </c>
      <c r="Y32" s="8" t="s">
        <v>19</v>
      </c>
      <c r="Z32" s="8" t="s">
        <v>20</v>
      </c>
      <c r="AA32" s="8" t="s">
        <v>21</v>
      </c>
      <c r="AB32" s="8" t="s">
        <v>22</v>
      </c>
      <c r="AC32" s="8" t="s">
        <v>23</v>
      </c>
      <c r="AD32" s="8" t="s">
        <v>27</v>
      </c>
      <c r="AE32" s="8" t="s">
        <v>28</v>
      </c>
    </row>
    <row r="33" spans="1:31" ht="13.05" x14ac:dyDescent="0.3">
      <c r="A33" s="8" t="s">
        <v>0</v>
      </c>
      <c r="B33" s="2">
        <v>8000</v>
      </c>
      <c r="C33" s="3"/>
      <c r="D33" s="3"/>
      <c r="E33" s="3"/>
      <c r="F33" s="3"/>
      <c r="G33" s="3"/>
      <c r="H33" s="3"/>
      <c r="I33" s="3"/>
      <c r="J33" s="4">
        <v>2000</v>
      </c>
      <c r="K33" s="3"/>
      <c r="L33" s="3"/>
      <c r="M33" s="3"/>
      <c r="N33" s="27">
        <f>SUM(B33:M33)</f>
        <v>10000</v>
      </c>
      <c r="O33" s="27"/>
      <c r="Q33" s="8" t="s">
        <v>0</v>
      </c>
      <c r="R33" s="2"/>
      <c r="S33" s="3"/>
      <c r="T33" s="3"/>
      <c r="U33" s="3"/>
      <c r="V33" s="3"/>
      <c r="W33" s="3"/>
      <c r="X33" s="3"/>
      <c r="Y33" s="3"/>
      <c r="Z33" s="4"/>
      <c r="AA33" s="3"/>
      <c r="AB33" s="3"/>
      <c r="AC33" s="3"/>
      <c r="AD33" s="27">
        <f>SUM(R33:AC33)</f>
        <v>0</v>
      </c>
      <c r="AE33" s="27">
        <f>AD33</f>
        <v>0</v>
      </c>
    </row>
    <row r="34" spans="1:31" ht="13.05" x14ac:dyDescent="0.3">
      <c r="A34" s="8" t="s">
        <v>1</v>
      </c>
      <c r="B34" s="2">
        <v>5000</v>
      </c>
      <c r="C34" s="4">
        <v>10000</v>
      </c>
      <c r="D34" s="3"/>
      <c r="E34" s="3"/>
      <c r="F34" s="3"/>
      <c r="G34" s="3"/>
      <c r="H34" s="3"/>
      <c r="I34" s="3"/>
      <c r="J34" s="4">
        <v>2000</v>
      </c>
      <c r="K34" s="3"/>
      <c r="L34" s="3"/>
      <c r="M34" s="3"/>
      <c r="N34" s="27">
        <f t="shared" ref="N34:N40" si="0">SUM(B34:M34)</f>
        <v>17000</v>
      </c>
      <c r="O34" s="27"/>
      <c r="Q34" s="8" t="s">
        <v>1</v>
      </c>
      <c r="R34" s="2"/>
      <c r="S34" s="4"/>
      <c r="T34" s="3"/>
      <c r="U34" s="3"/>
      <c r="V34" s="3"/>
      <c r="W34" s="3"/>
      <c r="X34" s="3"/>
      <c r="Y34" s="3"/>
      <c r="Z34" s="4"/>
      <c r="AA34" s="3"/>
      <c r="AB34" s="3"/>
      <c r="AC34" s="3"/>
      <c r="AD34" s="27">
        <f t="shared" ref="AD34:AD40" si="1">SUM(R34:AC34)</f>
        <v>0</v>
      </c>
      <c r="AE34" s="27">
        <f>AE33+AD34</f>
        <v>0</v>
      </c>
    </row>
    <row r="35" spans="1:31" ht="13.05" x14ac:dyDescent="0.3">
      <c r="A35" s="8" t="s">
        <v>2</v>
      </c>
      <c r="B35" s="2">
        <v>1000</v>
      </c>
      <c r="C35" s="3"/>
      <c r="D35" s="4">
        <v>5000</v>
      </c>
      <c r="E35" s="3"/>
      <c r="F35" s="3"/>
      <c r="G35" s="3"/>
      <c r="H35" s="3"/>
      <c r="I35" s="3"/>
      <c r="J35" s="4">
        <v>2000</v>
      </c>
      <c r="K35" s="3"/>
      <c r="L35" s="3"/>
      <c r="M35" s="3"/>
      <c r="N35" s="27">
        <f t="shared" si="0"/>
        <v>8000</v>
      </c>
      <c r="O35" s="27"/>
      <c r="Q35" s="8" t="s">
        <v>2</v>
      </c>
      <c r="R35" s="2"/>
      <c r="S35" s="3"/>
      <c r="T35" s="4"/>
      <c r="U35" s="3"/>
      <c r="V35" s="3"/>
      <c r="W35" s="3"/>
      <c r="X35" s="3"/>
      <c r="Y35" s="3"/>
      <c r="Z35" s="4"/>
      <c r="AA35" s="3"/>
      <c r="AB35" s="3"/>
      <c r="AC35" s="3"/>
      <c r="AD35" s="27">
        <f t="shared" si="1"/>
        <v>0</v>
      </c>
      <c r="AE35" s="27">
        <f t="shared" ref="AE35:AE40" si="2">AE34+AD35</f>
        <v>0</v>
      </c>
    </row>
    <row r="36" spans="1:31" ht="13.8" x14ac:dyDescent="0.3">
      <c r="A36" s="8" t="s">
        <v>3</v>
      </c>
      <c r="B36" s="3"/>
      <c r="C36" s="3"/>
      <c r="D36" s="3"/>
      <c r="E36" s="4">
        <v>4000</v>
      </c>
      <c r="F36" s="4">
        <v>4000</v>
      </c>
      <c r="G36" s="3"/>
      <c r="H36" s="3"/>
      <c r="I36" s="3"/>
      <c r="J36" s="4">
        <v>2000</v>
      </c>
      <c r="K36" s="3"/>
      <c r="L36" s="3"/>
      <c r="M36" s="3"/>
      <c r="N36" s="27">
        <f t="shared" si="0"/>
        <v>10000</v>
      </c>
      <c r="O36" s="27"/>
      <c r="Q36" s="8" t="s">
        <v>3</v>
      </c>
      <c r="R36" s="3"/>
      <c r="S36" s="3"/>
      <c r="T36" s="3"/>
      <c r="U36" s="4"/>
      <c r="V36" s="4"/>
      <c r="W36" s="3"/>
      <c r="X36" s="3"/>
      <c r="Y36" s="3"/>
      <c r="Z36" s="4"/>
      <c r="AA36" s="3"/>
      <c r="AB36" s="3"/>
      <c r="AC36" s="3"/>
      <c r="AD36" s="27">
        <f t="shared" si="1"/>
        <v>0</v>
      </c>
      <c r="AE36" s="27">
        <f t="shared" si="2"/>
        <v>0</v>
      </c>
    </row>
    <row r="37" spans="1:31" ht="13.8" x14ac:dyDescent="0.3">
      <c r="A37" s="8" t="s">
        <v>4</v>
      </c>
      <c r="B37" s="4">
        <v>1000</v>
      </c>
      <c r="C37" s="3"/>
      <c r="D37" s="3"/>
      <c r="E37" s="3"/>
      <c r="F37" s="4">
        <v>5000</v>
      </c>
      <c r="G37" s="3"/>
      <c r="H37" s="3"/>
      <c r="I37" s="3"/>
      <c r="J37" s="4">
        <v>2000</v>
      </c>
      <c r="K37" s="3"/>
      <c r="L37" s="3"/>
      <c r="M37" s="3"/>
      <c r="N37" s="27">
        <f t="shared" si="0"/>
        <v>8000</v>
      </c>
      <c r="O37" s="27"/>
      <c r="Q37" s="8" t="s">
        <v>4</v>
      </c>
      <c r="R37" s="4"/>
      <c r="S37" s="3"/>
      <c r="T37" s="3"/>
      <c r="U37" s="3"/>
      <c r="V37" s="4"/>
      <c r="W37" s="3"/>
      <c r="X37" s="3"/>
      <c r="Y37" s="3"/>
      <c r="Z37" s="4"/>
      <c r="AA37" s="3"/>
      <c r="AB37" s="3"/>
      <c r="AC37" s="3"/>
      <c r="AD37" s="27">
        <f t="shared" si="1"/>
        <v>0</v>
      </c>
      <c r="AE37" s="27">
        <f t="shared" si="2"/>
        <v>0</v>
      </c>
    </row>
    <row r="38" spans="1:31" ht="13.8" x14ac:dyDescent="0.3">
      <c r="A38" s="8" t="s">
        <v>5</v>
      </c>
      <c r="B38" s="4">
        <v>2000</v>
      </c>
      <c r="C38" s="3"/>
      <c r="D38" s="3"/>
      <c r="E38" s="3"/>
      <c r="F38" s="3"/>
      <c r="G38" s="4">
        <v>8000</v>
      </c>
      <c r="H38" s="3"/>
      <c r="I38" s="3"/>
      <c r="J38" s="4">
        <v>2000</v>
      </c>
      <c r="K38" s="3"/>
      <c r="L38" s="3"/>
      <c r="M38" s="3"/>
      <c r="N38" s="27">
        <f t="shared" si="0"/>
        <v>12000</v>
      </c>
      <c r="O38" s="27"/>
      <c r="Q38" s="8" t="s">
        <v>5</v>
      </c>
      <c r="R38" s="4"/>
      <c r="S38" s="3"/>
      <c r="T38" s="3"/>
      <c r="U38" s="3"/>
      <c r="V38" s="3"/>
      <c r="W38" s="4"/>
      <c r="X38" s="3"/>
      <c r="Y38" s="3"/>
      <c r="Z38" s="4"/>
      <c r="AA38" s="3"/>
      <c r="AB38" s="3"/>
      <c r="AC38" s="3"/>
      <c r="AD38" s="27">
        <f t="shared" si="1"/>
        <v>0</v>
      </c>
      <c r="AE38" s="27">
        <f t="shared" si="2"/>
        <v>0</v>
      </c>
    </row>
    <row r="39" spans="1:31" ht="13.8" x14ac:dyDescent="0.3">
      <c r="A39" s="8" t="s">
        <v>6</v>
      </c>
      <c r="B39" s="3"/>
      <c r="C39" s="3"/>
      <c r="D39" s="3"/>
      <c r="E39" s="3"/>
      <c r="F39" s="3"/>
      <c r="G39" s="4">
        <v>2000</v>
      </c>
      <c r="H39" s="4">
        <v>4000</v>
      </c>
      <c r="I39" s="3"/>
      <c r="J39" s="4">
        <v>2000</v>
      </c>
      <c r="K39" s="3"/>
      <c r="L39" s="3"/>
      <c r="M39" s="3"/>
      <c r="N39" s="27">
        <f t="shared" si="0"/>
        <v>8000</v>
      </c>
      <c r="O39" s="27"/>
      <c r="Q39" s="8" t="s">
        <v>6</v>
      </c>
      <c r="R39" s="3"/>
      <c r="S39" s="3"/>
      <c r="T39" s="3"/>
      <c r="U39" s="3"/>
      <c r="V39" s="3"/>
      <c r="W39" s="4"/>
      <c r="X39" s="4"/>
      <c r="Y39" s="3"/>
      <c r="Z39" s="4"/>
      <c r="AA39" s="3"/>
      <c r="AB39" s="3"/>
      <c r="AC39" s="3"/>
      <c r="AD39" s="27">
        <f t="shared" si="1"/>
        <v>0</v>
      </c>
      <c r="AE39" s="27">
        <f t="shared" si="2"/>
        <v>0</v>
      </c>
    </row>
    <row r="40" spans="1:31" ht="14.4" thickBot="1" x14ac:dyDescent="0.35">
      <c r="A40" s="23" t="s">
        <v>7</v>
      </c>
      <c r="B40" s="6"/>
      <c r="C40" s="6"/>
      <c r="D40" s="6"/>
      <c r="E40" s="6"/>
      <c r="F40" s="6"/>
      <c r="G40" s="6"/>
      <c r="H40" s="6"/>
      <c r="I40" s="7">
        <v>10000</v>
      </c>
      <c r="J40" s="7">
        <v>2000</v>
      </c>
      <c r="K40" s="6"/>
      <c r="L40" s="6"/>
      <c r="M40" s="6"/>
      <c r="N40" s="6">
        <f t="shared" si="0"/>
        <v>12000</v>
      </c>
      <c r="O40" s="6"/>
      <c r="Q40" s="23" t="s">
        <v>7</v>
      </c>
      <c r="R40" s="6"/>
      <c r="S40" s="6"/>
      <c r="T40" s="6"/>
      <c r="U40" s="6"/>
      <c r="V40" s="6"/>
      <c r="W40" s="6"/>
      <c r="X40" s="6"/>
      <c r="Y40" s="7"/>
      <c r="Z40" s="7"/>
      <c r="AA40" s="6"/>
      <c r="AB40" s="6"/>
      <c r="AC40" s="6"/>
      <c r="AD40" s="6">
        <f t="shared" si="1"/>
        <v>0</v>
      </c>
      <c r="AE40" s="6">
        <f t="shared" si="2"/>
        <v>0</v>
      </c>
    </row>
    <row r="41" spans="1:31" ht="14.4" thickTop="1" x14ac:dyDescent="0.3">
      <c r="A41" s="25" t="s">
        <v>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1"/>
      <c r="O41" s="21"/>
      <c r="Q41" s="25" t="s">
        <v>8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21"/>
      <c r="AE41" s="21"/>
    </row>
    <row r="42" spans="1:31" ht="13.8" x14ac:dyDescent="0.3">
      <c r="A42" s="8" t="s">
        <v>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1"/>
      <c r="O42" s="21"/>
      <c r="Q42" s="8" t="s">
        <v>9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21"/>
      <c r="AE42" s="21"/>
    </row>
    <row r="43" spans="1:31" ht="13.8" x14ac:dyDescent="0.3">
      <c r="A43" s="8" t="s">
        <v>10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1"/>
      <c r="O43" s="21"/>
      <c r="Q43" s="8" t="s">
        <v>10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21"/>
      <c r="AE43" s="21"/>
    </row>
    <row r="44" spans="1:31" ht="13.8" x14ac:dyDescent="0.3">
      <c r="A44" s="8" t="s">
        <v>11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1"/>
      <c r="O44" s="21"/>
      <c r="Q44" s="8" t="s">
        <v>11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21"/>
      <c r="AE44" s="21"/>
    </row>
    <row r="47" spans="1:31" ht="27.6" x14ac:dyDescent="0.3">
      <c r="A47" s="28"/>
      <c r="B47" s="35" t="s">
        <v>29</v>
      </c>
      <c r="C47" s="32" t="s">
        <v>30</v>
      </c>
      <c r="D47" s="38" t="s">
        <v>31</v>
      </c>
      <c r="E47" s="29" t="s">
        <v>32</v>
      </c>
      <c r="F47" s="29" t="s">
        <v>33</v>
      </c>
      <c r="G47" s="29" t="s">
        <v>34</v>
      </c>
      <c r="H47" s="29" t="s">
        <v>37</v>
      </c>
      <c r="I47" s="29" t="s">
        <v>38</v>
      </c>
      <c r="J47" s="29" t="s">
        <v>39</v>
      </c>
      <c r="K47" s="46" t="s">
        <v>43</v>
      </c>
      <c r="L47" s="46"/>
      <c r="M47" s="46" t="s">
        <v>44</v>
      </c>
      <c r="N47" s="46"/>
      <c r="O47" s="43" t="s">
        <v>49</v>
      </c>
    </row>
    <row r="48" spans="1:31" ht="13.8" x14ac:dyDescent="0.3">
      <c r="A48" s="8" t="s">
        <v>0</v>
      </c>
      <c r="B48" s="36">
        <v>9050</v>
      </c>
      <c r="C48" s="33">
        <v>12000</v>
      </c>
      <c r="D48" s="39">
        <v>9000</v>
      </c>
      <c r="E48" s="27">
        <f>D48-B48</f>
        <v>-50</v>
      </c>
      <c r="F48" s="3">
        <f xml:space="preserve"> B48 - C48</f>
        <v>-2950</v>
      </c>
      <c r="G48" s="3">
        <f>D48-C48</f>
        <v>-3000</v>
      </c>
      <c r="H48" s="41">
        <f>D48/C48</f>
        <v>0.75</v>
      </c>
      <c r="I48" s="41">
        <f>D48/B48</f>
        <v>0.99447513812154698</v>
      </c>
      <c r="J48" s="41">
        <f>H48*I48</f>
        <v>0.7458563535911602</v>
      </c>
      <c r="K48" s="44">
        <f>(60000-D48)/(60000-C48)</f>
        <v>1.0625</v>
      </c>
      <c r="L48" s="45"/>
      <c r="M48" s="44">
        <f>(60000-D48)/(60000-B48)</f>
        <v>1.000981354268891</v>
      </c>
      <c r="N48" s="45"/>
      <c r="O48" s="36"/>
    </row>
    <row r="49" spans="1:29" ht="13.8" x14ac:dyDescent="0.3">
      <c r="A49" s="8" t="s">
        <v>1</v>
      </c>
      <c r="B49" s="36">
        <v>11340</v>
      </c>
      <c r="C49" s="33">
        <v>15000</v>
      </c>
      <c r="D49" s="39">
        <v>11000</v>
      </c>
      <c r="E49" s="27">
        <f t="shared" ref="E49:E50" si="3">D49-B49</f>
        <v>-340</v>
      </c>
      <c r="F49" s="3">
        <f t="shared" ref="F49:F50" si="4" xml:space="preserve"> B49 - C49</f>
        <v>-3660</v>
      </c>
      <c r="G49" s="3">
        <f t="shared" ref="G49:G50" si="5">D49-C49</f>
        <v>-4000</v>
      </c>
      <c r="H49" s="41">
        <f t="shared" ref="H49:H51" si="6">D49/C49</f>
        <v>0.73333333333333328</v>
      </c>
      <c r="I49" s="41">
        <f t="shared" ref="I49:I51" si="7">D49/B49</f>
        <v>0.9700176366843033</v>
      </c>
      <c r="J49" s="41">
        <f t="shared" ref="J49:J51" si="8">H49*I49</f>
        <v>0.71134626690182234</v>
      </c>
      <c r="K49" s="44">
        <f t="shared" ref="K49:K50" si="9">(60000-D49)/(60000-C49)</f>
        <v>1.0888888888888888</v>
      </c>
      <c r="L49" s="45"/>
      <c r="M49" s="44">
        <f t="shared" ref="M49:M50" si="10">(60000-D49)/(60000-B49)</f>
        <v>1.0069872585285655</v>
      </c>
      <c r="N49" s="45"/>
      <c r="O49" s="36"/>
    </row>
    <row r="50" spans="1:29" ht="13.8" x14ac:dyDescent="0.3">
      <c r="A50" s="8" t="s">
        <v>2</v>
      </c>
      <c r="B50" s="36">
        <v>15678</v>
      </c>
      <c r="C50" s="33">
        <v>21000</v>
      </c>
      <c r="D50" s="39">
        <v>17047</v>
      </c>
      <c r="E50" s="27">
        <f t="shared" si="3"/>
        <v>1369</v>
      </c>
      <c r="F50" s="3">
        <f t="shared" si="4"/>
        <v>-5322</v>
      </c>
      <c r="G50" s="3">
        <f t="shared" si="5"/>
        <v>-3953</v>
      </c>
      <c r="H50" s="41">
        <f t="shared" si="6"/>
        <v>0.8117619047619048</v>
      </c>
      <c r="I50" s="41">
        <f t="shared" si="7"/>
        <v>1.0873198112004083</v>
      </c>
      <c r="J50" s="41">
        <f t="shared" si="8"/>
        <v>0.88264480102539822</v>
      </c>
      <c r="K50" s="44">
        <f t="shared" si="9"/>
        <v>1.1013589743589745</v>
      </c>
      <c r="L50" s="45"/>
      <c r="M50" s="44">
        <f t="shared" si="10"/>
        <v>0.96911240467487925</v>
      </c>
      <c r="N50" s="45"/>
      <c r="O50" s="36"/>
    </row>
    <row r="51" spans="1:29" ht="14.4" thickBot="1" x14ac:dyDescent="0.35">
      <c r="A51" s="30" t="s">
        <v>52</v>
      </c>
      <c r="B51" s="37">
        <f>SUM(B48,B49,B50)</f>
        <v>36068</v>
      </c>
      <c r="C51" s="34">
        <f>SUM(C48,C49,C50)</f>
        <v>48000</v>
      </c>
      <c r="D51" s="40">
        <f>SUM(D48,D49,D50)</f>
        <v>37047</v>
      </c>
      <c r="E51" s="31">
        <f xml:space="preserve"> SUM(E48,E49,E50)</f>
        <v>979</v>
      </c>
      <c r="F51" s="31">
        <f>SUM(F48,F49,F50)</f>
        <v>-11932</v>
      </c>
      <c r="G51" s="31">
        <f>SUM(G48,G49,G50)</f>
        <v>-10953</v>
      </c>
      <c r="H51" s="41">
        <f t="shared" si="6"/>
        <v>0.77181250000000001</v>
      </c>
      <c r="I51" s="41">
        <f t="shared" si="7"/>
        <v>1.0271431740046579</v>
      </c>
      <c r="J51" s="41">
        <f t="shared" si="8"/>
        <v>0.79276194098647002</v>
      </c>
      <c r="K51" s="44">
        <f t="shared" ref="K51" si="11">(60000-D51)/(60000-C51)</f>
        <v>1.91275</v>
      </c>
      <c r="L51" s="45"/>
      <c r="M51" s="44">
        <f t="shared" ref="M51" si="12">(60000-D51)/(60000-B51)</f>
        <v>0.95909242854755139</v>
      </c>
      <c r="N51" s="45"/>
      <c r="O51" s="36"/>
    </row>
    <row r="52" spans="1:29" ht="14.4" thickTop="1" x14ac:dyDescent="0.3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29" ht="13.8" x14ac:dyDescent="0.3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Q53" s="12"/>
      <c r="AC53" s="11"/>
    </row>
    <row r="54" spans="1:29" ht="13.8" x14ac:dyDescent="0.3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29" ht="13.8" x14ac:dyDescent="0.3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29" ht="15" customHeight="1" x14ac:dyDescent="0.3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8" spans="1:29" ht="13.8" x14ac:dyDescent="0.3">
      <c r="B58" s="11" t="s">
        <v>40</v>
      </c>
    </row>
    <row r="59" spans="1:29" ht="13.8" x14ac:dyDescent="0.3">
      <c r="B59" s="11" t="s">
        <v>41</v>
      </c>
      <c r="G59" s="42"/>
    </row>
    <row r="60" spans="1:29" ht="13.8" x14ac:dyDescent="0.3">
      <c r="B60" s="11" t="s">
        <v>42</v>
      </c>
      <c r="G60" s="42"/>
    </row>
    <row r="61" spans="1:29" ht="13.8" x14ac:dyDescent="0.3">
      <c r="B61" s="11" t="s">
        <v>51</v>
      </c>
    </row>
    <row r="62" spans="1:29" ht="13.8" x14ac:dyDescent="0.3">
      <c r="B62" s="11" t="s">
        <v>50</v>
      </c>
    </row>
    <row r="63" spans="1:29" ht="13.8" x14ac:dyDescent="0.3">
      <c r="B63" s="11" t="s">
        <v>45</v>
      </c>
    </row>
    <row r="64" spans="1:29" ht="13.8" x14ac:dyDescent="0.3">
      <c r="B64" s="11" t="s">
        <v>46</v>
      </c>
    </row>
    <row r="65" spans="2:2" ht="13.8" x14ac:dyDescent="0.3">
      <c r="B65" s="11" t="s">
        <v>47</v>
      </c>
    </row>
    <row r="66" spans="2:2" ht="13.8" x14ac:dyDescent="0.3">
      <c r="B66" s="11" t="s">
        <v>48</v>
      </c>
    </row>
  </sheetData>
  <mergeCells count="10">
    <mergeCell ref="K50:L50"/>
    <mergeCell ref="M50:N50"/>
    <mergeCell ref="K51:L51"/>
    <mergeCell ref="M51:N51"/>
    <mergeCell ref="K47:L47"/>
    <mergeCell ref="M47:N47"/>
    <mergeCell ref="K48:L48"/>
    <mergeCell ref="M48:N48"/>
    <mergeCell ref="K49:L49"/>
    <mergeCell ref="M49:N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para resolver na 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ricardo azevedo</cp:lastModifiedBy>
  <dcterms:created xsi:type="dcterms:W3CDTF">2015-12-03T16:38:51Z</dcterms:created>
  <dcterms:modified xsi:type="dcterms:W3CDTF">2022-01-17T19:40:22Z</dcterms:modified>
</cp:coreProperties>
</file>